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2022 - investiční záměry\REALIZACE\Rozpočty IZ\Hostivař rozpočty\Host 2024-06-04 REV3\"/>
    </mc:Choice>
  </mc:AlternateContent>
  <xr:revisionPtr revIDLastSave="0" documentId="13_ncr:1_{4FAA0969-FC5B-4C4D-AE42-5DBA8DD19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ekapitulace stavby INV" sheetId="45" r:id="rId2"/>
    <sheet name="D.1.1 - Architektonicko -..." sheetId="46" r:id="rId3"/>
    <sheet name="D.1.4.A - Vytápění" sheetId="47" r:id="rId4"/>
    <sheet name="D.1.4.C - Vzduchotechnika..." sheetId="48" r:id="rId5"/>
    <sheet name="D.1.4.E - Zdravotně techn..." sheetId="49" r:id="rId6"/>
    <sheet name="D.1.4.F.1 - SK" sheetId="50" r:id="rId7"/>
    <sheet name="D.1.4.F.2 - EPS" sheetId="51" r:id="rId8"/>
    <sheet name="D.1.4.F.3 - NZS" sheetId="52" r:id="rId9"/>
    <sheet name="D.1.4.F.4 - CCTV" sheetId="53" r:id="rId10"/>
    <sheet name="D.1.4.F.5 - ACS" sheetId="54" r:id="rId11"/>
    <sheet name="D.1.4.F.6 - STA" sheetId="55" r:id="rId12"/>
    <sheet name="D.1.4.F.7 - GN" sheetId="56" r:id="rId13"/>
    <sheet name="D.1.4.G - Elektroinstalace" sheetId="57" r:id="rId14"/>
    <sheet name="D.1.4.H - Bleskosvod" sheetId="58" r:id="rId15"/>
    <sheet name="D.1.4.I - MaR" sheetId="59" r:id="rId16"/>
    <sheet name="VRN - Vedlejší rozpočtové..." sheetId="60" r:id="rId17"/>
    <sheet name="Seznam figur" sheetId="61" r:id="rId18"/>
    <sheet name="Rekapitulace stavby NEI" sheetId="41" r:id="rId19"/>
    <sheet name="D.1.1.X - Architektonické..." sheetId="42" r:id="rId20"/>
    <sheet name="Seznam figur (2)" sheetId="43" r:id="rId21"/>
  </sheets>
  <definedNames>
    <definedName name="_xlnm._FilterDatabase" localSheetId="2" hidden="1">'D.1.1 - Architektonicko -...'!$C$150:$K$1760</definedName>
    <definedName name="_xlnm._FilterDatabase" localSheetId="19" hidden="1">'D.1.1.X - Architektonické...'!$C$123:$K$394</definedName>
    <definedName name="_xlnm._FilterDatabase" localSheetId="3" hidden="1">'D.1.4.A - Vytápění'!$C$124:$K$312</definedName>
    <definedName name="_xlnm._FilterDatabase" localSheetId="4" hidden="1">'D.1.4.C - Vzduchotechnika...'!$C$124:$K$416</definedName>
    <definedName name="_xlnm._FilterDatabase" localSheetId="5" hidden="1">'D.1.4.E - Zdravotně techn...'!$C$124:$K$480</definedName>
    <definedName name="_xlnm._FilterDatabase" localSheetId="6" hidden="1">'D.1.4.F.1 - SK'!$C$124:$K$275</definedName>
    <definedName name="_xlnm._FilterDatabase" localSheetId="7" hidden="1">'D.1.4.F.2 - EPS'!$C$122:$K$248</definedName>
    <definedName name="_xlnm._FilterDatabase" localSheetId="8" hidden="1">'D.1.4.F.3 - NZS'!$C$122:$K$196</definedName>
    <definedName name="_xlnm._FilterDatabase" localSheetId="9" hidden="1">'D.1.4.F.4 - CCTV'!$C$121:$K$146</definedName>
    <definedName name="_xlnm._FilterDatabase" localSheetId="10" hidden="1">'D.1.4.F.5 - ACS'!$C$124:$K$236</definedName>
    <definedName name="_xlnm._FilterDatabase" localSheetId="11" hidden="1">'D.1.4.F.6 - STA'!$C$121:$K$201</definedName>
    <definedName name="_xlnm._FilterDatabase" localSheetId="12" hidden="1">'D.1.4.F.7 - GN'!$C$122:$K$152</definedName>
    <definedName name="_xlnm._FilterDatabase" localSheetId="13" hidden="1">'D.1.4.G - Elektroinstalace'!$C$123:$K$532</definedName>
    <definedName name="_xlnm._FilterDatabase" localSheetId="14" hidden="1">'D.1.4.H - Bleskosvod'!$C$117:$K$174</definedName>
    <definedName name="_xlnm._FilterDatabase" localSheetId="15" hidden="1">'D.1.4.I - MaR'!$C$122:$K$300</definedName>
    <definedName name="_xlnm._FilterDatabase" localSheetId="16" hidden="1">'VRN - Vedlejší rozpočtové...'!$C$120:$K$167</definedName>
    <definedName name="_xlnm.Print_Titles" localSheetId="2">'D.1.1 - Architektonicko -...'!$150:$150</definedName>
    <definedName name="_xlnm.Print_Titles" localSheetId="19">'D.1.1.X - Architektonické...'!$123:$123</definedName>
    <definedName name="_xlnm.Print_Titles" localSheetId="3">'D.1.4.A - Vytápění'!$124:$124</definedName>
    <definedName name="_xlnm.Print_Titles" localSheetId="4">'D.1.4.C - Vzduchotechnika...'!$124:$124</definedName>
    <definedName name="_xlnm.Print_Titles" localSheetId="5">'D.1.4.E - Zdravotně techn...'!$124:$124</definedName>
    <definedName name="_xlnm.Print_Titles" localSheetId="6">'D.1.4.F.1 - SK'!$124:$124</definedName>
    <definedName name="_xlnm.Print_Titles" localSheetId="7">'D.1.4.F.2 - EPS'!$122:$122</definedName>
    <definedName name="_xlnm.Print_Titles" localSheetId="8">'D.1.4.F.3 - NZS'!$122:$122</definedName>
    <definedName name="_xlnm.Print_Titles" localSheetId="9">'D.1.4.F.4 - CCTV'!$121:$121</definedName>
    <definedName name="_xlnm.Print_Titles" localSheetId="10">'D.1.4.F.5 - ACS'!$124:$124</definedName>
    <definedName name="_xlnm.Print_Titles" localSheetId="11">'D.1.4.F.6 - STA'!$121:$121</definedName>
    <definedName name="_xlnm.Print_Titles" localSheetId="12">'D.1.4.F.7 - GN'!$122:$122</definedName>
    <definedName name="_xlnm.Print_Titles" localSheetId="13">'D.1.4.G - Elektroinstalace'!$123:$123</definedName>
    <definedName name="_xlnm.Print_Titles" localSheetId="14">'D.1.4.H - Bleskosvod'!$117:$117</definedName>
    <definedName name="_xlnm.Print_Titles" localSheetId="15">'D.1.4.I - MaR'!$122:$122</definedName>
    <definedName name="_xlnm.Print_Titles" localSheetId="1">'Rekapitulace stavby INV'!$92:$92</definedName>
    <definedName name="_xlnm.Print_Titles" localSheetId="18">'Rekapitulace stavby NEI'!$92:$92</definedName>
    <definedName name="_xlnm.Print_Titles" localSheetId="17">'Seznam figur'!$9:$9</definedName>
    <definedName name="_xlnm.Print_Titles" localSheetId="20">'Seznam figur (2)'!$9:$9</definedName>
    <definedName name="_xlnm.Print_Titles" localSheetId="16">'VRN - Vedlejší rozpočtové...'!$120:$120</definedName>
    <definedName name="_xlnm.Print_Area" localSheetId="2">'D.1.1 - Architektonicko -...'!$C$4:$J$76,'D.1.1 - Architektonicko -...'!$C$82:$J$132,'D.1.1 - Architektonicko -...'!$C$138:$K$1760</definedName>
    <definedName name="_xlnm.Print_Area" localSheetId="19">'D.1.1.X - Architektonické...'!$C$4:$J$76,'D.1.1.X - Architektonické...'!$C$82:$J$105,'D.1.1.X - Architektonické...'!$C$111:$K$394</definedName>
    <definedName name="_xlnm.Print_Area" localSheetId="3">'D.1.4.A - Vytápění'!$C$4:$J$76,'D.1.4.A - Vytápění'!$C$82:$J$106,'D.1.4.A - Vytápění'!$C$112:$K$312</definedName>
    <definedName name="_xlnm.Print_Area" localSheetId="4">'D.1.4.C - Vzduchotechnika...'!$C$4:$J$76,'D.1.4.C - Vzduchotechnika...'!$C$82:$J$106,'D.1.4.C - Vzduchotechnika...'!$C$112:$K$416</definedName>
    <definedName name="_xlnm.Print_Area" localSheetId="5">'D.1.4.E - Zdravotně techn...'!$C$4:$J$76,'D.1.4.E - Zdravotně techn...'!$C$82:$J$106,'D.1.4.E - Zdravotně techn...'!$C$112:$K$480</definedName>
    <definedName name="_xlnm.Print_Area" localSheetId="6">'D.1.4.F.1 - SK'!$C$4:$J$76,'D.1.4.F.1 - SK'!$C$82:$J$104,'D.1.4.F.1 - SK'!$C$110:$K$275</definedName>
    <definedName name="_xlnm.Print_Area" localSheetId="7">'D.1.4.F.2 - EPS'!$C$4:$J$76,'D.1.4.F.2 - EPS'!$C$82:$J$102,'D.1.4.F.2 - EPS'!$C$108:$K$248</definedName>
    <definedName name="_xlnm.Print_Area" localSheetId="8">'D.1.4.F.3 - NZS'!$C$4:$J$76,'D.1.4.F.3 - NZS'!$C$82:$J$102,'D.1.4.F.3 - NZS'!$C$108:$K$196</definedName>
    <definedName name="_xlnm.Print_Area" localSheetId="9">'D.1.4.F.4 - CCTV'!$C$4:$J$76,'D.1.4.F.4 - CCTV'!$C$82:$J$101,'D.1.4.F.4 - CCTV'!$C$107:$K$146</definedName>
    <definedName name="_xlnm.Print_Area" localSheetId="10">'D.1.4.F.5 - ACS'!$C$4:$J$76,'D.1.4.F.5 - ACS'!$C$82:$J$104,'D.1.4.F.5 - ACS'!$C$110:$K$236</definedName>
    <definedName name="_xlnm.Print_Area" localSheetId="11">'D.1.4.F.6 - STA'!$C$4:$J$76,'D.1.4.F.6 - STA'!$C$82:$J$101,'D.1.4.F.6 - STA'!$C$107:$K$201</definedName>
    <definedName name="_xlnm.Print_Area" localSheetId="12">'D.1.4.F.7 - GN'!$C$4:$J$76,'D.1.4.F.7 - GN'!$C$82:$J$102,'D.1.4.F.7 - GN'!$C$108:$K$152</definedName>
    <definedName name="_xlnm.Print_Area" localSheetId="13">'D.1.4.G - Elektroinstalace'!$C$4:$J$76,'D.1.4.G - Elektroinstalace'!$C$82:$J$105,'D.1.4.G - Elektroinstalace'!$C$111:$K$532</definedName>
    <definedName name="_xlnm.Print_Area" localSheetId="14">'D.1.4.H - Bleskosvod'!$C$4:$J$76,'D.1.4.H - Bleskosvod'!$C$82:$J$99,'D.1.4.H - Bleskosvod'!$C$105:$K$174</definedName>
    <definedName name="_xlnm.Print_Area" localSheetId="15">'D.1.4.I - MaR'!$C$4:$J$76,'D.1.4.I - MaR'!$C$82:$J$104,'D.1.4.I - MaR'!$C$110:$K$300</definedName>
    <definedName name="_xlnm.Print_Area" localSheetId="1">'Rekapitulace stavby INV'!$D$4:$AO$76,'Rekapitulace stavby INV'!$C$82:$AQ$111</definedName>
    <definedName name="_xlnm.Print_Area" localSheetId="18">'Rekapitulace stavby NEI'!$D$4:$AO$76,'Rekapitulace stavby NEI'!$C$82:$AQ$96</definedName>
    <definedName name="_xlnm.Print_Area" localSheetId="17">'Seznam figur'!$C$4:$G$2383</definedName>
    <definedName name="_xlnm.Print_Area" localSheetId="20">'Seznam figur (2)'!$C$4:$G$52</definedName>
    <definedName name="_xlnm.Print_Area" localSheetId="16">'VRN - Vedlejší rozpočtové...'!$C$4:$J$76,'VRN - Vedlejší rozpočtové...'!$C$82:$J$102,'VRN - Vedlejší rozpočtové...'!$C$108:$K$167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1" l="1"/>
  <c r="BK166" i="60"/>
  <c r="BI166" i="60"/>
  <c r="BH166" i="60"/>
  <c r="BG166" i="60"/>
  <c r="BF166" i="60"/>
  <c r="T166" i="60"/>
  <c r="R166" i="60"/>
  <c r="P166" i="60"/>
  <c r="J166" i="60"/>
  <c r="BE166" i="60" s="1"/>
  <c r="BK165" i="60"/>
  <c r="J165" i="60" s="1"/>
  <c r="J101" i="60" s="1"/>
  <c r="T165" i="60"/>
  <c r="R165" i="60"/>
  <c r="P165" i="60"/>
  <c r="BK163" i="60"/>
  <c r="BI163" i="60"/>
  <c r="BH163" i="60"/>
  <c r="BG163" i="60"/>
  <c r="BF163" i="60"/>
  <c r="T163" i="60"/>
  <c r="R163" i="60"/>
  <c r="P163" i="60"/>
  <c r="J163" i="60"/>
  <c r="BE163" i="60" s="1"/>
  <c r="BK162" i="60"/>
  <c r="BI162" i="60"/>
  <c r="BH162" i="60"/>
  <c r="BG162" i="60"/>
  <c r="BF162" i="60"/>
  <c r="BE162" i="60"/>
  <c r="T162" i="60"/>
  <c r="R162" i="60"/>
  <c r="P162" i="60"/>
  <c r="J162" i="60"/>
  <c r="BK161" i="60"/>
  <c r="BI161" i="60"/>
  <c r="BH161" i="60"/>
  <c r="BG161" i="60"/>
  <c r="BF161" i="60"/>
  <c r="T161" i="60"/>
  <c r="R161" i="60"/>
  <c r="P161" i="60"/>
  <c r="J161" i="60"/>
  <c r="BE161" i="60" s="1"/>
  <c r="BK160" i="60"/>
  <c r="BI160" i="60"/>
  <c r="BH160" i="60"/>
  <c r="BG160" i="60"/>
  <c r="BF160" i="60"/>
  <c r="BE160" i="60"/>
  <c r="T160" i="60"/>
  <c r="R160" i="60"/>
  <c r="P160" i="60"/>
  <c r="J160" i="60"/>
  <c r="BK159" i="60"/>
  <c r="BI159" i="60"/>
  <c r="BH159" i="60"/>
  <c r="BG159" i="60"/>
  <c r="BF159" i="60"/>
  <c r="T159" i="60"/>
  <c r="R159" i="60"/>
  <c r="P159" i="60"/>
  <c r="J159" i="60"/>
  <c r="BE159" i="60" s="1"/>
  <c r="BK157" i="60"/>
  <c r="BI157" i="60"/>
  <c r="BH157" i="60"/>
  <c r="BG157" i="60"/>
  <c r="BF157" i="60"/>
  <c r="BE157" i="60"/>
  <c r="T157" i="60"/>
  <c r="T154" i="60" s="1"/>
  <c r="R157" i="60"/>
  <c r="R154" i="60" s="1"/>
  <c r="P157" i="60"/>
  <c r="P154" i="60" s="1"/>
  <c r="J157" i="60"/>
  <c r="BK155" i="60"/>
  <c r="BK154" i="60" s="1"/>
  <c r="J154" i="60" s="1"/>
  <c r="J100" i="60" s="1"/>
  <c r="BI155" i="60"/>
  <c r="BH155" i="60"/>
  <c r="BG155" i="60"/>
  <c r="BF155" i="60"/>
  <c r="T155" i="60"/>
  <c r="R155" i="60"/>
  <c r="P155" i="60"/>
  <c r="J155" i="60"/>
  <c r="BE155" i="60" s="1"/>
  <c r="BK152" i="60"/>
  <c r="BI152" i="60"/>
  <c r="BH152" i="60"/>
  <c r="BG152" i="60"/>
  <c r="BF152" i="60"/>
  <c r="T152" i="60"/>
  <c r="R152" i="60"/>
  <c r="P152" i="60"/>
  <c r="J152" i="60"/>
  <c r="BE152" i="60" s="1"/>
  <c r="BK150" i="60"/>
  <c r="BI150" i="60"/>
  <c r="BH150" i="60"/>
  <c r="BG150" i="60"/>
  <c r="BF150" i="60"/>
  <c r="T150" i="60"/>
  <c r="R150" i="60"/>
  <c r="P150" i="60"/>
  <c r="J150" i="60"/>
  <c r="BE150" i="60" s="1"/>
  <c r="BK148" i="60"/>
  <c r="BI148" i="60"/>
  <c r="BH148" i="60"/>
  <c r="BG148" i="60"/>
  <c r="BF148" i="60"/>
  <c r="T148" i="60"/>
  <c r="R148" i="60"/>
  <c r="P148" i="60"/>
  <c r="J148" i="60"/>
  <c r="BE148" i="60" s="1"/>
  <c r="BK146" i="60"/>
  <c r="BI146" i="60"/>
  <c r="BH146" i="60"/>
  <c r="BG146" i="60"/>
  <c r="BF146" i="60"/>
  <c r="T146" i="60"/>
  <c r="R146" i="60"/>
  <c r="P146" i="60"/>
  <c r="J146" i="60"/>
  <c r="BE146" i="60" s="1"/>
  <c r="BK144" i="60"/>
  <c r="BI144" i="60"/>
  <c r="BH144" i="60"/>
  <c r="BG144" i="60"/>
  <c r="BF144" i="60"/>
  <c r="T144" i="60"/>
  <c r="R144" i="60"/>
  <c r="P144" i="60"/>
  <c r="J144" i="60"/>
  <c r="BE144" i="60" s="1"/>
  <c r="BK142" i="60"/>
  <c r="BI142" i="60"/>
  <c r="BH142" i="60"/>
  <c r="BG142" i="60"/>
  <c r="BF142" i="60"/>
  <c r="T142" i="60"/>
  <c r="R142" i="60"/>
  <c r="P142" i="60"/>
  <c r="J142" i="60"/>
  <c r="BE142" i="60" s="1"/>
  <c r="BK140" i="60"/>
  <c r="BI140" i="60"/>
  <c r="BH140" i="60"/>
  <c r="BG140" i="60"/>
  <c r="BF140" i="60"/>
  <c r="T140" i="60"/>
  <c r="R140" i="60"/>
  <c r="P140" i="60"/>
  <c r="J140" i="60"/>
  <c r="BE140" i="60" s="1"/>
  <c r="BK138" i="60"/>
  <c r="BI138" i="60"/>
  <c r="BH138" i="60"/>
  <c r="BG138" i="60"/>
  <c r="BF138" i="60"/>
  <c r="T138" i="60"/>
  <c r="R138" i="60"/>
  <c r="P138" i="60"/>
  <c r="J138" i="60"/>
  <c r="BE138" i="60" s="1"/>
  <c r="BK136" i="60"/>
  <c r="BI136" i="60"/>
  <c r="BH136" i="60"/>
  <c r="BG136" i="60"/>
  <c r="BF136" i="60"/>
  <c r="T136" i="60"/>
  <c r="T133" i="60" s="1"/>
  <c r="R136" i="60"/>
  <c r="R133" i="60" s="1"/>
  <c r="P136" i="60"/>
  <c r="P133" i="60" s="1"/>
  <c r="J136" i="60"/>
  <c r="BE136" i="60" s="1"/>
  <c r="BK134" i="60"/>
  <c r="BI134" i="60"/>
  <c r="BH134" i="60"/>
  <c r="BG134" i="60"/>
  <c r="BF134" i="60"/>
  <c r="T134" i="60"/>
  <c r="R134" i="60"/>
  <c r="P134" i="60"/>
  <c r="J134" i="60"/>
  <c r="BE134" i="60" s="1"/>
  <c r="BK133" i="60"/>
  <c r="J133" i="60" s="1"/>
  <c r="J99" i="60" s="1"/>
  <c r="BK130" i="60"/>
  <c r="BI130" i="60"/>
  <c r="BH130" i="60"/>
  <c r="BG130" i="60"/>
  <c r="BF130" i="60"/>
  <c r="T130" i="60"/>
  <c r="R130" i="60"/>
  <c r="P130" i="60"/>
  <c r="J130" i="60"/>
  <c r="BE130" i="60" s="1"/>
  <c r="BK127" i="60"/>
  <c r="BI127" i="60"/>
  <c r="BH127" i="60"/>
  <c r="BG127" i="60"/>
  <c r="BF127" i="60"/>
  <c r="BE127" i="60"/>
  <c r="T127" i="60"/>
  <c r="T123" i="60" s="1"/>
  <c r="R127" i="60"/>
  <c r="R123" i="60" s="1"/>
  <c r="P127" i="60"/>
  <c r="P123" i="60" s="1"/>
  <c r="J127" i="60"/>
  <c r="BK124" i="60"/>
  <c r="BK123" i="60" s="1"/>
  <c r="BI124" i="60"/>
  <c r="F37" i="60" s="1"/>
  <c r="BH124" i="60"/>
  <c r="F36" i="60" s="1"/>
  <c r="BG124" i="60"/>
  <c r="F35" i="60" s="1"/>
  <c r="BF124" i="60"/>
  <c r="J34" i="60" s="1"/>
  <c r="T124" i="60"/>
  <c r="R124" i="60"/>
  <c r="P124" i="60"/>
  <c r="J124" i="60"/>
  <c r="BE124" i="60" s="1"/>
  <c r="J117" i="60"/>
  <c r="F117" i="60"/>
  <c r="J115" i="60"/>
  <c r="F115" i="60"/>
  <c r="E113" i="60"/>
  <c r="E111" i="60"/>
  <c r="J91" i="60"/>
  <c r="F91" i="60"/>
  <c r="J89" i="60"/>
  <c r="F89" i="60"/>
  <c r="E87" i="60"/>
  <c r="J37" i="60"/>
  <c r="J36" i="60"/>
  <c r="J35" i="60"/>
  <c r="J24" i="60"/>
  <c r="E24" i="60"/>
  <c r="J118" i="60" s="1"/>
  <c r="J23" i="60"/>
  <c r="J18" i="60"/>
  <c r="E18" i="60"/>
  <c r="F118" i="60" s="1"/>
  <c r="J17" i="60"/>
  <c r="J15" i="60"/>
  <c r="E15" i="60"/>
  <c r="J14" i="60"/>
  <c r="J12" i="60"/>
  <c r="E7" i="60"/>
  <c r="E85" i="60" s="1"/>
  <c r="BK299" i="59"/>
  <c r="BI299" i="59"/>
  <c r="BH299" i="59"/>
  <c r="BG299" i="59"/>
  <c r="BF299" i="59"/>
  <c r="BE299" i="59"/>
  <c r="T299" i="59"/>
  <c r="R299" i="59"/>
  <c r="P299" i="59"/>
  <c r="J299" i="59"/>
  <c r="BK297" i="59"/>
  <c r="BI297" i="59"/>
  <c r="BH297" i="59"/>
  <c r="BG297" i="59"/>
  <c r="BF297" i="59"/>
  <c r="T297" i="59"/>
  <c r="R297" i="59"/>
  <c r="P297" i="59"/>
  <c r="J297" i="59"/>
  <c r="BE297" i="59" s="1"/>
  <c r="BK295" i="59"/>
  <c r="BI295" i="59"/>
  <c r="BH295" i="59"/>
  <c r="BG295" i="59"/>
  <c r="BF295" i="59"/>
  <c r="BE295" i="59"/>
  <c r="T295" i="59"/>
  <c r="R295" i="59"/>
  <c r="P295" i="59"/>
  <c r="J295" i="59"/>
  <c r="BK293" i="59"/>
  <c r="BI293" i="59"/>
  <c r="BH293" i="59"/>
  <c r="BG293" i="59"/>
  <c r="BF293" i="59"/>
  <c r="T293" i="59"/>
  <c r="R293" i="59"/>
  <c r="P293" i="59"/>
  <c r="J293" i="59"/>
  <c r="BE293" i="59" s="1"/>
  <c r="BK291" i="59"/>
  <c r="BI291" i="59"/>
  <c r="BH291" i="59"/>
  <c r="BG291" i="59"/>
  <c r="BF291" i="59"/>
  <c r="BE291" i="59"/>
  <c r="T291" i="59"/>
  <c r="R291" i="59"/>
  <c r="P291" i="59"/>
  <c r="J291" i="59"/>
  <c r="BK289" i="59"/>
  <c r="BI289" i="59"/>
  <c r="BH289" i="59"/>
  <c r="BG289" i="59"/>
  <c r="BF289" i="59"/>
  <c r="T289" i="59"/>
  <c r="R289" i="59"/>
  <c r="P289" i="59"/>
  <c r="J289" i="59"/>
  <c r="BE289" i="59" s="1"/>
  <c r="BK287" i="59"/>
  <c r="BI287" i="59"/>
  <c r="BH287" i="59"/>
  <c r="BG287" i="59"/>
  <c r="BF287" i="59"/>
  <c r="BE287" i="59"/>
  <c r="T287" i="59"/>
  <c r="R287" i="59"/>
  <c r="P287" i="59"/>
  <c r="J287" i="59"/>
  <c r="BK285" i="59"/>
  <c r="BI285" i="59"/>
  <c r="BH285" i="59"/>
  <c r="BG285" i="59"/>
  <c r="BF285" i="59"/>
  <c r="T285" i="59"/>
  <c r="T282" i="59" s="1"/>
  <c r="R285" i="59"/>
  <c r="R282" i="59" s="1"/>
  <c r="P285" i="59"/>
  <c r="J285" i="59"/>
  <c r="BE285" i="59" s="1"/>
  <c r="BK283" i="59"/>
  <c r="BI283" i="59"/>
  <c r="BH283" i="59"/>
  <c r="BG283" i="59"/>
  <c r="BF283" i="59"/>
  <c r="BE283" i="59"/>
  <c r="T283" i="59"/>
  <c r="R283" i="59"/>
  <c r="P283" i="59"/>
  <c r="J283" i="59"/>
  <c r="BK282" i="59"/>
  <c r="J282" i="59" s="1"/>
  <c r="J103" i="59" s="1"/>
  <c r="P282" i="59"/>
  <c r="BK280" i="59"/>
  <c r="BI280" i="59"/>
  <c r="BH280" i="59"/>
  <c r="BG280" i="59"/>
  <c r="BF280" i="59"/>
  <c r="T280" i="59"/>
  <c r="R280" i="59"/>
  <c r="P280" i="59"/>
  <c r="J280" i="59"/>
  <c r="BE280" i="59" s="1"/>
  <c r="BK278" i="59"/>
  <c r="BI278" i="59"/>
  <c r="BH278" i="59"/>
  <c r="BG278" i="59"/>
  <c r="BF278" i="59"/>
  <c r="BE278" i="59"/>
  <c r="T278" i="59"/>
  <c r="R278" i="59"/>
  <c r="P278" i="59"/>
  <c r="J278" i="59"/>
  <c r="BK276" i="59"/>
  <c r="BI276" i="59"/>
  <c r="F37" i="59" s="1"/>
  <c r="BH276" i="59"/>
  <c r="BG276" i="59"/>
  <c r="BF276" i="59"/>
  <c r="BE276" i="59"/>
  <c r="T276" i="59"/>
  <c r="R276" i="59"/>
  <c r="P276" i="59"/>
  <c r="J276" i="59"/>
  <c r="BK274" i="59"/>
  <c r="BK273" i="59" s="1"/>
  <c r="J273" i="59" s="1"/>
  <c r="J102" i="59" s="1"/>
  <c r="BI274" i="59"/>
  <c r="BH274" i="59"/>
  <c r="BG274" i="59"/>
  <c r="BF274" i="59"/>
  <c r="BE274" i="59"/>
  <c r="T274" i="59"/>
  <c r="R274" i="59"/>
  <c r="P274" i="59"/>
  <c r="P273" i="59" s="1"/>
  <c r="J274" i="59"/>
  <c r="T273" i="59"/>
  <c r="R273" i="59"/>
  <c r="BK271" i="59"/>
  <c r="BI271" i="59"/>
  <c r="BH271" i="59"/>
  <c r="BG271" i="59"/>
  <c r="BF271" i="59"/>
  <c r="BE271" i="59"/>
  <c r="T271" i="59"/>
  <c r="R271" i="59"/>
  <c r="P271" i="59"/>
  <c r="J271" i="59"/>
  <c r="BK269" i="59"/>
  <c r="BI269" i="59"/>
  <c r="BH269" i="59"/>
  <c r="BG269" i="59"/>
  <c r="BF269" i="59"/>
  <c r="T269" i="59"/>
  <c r="R269" i="59"/>
  <c r="P269" i="59"/>
  <c r="J269" i="59"/>
  <c r="BE269" i="59" s="1"/>
  <c r="BK267" i="59"/>
  <c r="BI267" i="59"/>
  <c r="BH267" i="59"/>
  <c r="BG267" i="59"/>
  <c r="BF267" i="59"/>
  <c r="BE267" i="59"/>
  <c r="T267" i="59"/>
  <c r="R267" i="59"/>
  <c r="P267" i="59"/>
  <c r="J267" i="59"/>
  <c r="BK265" i="59"/>
  <c r="BI265" i="59"/>
  <c r="BH265" i="59"/>
  <c r="BG265" i="59"/>
  <c r="BF265" i="59"/>
  <c r="T265" i="59"/>
  <c r="R265" i="59"/>
  <c r="P265" i="59"/>
  <c r="J265" i="59"/>
  <c r="BE265" i="59" s="1"/>
  <c r="BK263" i="59"/>
  <c r="BI263" i="59"/>
  <c r="BH263" i="59"/>
  <c r="BG263" i="59"/>
  <c r="BF263" i="59"/>
  <c r="BE263" i="59"/>
  <c r="T263" i="59"/>
  <c r="R263" i="59"/>
  <c r="P263" i="59"/>
  <c r="J263" i="59"/>
  <c r="BK261" i="59"/>
  <c r="BI261" i="59"/>
  <c r="BH261" i="59"/>
  <c r="BG261" i="59"/>
  <c r="BF261" i="59"/>
  <c r="T261" i="59"/>
  <c r="R261" i="59"/>
  <c r="P261" i="59"/>
  <c r="J261" i="59"/>
  <c r="BE261" i="59" s="1"/>
  <c r="BK259" i="59"/>
  <c r="BI259" i="59"/>
  <c r="BH259" i="59"/>
  <c r="BG259" i="59"/>
  <c r="BF259" i="59"/>
  <c r="BE259" i="59"/>
  <c r="T259" i="59"/>
  <c r="R259" i="59"/>
  <c r="P259" i="59"/>
  <c r="J259" i="59"/>
  <c r="BK257" i="59"/>
  <c r="BI257" i="59"/>
  <c r="BH257" i="59"/>
  <c r="BG257" i="59"/>
  <c r="BF257" i="59"/>
  <c r="T257" i="59"/>
  <c r="R257" i="59"/>
  <c r="P257" i="59"/>
  <c r="J257" i="59"/>
  <c r="BE257" i="59" s="1"/>
  <c r="BK255" i="59"/>
  <c r="BI255" i="59"/>
  <c r="BH255" i="59"/>
  <c r="BG255" i="59"/>
  <c r="BF255" i="59"/>
  <c r="BE255" i="59"/>
  <c r="T255" i="59"/>
  <c r="R255" i="59"/>
  <c r="P255" i="59"/>
  <c r="J255" i="59"/>
  <c r="BK253" i="59"/>
  <c r="BI253" i="59"/>
  <c r="BH253" i="59"/>
  <c r="BG253" i="59"/>
  <c r="BF253" i="59"/>
  <c r="T253" i="59"/>
  <c r="R253" i="59"/>
  <c r="P253" i="59"/>
  <c r="J253" i="59"/>
  <c r="BE253" i="59" s="1"/>
  <c r="BK251" i="59"/>
  <c r="BI251" i="59"/>
  <c r="BH251" i="59"/>
  <c r="BG251" i="59"/>
  <c r="BF251" i="59"/>
  <c r="BE251" i="59"/>
  <c r="T251" i="59"/>
  <c r="R251" i="59"/>
  <c r="P251" i="59"/>
  <c r="J251" i="59"/>
  <c r="BK249" i="59"/>
  <c r="BI249" i="59"/>
  <c r="BH249" i="59"/>
  <c r="BG249" i="59"/>
  <c r="BF249" i="59"/>
  <c r="T249" i="59"/>
  <c r="R249" i="59"/>
  <c r="P249" i="59"/>
  <c r="J249" i="59"/>
  <c r="BE249" i="59" s="1"/>
  <c r="BK247" i="59"/>
  <c r="BI247" i="59"/>
  <c r="BH247" i="59"/>
  <c r="BG247" i="59"/>
  <c r="BF247" i="59"/>
  <c r="BE247" i="59"/>
  <c r="T247" i="59"/>
  <c r="R247" i="59"/>
  <c r="P247" i="59"/>
  <c r="J247" i="59"/>
  <c r="BK245" i="59"/>
  <c r="BK244" i="59" s="1"/>
  <c r="J244" i="59" s="1"/>
  <c r="J101" i="59" s="1"/>
  <c r="BI245" i="59"/>
  <c r="BH245" i="59"/>
  <c r="BG245" i="59"/>
  <c r="BF245" i="59"/>
  <c r="T245" i="59"/>
  <c r="T244" i="59" s="1"/>
  <c r="R245" i="59"/>
  <c r="R244" i="59" s="1"/>
  <c r="P245" i="59"/>
  <c r="P244" i="59" s="1"/>
  <c r="J245" i="59"/>
  <c r="BE245" i="59" s="1"/>
  <c r="BK242" i="59"/>
  <c r="BI242" i="59"/>
  <c r="BH242" i="59"/>
  <c r="BG242" i="59"/>
  <c r="BF242" i="59"/>
  <c r="BE242" i="59"/>
  <c r="T242" i="59"/>
  <c r="R242" i="59"/>
  <c r="P242" i="59"/>
  <c r="J242" i="59"/>
  <c r="BK240" i="59"/>
  <c r="BI240" i="59"/>
  <c r="BH240" i="59"/>
  <c r="BG240" i="59"/>
  <c r="BF240" i="59"/>
  <c r="BE240" i="59"/>
  <c r="T240" i="59"/>
  <c r="R240" i="59"/>
  <c r="P240" i="59"/>
  <c r="J240" i="59"/>
  <c r="BK238" i="59"/>
  <c r="BI238" i="59"/>
  <c r="BH238" i="59"/>
  <c r="BG238" i="59"/>
  <c r="BF238" i="59"/>
  <c r="BE238" i="59"/>
  <c r="T238" i="59"/>
  <c r="R238" i="59"/>
  <c r="P238" i="59"/>
  <c r="J238" i="59"/>
  <c r="BK236" i="59"/>
  <c r="BI236" i="59"/>
  <c r="BH236" i="59"/>
  <c r="BG236" i="59"/>
  <c r="BF236" i="59"/>
  <c r="BE236" i="59"/>
  <c r="T236" i="59"/>
  <c r="R236" i="59"/>
  <c r="P236" i="59"/>
  <c r="J236" i="59"/>
  <c r="BK234" i="59"/>
  <c r="BI234" i="59"/>
  <c r="BH234" i="59"/>
  <c r="BG234" i="59"/>
  <c r="BF234" i="59"/>
  <c r="BE234" i="59"/>
  <c r="T234" i="59"/>
  <c r="R234" i="59"/>
  <c r="P234" i="59"/>
  <c r="J234" i="59"/>
  <c r="BK232" i="59"/>
  <c r="BI232" i="59"/>
  <c r="BH232" i="59"/>
  <c r="BG232" i="59"/>
  <c r="BF232" i="59"/>
  <c r="BE232" i="59"/>
  <c r="T232" i="59"/>
  <c r="R232" i="59"/>
  <c r="P232" i="59"/>
  <c r="J232" i="59"/>
  <c r="BK230" i="59"/>
  <c r="BI230" i="59"/>
  <c r="BH230" i="59"/>
  <c r="BG230" i="59"/>
  <c r="BF230" i="59"/>
  <c r="BE230" i="59"/>
  <c r="T230" i="59"/>
  <c r="R230" i="59"/>
  <c r="P230" i="59"/>
  <c r="J230" i="59"/>
  <c r="BK228" i="59"/>
  <c r="BI228" i="59"/>
  <c r="BH228" i="59"/>
  <c r="BG228" i="59"/>
  <c r="BF228" i="59"/>
  <c r="BE228" i="59"/>
  <c r="T228" i="59"/>
  <c r="R228" i="59"/>
  <c r="P228" i="59"/>
  <c r="J228" i="59"/>
  <c r="BK226" i="59"/>
  <c r="BI226" i="59"/>
  <c r="BH226" i="59"/>
  <c r="BG226" i="59"/>
  <c r="BF226" i="59"/>
  <c r="BE226" i="59"/>
  <c r="T226" i="59"/>
  <c r="R226" i="59"/>
  <c r="P226" i="59"/>
  <c r="J226" i="59"/>
  <c r="BK224" i="59"/>
  <c r="BI224" i="59"/>
  <c r="BH224" i="59"/>
  <c r="BG224" i="59"/>
  <c r="BF224" i="59"/>
  <c r="BE224" i="59"/>
  <c r="T224" i="59"/>
  <c r="R224" i="59"/>
  <c r="P224" i="59"/>
  <c r="J224" i="59"/>
  <c r="BK222" i="59"/>
  <c r="BI222" i="59"/>
  <c r="BH222" i="59"/>
  <c r="BG222" i="59"/>
  <c r="BF222" i="59"/>
  <c r="BE222" i="59"/>
  <c r="T222" i="59"/>
  <c r="R222" i="59"/>
  <c r="P222" i="59"/>
  <c r="J222" i="59"/>
  <c r="BK220" i="59"/>
  <c r="BI220" i="59"/>
  <c r="BH220" i="59"/>
  <c r="BG220" i="59"/>
  <c r="BF220" i="59"/>
  <c r="BE220" i="59"/>
  <c r="T220" i="59"/>
  <c r="R220" i="59"/>
  <c r="P220" i="59"/>
  <c r="J220" i="59"/>
  <c r="BK218" i="59"/>
  <c r="BI218" i="59"/>
  <c r="BH218" i="59"/>
  <c r="BG218" i="59"/>
  <c r="BF218" i="59"/>
  <c r="BE218" i="59"/>
  <c r="T218" i="59"/>
  <c r="R218" i="59"/>
  <c r="P218" i="59"/>
  <c r="J218" i="59"/>
  <c r="BK216" i="59"/>
  <c r="BI216" i="59"/>
  <c r="BH216" i="59"/>
  <c r="BG216" i="59"/>
  <c r="BF216" i="59"/>
  <c r="BE216" i="59"/>
  <c r="T216" i="59"/>
  <c r="R216" i="59"/>
  <c r="P216" i="59"/>
  <c r="J216" i="59"/>
  <c r="BK214" i="59"/>
  <c r="BI214" i="59"/>
  <c r="BH214" i="59"/>
  <c r="BG214" i="59"/>
  <c r="BF214" i="59"/>
  <c r="BE214" i="59"/>
  <c r="T214" i="59"/>
  <c r="R214" i="59"/>
  <c r="P214" i="59"/>
  <c r="J214" i="59"/>
  <c r="BK212" i="59"/>
  <c r="BI212" i="59"/>
  <c r="BH212" i="59"/>
  <c r="BG212" i="59"/>
  <c r="BF212" i="59"/>
  <c r="BE212" i="59"/>
  <c r="T212" i="59"/>
  <c r="R212" i="59"/>
  <c r="P212" i="59"/>
  <c r="J212" i="59"/>
  <c r="BK210" i="59"/>
  <c r="BI210" i="59"/>
  <c r="BH210" i="59"/>
  <c r="BG210" i="59"/>
  <c r="BF210" i="59"/>
  <c r="BE210" i="59"/>
  <c r="T210" i="59"/>
  <c r="R210" i="59"/>
  <c r="R207" i="59" s="1"/>
  <c r="P210" i="59"/>
  <c r="P207" i="59" s="1"/>
  <c r="J210" i="59"/>
  <c r="BK208" i="59"/>
  <c r="BI208" i="59"/>
  <c r="BH208" i="59"/>
  <c r="BG208" i="59"/>
  <c r="BF208" i="59"/>
  <c r="BE208" i="59"/>
  <c r="T208" i="59"/>
  <c r="T207" i="59" s="1"/>
  <c r="R208" i="59"/>
  <c r="P208" i="59"/>
  <c r="J208" i="59"/>
  <c r="BK207" i="59"/>
  <c r="J207" i="59" s="1"/>
  <c r="J100" i="59" s="1"/>
  <c r="BK205" i="59"/>
  <c r="BI205" i="59"/>
  <c r="BH205" i="59"/>
  <c r="BG205" i="59"/>
  <c r="BF205" i="59"/>
  <c r="T205" i="59"/>
  <c r="R205" i="59"/>
  <c r="P205" i="59"/>
  <c r="J205" i="59"/>
  <c r="BE205" i="59" s="1"/>
  <c r="BK203" i="59"/>
  <c r="BI203" i="59"/>
  <c r="BH203" i="59"/>
  <c r="BG203" i="59"/>
  <c r="BF203" i="59"/>
  <c r="BE203" i="59"/>
  <c r="T203" i="59"/>
  <c r="R203" i="59"/>
  <c r="P203" i="59"/>
  <c r="J203" i="59"/>
  <c r="BK201" i="59"/>
  <c r="BI201" i="59"/>
  <c r="BH201" i="59"/>
  <c r="BG201" i="59"/>
  <c r="BF201" i="59"/>
  <c r="T201" i="59"/>
  <c r="T198" i="59" s="1"/>
  <c r="R201" i="59"/>
  <c r="R198" i="59" s="1"/>
  <c r="P201" i="59"/>
  <c r="J201" i="59"/>
  <c r="BE201" i="59" s="1"/>
  <c r="BK199" i="59"/>
  <c r="BI199" i="59"/>
  <c r="BH199" i="59"/>
  <c r="BG199" i="59"/>
  <c r="BF199" i="59"/>
  <c r="BE199" i="59"/>
  <c r="T199" i="59"/>
  <c r="R199" i="59"/>
  <c r="P199" i="59"/>
  <c r="J199" i="59"/>
  <c r="BK198" i="59"/>
  <c r="J198" i="59" s="1"/>
  <c r="J99" i="59" s="1"/>
  <c r="P198" i="59"/>
  <c r="BK196" i="59"/>
  <c r="BI196" i="59"/>
  <c r="BH196" i="59"/>
  <c r="BG196" i="59"/>
  <c r="BF196" i="59"/>
  <c r="BE196" i="59"/>
  <c r="T196" i="59"/>
  <c r="R196" i="59"/>
  <c r="P196" i="59"/>
  <c r="J196" i="59"/>
  <c r="BK194" i="59"/>
  <c r="BI194" i="59"/>
  <c r="BH194" i="59"/>
  <c r="BG194" i="59"/>
  <c r="BF194" i="59"/>
  <c r="BE194" i="59"/>
  <c r="T194" i="59"/>
  <c r="R194" i="59"/>
  <c r="P194" i="59"/>
  <c r="J194" i="59"/>
  <c r="BK192" i="59"/>
  <c r="BI192" i="59"/>
  <c r="BH192" i="59"/>
  <c r="BG192" i="59"/>
  <c r="BF192" i="59"/>
  <c r="BE192" i="59"/>
  <c r="T192" i="59"/>
  <c r="R192" i="59"/>
  <c r="P192" i="59"/>
  <c r="J192" i="59"/>
  <c r="BK190" i="59"/>
  <c r="BI190" i="59"/>
  <c r="BH190" i="59"/>
  <c r="BG190" i="59"/>
  <c r="BF190" i="59"/>
  <c r="BE190" i="59"/>
  <c r="T190" i="59"/>
  <c r="R190" i="59"/>
  <c r="P190" i="59"/>
  <c r="J190" i="59"/>
  <c r="BK188" i="59"/>
  <c r="BI188" i="59"/>
  <c r="BH188" i="59"/>
  <c r="BG188" i="59"/>
  <c r="BF188" i="59"/>
  <c r="BE188" i="59"/>
  <c r="T188" i="59"/>
  <c r="R188" i="59"/>
  <c r="P188" i="59"/>
  <c r="J188" i="59"/>
  <c r="BK186" i="59"/>
  <c r="BI186" i="59"/>
  <c r="BH186" i="59"/>
  <c r="BG186" i="59"/>
  <c r="BF186" i="59"/>
  <c r="BE186" i="59"/>
  <c r="T186" i="59"/>
  <c r="R186" i="59"/>
  <c r="P186" i="59"/>
  <c r="J186" i="59"/>
  <c r="BK184" i="59"/>
  <c r="BI184" i="59"/>
  <c r="BH184" i="59"/>
  <c r="BG184" i="59"/>
  <c r="BF184" i="59"/>
  <c r="BE184" i="59"/>
  <c r="T184" i="59"/>
  <c r="R184" i="59"/>
  <c r="P184" i="59"/>
  <c r="J184" i="59"/>
  <c r="BK182" i="59"/>
  <c r="BI182" i="59"/>
  <c r="BH182" i="59"/>
  <c r="BG182" i="59"/>
  <c r="BF182" i="59"/>
  <c r="BE182" i="59"/>
  <c r="T182" i="59"/>
  <c r="R182" i="59"/>
  <c r="P182" i="59"/>
  <c r="J182" i="59"/>
  <c r="BK180" i="59"/>
  <c r="BI180" i="59"/>
  <c r="BH180" i="59"/>
  <c r="BG180" i="59"/>
  <c r="BF180" i="59"/>
  <c r="BE180" i="59"/>
  <c r="T180" i="59"/>
  <c r="R180" i="59"/>
  <c r="P180" i="59"/>
  <c r="J180" i="59"/>
  <c r="BK178" i="59"/>
  <c r="BI178" i="59"/>
  <c r="BH178" i="59"/>
  <c r="BG178" i="59"/>
  <c r="BF178" i="59"/>
  <c r="BE178" i="59"/>
  <c r="T178" i="59"/>
  <c r="R178" i="59"/>
  <c r="P178" i="59"/>
  <c r="J178" i="59"/>
  <c r="BK176" i="59"/>
  <c r="BI176" i="59"/>
  <c r="BH176" i="59"/>
  <c r="BG176" i="59"/>
  <c r="BF176" i="59"/>
  <c r="BE176" i="59"/>
  <c r="T176" i="59"/>
  <c r="R176" i="59"/>
  <c r="P176" i="59"/>
  <c r="J176" i="59"/>
  <c r="BK174" i="59"/>
  <c r="BI174" i="59"/>
  <c r="BH174" i="59"/>
  <c r="BG174" i="59"/>
  <c r="BF174" i="59"/>
  <c r="BE174" i="59"/>
  <c r="T174" i="59"/>
  <c r="R174" i="59"/>
  <c r="P174" i="59"/>
  <c r="J174" i="59"/>
  <c r="BK172" i="59"/>
  <c r="BI172" i="59"/>
  <c r="BH172" i="59"/>
  <c r="F36" i="59" s="1"/>
  <c r="BG172" i="59"/>
  <c r="BF172" i="59"/>
  <c r="BE172" i="59"/>
  <c r="T172" i="59"/>
  <c r="R172" i="59"/>
  <c r="P172" i="59"/>
  <c r="J172" i="59"/>
  <c r="BK170" i="59"/>
  <c r="BK169" i="59" s="1"/>
  <c r="J169" i="59" s="1"/>
  <c r="J98" i="59" s="1"/>
  <c r="BI170" i="59"/>
  <c r="BH170" i="59"/>
  <c r="BG170" i="59"/>
  <c r="BF170" i="59"/>
  <c r="J34" i="59" s="1"/>
  <c r="BE170" i="59"/>
  <c r="T170" i="59"/>
  <c r="R170" i="59"/>
  <c r="P170" i="59"/>
  <c r="P169" i="59" s="1"/>
  <c r="J170" i="59"/>
  <c r="T169" i="59"/>
  <c r="R169" i="59"/>
  <c r="BK167" i="59"/>
  <c r="BI167" i="59"/>
  <c r="BH167" i="59"/>
  <c r="BG167" i="59"/>
  <c r="BF167" i="59"/>
  <c r="BE167" i="59"/>
  <c r="T167" i="59"/>
  <c r="R167" i="59"/>
  <c r="P167" i="59"/>
  <c r="J167" i="59"/>
  <c r="BK165" i="59"/>
  <c r="BI165" i="59"/>
  <c r="BH165" i="59"/>
  <c r="BG165" i="59"/>
  <c r="BF165" i="59"/>
  <c r="T165" i="59"/>
  <c r="R165" i="59"/>
  <c r="P165" i="59"/>
  <c r="J165" i="59"/>
  <c r="BE165" i="59" s="1"/>
  <c r="BK163" i="59"/>
  <c r="BI163" i="59"/>
  <c r="BH163" i="59"/>
  <c r="BG163" i="59"/>
  <c r="BF163" i="59"/>
  <c r="BE163" i="59"/>
  <c r="T163" i="59"/>
  <c r="R163" i="59"/>
  <c r="P163" i="59"/>
  <c r="J163" i="59"/>
  <c r="BK161" i="59"/>
  <c r="BI161" i="59"/>
  <c r="BH161" i="59"/>
  <c r="BG161" i="59"/>
  <c r="BF161" i="59"/>
  <c r="T161" i="59"/>
  <c r="R161" i="59"/>
  <c r="P161" i="59"/>
  <c r="J161" i="59"/>
  <c r="BE161" i="59" s="1"/>
  <c r="BK159" i="59"/>
  <c r="BI159" i="59"/>
  <c r="BH159" i="59"/>
  <c r="BG159" i="59"/>
  <c r="BF159" i="59"/>
  <c r="BE159" i="59"/>
  <c r="T159" i="59"/>
  <c r="R159" i="59"/>
  <c r="P159" i="59"/>
  <c r="J159" i="59"/>
  <c r="BK157" i="59"/>
  <c r="BI157" i="59"/>
  <c r="BH157" i="59"/>
  <c r="BG157" i="59"/>
  <c r="BF157" i="59"/>
  <c r="T157" i="59"/>
  <c r="R157" i="59"/>
  <c r="P157" i="59"/>
  <c r="J157" i="59"/>
  <c r="BE157" i="59" s="1"/>
  <c r="BK155" i="59"/>
  <c r="BI155" i="59"/>
  <c r="BH155" i="59"/>
  <c r="BG155" i="59"/>
  <c r="BF155" i="59"/>
  <c r="BE155" i="59"/>
  <c r="T155" i="59"/>
  <c r="R155" i="59"/>
  <c r="P155" i="59"/>
  <c r="J155" i="59"/>
  <c r="BK153" i="59"/>
  <c r="BI153" i="59"/>
  <c r="BH153" i="59"/>
  <c r="BG153" i="59"/>
  <c r="BF153" i="59"/>
  <c r="T153" i="59"/>
  <c r="R153" i="59"/>
  <c r="P153" i="59"/>
  <c r="J153" i="59"/>
  <c r="BE153" i="59" s="1"/>
  <c r="BK151" i="59"/>
  <c r="BI151" i="59"/>
  <c r="BH151" i="59"/>
  <c r="BG151" i="59"/>
  <c r="BF151" i="59"/>
  <c r="BE151" i="59"/>
  <c r="T151" i="59"/>
  <c r="R151" i="59"/>
  <c r="P151" i="59"/>
  <c r="J151" i="59"/>
  <c r="BK149" i="59"/>
  <c r="BI149" i="59"/>
  <c r="BH149" i="59"/>
  <c r="BG149" i="59"/>
  <c r="BF149" i="59"/>
  <c r="T149" i="59"/>
  <c r="R149" i="59"/>
  <c r="P149" i="59"/>
  <c r="J149" i="59"/>
  <c r="BE149" i="59" s="1"/>
  <c r="BK147" i="59"/>
  <c r="BI147" i="59"/>
  <c r="BH147" i="59"/>
  <c r="BG147" i="59"/>
  <c r="BF147" i="59"/>
  <c r="BE147" i="59"/>
  <c r="T147" i="59"/>
  <c r="R147" i="59"/>
  <c r="P147" i="59"/>
  <c r="J147" i="59"/>
  <c r="BK145" i="59"/>
  <c r="BI145" i="59"/>
  <c r="BH145" i="59"/>
  <c r="BG145" i="59"/>
  <c r="BF145" i="59"/>
  <c r="T145" i="59"/>
  <c r="R145" i="59"/>
  <c r="P145" i="59"/>
  <c r="J145" i="59"/>
  <c r="BE145" i="59" s="1"/>
  <c r="BK143" i="59"/>
  <c r="BI143" i="59"/>
  <c r="BH143" i="59"/>
  <c r="BG143" i="59"/>
  <c r="BF143" i="59"/>
  <c r="BE143" i="59"/>
  <c r="T143" i="59"/>
  <c r="R143" i="59"/>
  <c r="P143" i="59"/>
  <c r="J143" i="59"/>
  <c r="BK141" i="59"/>
  <c r="BI141" i="59"/>
  <c r="BH141" i="59"/>
  <c r="BG141" i="59"/>
  <c r="BF141" i="59"/>
  <c r="T141" i="59"/>
  <c r="R141" i="59"/>
  <c r="P141" i="59"/>
  <c r="J141" i="59"/>
  <c r="BE141" i="59" s="1"/>
  <c r="BK139" i="59"/>
  <c r="BI139" i="59"/>
  <c r="BH139" i="59"/>
  <c r="BG139" i="59"/>
  <c r="BF139" i="59"/>
  <c r="BE139" i="59"/>
  <c r="T139" i="59"/>
  <c r="R139" i="59"/>
  <c r="P139" i="59"/>
  <c r="J139" i="59"/>
  <c r="BK137" i="59"/>
  <c r="BI137" i="59"/>
  <c r="BH137" i="59"/>
  <c r="BG137" i="59"/>
  <c r="BF137" i="59"/>
  <c r="T137" i="59"/>
  <c r="R137" i="59"/>
  <c r="P137" i="59"/>
  <c r="J137" i="59"/>
  <c r="BE137" i="59" s="1"/>
  <c r="BK135" i="59"/>
  <c r="BI135" i="59"/>
  <c r="BH135" i="59"/>
  <c r="BG135" i="59"/>
  <c r="BF135" i="59"/>
  <c r="BE135" i="59"/>
  <c r="T135" i="59"/>
  <c r="R135" i="59"/>
  <c r="P135" i="59"/>
  <c r="J135" i="59"/>
  <c r="BK133" i="59"/>
  <c r="BI133" i="59"/>
  <c r="BH133" i="59"/>
  <c r="BG133" i="59"/>
  <c r="BF133" i="59"/>
  <c r="T133" i="59"/>
  <c r="R133" i="59"/>
  <c r="P133" i="59"/>
  <c r="J133" i="59"/>
  <c r="BE133" i="59" s="1"/>
  <c r="BK131" i="59"/>
  <c r="BI131" i="59"/>
  <c r="BH131" i="59"/>
  <c r="BG131" i="59"/>
  <c r="BF131" i="59"/>
  <c r="BE131" i="59"/>
  <c r="T131" i="59"/>
  <c r="R131" i="59"/>
  <c r="P131" i="59"/>
  <c r="J131" i="59"/>
  <c r="BK129" i="59"/>
  <c r="BI129" i="59"/>
  <c r="BH129" i="59"/>
  <c r="BG129" i="59"/>
  <c r="BF129" i="59"/>
  <c r="T129" i="59"/>
  <c r="R129" i="59"/>
  <c r="P129" i="59"/>
  <c r="J129" i="59"/>
  <c r="BE129" i="59" s="1"/>
  <c r="BK127" i="59"/>
  <c r="BI127" i="59"/>
  <c r="BH127" i="59"/>
  <c r="BG127" i="59"/>
  <c r="BF127" i="59"/>
  <c r="BE127" i="59"/>
  <c r="T127" i="59"/>
  <c r="R127" i="59"/>
  <c r="P127" i="59"/>
  <c r="J127" i="59"/>
  <c r="BK125" i="59"/>
  <c r="BK124" i="59" s="1"/>
  <c r="BI125" i="59"/>
  <c r="BH125" i="59"/>
  <c r="BG125" i="59"/>
  <c r="F35" i="59" s="1"/>
  <c r="BF125" i="59"/>
  <c r="F34" i="59" s="1"/>
  <c r="T125" i="59"/>
  <c r="T124" i="59" s="1"/>
  <c r="T123" i="59" s="1"/>
  <c r="R125" i="59"/>
  <c r="R124" i="59" s="1"/>
  <c r="R123" i="59" s="1"/>
  <c r="P125" i="59"/>
  <c r="P124" i="59" s="1"/>
  <c r="P123" i="59" s="1"/>
  <c r="J125" i="59"/>
  <c r="BE125" i="59" s="1"/>
  <c r="J120" i="59"/>
  <c r="F117" i="59"/>
  <c r="E115" i="59"/>
  <c r="E113" i="59"/>
  <c r="J91" i="59"/>
  <c r="F89" i="59"/>
  <c r="E87" i="59"/>
  <c r="J37" i="59"/>
  <c r="J36" i="59"/>
  <c r="J35" i="59"/>
  <c r="J24" i="59"/>
  <c r="E24" i="59"/>
  <c r="J92" i="59" s="1"/>
  <c r="J23" i="59"/>
  <c r="J21" i="59"/>
  <c r="E21" i="59"/>
  <c r="J119" i="59" s="1"/>
  <c r="J20" i="59"/>
  <c r="J18" i="59"/>
  <c r="E18" i="59"/>
  <c r="F92" i="59" s="1"/>
  <c r="J17" i="59"/>
  <c r="J15" i="59"/>
  <c r="E15" i="59"/>
  <c r="F91" i="59" s="1"/>
  <c r="J14" i="59"/>
  <c r="J12" i="59"/>
  <c r="J89" i="59" s="1"/>
  <c r="E7" i="59"/>
  <c r="E85" i="59" s="1"/>
  <c r="J174" i="58"/>
  <c r="BK172" i="58"/>
  <c r="BI172" i="58"/>
  <c r="BH172" i="58"/>
  <c r="BG172" i="58"/>
  <c r="BF172" i="58"/>
  <c r="BE172" i="58"/>
  <c r="T172" i="58"/>
  <c r="R172" i="58"/>
  <c r="P172" i="58"/>
  <c r="J172" i="58"/>
  <c r="BK170" i="58"/>
  <c r="BI170" i="58"/>
  <c r="BH170" i="58"/>
  <c r="BG170" i="58"/>
  <c r="BF170" i="58"/>
  <c r="BE170" i="58"/>
  <c r="T170" i="58"/>
  <c r="R170" i="58"/>
  <c r="P170" i="58"/>
  <c r="J170" i="58"/>
  <c r="BK168" i="58"/>
  <c r="BI168" i="58"/>
  <c r="BH168" i="58"/>
  <c r="BG168" i="58"/>
  <c r="BF168" i="58"/>
  <c r="BE168" i="58"/>
  <c r="T168" i="58"/>
  <c r="R168" i="58"/>
  <c r="P168" i="58"/>
  <c r="J168" i="58"/>
  <c r="BK166" i="58"/>
  <c r="BI166" i="58"/>
  <c r="BH166" i="58"/>
  <c r="BG166" i="58"/>
  <c r="BF166" i="58"/>
  <c r="BE166" i="58"/>
  <c r="T166" i="58"/>
  <c r="R166" i="58"/>
  <c r="P166" i="58"/>
  <c r="J166" i="58"/>
  <c r="BK164" i="58"/>
  <c r="BI164" i="58"/>
  <c r="BH164" i="58"/>
  <c r="BG164" i="58"/>
  <c r="BF164" i="58"/>
  <c r="BE164" i="58"/>
  <c r="T164" i="58"/>
  <c r="R164" i="58"/>
  <c r="P164" i="58"/>
  <c r="J164" i="58"/>
  <c r="BK161" i="58"/>
  <c r="BI161" i="58"/>
  <c r="BH161" i="58"/>
  <c r="BG161" i="58"/>
  <c r="BF161" i="58"/>
  <c r="BE161" i="58"/>
  <c r="T161" i="58"/>
  <c r="R161" i="58"/>
  <c r="P161" i="58"/>
  <c r="J161" i="58"/>
  <c r="BK159" i="58"/>
  <c r="BI159" i="58"/>
  <c r="BH159" i="58"/>
  <c r="BG159" i="58"/>
  <c r="BF159" i="58"/>
  <c r="BE159" i="58"/>
  <c r="T159" i="58"/>
  <c r="R159" i="58"/>
  <c r="P159" i="58"/>
  <c r="J159" i="58"/>
  <c r="BK157" i="58"/>
  <c r="BI157" i="58"/>
  <c r="BH157" i="58"/>
  <c r="BG157" i="58"/>
  <c r="BF157" i="58"/>
  <c r="BE157" i="58"/>
  <c r="T157" i="58"/>
  <c r="R157" i="58"/>
  <c r="P157" i="58"/>
  <c r="J157" i="58"/>
  <c r="BK154" i="58"/>
  <c r="BI154" i="58"/>
  <c r="BH154" i="58"/>
  <c r="BG154" i="58"/>
  <c r="BF154" i="58"/>
  <c r="BE154" i="58"/>
  <c r="T154" i="58"/>
  <c r="R154" i="58"/>
  <c r="P154" i="58"/>
  <c r="J154" i="58"/>
  <c r="BK152" i="58"/>
  <c r="BI152" i="58"/>
  <c r="BH152" i="58"/>
  <c r="BG152" i="58"/>
  <c r="BF152" i="58"/>
  <c r="BE152" i="58"/>
  <c r="T152" i="58"/>
  <c r="R152" i="58"/>
  <c r="P152" i="58"/>
  <c r="J152" i="58"/>
  <c r="BK150" i="58"/>
  <c r="BI150" i="58"/>
  <c r="BH150" i="58"/>
  <c r="BG150" i="58"/>
  <c r="BF150" i="58"/>
  <c r="BE150" i="58"/>
  <c r="T150" i="58"/>
  <c r="R150" i="58"/>
  <c r="P150" i="58"/>
  <c r="J150" i="58"/>
  <c r="BK148" i="58"/>
  <c r="BI148" i="58"/>
  <c r="BH148" i="58"/>
  <c r="BG148" i="58"/>
  <c r="BF148" i="58"/>
  <c r="BE148" i="58"/>
  <c r="T148" i="58"/>
  <c r="R148" i="58"/>
  <c r="P148" i="58"/>
  <c r="J148" i="58"/>
  <c r="BK146" i="58"/>
  <c r="BI146" i="58"/>
  <c r="BH146" i="58"/>
  <c r="BG146" i="58"/>
  <c r="BF146" i="58"/>
  <c r="BE146" i="58"/>
  <c r="T146" i="58"/>
  <c r="R146" i="58"/>
  <c r="P146" i="58"/>
  <c r="J146" i="58"/>
  <c r="BK144" i="58"/>
  <c r="BI144" i="58"/>
  <c r="BH144" i="58"/>
  <c r="BG144" i="58"/>
  <c r="BF144" i="58"/>
  <c r="BE144" i="58"/>
  <c r="T144" i="58"/>
  <c r="R144" i="58"/>
  <c r="P144" i="58"/>
  <c r="J144" i="58"/>
  <c r="BK142" i="58"/>
  <c r="BI142" i="58"/>
  <c r="BH142" i="58"/>
  <c r="BG142" i="58"/>
  <c r="BF142" i="58"/>
  <c r="BE142" i="58"/>
  <c r="T142" i="58"/>
  <c r="R142" i="58"/>
  <c r="P142" i="58"/>
  <c r="J142" i="58"/>
  <c r="BK140" i="58"/>
  <c r="BI140" i="58"/>
  <c r="BH140" i="58"/>
  <c r="BG140" i="58"/>
  <c r="BF140" i="58"/>
  <c r="BE140" i="58"/>
  <c r="T140" i="58"/>
  <c r="R140" i="58"/>
  <c r="P140" i="58"/>
  <c r="J140" i="58"/>
  <c r="BK138" i="58"/>
  <c r="BI138" i="58"/>
  <c r="BH138" i="58"/>
  <c r="BG138" i="58"/>
  <c r="BF138" i="58"/>
  <c r="BE138" i="58"/>
  <c r="T138" i="58"/>
  <c r="R138" i="58"/>
  <c r="P138" i="58"/>
  <c r="J138" i="58"/>
  <c r="BK136" i="58"/>
  <c r="BI136" i="58"/>
  <c r="BH136" i="58"/>
  <c r="BG136" i="58"/>
  <c r="BF136" i="58"/>
  <c r="BE136" i="58"/>
  <c r="T136" i="58"/>
  <c r="R136" i="58"/>
  <c r="P136" i="58"/>
  <c r="J136" i="58"/>
  <c r="BK134" i="58"/>
  <c r="BI134" i="58"/>
  <c r="BH134" i="58"/>
  <c r="BG134" i="58"/>
  <c r="BF134" i="58"/>
  <c r="BE134" i="58"/>
  <c r="T134" i="58"/>
  <c r="R134" i="58"/>
  <c r="P134" i="58"/>
  <c r="J134" i="58"/>
  <c r="BK132" i="58"/>
  <c r="BI132" i="58"/>
  <c r="BH132" i="58"/>
  <c r="BG132" i="58"/>
  <c r="BF132" i="58"/>
  <c r="BE132" i="58"/>
  <c r="T132" i="58"/>
  <c r="R132" i="58"/>
  <c r="P132" i="58"/>
  <c r="J132" i="58"/>
  <c r="BK130" i="58"/>
  <c r="BI130" i="58"/>
  <c r="BH130" i="58"/>
  <c r="BG130" i="58"/>
  <c r="BF130" i="58"/>
  <c r="BE130" i="58"/>
  <c r="T130" i="58"/>
  <c r="R130" i="58"/>
  <c r="P130" i="58"/>
  <c r="J130" i="58"/>
  <c r="BK128" i="58"/>
  <c r="BI128" i="58"/>
  <c r="BH128" i="58"/>
  <c r="BG128" i="58"/>
  <c r="BF128" i="58"/>
  <c r="BE128" i="58"/>
  <c r="T128" i="58"/>
  <c r="R128" i="58"/>
  <c r="P128" i="58"/>
  <c r="J128" i="58"/>
  <c r="BK126" i="58"/>
  <c r="BI126" i="58"/>
  <c r="BH126" i="58"/>
  <c r="BG126" i="58"/>
  <c r="BF126" i="58"/>
  <c r="BE126" i="58"/>
  <c r="T126" i="58"/>
  <c r="R126" i="58"/>
  <c r="P126" i="58"/>
  <c r="J126" i="58"/>
  <c r="BK124" i="58"/>
  <c r="BI124" i="58"/>
  <c r="BH124" i="58"/>
  <c r="BG124" i="58"/>
  <c r="BF124" i="58"/>
  <c r="BE124" i="58"/>
  <c r="T124" i="58"/>
  <c r="R124" i="58"/>
  <c r="P124" i="58"/>
  <c r="J124" i="58"/>
  <c r="BK122" i="58"/>
  <c r="BI122" i="58"/>
  <c r="BH122" i="58"/>
  <c r="BG122" i="58"/>
  <c r="BF122" i="58"/>
  <c r="BE122" i="58"/>
  <c r="T122" i="58"/>
  <c r="R122" i="58"/>
  <c r="P122" i="58"/>
  <c r="J122" i="58"/>
  <c r="BK120" i="58"/>
  <c r="BK119" i="58" s="1"/>
  <c r="BI120" i="58"/>
  <c r="BH120" i="58"/>
  <c r="BG120" i="58"/>
  <c r="BF120" i="58"/>
  <c r="BE120" i="58"/>
  <c r="F33" i="58" s="1"/>
  <c r="T120" i="58"/>
  <c r="T119" i="58" s="1"/>
  <c r="T118" i="58" s="1"/>
  <c r="R120" i="58"/>
  <c r="R119" i="58" s="1"/>
  <c r="R118" i="58" s="1"/>
  <c r="P120" i="58"/>
  <c r="P119" i="58" s="1"/>
  <c r="P118" i="58" s="1"/>
  <c r="J120" i="58"/>
  <c r="J115" i="58"/>
  <c r="F114" i="58"/>
  <c r="J112" i="58"/>
  <c r="F112" i="58"/>
  <c r="E110" i="58"/>
  <c r="E108" i="58"/>
  <c r="J98" i="58"/>
  <c r="F91" i="58"/>
  <c r="F89" i="58"/>
  <c r="E87" i="58"/>
  <c r="E85" i="58"/>
  <c r="J37" i="58"/>
  <c r="F37" i="58"/>
  <c r="J36" i="58"/>
  <c r="F36" i="58"/>
  <c r="J35" i="58"/>
  <c r="F35" i="58"/>
  <c r="J34" i="58"/>
  <c r="F34" i="58"/>
  <c r="J33" i="58"/>
  <c r="J24" i="58"/>
  <c r="E24" i="58"/>
  <c r="J92" i="58" s="1"/>
  <c r="J23" i="58"/>
  <c r="J21" i="58"/>
  <c r="E21" i="58"/>
  <c r="J91" i="58" s="1"/>
  <c r="J20" i="58"/>
  <c r="J18" i="58"/>
  <c r="E18" i="58"/>
  <c r="F92" i="58" s="1"/>
  <c r="J17" i="58"/>
  <c r="J15" i="58"/>
  <c r="E15" i="58"/>
  <c r="J14" i="58"/>
  <c r="J12" i="58"/>
  <c r="J89" i="58" s="1"/>
  <c r="E7" i="58"/>
  <c r="BK531" i="57"/>
  <c r="BI531" i="57"/>
  <c r="BH531" i="57"/>
  <c r="BG531" i="57"/>
  <c r="BF531" i="57"/>
  <c r="T531" i="57"/>
  <c r="T530" i="57" s="1"/>
  <c r="R531" i="57"/>
  <c r="R530" i="57" s="1"/>
  <c r="P531" i="57"/>
  <c r="P530" i="57" s="1"/>
  <c r="J531" i="57"/>
  <c r="BE531" i="57" s="1"/>
  <c r="BK530" i="57"/>
  <c r="J530" i="57" s="1"/>
  <c r="J104" i="57" s="1"/>
  <c r="BK527" i="57"/>
  <c r="BI527" i="57"/>
  <c r="BH527" i="57"/>
  <c r="BG527" i="57"/>
  <c r="BF527" i="57"/>
  <c r="T527" i="57"/>
  <c r="R527" i="57"/>
  <c r="P527" i="57"/>
  <c r="J527" i="57"/>
  <c r="BE527" i="57" s="1"/>
  <c r="BK524" i="57"/>
  <c r="BI524" i="57"/>
  <c r="BH524" i="57"/>
  <c r="BG524" i="57"/>
  <c r="BF524" i="57"/>
  <c r="BE524" i="57"/>
  <c r="T524" i="57"/>
  <c r="R524" i="57"/>
  <c r="P524" i="57"/>
  <c r="J524" i="57"/>
  <c r="BK521" i="57"/>
  <c r="BI521" i="57"/>
  <c r="BH521" i="57"/>
  <c r="BG521" i="57"/>
  <c r="BF521" i="57"/>
  <c r="T521" i="57"/>
  <c r="R521" i="57"/>
  <c r="P521" i="57"/>
  <c r="J521" i="57"/>
  <c r="BE521" i="57" s="1"/>
  <c r="BK518" i="57"/>
  <c r="BI518" i="57"/>
  <c r="BH518" i="57"/>
  <c r="BG518" i="57"/>
  <c r="BF518" i="57"/>
  <c r="BE518" i="57"/>
  <c r="T518" i="57"/>
  <c r="R518" i="57"/>
  <c r="P518" i="57"/>
  <c r="J518" i="57"/>
  <c r="BK515" i="57"/>
  <c r="BI515" i="57"/>
  <c r="BH515" i="57"/>
  <c r="BG515" i="57"/>
  <c r="BF515" i="57"/>
  <c r="T515" i="57"/>
  <c r="R515" i="57"/>
  <c r="P515" i="57"/>
  <c r="J515" i="57"/>
  <c r="BE515" i="57" s="1"/>
  <c r="BK512" i="57"/>
  <c r="BI512" i="57"/>
  <c r="BH512" i="57"/>
  <c r="BG512" i="57"/>
  <c r="BF512" i="57"/>
  <c r="BE512" i="57"/>
  <c r="T512" i="57"/>
  <c r="R512" i="57"/>
  <c r="P512" i="57"/>
  <c r="J512" i="57"/>
  <c r="BK509" i="57"/>
  <c r="BI509" i="57"/>
  <c r="BH509" i="57"/>
  <c r="BG509" i="57"/>
  <c r="BF509" i="57"/>
  <c r="T509" i="57"/>
  <c r="R509" i="57"/>
  <c r="P509" i="57"/>
  <c r="J509" i="57"/>
  <c r="BE509" i="57" s="1"/>
  <c r="BK506" i="57"/>
  <c r="BI506" i="57"/>
  <c r="BH506" i="57"/>
  <c r="BG506" i="57"/>
  <c r="BF506" i="57"/>
  <c r="BE506" i="57"/>
  <c r="T506" i="57"/>
  <c r="R506" i="57"/>
  <c r="P506" i="57"/>
  <c r="J506" i="57"/>
  <c r="BK503" i="57"/>
  <c r="BI503" i="57"/>
  <c r="BH503" i="57"/>
  <c r="BG503" i="57"/>
  <c r="BF503" i="57"/>
  <c r="T503" i="57"/>
  <c r="R503" i="57"/>
  <c r="P503" i="57"/>
  <c r="J503" i="57"/>
  <c r="BE503" i="57" s="1"/>
  <c r="BK500" i="57"/>
  <c r="BI500" i="57"/>
  <c r="BH500" i="57"/>
  <c r="BG500" i="57"/>
  <c r="BF500" i="57"/>
  <c r="BE500" i="57"/>
  <c r="T500" i="57"/>
  <c r="R500" i="57"/>
  <c r="P500" i="57"/>
  <c r="J500" i="57"/>
  <c r="BK497" i="57"/>
  <c r="BI497" i="57"/>
  <c r="BH497" i="57"/>
  <c r="BG497" i="57"/>
  <c r="BF497" i="57"/>
  <c r="T497" i="57"/>
  <c r="R497" i="57"/>
  <c r="P497" i="57"/>
  <c r="J497" i="57"/>
  <c r="BE497" i="57" s="1"/>
  <c r="BK494" i="57"/>
  <c r="BI494" i="57"/>
  <c r="BH494" i="57"/>
  <c r="BG494" i="57"/>
  <c r="BF494" i="57"/>
  <c r="BE494" i="57"/>
  <c r="T494" i="57"/>
  <c r="R494" i="57"/>
  <c r="P494" i="57"/>
  <c r="J494" i="57"/>
  <c r="BK491" i="57"/>
  <c r="BI491" i="57"/>
  <c r="BH491" i="57"/>
  <c r="BG491" i="57"/>
  <c r="BF491" i="57"/>
  <c r="T491" i="57"/>
  <c r="R491" i="57"/>
  <c r="P491" i="57"/>
  <c r="J491" i="57"/>
  <c r="BE491" i="57" s="1"/>
  <c r="BK489" i="57"/>
  <c r="BI489" i="57"/>
  <c r="BH489" i="57"/>
  <c r="BG489" i="57"/>
  <c r="BF489" i="57"/>
  <c r="BE489" i="57"/>
  <c r="T489" i="57"/>
  <c r="R489" i="57"/>
  <c r="P489" i="57"/>
  <c r="J489" i="57"/>
  <c r="BK487" i="57"/>
  <c r="BI487" i="57"/>
  <c r="BH487" i="57"/>
  <c r="BG487" i="57"/>
  <c r="BF487" i="57"/>
  <c r="T487" i="57"/>
  <c r="R487" i="57"/>
  <c r="P487" i="57"/>
  <c r="J487" i="57"/>
  <c r="BE487" i="57" s="1"/>
  <c r="BK485" i="57"/>
  <c r="BI485" i="57"/>
  <c r="BH485" i="57"/>
  <c r="BG485" i="57"/>
  <c r="BF485" i="57"/>
  <c r="BE485" i="57"/>
  <c r="T485" i="57"/>
  <c r="R485" i="57"/>
  <c r="P485" i="57"/>
  <c r="J485" i="57"/>
  <c r="BK483" i="57"/>
  <c r="BI483" i="57"/>
  <c r="BH483" i="57"/>
  <c r="BG483" i="57"/>
  <c r="BF483" i="57"/>
  <c r="T483" i="57"/>
  <c r="R483" i="57"/>
  <c r="P483" i="57"/>
  <c r="J483" i="57"/>
  <c r="BE483" i="57" s="1"/>
  <c r="BK481" i="57"/>
  <c r="BI481" i="57"/>
  <c r="BH481" i="57"/>
  <c r="BG481" i="57"/>
  <c r="BF481" i="57"/>
  <c r="BE481" i="57"/>
  <c r="T481" i="57"/>
  <c r="R481" i="57"/>
  <c r="P481" i="57"/>
  <c r="J481" i="57"/>
  <c r="BK479" i="57"/>
  <c r="BK478" i="57" s="1"/>
  <c r="J478" i="57" s="1"/>
  <c r="J103" i="57" s="1"/>
  <c r="BI479" i="57"/>
  <c r="BH479" i="57"/>
  <c r="BG479" i="57"/>
  <c r="BF479" i="57"/>
  <c r="T479" i="57"/>
  <c r="R479" i="57"/>
  <c r="P479" i="57"/>
  <c r="J479" i="57"/>
  <c r="BE479" i="57" s="1"/>
  <c r="T478" i="57"/>
  <c r="R478" i="57"/>
  <c r="P478" i="57"/>
  <c r="BK476" i="57"/>
  <c r="BI476" i="57"/>
  <c r="BH476" i="57"/>
  <c r="BG476" i="57"/>
  <c r="BF476" i="57"/>
  <c r="BE476" i="57"/>
  <c r="T476" i="57"/>
  <c r="R476" i="57"/>
  <c r="P476" i="57"/>
  <c r="J476" i="57"/>
  <c r="BK474" i="57"/>
  <c r="BI474" i="57"/>
  <c r="BH474" i="57"/>
  <c r="BG474" i="57"/>
  <c r="BF474" i="57"/>
  <c r="T474" i="57"/>
  <c r="R474" i="57"/>
  <c r="P474" i="57"/>
  <c r="J474" i="57"/>
  <c r="BE474" i="57" s="1"/>
  <c r="BK472" i="57"/>
  <c r="BI472" i="57"/>
  <c r="BH472" i="57"/>
  <c r="BG472" i="57"/>
  <c r="BF472" i="57"/>
  <c r="BE472" i="57"/>
  <c r="T472" i="57"/>
  <c r="R472" i="57"/>
  <c r="P472" i="57"/>
  <c r="J472" i="57"/>
  <c r="BK470" i="57"/>
  <c r="BI470" i="57"/>
  <c r="BH470" i="57"/>
  <c r="BG470" i="57"/>
  <c r="BF470" i="57"/>
  <c r="T470" i="57"/>
  <c r="R470" i="57"/>
  <c r="P470" i="57"/>
  <c r="J470" i="57"/>
  <c r="BE470" i="57" s="1"/>
  <c r="BK468" i="57"/>
  <c r="BI468" i="57"/>
  <c r="BH468" i="57"/>
  <c r="BG468" i="57"/>
  <c r="BF468" i="57"/>
  <c r="BE468" i="57"/>
  <c r="T468" i="57"/>
  <c r="R468" i="57"/>
  <c r="P468" i="57"/>
  <c r="J468" i="57"/>
  <c r="BK466" i="57"/>
  <c r="BI466" i="57"/>
  <c r="BH466" i="57"/>
  <c r="BG466" i="57"/>
  <c r="BF466" i="57"/>
  <c r="T466" i="57"/>
  <c r="R466" i="57"/>
  <c r="P466" i="57"/>
  <c r="J466" i="57"/>
  <c r="BE466" i="57" s="1"/>
  <c r="BK464" i="57"/>
  <c r="BI464" i="57"/>
  <c r="BH464" i="57"/>
  <c r="BG464" i="57"/>
  <c r="BF464" i="57"/>
  <c r="BE464" i="57"/>
  <c r="T464" i="57"/>
  <c r="R464" i="57"/>
  <c r="P464" i="57"/>
  <c r="J464" i="57"/>
  <c r="BK462" i="57"/>
  <c r="BI462" i="57"/>
  <c r="BH462" i="57"/>
  <c r="BG462" i="57"/>
  <c r="BF462" i="57"/>
  <c r="T462" i="57"/>
  <c r="R462" i="57"/>
  <c r="P462" i="57"/>
  <c r="J462" i="57"/>
  <c r="BE462" i="57" s="1"/>
  <c r="BK460" i="57"/>
  <c r="BI460" i="57"/>
  <c r="BH460" i="57"/>
  <c r="BG460" i="57"/>
  <c r="BF460" i="57"/>
  <c r="BE460" i="57"/>
  <c r="T460" i="57"/>
  <c r="R460" i="57"/>
  <c r="P460" i="57"/>
  <c r="J460" i="57"/>
  <c r="BK458" i="57"/>
  <c r="BI458" i="57"/>
  <c r="BH458" i="57"/>
  <c r="BG458" i="57"/>
  <c r="BF458" i="57"/>
  <c r="T458" i="57"/>
  <c r="R458" i="57"/>
  <c r="P458" i="57"/>
  <c r="J458" i="57"/>
  <c r="BE458" i="57" s="1"/>
  <c r="BK456" i="57"/>
  <c r="BI456" i="57"/>
  <c r="BH456" i="57"/>
  <c r="BG456" i="57"/>
  <c r="BF456" i="57"/>
  <c r="BE456" i="57"/>
  <c r="T456" i="57"/>
  <c r="R456" i="57"/>
  <c r="P456" i="57"/>
  <c r="J456" i="57"/>
  <c r="BK454" i="57"/>
  <c r="BI454" i="57"/>
  <c r="BH454" i="57"/>
  <c r="BG454" i="57"/>
  <c r="BF454" i="57"/>
  <c r="T454" i="57"/>
  <c r="R454" i="57"/>
  <c r="P454" i="57"/>
  <c r="J454" i="57"/>
  <c r="BE454" i="57" s="1"/>
  <c r="BK452" i="57"/>
  <c r="BI452" i="57"/>
  <c r="BH452" i="57"/>
  <c r="BG452" i="57"/>
  <c r="BF452" i="57"/>
  <c r="BE452" i="57"/>
  <c r="T452" i="57"/>
  <c r="R452" i="57"/>
  <c r="P452" i="57"/>
  <c r="J452" i="57"/>
  <c r="BK450" i="57"/>
  <c r="BI450" i="57"/>
  <c r="BH450" i="57"/>
  <c r="BG450" i="57"/>
  <c r="BF450" i="57"/>
  <c r="T450" i="57"/>
  <c r="R450" i="57"/>
  <c r="P450" i="57"/>
  <c r="J450" i="57"/>
  <c r="BE450" i="57" s="1"/>
  <c r="BK448" i="57"/>
  <c r="BI448" i="57"/>
  <c r="BH448" i="57"/>
  <c r="BG448" i="57"/>
  <c r="BF448" i="57"/>
  <c r="BE448" i="57"/>
  <c r="T448" i="57"/>
  <c r="R448" i="57"/>
  <c r="P448" i="57"/>
  <c r="J448" i="57"/>
  <c r="BK446" i="57"/>
  <c r="BI446" i="57"/>
  <c r="BH446" i="57"/>
  <c r="BG446" i="57"/>
  <c r="BF446" i="57"/>
  <c r="T446" i="57"/>
  <c r="R446" i="57"/>
  <c r="P446" i="57"/>
  <c r="J446" i="57"/>
  <c r="BE446" i="57" s="1"/>
  <c r="BK444" i="57"/>
  <c r="BI444" i="57"/>
  <c r="BH444" i="57"/>
  <c r="BG444" i="57"/>
  <c r="BF444" i="57"/>
  <c r="BE444" i="57"/>
  <c r="T444" i="57"/>
  <c r="R444" i="57"/>
  <c r="P444" i="57"/>
  <c r="J444" i="57"/>
  <c r="BK442" i="57"/>
  <c r="BI442" i="57"/>
  <c r="BH442" i="57"/>
  <c r="BG442" i="57"/>
  <c r="BF442" i="57"/>
  <c r="T442" i="57"/>
  <c r="R442" i="57"/>
  <c r="P442" i="57"/>
  <c r="J442" i="57"/>
  <c r="BE442" i="57" s="1"/>
  <c r="BK440" i="57"/>
  <c r="BI440" i="57"/>
  <c r="BH440" i="57"/>
  <c r="BG440" i="57"/>
  <c r="BF440" i="57"/>
  <c r="BE440" i="57"/>
  <c r="T440" i="57"/>
  <c r="R440" i="57"/>
  <c r="P440" i="57"/>
  <c r="J440" i="57"/>
  <c r="BK438" i="57"/>
  <c r="BI438" i="57"/>
  <c r="BH438" i="57"/>
  <c r="BG438" i="57"/>
  <c r="BF438" i="57"/>
  <c r="T438" i="57"/>
  <c r="R438" i="57"/>
  <c r="P438" i="57"/>
  <c r="J438" i="57"/>
  <c r="BE438" i="57" s="1"/>
  <c r="BK436" i="57"/>
  <c r="BI436" i="57"/>
  <c r="BH436" i="57"/>
  <c r="BG436" i="57"/>
  <c r="BF436" i="57"/>
  <c r="BE436" i="57"/>
  <c r="T436" i="57"/>
  <c r="R436" i="57"/>
  <c r="P436" i="57"/>
  <c r="J436" i="57"/>
  <c r="BK434" i="57"/>
  <c r="BI434" i="57"/>
  <c r="BH434" i="57"/>
  <c r="BG434" i="57"/>
  <c r="BF434" i="57"/>
  <c r="T434" i="57"/>
  <c r="R434" i="57"/>
  <c r="P434" i="57"/>
  <c r="J434" i="57"/>
  <c r="BE434" i="57" s="1"/>
  <c r="BK432" i="57"/>
  <c r="BI432" i="57"/>
  <c r="BH432" i="57"/>
  <c r="BG432" i="57"/>
  <c r="BF432" i="57"/>
  <c r="BE432" i="57"/>
  <c r="T432" i="57"/>
  <c r="R432" i="57"/>
  <c r="P432" i="57"/>
  <c r="J432" i="57"/>
  <c r="BK430" i="57"/>
  <c r="BI430" i="57"/>
  <c r="BH430" i="57"/>
  <c r="BG430" i="57"/>
  <c r="BF430" i="57"/>
  <c r="T430" i="57"/>
  <c r="R430" i="57"/>
  <c r="P430" i="57"/>
  <c r="J430" i="57"/>
  <c r="BE430" i="57" s="1"/>
  <c r="BK428" i="57"/>
  <c r="BI428" i="57"/>
  <c r="BH428" i="57"/>
  <c r="BG428" i="57"/>
  <c r="BF428" i="57"/>
  <c r="BE428" i="57"/>
  <c r="T428" i="57"/>
  <c r="R428" i="57"/>
  <c r="P428" i="57"/>
  <c r="J428" i="57"/>
  <c r="BK426" i="57"/>
  <c r="BI426" i="57"/>
  <c r="BH426" i="57"/>
  <c r="BG426" i="57"/>
  <c r="BF426" i="57"/>
  <c r="T426" i="57"/>
  <c r="R426" i="57"/>
  <c r="P426" i="57"/>
  <c r="J426" i="57"/>
  <c r="BE426" i="57" s="1"/>
  <c r="BK424" i="57"/>
  <c r="BI424" i="57"/>
  <c r="BH424" i="57"/>
  <c r="BG424" i="57"/>
  <c r="BF424" i="57"/>
  <c r="BE424" i="57"/>
  <c r="T424" i="57"/>
  <c r="R424" i="57"/>
  <c r="P424" i="57"/>
  <c r="J424" i="57"/>
  <c r="BK422" i="57"/>
  <c r="BI422" i="57"/>
  <c r="BH422" i="57"/>
  <c r="BG422" i="57"/>
  <c r="BF422" i="57"/>
  <c r="T422" i="57"/>
  <c r="R422" i="57"/>
  <c r="P422" i="57"/>
  <c r="J422" i="57"/>
  <c r="BE422" i="57" s="1"/>
  <c r="BK420" i="57"/>
  <c r="BI420" i="57"/>
  <c r="BH420" i="57"/>
  <c r="BG420" i="57"/>
  <c r="BF420" i="57"/>
  <c r="BE420" i="57"/>
  <c r="T420" i="57"/>
  <c r="R420" i="57"/>
  <c r="P420" i="57"/>
  <c r="J420" i="57"/>
  <c r="BK418" i="57"/>
  <c r="BI418" i="57"/>
  <c r="BH418" i="57"/>
  <c r="BG418" i="57"/>
  <c r="BF418" i="57"/>
  <c r="T418" i="57"/>
  <c r="R418" i="57"/>
  <c r="P418" i="57"/>
  <c r="J418" i="57"/>
  <c r="BE418" i="57" s="1"/>
  <c r="BK416" i="57"/>
  <c r="BI416" i="57"/>
  <c r="BH416" i="57"/>
  <c r="BG416" i="57"/>
  <c r="BF416" i="57"/>
  <c r="BE416" i="57"/>
  <c r="T416" i="57"/>
  <c r="R416" i="57"/>
  <c r="P416" i="57"/>
  <c r="J416" i="57"/>
  <c r="BK414" i="57"/>
  <c r="BI414" i="57"/>
  <c r="BH414" i="57"/>
  <c r="BG414" i="57"/>
  <c r="BF414" i="57"/>
  <c r="T414" i="57"/>
  <c r="R414" i="57"/>
  <c r="P414" i="57"/>
  <c r="J414" i="57"/>
  <c r="BE414" i="57" s="1"/>
  <c r="BK412" i="57"/>
  <c r="BI412" i="57"/>
  <c r="BH412" i="57"/>
  <c r="BG412" i="57"/>
  <c r="BF412" i="57"/>
  <c r="BE412" i="57"/>
  <c r="T412" i="57"/>
  <c r="R412" i="57"/>
  <c r="P412" i="57"/>
  <c r="J412" i="57"/>
  <c r="BK410" i="57"/>
  <c r="BI410" i="57"/>
  <c r="BH410" i="57"/>
  <c r="BG410" i="57"/>
  <c r="BF410" i="57"/>
  <c r="T410" i="57"/>
  <c r="R410" i="57"/>
  <c r="P410" i="57"/>
  <c r="J410" i="57"/>
  <c r="BE410" i="57" s="1"/>
  <c r="BK408" i="57"/>
  <c r="BI408" i="57"/>
  <c r="BH408" i="57"/>
  <c r="BG408" i="57"/>
  <c r="BF408" i="57"/>
  <c r="BE408" i="57"/>
  <c r="T408" i="57"/>
  <c r="R408" i="57"/>
  <c r="P408" i="57"/>
  <c r="J408" i="57"/>
  <c r="BK406" i="57"/>
  <c r="BI406" i="57"/>
  <c r="BH406" i="57"/>
  <c r="BG406" i="57"/>
  <c r="BF406" i="57"/>
  <c r="T406" i="57"/>
  <c r="R406" i="57"/>
  <c r="P406" i="57"/>
  <c r="J406" i="57"/>
  <c r="BE406" i="57" s="1"/>
  <c r="BK404" i="57"/>
  <c r="BI404" i="57"/>
  <c r="BH404" i="57"/>
  <c r="BG404" i="57"/>
  <c r="BF404" i="57"/>
  <c r="BE404" i="57"/>
  <c r="T404" i="57"/>
  <c r="R404" i="57"/>
  <c r="P404" i="57"/>
  <c r="J404" i="57"/>
  <c r="BK402" i="57"/>
  <c r="BI402" i="57"/>
  <c r="BH402" i="57"/>
  <c r="BG402" i="57"/>
  <c r="BF402" i="57"/>
  <c r="T402" i="57"/>
  <c r="R402" i="57"/>
  <c r="P402" i="57"/>
  <c r="J402" i="57"/>
  <c r="BE402" i="57" s="1"/>
  <c r="BK400" i="57"/>
  <c r="BI400" i="57"/>
  <c r="BH400" i="57"/>
  <c r="BG400" i="57"/>
  <c r="BF400" i="57"/>
  <c r="BE400" i="57"/>
  <c r="T400" i="57"/>
  <c r="R400" i="57"/>
  <c r="P400" i="57"/>
  <c r="J400" i="57"/>
  <c r="BK398" i="57"/>
  <c r="BI398" i="57"/>
  <c r="BH398" i="57"/>
  <c r="BG398" i="57"/>
  <c r="BF398" i="57"/>
  <c r="T398" i="57"/>
  <c r="R398" i="57"/>
  <c r="P398" i="57"/>
  <c r="J398" i="57"/>
  <c r="BE398" i="57" s="1"/>
  <c r="BK396" i="57"/>
  <c r="BI396" i="57"/>
  <c r="BH396" i="57"/>
  <c r="BG396" i="57"/>
  <c r="BF396" i="57"/>
  <c r="BE396" i="57"/>
  <c r="T396" i="57"/>
  <c r="R396" i="57"/>
  <c r="P396" i="57"/>
  <c r="J396" i="57"/>
  <c r="BK394" i="57"/>
  <c r="BI394" i="57"/>
  <c r="BH394" i="57"/>
  <c r="BG394" i="57"/>
  <c r="BF394" i="57"/>
  <c r="T394" i="57"/>
  <c r="R394" i="57"/>
  <c r="P394" i="57"/>
  <c r="J394" i="57"/>
  <c r="BE394" i="57" s="1"/>
  <c r="BK392" i="57"/>
  <c r="BI392" i="57"/>
  <c r="BH392" i="57"/>
  <c r="BG392" i="57"/>
  <c r="BF392" i="57"/>
  <c r="BE392" i="57"/>
  <c r="T392" i="57"/>
  <c r="R392" i="57"/>
  <c r="P392" i="57"/>
  <c r="J392" i="57"/>
  <c r="BK390" i="57"/>
  <c r="BI390" i="57"/>
  <c r="BH390" i="57"/>
  <c r="BG390" i="57"/>
  <c r="BF390" i="57"/>
  <c r="T390" i="57"/>
  <c r="R390" i="57"/>
  <c r="P390" i="57"/>
  <c r="J390" i="57"/>
  <c r="BE390" i="57" s="1"/>
  <c r="BK388" i="57"/>
  <c r="BI388" i="57"/>
  <c r="BH388" i="57"/>
  <c r="BG388" i="57"/>
  <c r="BF388" i="57"/>
  <c r="BE388" i="57"/>
  <c r="T388" i="57"/>
  <c r="R388" i="57"/>
  <c r="P388" i="57"/>
  <c r="J388" i="57"/>
  <c r="BK386" i="57"/>
  <c r="BI386" i="57"/>
  <c r="BH386" i="57"/>
  <c r="BG386" i="57"/>
  <c r="BF386" i="57"/>
  <c r="T386" i="57"/>
  <c r="R386" i="57"/>
  <c r="P386" i="57"/>
  <c r="J386" i="57"/>
  <c r="BE386" i="57" s="1"/>
  <c r="BK384" i="57"/>
  <c r="BI384" i="57"/>
  <c r="BH384" i="57"/>
  <c r="BG384" i="57"/>
  <c r="BF384" i="57"/>
  <c r="BE384" i="57"/>
  <c r="T384" i="57"/>
  <c r="R384" i="57"/>
  <c r="P384" i="57"/>
  <c r="J384" i="57"/>
  <c r="BK382" i="57"/>
  <c r="BI382" i="57"/>
  <c r="BH382" i="57"/>
  <c r="BG382" i="57"/>
  <c r="BF382" i="57"/>
  <c r="T382" i="57"/>
  <c r="R382" i="57"/>
  <c r="P382" i="57"/>
  <c r="J382" i="57"/>
  <c r="BE382" i="57" s="1"/>
  <c r="BK380" i="57"/>
  <c r="BI380" i="57"/>
  <c r="BH380" i="57"/>
  <c r="BG380" i="57"/>
  <c r="BF380" i="57"/>
  <c r="BE380" i="57"/>
  <c r="T380" i="57"/>
  <c r="R380" i="57"/>
  <c r="P380" i="57"/>
  <c r="J380" i="57"/>
  <c r="BK378" i="57"/>
  <c r="BI378" i="57"/>
  <c r="BH378" i="57"/>
  <c r="BG378" i="57"/>
  <c r="BF378" i="57"/>
  <c r="T378" i="57"/>
  <c r="R378" i="57"/>
  <c r="P378" i="57"/>
  <c r="J378" i="57"/>
  <c r="BE378" i="57" s="1"/>
  <c r="BK376" i="57"/>
  <c r="BI376" i="57"/>
  <c r="BH376" i="57"/>
  <c r="BG376" i="57"/>
  <c r="BF376" i="57"/>
  <c r="BE376" i="57"/>
  <c r="T376" i="57"/>
  <c r="R376" i="57"/>
  <c r="P376" i="57"/>
  <c r="J376" i="57"/>
  <c r="BK374" i="57"/>
  <c r="BI374" i="57"/>
  <c r="BH374" i="57"/>
  <c r="BG374" i="57"/>
  <c r="BF374" i="57"/>
  <c r="T374" i="57"/>
  <c r="R374" i="57"/>
  <c r="P374" i="57"/>
  <c r="J374" i="57"/>
  <c r="BE374" i="57" s="1"/>
  <c r="BK372" i="57"/>
  <c r="BI372" i="57"/>
  <c r="BH372" i="57"/>
  <c r="BG372" i="57"/>
  <c r="BF372" i="57"/>
  <c r="BE372" i="57"/>
  <c r="T372" i="57"/>
  <c r="R372" i="57"/>
  <c r="P372" i="57"/>
  <c r="J372" i="57"/>
  <c r="BK370" i="57"/>
  <c r="BI370" i="57"/>
  <c r="BH370" i="57"/>
  <c r="BG370" i="57"/>
  <c r="BF370" i="57"/>
  <c r="T370" i="57"/>
  <c r="R370" i="57"/>
  <c r="P370" i="57"/>
  <c r="J370" i="57"/>
  <c r="BE370" i="57" s="1"/>
  <c r="BK368" i="57"/>
  <c r="BI368" i="57"/>
  <c r="BH368" i="57"/>
  <c r="BG368" i="57"/>
  <c r="BF368" i="57"/>
  <c r="BE368" i="57"/>
  <c r="T368" i="57"/>
  <c r="R368" i="57"/>
  <c r="P368" i="57"/>
  <c r="J368" i="57"/>
  <c r="BK366" i="57"/>
  <c r="BI366" i="57"/>
  <c r="BH366" i="57"/>
  <c r="BG366" i="57"/>
  <c r="BF366" i="57"/>
  <c r="T366" i="57"/>
  <c r="R366" i="57"/>
  <c r="P366" i="57"/>
  <c r="J366" i="57"/>
  <c r="BE366" i="57" s="1"/>
  <c r="BK364" i="57"/>
  <c r="BI364" i="57"/>
  <c r="BH364" i="57"/>
  <c r="BG364" i="57"/>
  <c r="BF364" i="57"/>
  <c r="BE364" i="57"/>
  <c r="T364" i="57"/>
  <c r="R364" i="57"/>
  <c r="P364" i="57"/>
  <c r="J364" i="57"/>
  <c r="BK362" i="57"/>
  <c r="BI362" i="57"/>
  <c r="BH362" i="57"/>
  <c r="BG362" i="57"/>
  <c r="BF362" i="57"/>
  <c r="T362" i="57"/>
  <c r="R362" i="57"/>
  <c r="P362" i="57"/>
  <c r="J362" i="57"/>
  <c r="BE362" i="57" s="1"/>
  <c r="BK360" i="57"/>
  <c r="BI360" i="57"/>
  <c r="BH360" i="57"/>
  <c r="BG360" i="57"/>
  <c r="BF360" i="57"/>
  <c r="BE360" i="57"/>
  <c r="T360" i="57"/>
  <c r="R360" i="57"/>
  <c r="P360" i="57"/>
  <c r="J360" i="57"/>
  <c r="BK358" i="57"/>
  <c r="BI358" i="57"/>
  <c r="BH358" i="57"/>
  <c r="BG358" i="57"/>
  <c r="BF358" i="57"/>
  <c r="T358" i="57"/>
  <c r="R358" i="57"/>
  <c r="P358" i="57"/>
  <c r="J358" i="57"/>
  <c r="BE358" i="57" s="1"/>
  <c r="BK356" i="57"/>
  <c r="BI356" i="57"/>
  <c r="BH356" i="57"/>
  <c r="BG356" i="57"/>
  <c r="BF356" i="57"/>
  <c r="BE356" i="57"/>
  <c r="T356" i="57"/>
  <c r="R356" i="57"/>
  <c r="P356" i="57"/>
  <c r="J356" i="57"/>
  <c r="BK354" i="57"/>
  <c r="BI354" i="57"/>
  <c r="BH354" i="57"/>
  <c r="BG354" i="57"/>
  <c r="BF354" i="57"/>
  <c r="T354" i="57"/>
  <c r="R354" i="57"/>
  <c r="P354" i="57"/>
  <c r="J354" i="57"/>
  <c r="BE354" i="57" s="1"/>
  <c r="BK352" i="57"/>
  <c r="BI352" i="57"/>
  <c r="BH352" i="57"/>
  <c r="BG352" i="57"/>
  <c r="BF352" i="57"/>
  <c r="BE352" i="57"/>
  <c r="T352" i="57"/>
  <c r="R352" i="57"/>
  <c r="P352" i="57"/>
  <c r="J352" i="57"/>
  <c r="BK350" i="57"/>
  <c r="BI350" i="57"/>
  <c r="BH350" i="57"/>
  <c r="BG350" i="57"/>
  <c r="BF350" i="57"/>
  <c r="T350" i="57"/>
  <c r="R350" i="57"/>
  <c r="P350" i="57"/>
  <c r="J350" i="57"/>
  <c r="BE350" i="57" s="1"/>
  <c r="BK348" i="57"/>
  <c r="BI348" i="57"/>
  <c r="BH348" i="57"/>
  <c r="BG348" i="57"/>
  <c r="BF348" i="57"/>
  <c r="BE348" i="57"/>
  <c r="T348" i="57"/>
  <c r="R348" i="57"/>
  <c r="P348" i="57"/>
  <c r="J348" i="57"/>
  <c r="BK346" i="57"/>
  <c r="BI346" i="57"/>
  <c r="BH346" i="57"/>
  <c r="BG346" i="57"/>
  <c r="BF346" i="57"/>
  <c r="T346" i="57"/>
  <c r="R346" i="57"/>
  <c r="P346" i="57"/>
  <c r="J346" i="57"/>
  <c r="BE346" i="57" s="1"/>
  <c r="BK344" i="57"/>
  <c r="BI344" i="57"/>
  <c r="BH344" i="57"/>
  <c r="BG344" i="57"/>
  <c r="BF344" i="57"/>
  <c r="BE344" i="57"/>
  <c r="T344" i="57"/>
  <c r="R344" i="57"/>
  <c r="P344" i="57"/>
  <c r="P341" i="57" s="1"/>
  <c r="J344" i="57"/>
  <c r="BK342" i="57"/>
  <c r="BI342" i="57"/>
  <c r="BH342" i="57"/>
  <c r="BG342" i="57"/>
  <c r="BF342" i="57"/>
  <c r="T342" i="57"/>
  <c r="T341" i="57" s="1"/>
  <c r="R342" i="57"/>
  <c r="R341" i="57" s="1"/>
  <c r="P342" i="57"/>
  <c r="J342" i="57"/>
  <c r="BE342" i="57" s="1"/>
  <c r="BK341" i="57"/>
  <c r="J341" i="57" s="1"/>
  <c r="J102" i="57" s="1"/>
  <c r="BK339" i="57"/>
  <c r="BI339" i="57"/>
  <c r="BH339" i="57"/>
  <c r="BG339" i="57"/>
  <c r="BF339" i="57"/>
  <c r="T339" i="57"/>
  <c r="R339" i="57"/>
  <c r="P339" i="57"/>
  <c r="J339" i="57"/>
  <c r="BE339" i="57" s="1"/>
  <c r="BK337" i="57"/>
  <c r="BI337" i="57"/>
  <c r="BH337" i="57"/>
  <c r="BG337" i="57"/>
  <c r="BF337" i="57"/>
  <c r="BE337" i="57"/>
  <c r="T337" i="57"/>
  <c r="R337" i="57"/>
  <c r="P337" i="57"/>
  <c r="J337" i="57"/>
  <c r="BK335" i="57"/>
  <c r="BI335" i="57"/>
  <c r="BH335" i="57"/>
  <c r="BG335" i="57"/>
  <c r="BF335" i="57"/>
  <c r="T335" i="57"/>
  <c r="R335" i="57"/>
  <c r="P335" i="57"/>
  <c r="J335" i="57"/>
  <c r="BE335" i="57" s="1"/>
  <c r="BK333" i="57"/>
  <c r="BI333" i="57"/>
  <c r="BH333" i="57"/>
  <c r="BG333" i="57"/>
  <c r="BF333" i="57"/>
  <c r="BE333" i="57"/>
  <c r="T333" i="57"/>
  <c r="R333" i="57"/>
  <c r="P333" i="57"/>
  <c r="J333" i="57"/>
  <c r="BK331" i="57"/>
  <c r="BI331" i="57"/>
  <c r="BH331" i="57"/>
  <c r="BG331" i="57"/>
  <c r="BF331" i="57"/>
  <c r="T331" i="57"/>
  <c r="R331" i="57"/>
  <c r="P331" i="57"/>
  <c r="J331" i="57"/>
  <c r="BE331" i="57" s="1"/>
  <c r="BK329" i="57"/>
  <c r="BI329" i="57"/>
  <c r="BH329" i="57"/>
  <c r="BG329" i="57"/>
  <c r="BF329" i="57"/>
  <c r="BE329" i="57"/>
  <c r="T329" i="57"/>
  <c r="R329" i="57"/>
  <c r="P329" i="57"/>
  <c r="J329" i="57"/>
  <c r="BK327" i="57"/>
  <c r="BI327" i="57"/>
  <c r="BH327" i="57"/>
  <c r="BG327" i="57"/>
  <c r="BF327" i="57"/>
  <c r="T327" i="57"/>
  <c r="R327" i="57"/>
  <c r="P327" i="57"/>
  <c r="J327" i="57"/>
  <c r="BE327" i="57" s="1"/>
  <c r="BK325" i="57"/>
  <c r="BI325" i="57"/>
  <c r="BH325" i="57"/>
  <c r="BG325" i="57"/>
  <c r="BF325" i="57"/>
  <c r="BE325" i="57"/>
  <c r="T325" i="57"/>
  <c r="R325" i="57"/>
  <c r="P325" i="57"/>
  <c r="J325" i="57"/>
  <c r="BK323" i="57"/>
  <c r="BI323" i="57"/>
  <c r="BH323" i="57"/>
  <c r="BG323" i="57"/>
  <c r="BF323" i="57"/>
  <c r="T323" i="57"/>
  <c r="R323" i="57"/>
  <c r="P323" i="57"/>
  <c r="J323" i="57"/>
  <c r="BE323" i="57" s="1"/>
  <c r="BK321" i="57"/>
  <c r="BI321" i="57"/>
  <c r="BH321" i="57"/>
  <c r="BG321" i="57"/>
  <c r="BF321" i="57"/>
  <c r="BE321" i="57"/>
  <c r="T321" i="57"/>
  <c r="R321" i="57"/>
  <c r="P321" i="57"/>
  <c r="J321" i="57"/>
  <c r="BK318" i="57"/>
  <c r="BI318" i="57"/>
  <c r="BH318" i="57"/>
  <c r="BG318" i="57"/>
  <c r="BF318" i="57"/>
  <c r="T318" i="57"/>
  <c r="R318" i="57"/>
  <c r="P318" i="57"/>
  <c r="J318" i="57"/>
  <c r="BE318" i="57" s="1"/>
  <c r="BK316" i="57"/>
  <c r="BI316" i="57"/>
  <c r="BH316" i="57"/>
  <c r="BG316" i="57"/>
  <c r="BF316" i="57"/>
  <c r="BE316" i="57"/>
  <c r="T316" i="57"/>
  <c r="R316" i="57"/>
  <c r="P316" i="57"/>
  <c r="J316" i="57"/>
  <c r="BK313" i="57"/>
  <c r="BI313" i="57"/>
  <c r="BH313" i="57"/>
  <c r="BG313" i="57"/>
  <c r="BF313" i="57"/>
  <c r="T313" i="57"/>
  <c r="R313" i="57"/>
  <c r="P313" i="57"/>
  <c r="J313" i="57"/>
  <c r="BE313" i="57" s="1"/>
  <c r="BK311" i="57"/>
  <c r="BI311" i="57"/>
  <c r="BH311" i="57"/>
  <c r="BG311" i="57"/>
  <c r="BF311" i="57"/>
  <c r="BE311" i="57"/>
  <c r="T311" i="57"/>
  <c r="R311" i="57"/>
  <c r="P311" i="57"/>
  <c r="J311" i="57"/>
  <c r="BK308" i="57"/>
  <c r="BI308" i="57"/>
  <c r="BH308" i="57"/>
  <c r="BG308" i="57"/>
  <c r="BF308" i="57"/>
  <c r="T308" i="57"/>
  <c r="R308" i="57"/>
  <c r="P308" i="57"/>
  <c r="J308" i="57"/>
  <c r="BE308" i="57" s="1"/>
  <c r="BK306" i="57"/>
  <c r="BI306" i="57"/>
  <c r="BH306" i="57"/>
  <c r="BG306" i="57"/>
  <c r="BF306" i="57"/>
  <c r="BE306" i="57"/>
  <c r="T306" i="57"/>
  <c r="R306" i="57"/>
  <c r="P306" i="57"/>
  <c r="J306" i="57"/>
  <c r="BK304" i="57"/>
  <c r="BI304" i="57"/>
  <c r="BH304" i="57"/>
  <c r="BG304" i="57"/>
  <c r="BF304" i="57"/>
  <c r="T304" i="57"/>
  <c r="R304" i="57"/>
  <c r="P304" i="57"/>
  <c r="J304" i="57"/>
  <c r="BE304" i="57" s="1"/>
  <c r="BK302" i="57"/>
  <c r="BI302" i="57"/>
  <c r="BH302" i="57"/>
  <c r="BG302" i="57"/>
  <c r="BF302" i="57"/>
  <c r="BE302" i="57"/>
  <c r="T302" i="57"/>
  <c r="R302" i="57"/>
  <c r="P302" i="57"/>
  <c r="J302" i="57"/>
  <c r="BK299" i="57"/>
  <c r="BI299" i="57"/>
  <c r="BH299" i="57"/>
  <c r="BG299" i="57"/>
  <c r="BF299" i="57"/>
  <c r="T299" i="57"/>
  <c r="R299" i="57"/>
  <c r="P299" i="57"/>
  <c r="J299" i="57"/>
  <c r="BE299" i="57" s="1"/>
  <c r="BK296" i="57"/>
  <c r="BI296" i="57"/>
  <c r="BH296" i="57"/>
  <c r="BG296" i="57"/>
  <c r="BF296" i="57"/>
  <c r="BE296" i="57"/>
  <c r="T296" i="57"/>
  <c r="R296" i="57"/>
  <c r="P296" i="57"/>
  <c r="J296" i="57"/>
  <c r="BK294" i="57"/>
  <c r="BI294" i="57"/>
  <c r="BH294" i="57"/>
  <c r="BG294" i="57"/>
  <c r="BF294" i="57"/>
  <c r="T294" i="57"/>
  <c r="R294" i="57"/>
  <c r="P294" i="57"/>
  <c r="J294" i="57"/>
  <c r="BE294" i="57" s="1"/>
  <c r="BK292" i="57"/>
  <c r="BI292" i="57"/>
  <c r="BH292" i="57"/>
  <c r="BG292" i="57"/>
  <c r="BF292" i="57"/>
  <c r="BE292" i="57"/>
  <c r="T292" i="57"/>
  <c r="R292" i="57"/>
  <c r="P292" i="57"/>
  <c r="J292" i="57"/>
  <c r="BK290" i="57"/>
  <c r="BI290" i="57"/>
  <c r="BH290" i="57"/>
  <c r="BG290" i="57"/>
  <c r="BF290" i="57"/>
  <c r="T290" i="57"/>
  <c r="R290" i="57"/>
  <c r="P290" i="57"/>
  <c r="J290" i="57"/>
  <c r="BE290" i="57" s="1"/>
  <c r="BK288" i="57"/>
  <c r="BI288" i="57"/>
  <c r="BH288" i="57"/>
  <c r="BG288" i="57"/>
  <c r="BF288" i="57"/>
  <c r="BE288" i="57"/>
  <c r="T288" i="57"/>
  <c r="T287" i="57" s="1"/>
  <c r="R288" i="57"/>
  <c r="P288" i="57"/>
  <c r="J288" i="57"/>
  <c r="BK287" i="57"/>
  <c r="J287" i="57" s="1"/>
  <c r="J101" i="57" s="1"/>
  <c r="R287" i="57"/>
  <c r="P287" i="57"/>
  <c r="BK285" i="57"/>
  <c r="BI285" i="57"/>
  <c r="BH285" i="57"/>
  <c r="BG285" i="57"/>
  <c r="BF285" i="57"/>
  <c r="T285" i="57"/>
  <c r="R285" i="57"/>
  <c r="P285" i="57"/>
  <c r="J285" i="57"/>
  <c r="BE285" i="57" s="1"/>
  <c r="BK283" i="57"/>
  <c r="BI283" i="57"/>
  <c r="BH283" i="57"/>
  <c r="BG283" i="57"/>
  <c r="BF283" i="57"/>
  <c r="BE283" i="57"/>
  <c r="T283" i="57"/>
  <c r="R283" i="57"/>
  <c r="P283" i="57"/>
  <c r="J283" i="57"/>
  <c r="BK281" i="57"/>
  <c r="BI281" i="57"/>
  <c r="BH281" i="57"/>
  <c r="BG281" i="57"/>
  <c r="BF281" i="57"/>
  <c r="T281" i="57"/>
  <c r="R281" i="57"/>
  <c r="P281" i="57"/>
  <c r="J281" i="57"/>
  <c r="BE281" i="57" s="1"/>
  <c r="BK279" i="57"/>
  <c r="BI279" i="57"/>
  <c r="BH279" i="57"/>
  <c r="BG279" i="57"/>
  <c r="BF279" i="57"/>
  <c r="BE279" i="57"/>
  <c r="T279" i="57"/>
  <c r="R279" i="57"/>
  <c r="P279" i="57"/>
  <c r="J279" i="57"/>
  <c r="BK277" i="57"/>
  <c r="BI277" i="57"/>
  <c r="BH277" i="57"/>
  <c r="BG277" i="57"/>
  <c r="BF277" i="57"/>
  <c r="T277" i="57"/>
  <c r="R277" i="57"/>
  <c r="P277" i="57"/>
  <c r="J277" i="57"/>
  <c r="BE277" i="57" s="1"/>
  <c r="BK275" i="57"/>
  <c r="BI275" i="57"/>
  <c r="BH275" i="57"/>
  <c r="BG275" i="57"/>
  <c r="BF275" i="57"/>
  <c r="BE275" i="57"/>
  <c r="T275" i="57"/>
  <c r="R275" i="57"/>
  <c r="P275" i="57"/>
  <c r="J275" i="57"/>
  <c r="BK273" i="57"/>
  <c r="BI273" i="57"/>
  <c r="BH273" i="57"/>
  <c r="BG273" i="57"/>
  <c r="BF273" i="57"/>
  <c r="T273" i="57"/>
  <c r="R273" i="57"/>
  <c r="P273" i="57"/>
  <c r="J273" i="57"/>
  <c r="BE273" i="57" s="1"/>
  <c r="BK271" i="57"/>
  <c r="BI271" i="57"/>
  <c r="BH271" i="57"/>
  <c r="BG271" i="57"/>
  <c r="BF271" i="57"/>
  <c r="BE271" i="57"/>
  <c r="T271" i="57"/>
  <c r="R271" i="57"/>
  <c r="P271" i="57"/>
  <c r="J271" i="57"/>
  <c r="BK269" i="57"/>
  <c r="BI269" i="57"/>
  <c r="BH269" i="57"/>
  <c r="BG269" i="57"/>
  <c r="BF269" i="57"/>
  <c r="T269" i="57"/>
  <c r="R269" i="57"/>
  <c r="P269" i="57"/>
  <c r="J269" i="57"/>
  <c r="BE269" i="57" s="1"/>
  <c r="BK267" i="57"/>
  <c r="BI267" i="57"/>
  <c r="BH267" i="57"/>
  <c r="BG267" i="57"/>
  <c r="BF267" i="57"/>
  <c r="BE267" i="57"/>
  <c r="T267" i="57"/>
  <c r="R267" i="57"/>
  <c r="P267" i="57"/>
  <c r="J267" i="57"/>
  <c r="BK265" i="57"/>
  <c r="BI265" i="57"/>
  <c r="BH265" i="57"/>
  <c r="BG265" i="57"/>
  <c r="BF265" i="57"/>
  <c r="T265" i="57"/>
  <c r="R265" i="57"/>
  <c r="P265" i="57"/>
  <c r="J265" i="57"/>
  <c r="BE265" i="57" s="1"/>
  <c r="BK263" i="57"/>
  <c r="BI263" i="57"/>
  <c r="BH263" i="57"/>
  <c r="BG263" i="57"/>
  <c r="BF263" i="57"/>
  <c r="BE263" i="57"/>
  <c r="T263" i="57"/>
  <c r="R263" i="57"/>
  <c r="P263" i="57"/>
  <c r="J263" i="57"/>
  <c r="BK261" i="57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BE259" i="57"/>
  <c r="T259" i="57"/>
  <c r="R259" i="57"/>
  <c r="P259" i="57"/>
  <c r="J259" i="57"/>
  <c r="BK257" i="57"/>
  <c r="BI257" i="57"/>
  <c r="BH257" i="57"/>
  <c r="BG257" i="57"/>
  <c r="BF257" i="57"/>
  <c r="T257" i="57"/>
  <c r="R257" i="57"/>
  <c r="P257" i="57"/>
  <c r="J257" i="57"/>
  <c r="BE257" i="57" s="1"/>
  <c r="BK255" i="57"/>
  <c r="BI255" i="57"/>
  <c r="BH255" i="57"/>
  <c r="BG255" i="57"/>
  <c r="BF255" i="57"/>
  <c r="BE255" i="57"/>
  <c r="T255" i="57"/>
  <c r="R255" i="57"/>
  <c r="P255" i="57"/>
  <c r="J255" i="57"/>
  <c r="BK253" i="57"/>
  <c r="BI253" i="57"/>
  <c r="BH253" i="57"/>
  <c r="BG253" i="57"/>
  <c r="BF253" i="57"/>
  <c r="T253" i="57"/>
  <c r="R253" i="57"/>
  <c r="P253" i="57"/>
  <c r="J253" i="57"/>
  <c r="BE253" i="57" s="1"/>
  <c r="BK251" i="57"/>
  <c r="BI251" i="57"/>
  <c r="BH251" i="57"/>
  <c r="BG251" i="57"/>
  <c r="BF251" i="57"/>
  <c r="BE251" i="57"/>
  <c r="T251" i="57"/>
  <c r="R251" i="57"/>
  <c r="P251" i="57"/>
  <c r="J251" i="57"/>
  <c r="BK249" i="57"/>
  <c r="BI249" i="57"/>
  <c r="BH249" i="57"/>
  <c r="BG249" i="57"/>
  <c r="BF249" i="57"/>
  <c r="T249" i="57"/>
  <c r="R249" i="57"/>
  <c r="P249" i="57"/>
  <c r="J249" i="57"/>
  <c r="BE249" i="57" s="1"/>
  <c r="BK247" i="57"/>
  <c r="BI247" i="57"/>
  <c r="BH247" i="57"/>
  <c r="BG247" i="57"/>
  <c r="BF247" i="57"/>
  <c r="BE247" i="57"/>
  <c r="T247" i="57"/>
  <c r="R247" i="57"/>
  <c r="P247" i="57"/>
  <c r="P244" i="57" s="1"/>
  <c r="J247" i="57"/>
  <c r="BK245" i="57"/>
  <c r="BI245" i="57"/>
  <c r="BH245" i="57"/>
  <c r="BG245" i="57"/>
  <c r="BF245" i="57"/>
  <c r="T245" i="57"/>
  <c r="T244" i="57" s="1"/>
  <c r="R245" i="57"/>
  <c r="R244" i="57" s="1"/>
  <c r="P245" i="57"/>
  <c r="J245" i="57"/>
  <c r="BE245" i="57" s="1"/>
  <c r="BK244" i="57"/>
  <c r="J244" i="57" s="1"/>
  <c r="J100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BE240" i="57"/>
  <c r="T240" i="57"/>
  <c r="R240" i="57"/>
  <c r="P240" i="57"/>
  <c r="J240" i="57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BE236" i="57"/>
  <c r="T236" i="57"/>
  <c r="R236" i="57"/>
  <c r="P236" i="57"/>
  <c r="J236" i="57"/>
  <c r="BK234" i="57"/>
  <c r="BI234" i="57"/>
  <c r="BH234" i="57"/>
  <c r="BG234" i="57"/>
  <c r="BF234" i="57"/>
  <c r="T234" i="57"/>
  <c r="R234" i="57"/>
  <c r="P234" i="57"/>
  <c r="J234" i="57"/>
  <c r="BE234" i="57" s="1"/>
  <c r="BK231" i="57"/>
  <c r="BI231" i="57"/>
  <c r="BH231" i="57"/>
  <c r="BG231" i="57"/>
  <c r="BF231" i="57"/>
  <c r="BE231" i="57"/>
  <c r="T231" i="57"/>
  <c r="R231" i="57"/>
  <c r="P231" i="57"/>
  <c r="J231" i="57"/>
  <c r="BK228" i="57"/>
  <c r="BI228" i="57"/>
  <c r="BH228" i="57"/>
  <c r="BG228" i="57"/>
  <c r="BF228" i="57"/>
  <c r="T228" i="57"/>
  <c r="R228" i="57"/>
  <c r="P228" i="57"/>
  <c r="J228" i="57"/>
  <c r="BE228" i="57" s="1"/>
  <c r="BK226" i="57"/>
  <c r="BI226" i="57"/>
  <c r="BH226" i="57"/>
  <c r="BG226" i="57"/>
  <c r="BF226" i="57"/>
  <c r="BE226" i="57"/>
  <c r="T226" i="57"/>
  <c r="R226" i="57"/>
  <c r="P226" i="57"/>
  <c r="J226" i="57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BE222" i="57"/>
  <c r="T222" i="57"/>
  <c r="R222" i="57"/>
  <c r="P222" i="57"/>
  <c r="J222" i="57"/>
  <c r="BK220" i="57"/>
  <c r="BI220" i="57"/>
  <c r="BH220" i="57"/>
  <c r="BG220" i="57"/>
  <c r="BF220" i="57"/>
  <c r="T220" i="57"/>
  <c r="R220" i="57"/>
  <c r="P220" i="57"/>
  <c r="J220" i="57"/>
  <c r="BE220" i="57" s="1"/>
  <c r="BK218" i="57"/>
  <c r="BI218" i="57"/>
  <c r="BH218" i="57"/>
  <c r="BG218" i="57"/>
  <c r="BF218" i="57"/>
  <c r="BE218" i="57"/>
  <c r="T218" i="57"/>
  <c r="R218" i="57"/>
  <c r="P218" i="57"/>
  <c r="P215" i="57" s="1"/>
  <c r="J218" i="57"/>
  <c r="BK216" i="57"/>
  <c r="BK215" i="57" s="1"/>
  <c r="J215" i="57" s="1"/>
  <c r="J99" i="57" s="1"/>
  <c r="BI216" i="57"/>
  <c r="BH216" i="57"/>
  <c r="BG216" i="57"/>
  <c r="BF216" i="57"/>
  <c r="T216" i="57"/>
  <c r="R216" i="57"/>
  <c r="P216" i="57"/>
  <c r="J216" i="57"/>
  <c r="BE216" i="57" s="1"/>
  <c r="T215" i="57"/>
  <c r="R215" i="57"/>
  <c r="BK213" i="57"/>
  <c r="BI213" i="57"/>
  <c r="BH213" i="57"/>
  <c r="BG213" i="57"/>
  <c r="BF213" i="57"/>
  <c r="BE213" i="57"/>
  <c r="T213" i="57"/>
  <c r="R213" i="57"/>
  <c r="P213" i="57"/>
  <c r="J213" i="57"/>
  <c r="BK211" i="57"/>
  <c r="BI211" i="57"/>
  <c r="BH211" i="57"/>
  <c r="BG211" i="57"/>
  <c r="BF211" i="57"/>
  <c r="T211" i="57"/>
  <c r="R211" i="57"/>
  <c r="P211" i="57"/>
  <c r="J211" i="57"/>
  <c r="BE211" i="57" s="1"/>
  <c r="BK209" i="57"/>
  <c r="BI209" i="57"/>
  <c r="BH209" i="57"/>
  <c r="BG209" i="57"/>
  <c r="BF209" i="57"/>
  <c r="BE209" i="57"/>
  <c r="T209" i="57"/>
  <c r="R209" i="57"/>
  <c r="P209" i="57"/>
  <c r="J209" i="57"/>
  <c r="BK207" i="57"/>
  <c r="BI207" i="57"/>
  <c r="BH207" i="57"/>
  <c r="BG207" i="57"/>
  <c r="BF207" i="57"/>
  <c r="T207" i="57"/>
  <c r="R207" i="57"/>
  <c r="P207" i="57"/>
  <c r="J207" i="57"/>
  <c r="BE207" i="57" s="1"/>
  <c r="BK205" i="57"/>
  <c r="BI205" i="57"/>
  <c r="BH205" i="57"/>
  <c r="BG205" i="57"/>
  <c r="BF205" i="57"/>
  <c r="BE205" i="57"/>
  <c r="T205" i="57"/>
  <c r="R205" i="57"/>
  <c r="P205" i="57"/>
  <c r="J205" i="57"/>
  <c r="BK203" i="57"/>
  <c r="BI203" i="57"/>
  <c r="BH203" i="57"/>
  <c r="BG203" i="57"/>
  <c r="BF203" i="57"/>
  <c r="T203" i="57"/>
  <c r="R203" i="57"/>
  <c r="P203" i="57"/>
  <c r="J203" i="57"/>
  <c r="BE203" i="57" s="1"/>
  <c r="BK201" i="57"/>
  <c r="BI201" i="57"/>
  <c r="BH201" i="57"/>
  <c r="BG201" i="57"/>
  <c r="BF201" i="57"/>
  <c r="BE201" i="57"/>
  <c r="T201" i="57"/>
  <c r="R201" i="57"/>
  <c r="P201" i="57"/>
  <c r="J201" i="57"/>
  <c r="BK199" i="57"/>
  <c r="BI199" i="57"/>
  <c r="BH199" i="57"/>
  <c r="BG199" i="57"/>
  <c r="BF199" i="57"/>
  <c r="T199" i="57"/>
  <c r="R199" i="57"/>
  <c r="P199" i="57"/>
  <c r="J199" i="57"/>
  <c r="BE199" i="57" s="1"/>
  <c r="BK197" i="57"/>
  <c r="BI197" i="57"/>
  <c r="BH197" i="57"/>
  <c r="BG197" i="57"/>
  <c r="BF197" i="57"/>
  <c r="BE197" i="57"/>
  <c r="T197" i="57"/>
  <c r="R197" i="57"/>
  <c r="P197" i="57"/>
  <c r="J197" i="57"/>
  <c r="BK195" i="57"/>
  <c r="BI195" i="57"/>
  <c r="BH195" i="57"/>
  <c r="BG195" i="57"/>
  <c r="BF195" i="57"/>
  <c r="T195" i="57"/>
  <c r="R195" i="57"/>
  <c r="P195" i="57"/>
  <c r="J195" i="57"/>
  <c r="BE195" i="57" s="1"/>
  <c r="BK193" i="57"/>
  <c r="BI193" i="57"/>
  <c r="BH193" i="57"/>
  <c r="BG193" i="57"/>
  <c r="BF193" i="57"/>
  <c r="BE193" i="57"/>
  <c r="T193" i="57"/>
  <c r="R193" i="57"/>
  <c r="P193" i="57"/>
  <c r="J193" i="57"/>
  <c r="BK191" i="57"/>
  <c r="BI191" i="57"/>
  <c r="BH191" i="57"/>
  <c r="BG191" i="57"/>
  <c r="BF191" i="57"/>
  <c r="T191" i="57"/>
  <c r="R191" i="57"/>
  <c r="P191" i="57"/>
  <c r="J191" i="57"/>
  <c r="BE191" i="57" s="1"/>
  <c r="BK189" i="57"/>
  <c r="BI189" i="57"/>
  <c r="BH189" i="57"/>
  <c r="BG189" i="57"/>
  <c r="BF189" i="57"/>
  <c r="BE189" i="57"/>
  <c r="T189" i="57"/>
  <c r="R189" i="57"/>
  <c r="P189" i="57"/>
  <c r="J189" i="57"/>
  <c r="BK187" i="57"/>
  <c r="BI187" i="57"/>
  <c r="BH187" i="57"/>
  <c r="BG187" i="57"/>
  <c r="BF187" i="57"/>
  <c r="T187" i="57"/>
  <c r="R187" i="57"/>
  <c r="P187" i="57"/>
  <c r="J187" i="57"/>
  <c r="BE187" i="57" s="1"/>
  <c r="BK185" i="57"/>
  <c r="BI185" i="57"/>
  <c r="BH185" i="57"/>
  <c r="BG185" i="57"/>
  <c r="BF185" i="57"/>
  <c r="BE185" i="57"/>
  <c r="T185" i="57"/>
  <c r="R185" i="57"/>
  <c r="P185" i="57"/>
  <c r="P182" i="57" s="1"/>
  <c r="J185" i="57"/>
  <c r="BK183" i="57"/>
  <c r="BI183" i="57"/>
  <c r="BH183" i="57"/>
  <c r="BG183" i="57"/>
  <c r="BF183" i="57"/>
  <c r="T183" i="57"/>
  <c r="T182" i="57" s="1"/>
  <c r="R183" i="57"/>
  <c r="R182" i="57" s="1"/>
  <c r="P183" i="57"/>
  <c r="J183" i="57"/>
  <c r="BE183" i="57" s="1"/>
  <c r="BK182" i="57"/>
  <c r="J182" i="57" s="1"/>
  <c r="J98" i="57" s="1"/>
  <c r="BK180" i="57"/>
  <c r="BI180" i="57"/>
  <c r="BH180" i="57"/>
  <c r="BG180" i="57"/>
  <c r="BF180" i="57"/>
  <c r="T180" i="57"/>
  <c r="R180" i="57"/>
  <c r="P180" i="57"/>
  <c r="J180" i="57"/>
  <c r="BE180" i="57" s="1"/>
  <c r="BK178" i="57"/>
  <c r="BI178" i="57"/>
  <c r="BH178" i="57"/>
  <c r="BG178" i="57"/>
  <c r="BF178" i="57"/>
  <c r="BE178" i="57"/>
  <c r="T178" i="57"/>
  <c r="R178" i="57"/>
  <c r="P178" i="57"/>
  <c r="J178" i="57"/>
  <c r="BK176" i="57"/>
  <c r="BI176" i="57"/>
  <c r="BH176" i="57"/>
  <c r="BG176" i="57"/>
  <c r="BF176" i="57"/>
  <c r="T176" i="57"/>
  <c r="R176" i="57"/>
  <c r="P176" i="57"/>
  <c r="J176" i="57"/>
  <c r="BE176" i="57" s="1"/>
  <c r="BK174" i="57"/>
  <c r="BI174" i="57"/>
  <c r="BH174" i="57"/>
  <c r="BG174" i="57"/>
  <c r="BF174" i="57"/>
  <c r="BE174" i="57"/>
  <c r="T174" i="57"/>
  <c r="R174" i="57"/>
  <c r="P174" i="57"/>
  <c r="J174" i="57"/>
  <c r="BK172" i="57"/>
  <c r="BI172" i="57"/>
  <c r="BH172" i="57"/>
  <c r="BG172" i="57"/>
  <c r="BF172" i="57"/>
  <c r="T172" i="57"/>
  <c r="R172" i="57"/>
  <c r="P172" i="57"/>
  <c r="J172" i="57"/>
  <c r="BE172" i="57" s="1"/>
  <c r="BK170" i="57"/>
  <c r="BI170" i="57"/>
  <c r="BH170" i="57"/>
  <c r="BG170" i="57"/>
  <c r="BF170" i="57"/>
  <c r="BE170" i="57"/>
  <c r="T170" i="57"/>
  <c r="R170" i="57"/>
  <c r="P170" i="57"/>
  <c r="J170" i="57"/>
  <c r="BK168" i="57"/>
  <c r="BI168" i="57"/>
  <c r="BH168" i="57"/>
  <c r="BG168" i="57"/>
  <c r="BF168" i="57"/>
  <c r="T168" i="57"/>
  <c r="R168" i="57"/>
  <c r="P168" i="57"/>
  <c r="J168" i="57"/>
  <c r="BE168" i="57" s="1"/>
  <c r="BK166" i="57"/>
  <c r="BI166" i="57"/>
  <c r="BH166" i="57"/>
  <c r="BG166" i="57"/>
  <c r="BF166" i="57"/>
  <c r="BE166" i="57"/>
  <c r="T166" i="57"/>
  <c r="R166" i="57"/>
  <c r="P166" i="57"/>
  <c r="J166" i="57"/>
  <c r="BK164" i="57"/>
  <c r="BI164" i="57"/>
  <c r="BH164" i="57"/>
  <c r="BG164" i="57"/>
  <c r="BF164" i="57"/>
  <c r="T164" i="57"/>
  <c r="R164" i="57"/>
  <c r="P164" i="57"/>
  <c r="J164" i="57"/>
  <c r="BE164" i="57" s="1"/>
  <c r="BK162" i="57"/>
  <c r="BI162" i="57"/>
  <c r="BH162" i="57"/>
  <c r="BG162" i="57"/>
  <c r="BF162" i="57"/>
  <c r="BE162" i="57"/>
  <c r="T162" i="57"/>
  <c r="R162" i="57"/>
  <c r="P162" i="57"/>
  <c r="J162" i="57"/>
  <c r="BK160" i="57"/>
  <c r="BI160" i="57"/>
  <c r="BH160" i="57"/>
  <c r="BG160" i="57"/>
  <c r="BF160" i="57"/>
  <c r="T160" i="57"/>
  <c r="R160" i="57"/>
  <c r="P160" i="57"/>
  <c r="J160" i="57"/>
  <c r="BE160" i="57" s="1"/>
  <c r="BK158" i="57"/>
  <c r="BI158" i="57"/>
  <c r="BH158" i="57"/>
  <c r="BG158" i="57"/>
  <c r="BF158" i="57"/>
  <c r="BE158" i="57"/>
  <c r="T158" i="57"/>
  <c r="R158" i="57"/>
  <c r="P158" i="57"/>
  <c r="J158" i="57"/>
  <c r="BK156" i="57"/>
  <c r="BI156" i="57"/>
  <c r="BH156" i="57"/>
  <c r="BG156" i="57"/>
  <c r="BF156" i="57"/>
  <c r="T156" i="57"/>
  <c r="R156" i="57"/>
  <c r="P156" i="57"/>
  <c r="J156" i="57"/>
  <c r="BE156" i="57" s="1"/>
  <c r="BK154" i="57"/>
  <c r="BI154" i="57"/>
  <c r="BH154" i="57"/>
  <c r="BG154" i="57"/>
  <c r="BF154" i="57"/>
  <c r="BE154" i="57"/>
  <c r="T154" i="57"/>
  <c r="R154" i="57"/>
  <c r="P154" i="57"/>
  <c r="J154" i="57"/>
  <c r="BK152" i="57"/>
  <c r="BI152" i="57"/>
  <c r="BH152" i="57"/>
  <c r="BG152" i="57"/>
  <c r="BF152" i="57"/>
  <c r="T152" i="57"/>
  <c r="R152" i="57"/>
  <c r="P152" i="57"/>
  <c r="J152" i="57"/>
  <c r="BE152" i="57" s="1"/>
  <c r="BK150" i="57"/>
  <c r="BI150" i="57"/>
  <c r="BH150" i="57"/>
  <c r="BG150" i="57"/>
  <c r="BF150" i="57"/>
  <c r="BE150" i="57"/>
  <c r="T150" i="57"/>
  <c r="R150" i="57"/>
  <c r="P150" i="57"/>
  <c r="J150" i="57"/>
  <c r="BK148" i="57"/>
  <c r="BI148" i="57"/>
  <c r="BH148" i="57"/>
  <c r="BG148" i="57"/>
  <c r="BF148" i="57"/>
  <c r="T148" i="57"/>
  <c r="R148" i="57"/>
  <c r="P148" i="57"/>
  <c r="J148" i="57"/>
  <c r="BE148" i="57" s="1"/>
  <c r="BK146" i="57"/>
  <c r="BI146" i="57"/>
  <c r="BH146" i="57"/>
  <c r="BG146" i="57"/>
  <c r="BF146" i="57"/>
  <c r="BE146" i="57"/>
  <c r="T146" i="57"/>
  <c r="R146" i="57"/>
  <c r="P146" i="57"/>
  <c r="J146" i="57"/>
  <c r="BK144" i="57"/>
  <c r="BI144" i="57"/>
  <c r="BH144" i="57"/>
  <c r="BG144" i="57"/>
  <c r="BF144" i="57"/>
  <c r="T144" i="57"/>
  <c r="R144" i="57"/>
  <c r="P144" i="57"/>
  <c r="J144" i="57"/>
  <c r="BE144" i="57" s="1"/>
  <c r="BK142" i="57"/>
  <c r="BI142" i="57"/>
  <c r="BH142" i="57"/>
  <c r="BG142" i="57"/>
  <c r="BF142" i="57"/>
  <c r="BE142" i="57"/>
  <c r="T142" i="57"/>
  <c r="R142" i="57"/>
  <c r="P142" i="57"/>
  <c r="J142" i="57"/>
  <c r="BK140" i="57"/>
  <c r="BI140" i="57"/>
  <c r="BH140" i="57"/>
  <c r="BG140" i="57"/>
  <c r="BF140" i="57"/>
  <c r="T140" i="57"/>
  <c r="R140" i="57"/>
  <c r="P140" i="57"/>
  <c r="J140" i="57"/>
  <c r="BE140" i="57" s="1"/>
  <c r="BK138" i="57"/>
  <c r="BI138" i="57"/>
  <c r="BH138" i="57"/>
  <c r="BG138" i="57"/>
  <c r="BF138" i="57"/>
  <c r="BE138" i="57"/>
  <c r="T138" i="57"/>
  <c r="R138" i="57"/>
  <c r="P138" i="57"/>
  <c r="J138" i="57"/>
  <c r="BK136" i="57"/>
  <c r="BI136" i="57"/>
  <c r="BH136" i="57"/>
  <c r="BG136" i="57"/>
  <c r="BF136" i="57"/>
  <c r="T136" i="57"/>
  <c r="R136" i="57"/>
  <c r="P136" i="57"/>
  <c r="J136" i="57"/>
  <c r="BE136" i="57" s="1"/>
  <c r="BK134" i="57"/>
  <c r="BI134" i="57"/>
  <c r="BH134" i="57"/>
  <c r="BG134" i="57"/>
  <c r="BF134" i="57"/>
  <c r="BE134" i="57"/>
  <c r="T134" i="57"/>
  <c r="R134" i="57"/>
  <c r="P134" i="57"/>
  <c r="J134" i="57"/>
  <c r="BK132" i="57"/>
  <c r="BI132" i="57"/>
  <c r="BH132" i="57"/>
  <c r="BG132" i="57"/>
  <c r="BF132" i="57"/>
  <c r="T132" i="57"/>
  <c r="R132" i="57"/>
  <c r="P132" i="57"/>
  <c r="J132" i="57"/>
  <c r="BE132" i="57" s="1"/>
  <c r="BK130" i="57"/>
  <c r="BI130" i="57"/>
  <c r="BH130" i="57"/>
  <c r="BG130" i="57"/>
  <c r="BF130" i="57"/>
  <c r="BE130" i="57"/>
  <c r="T130" i="57"/>
  <c r="R130" i="57"/>
  <c r="P130" i="57"/>
  <c r="J130" i="57"/>
  <c r="BK128" i="57"/>
  <c r="BK125" i="57" s="1"/>
  <c r="BI128" i="57"/>
  <c r="BH128" i="57"/>
  <c r="BG128" i="57"/>
  <c r="BF128" i="57"/>
  <c r="T128" i="57"/>
  <c r="R128" i="57"/>
  <c r="P128" i="57"/>
  <c r="J128" i="57"/>
  <c r="BE128" i="57" s="1"/>
  <c r="BK126" i="57"/>
  <c r="BI126" i="57"/>
  <c r="BH126" i="57"/>
  <c r="BG126" i="57"/>
  <c r="F35" i="57" s="1"/>
  <c r="BF126" i="57"/>
  <c r="J34" i="57" s="1"/>
  <c r="BE126" i="57"/>
  <c r="T126" i="57"/>
  <c r="T125" i="57" s="1"/>
  <c r="R126" i="57"/>
  <c r="P126" i="57"/>
  <c r="J126" i="57"/>
  <c r="R125" i="57"/>
  <c r="P125" i="57"/>
  <c r="J121" i="57"/>
  <c r="J120" i="57"/>
  <c r="F120" i="57"/>
  <c r="F118" i="57"/>
  <c r="E116" i="57"/>
  <c r="J92" i="57"/>
  <c r="F89" i="57"/>
  <c r="E87" i="57"/>
  <c r="J37" i="57"/>
  <c r="F37" i="57"/>
  <c r="J36" i="57"/>
  <c r="F36" i="57"/>
  <c r="J35" i="57"/>
  <c r="J24" i="57"/>
  <c r="E24" i="57"/>
  <c r="J23" i="57"/>
  <c r="J21" i="57"/>
  <c r="E21" i="57"/>
  <c r="J91" i="57" s="1"/>
  <c r="J20" i="57"/>
  <c r="J18" i="57"/>
  <c r="E18" i="57"/>
  <c r="F92" i="57" s="1"/>
  <c r="J17" i="57"/>
  <c r="J15" i="57"/>
  <c r="E15" i="57"/>
  <c r="F91" i="57" s="1"/>
  <c r="J14" i="57"/>
  <c r="J12" i="57"/>
  <c r="J89" i="57" s="1"/>
  <c r="E7" i="57"/>
  <c r="E85" i="57" s="1"/>
  <c r="BK151" i="56"/>
  <c r="BI151" i="56"/>
  <c r="BH151" i="56"/>
  <c r="BG151" i="56"/>
  <c r="BF151" i="56"/>
  <c r="BE151" i="56"/>
  <c r="T151" i="56"/>
  <c r="R151" i="56"/>
  <c r="P151" i="56"/>
  <c r="J151" i="56"/>
  <c r="BK149" i="56"/>
  <c r="BI149" i="56"/>
  <c r="BH149" i="56"/>
  <c r="BG149" i="56"/>
  <c r="BF149" i="56"/>
  <c r="BE149" i="56"/>
  <c r="T149" i="56"/>
  <c r="R149" i="56"/>
  <c r="P149" i="56"/>
  <c r="J149" i="56"/>
  <c r="BK147" i="56"/>
  <c r="BI147" i="56"/>
  <c r="BH147" i="56"/>
  <c r="BG147" i="56"/>
  <c r="BF147" i="56"/>
  <c r="BE147" i="56"/>
  <c r="T147" i="56"/>
  <c r="R147" i="56"/>
  <c r="P147" i="56"/>
  <c r="J147" i="56"/>
  <c r="BK145" i="56"/>
  <c r="BI145" i="56"/>
  <c r="BH145" i="56"/>
  <c r="BG145" i="56"/>
  <c r="BF145" i="56"/>
  <c r="BE145" i="56"/>
  <c r="T145" i="56"/>
  <c r="R145" i="56"/>
  <c r="P145" i="56"/>
  <c r="J145" i="56"/>
  <c r="BK143" i="56"/>
  <c r="BI143" i="56"/>
  <c r="BH143" i="56"/>
  <c r="BG143" i="56"/>
  <c r="BF143" i="56"/>
  <c r="BE143" i="56"/>
  <c r="T143" i="56"/>
  <c r="T142" i="56" s="1"/>
  <c r="R143" i="56"/>
  <c r="R142" i="56" s="1"/>
  <c r="P143" i="56"/>
  <c r="P142" i="56" s="1"/>
  <c r="J143" i="56"/>
  <c r="BK142" i="56"/>
  <c r="J142" i="56" s="1"/>
  <c r="J101" i="56" s="1"/>
  <c r="BK140" i="56"/>
  <c r="BI140" i="56"/>
  <c r="BH140" i="56"/>
  <c r="BG140" i="56"/>
  <c r="BF140" i="56"/>
  <c r="T140" i="56"/>
  <c r="R140" i="56"/>
  <c r="P140" i="56"/>
  <c r="J140" i="56"/>
  <c r="BE140" i="56" s="1"/>
  <c r="BK138" i="56"/>
  <c r="BI138" i="56"/>
  <c r="BH138" i="56"/>
  <c r="BG138" i="56"/>
  <c r="BF138" i="56"/>
  <c r="BE138" i="56"/>
  <c r="T138" i="56"/>
  <c r="R138" i="56"/>
  <c r="P138" i="56"/>
  <c r="J138" i="56"/>
  <c r="BK136" i="56"/>
  <c r="BK135" i="56" s="1"/>
  <c r="J135" i="56" s="1"/>
  <c r="J100" i="56" s="1"/>
  <c r="BI136" i="56"/>
  <c r="BH136" i="56"/>
  <c r="BG136" i="56"/>
  <c r="BF136" i="56"/>
  <c r="F36" i="56" s="1"/>
  <c r="T136" i="56"/>
  <c r="R136" i="56"/>
  <c r="P136" i="56"/>
  <c r="J136" i="56"/>
  <c r="BE136" i="56" s="1"/>
  <c r="T135" i="56"/>
  <c r="R135" i="56"/>
  <c r="P135" i="56"/>
  <c r="BK133" i="56"/>
  <c r="BI133" i="56"/>
  <c r="BH133" i="56"/>
  <c r="BG133" i="56"/>
  <c r="BF133" i="56"/>
  <c r="BE133" i="56"/>
  <c r="T133" i="56"/>
  <c r="R133" i="56"/>
  <c r="P133" i="56"/>
  <c r="J133" i="56"/>
  <c r="BK131" i="56"/>
  <c r="BI131" i="56"/>
  <c r="BH131" i="56"/>
  <c r="BG131" i="56"/>
  <c r="BF131" i="56"/>
  <c r="BE131" i="56"/>
  <c r="T131" i="56"/>
  <c r="R131" i="56"/>
  <c r="P131" i="56"/>
  <c r="J131" i="56"/>
  <c r="BK129" i="56"/>
  <c r="BI129" i="56"/>
  <c r="BH129" i="56"/>
  <c r="BG129" i="56"/>
  <c r="BF129" i="56"/>
  <c r="BE129" i="56"/>
  <c r="T129" i="56"/>
  <c r="R129" i="56"/>
  <c r="P129" i="56"/>
  <c r="J129" i="56"/>
  <c r="BK127" i="56"/>
  <c r="BI127" i="56"/>
  <c r="BH127" i="56"/>
  <c r="BG127" i="56"/>
  <c r="BF127" i="56"/>
  <c r="BE127" i="56"/>
  <c r="T127" i="56"/>
  <c r="R127" i="56"/>
  <c r="P127" i="56"/>
  <c r="J127" i="56"/>
  <c r="BK125" i="56"/>
  <c r="BK124" i="56" s="1"/>
  <c r="BI125" i="56"/>
  <c r="F39" i="56" s="1"/>
  <c r="BH125" i="56"/>
  <c r="F38" i="56" s="1"/>
  <c r="BG125" i="56"/>
  <c r="BF125" i="56"/>
  <c r="BE125" i="56"/>
  <c r="T125" i="56"/>
  <c r="T124" i="56" s="1"/>
  <c r="R125" i="56"/>
  <c r="R124" i="56" s="1"/>
  <c r="P125" i="56"/>
  <c r="P124" i="56" s="1"/>
  <c r="P123" i="56" s="1"/>
  <c r="J125" i="56"/>
  <c r="J120" i="56"/>
  <c r="F117" i="56"/>
  <c r="E115" i="56"/>
  <c r="E111" i="56"/>
  <c r="F93" i="56"/>
  <c r="J91" i="56"/>
  <c r="F91" i="56"/>
  <c r="E89" i="56"/>
  <c r="J39" i="56"/>
  <c r="J38" i="56"/>
  <c r="J37" i="56"/>
  <c r="F37" i="56"/>
  <c r="J36" i="56"/>
  <c r="J26" i="56"/>
  <c r="E26" i="56"/>
  <c r="J94" i="56" s="1"/>
  <c r="J25" i="56"/>
  <c r="J23" i="56"/>
  <c r="E23" i="56"/>
  <c r="J93" i="56" s="1"/>
  <c r="J22" i="56"/>
  <c r="J20" i="56"/>
  <c r="E20" i="56"/>
  <c r="F94" i="56" s="1"/>
  <c r="J19" i="56"/>
  <c r="J17" i="56"/>
  <c r="E17" i="56"/>
  <c r="F119" i="56" s="1"/>
  <c r="J16" i="56"/>
  <c r="J14" i="56"/>
  <c r="J117" i="56" s="1"/>
  <c r="E7" i="56"/>
  <c r="E85" i="56" s="1"/>
  <c r="BK200" i="55"/>
  <c r="BI200" i="55"/>
  <c r="BH200" i="55"/>
  <c r="BG200" i="55"/>
  <c r="BF200" i="55"/>
  <c r="T200" i="55"/>
  <c r="R200" i="55"/>
  <c r="P200" i="55"/>
  <c r="J200" i="55"/>
  <c r="BE200" i="55" s="1"/>
  <c r="BK197" i="55"/>
  <c r="BI197" i="55"/>
  <c r="BH197" i="55"/>
  <c r="BG197" i="55"/>
  <c r="BF197" i="55"/>
  <c r="T197" i="55"/>
  <c r="R197" i="55"/>
  <c r="P197" i="55"/>
  <c r="J197" i="55"/>
  <c r="BE197" i="55" s="1"/>
  <c r="BK195" i="55"/>
  <c r="BI195" i="55"/>
  <c r="BH195" i="55"/>
  <c r="BG195" i="55"/>
  <c r="BF195" i="55"/>
  <c r="T195" i="55"/>
  <c r="R195" i="55"/>
  <c r="P195" i="55"/>
  <c r="J195" i="55"/>
  <c r="BE195" i="55" s="1"/>
  <c r="BK193" i="55"/>
  <c r="BI193" i="55"/>
  <c r="BH193" i="55"/>
  <c r="BG193" i="55"/>
  <c r="BF193" i="55"/>
  <c r="T193" i="55"/>
  <c r="R193" i="55"/>
  <c r="P193" i="55"/>
  <c r="J193" i="55"/>
  <c r="BE193" i="55" s="1"/>
  <c r="BK191" i="55"/>
  <c r="BI191" i="55"/>
  <c r="BH191" i="55"/>
  <c r="BG191" i="55"/>
  <c r="BF191" i="55"/>
  <c r="T191" i="55"/>
  <c r="R191" i="55"/>
  <c r="P191" i="55"/>
  <c r="J191" i="55"/>
  <c r="BE191" i="55" s="1"/>
  <c r="BK189" i="55"/>
  <c r="BI189" i="55"/>
  <c r="BH189" i="55"/>
  <c r="BG189" i="55"/>
  <c r="BF189" i="55"/>
  <c r="T189" i="55"/>
  <c r="R189" i="55"/>
  <c r="P189" i="55"/>
  <c r="J189" i="55"/>
  <c r="BE189" i="55" s="1"/>
  <c r="BK187" i="55"/>
  <c r="BI187" i="55"/>
  <c r="BH187" i="55"/>
  <c r="BG187" i="55"/>
  <c r="BF187" i="55"/>
  <c r="T187" i="55"/>
  <c r="R187" i="55"/>
  <c r="P187" i="55"/>
  <c r="J187" i="55"/>
  <c r="BE187" i="55" s="1"/>
  <c r="BK185" i="55"/>
  <c r="BI185" i="55"/>
  <c r="BH185" i="55"/>
  <c r="BG185" i="55"/>
  <c r="BF185" i="55"/>
  <c r="T185" i="55"/>
  <c r="R185" i="55"/>
  <c r="P185" i="55"/>
  <c r="J185" i="55"/>
  <c r="BE185" i="55" s="1"/>
  <c r="BK183" i="55"/>
  <c r="BI183" i="55"/>
  <c r="BH183" i="55"/>
  <c r="BG183" i="55"/>
  <c r="BF183" i="55"/>
  <c r="T183" i="55"/>
  <c r="R183" i="55"/>
  <c r="P183" i="55"/>
  <c r="J183" i="55"/>
  <c r="BE183" i="55" s="1"/>
  <c r="BK180" i="55"/>
  <c r="BI180" i="55"/>
  <c r="BH180" i="55"/>
  <c r="BG180" i="55"/>
  <c r="BF180" i="55"/>
  <c r="T180" i="55"/>
  <c r="R180" i="55"/>
  <c r="P180" i="55"/>
  <c r="P177" i="55" s="1"/>
  <c r="J180" i="55"/>
  <c r="BE180" i="55" s="1"/>
  <c r="BK178" i="55"/>
  <c r="BI178" i="55"/>
  <c r="BH178" i="55"/>
  <c r="BG178" i="55"/>
  <c r="BF178" i="55"/>
  <c r="T178" i="55"/>
  <c r="T177" i="55" s="1"/>
  <c r="R178" i="55"/>
  <c r="R177" i="55" s="1"/>
  <c r="P178" i="55"/>
  <c r="J178" i="55"/>
  <c r="BE178" i="55" s="1"/>
  <c r="BK177" i="55"/>
  <c r="J177" i="55" s="1"/>
  <c r="J100" i="55" s="1"/>
  <c r="BK175" i="55"/>
  <c r="BI175" i="55"/>
  <c r="BH175" i="55"/>
  <c r="BG175" i="55"/>
  <c r="BF175" i="55"/>
  <c r="T175" i="55"/>
  <c r="R175" i="55"/>
  <c r="P175" i="55"/>
  <c r="J175" i="55"/>
  <c r="BE175" i="55" s="1"/>
  <c r="BK173" i="55"/>
  <c r="BI173" i="55"/>
  <c r="BH173" i="55"/>
  <c r="BG173" i="55"/>
  <c r="BF173" i="55"/>
  <c r="BE173" i="55"/>
  <c r="T173" i="55"/>
  <c r="R173" i="55"/>
  <c r="P173" i="55"/>
  <c r="J173" i="55"/>
  <c r="BK171" i="55"/>
  <c r="BI171" i="55"/>
  <c r="BH171" i="55"/>
  <c r="BG171" i="55"/>
  <c r="BF171" i="55"/>
  <c r="T171" i="55"/>
  <c r="R171" i="55"/>
  <c r="P171" i="55"/>
  <c r="J171" i="55"/>
  <c r="BE171" i="55" s="1"/>
  <c r="BK168" i="55"/>
  <c r="BI168" i="55"/>
  <c r="BH168" i="55"/>
  <c r="BG168" i="55"/>
  <c r="BF168" i="55"/>
  <c r="BE168" i="55"/>
  <c r="T168" i="55"/>
  <c r="R168" i="55"/>
  <c r="P168" i="55"/>
  <c r="J168" i="55"/>
  <c r="BK166" i="55"/>
  <c r="BI166" i="55"/>
  <c r="BH166" i="55"/>
  <c r="BG166" i="55"/>
  <c r="BF166" i="55"/>
  <c r="T166" i="55"/>
  <c r="R166" i="55"/>
  <c r="P166" i="55"/>
  <c r="J166" i="55"/>
  <c r="BE166" i="55" s="1"/>
  <c r="BK164" i="55"/>
  <c r="BI164" i="55"/>
  <c r="BH164" i="55"/>
  <c r="BG164" i="55"/>
  <c r="BF164" i="55"/>
  <c r="BE164" i="55"/>
  <c r="T164" i="55"/>
  <c r="R164" i="55"/>
  <c r="P164" i="55"/>
  <c r="J164" i="55"/>
  <c r="BK162" i="55"/>
  <c r="BI162" i="55"/>
  <c r="BH162" i="55"/>
  <c r="BG162" i="55"/>
  <c r="BF162" i="55"/>
  <c r="T162" i="55"/>
  <c r="R162" i="55"/>
  <c r="P162" i="55"/>
  <c r="J162" i="55"/>
  <c r="BE162" i="55" s="1"/>
  <c r="BK160" i="55"/>
  <c r="BI160" i="55"/>
  <c r="BH160" i="55"/>
  <c r="BG160" i="55"/>
  <c r="BF160" i="55"/>
  <c r="BE160" i="55"/>
  <c r="T160" i="55"/>
  <c r="R160" i="55"/>
  <c r="P160" i="55"/>
  <c r="J160" i="55"/>
  <c r="BK158" i="55"/>
  <c r="BI158" i="55"/>
  <c r="BH158" i="55"/>
  <c r="BG158" i="55"/>
  <c r="BF158" i="55"/>
  <c r="T158" i="55"/>
  <c r="R158" i="55"/>
  <c r="P158" i="55"/>
  <c r="J158" i="55"/>
  <c r="BE158" i="55" s="1"/>
  <c r="BK156" i="55"/>
  <c r="BI156" i="55"/>
  <c r="BH156" i="55"/>
  <c r="BG156" i="55"/>
  <c r="BF156" i="55"/>
  <c r="BE156" i="55"/>
  <c r="T156" i="55"/>
  <c r="R156" i="55"/>
  <c r="P156" i="55"/>
  <c r="J156" i="55"/>
  <c r="BK154" i="55"/>
  <c r="BI154" i="55"/>
  <c r="BH154" i="55"/>
  <c r="BG154" i="55"/>
  <c r="BF154" i="55"/>
  <c r="T154" i="55"/>
  <c r="R154" i="55"/>
  <c r="P154" i="55"/>
  <c r="J154" i="55"/>
  <c r="BE154" i="55" s="1"/>
  <c r="BK152" i="55"/>
  <c r="BI152" i="55"/>
  <c r="BH152" i="55"/>
  <c r="BG152" i="55"/>
  <c r="BF152" i="55"/>
  <c r="BE152" i="55"/>
  <c r="T152" i="55"/>
  <c r="R152" i="55"/>
  <c r="P152" i="55"/>
  <c r="J152" i="55"/>
  <c r="BK150" i="55"/>
  <c r="BI150" i="55"/>
  <c r="BH150" i="55"/>
  <c r="BG150" i="55"/>
  <c r="BF150" i="55"/>
  <c r="T150" i="55"/>
  <c r="R150" i="55"/>
  <c r="P150" i="55"/>
  <c r="J150" i="55"/>
  <c r="BE150" i="55" s="1"/>
  <c r="BK148" i="55"/>
  <c r="BI148" i="55"/>
  <c r="BH148" i="55"/>
  <c r="BG148" i="55"/>
  <c r="BF148" i="55"/>
  <c r="BE148" i="55"/>
  <c r="T148" i="55"/>
  <c r="R148" i="55"/>
  <c r="P148" i="55"/>
  <c r="J148" i="55"/>
  <c r="BK146" i="55"/>
  <c r="BI146" i="55"/>
  <c r="BH146" i="55"/>
  <c r="BG146" i="55"/>
  <c r="BF146" i="55"/>
  <c r="T146" i="55"/>
  <c r="R146" i="55"/>
  <c r="P146" i="55"/>
  <c r="J146" i="55"/>
  <c r="BE146" i="55" s="1"/>
  <c r="BK144" i="55"/>
  <c r="BI144" i="55"/>
  <c r="BH144" i="55"/>
  <c r="BG144" i="55"/>
  <c r="BF144" i="55"/>
  <c r="BE144" i="55"/>
  <c r="T144" i="55"/>
  <c r="R144" i="55"/>
  <c r="P144" i="55"/>
  <c r="J144" i="55"/>
  <c r="BK142" i="55"/>
  <c r="BK123" i="55" s="1"/>
  <c r="BI142" i="55"/>
  <c r="BH142" i="55"/>
  <c r="BG142" i="55"/>
  <c r="BF142" i="55"/>
  <c r="T142" i="55"/>
  <c r="R142" i="55"/>
  <c r="P142" i="55"/>
  <c r="J142" i="55"/>
  <c r="BE142" i="55" s="1"/>
  <c r="BK140" i="55"/>
  <c r="BI140" i="55"/>
  <c r="BH140" i="55"/>
  <c r="BG140" i="55"/>
  <c r="BF140" i="55"/>
  <c r="BE140" i="55"/>
  <c r="T140" i="55"/>
  <c r="R140" i="55"/>
  <c r="P140" i="55"/>
  <c r="J140" i="55"/>
  <c r="BK138" i="55"/>
  <c r="BI138" i="55"/>
  <c r="BH138" i="55"/>
  <c r="BG138" i="55"/>
  <c r="BF138" i="55"/>
  <c r="T138" i="55"/>
  <c r="R138" i="55"/>
  <c r="P138" i="55"/>
  <c r="J138" i="55"/>
  <c r="BE138" i="55" s="1"/>
  <c r="BK136" i="55"/>
  <c r="BI136" i="55"/>
  <c r="BH136" i="55"/>
  <c r="BG136" i="55"/>
  <c r="BF136" i="55"/>
  <c r="BE136" i="55"/>
  <c r="T136" i="55"/>
  <c r="R136" i="55"/>
  <c r="P136" i="55"/>
  <c r="J136" i="55"/>
  <c r="BK134" i="55"/>
  <c r="BI134" i="55"/>
  <c r="BH134" i="55"/>
  <c r="BG134" i="55"/>
  <c r="BF134" i="55"/>
  <c r="T134" i="55"/>
  <c r="R134" i="55"/>
  <c r="P134" i="55"/>
  <c r="J134" i="55"/>
  <c r="BE134" i="55" s="1"/>
  <c r="BK132" i="55"/>
  <c r="BI132" i="55"/>
  <c r="BH132" i="55"/>
  <c r="BG132" i="55"/>
  <c r="BF132" i="55"/>
  <c r="BE132" i="55"/>
  <c r="T132" i="55"/>
  <c r="R132" i="55"/>
  <c r="P132" i="55"/>
  <c r="J132" i="55"/>
  <c r="BK130" i="55"/>
  <c r="BI130" i="55"/>
  <c r="BH130" i="55"/>
  <c r="BG130" i="55"/>
  <c r="BF130" i="55"/>
  <c r="T130" i="55"/>
  <c r="R130" i="55"/>
  <c r="P130" i="55"/>
  <c r="J130" i="55"/>
  <c r="BE130" i="55" s="1"/>
  <c r="BK128" i="55"/>
  <c r="BI128" i="55"/>
  <c r="BH128" i="55"/>
  <c r="BG128" i="55"/>
  <c r="BF128" i="55"/>
  <c r="BE128" i="55"/>
  <c r="T128" i="55"/>
  <c r="R128" i="55"/>
  <c r="P128" i="55"/>
  <c r="J128" i="55"/>
  <c r="BK126" i="55"/>
  <c r="BI126" i="55"/>
  <c r="F39" i="55" s="1"/>
  <c r="BH126" i="55"/>
  <c r="F38" i="55" s="1"/>
  <c r="BG126" i="55"/>
  <c r="F37" i="55" s="1"/>
  <c r="BF126" i="55"/>
  <c r="T126" i="55"/>
  <c r="R126" i="55"/>
  <c r="P126" i="55"/>
  <c r="J126" i="55"/>
  <c r="BE126" i="55" s="1"/>
  <c r="BK124" i="55"/>
  <c r="BI124" i="55"/>
  <c r="BH124" i="55"/>
  <c r="BG124" i="55"/>
  <c r="BF124" i="55"/>
  <c r="J36" i="55" s="1"/>
  <c r="BE124" i="55"/>
  <c r="T124" i="55"/>
  <c r="R124" i="55"/>
  <c r="P124" i="55"/>
  <c r="J124" i="55"/>
  <c r="T123" i="55"/>
  <c r="R123" i="55"/>
  <c r="R122" i="55" s="1"/>
  <c r="P123" i="55"/>
  <c r="P122" i="55" s="1"/>
  <c r="F119" i="55"/>
  <c r="J118" i="55"/>
  <c r="F116" i="55"/>
  <c r="E114" i="55"/>
  <c r="F94" i="55"/>
  <c r="J93" i="55"/>
  <c r="F93" i="55"/>
  <c r="F91" i="55"/>
  <c r="E89" i="55"/>
  <c r="J39" i="55"/>
  <c r="J38" i="55"/>
  <c r="J37" i="55"/>
  <c r="J26" i="55"/>
  <c r="E26" i="55"/>
  <c r="J94" i="55" s="1"/>
  <c r="J25" i="55"/>
  <c r="J23" i="55"/>
  <c r="E23" i="55"/>
  <c r="J22" i="55"/>
  <c r="J20" i="55"/>
  <c r="E20" i="55"/>
  <c r="J19" i="55"/>
  <c r="J17" i="55"/>
  <c r="E17" i="55"/>
  <c r="F118" i="55" s="1"/>
  <c r="J16" i="55"/>
  <c r="J14" i="55"/>
  <c r="J91" i="55" s="1"/>
  <c r="E7" i="55"/>
  <c r="E85" i="55" s="1"/>
  <c r="BK235" i="54"/>
  <c r="BI235" i="54"/>
  <c r="BH235" i="54"/>
  <c r="BG235" i="54"/>
  <c r="BF235" i="54"/>
  <c r="T235" i="54"/>
  <c r="R235" i="54"/>
  <c r="P235" i="54"/>
  <c r="J235" i="54"/>
  <c r="BE235" i="54" s="1"/>
  <c r="BK232" i="54"/>
  <c r="BI232" i="54"/>
  <c r="BH232" i="54"/>
  <c r="BG232" i="54"/>
  <c r="BF232" i="54"/>
  <c r="T232" i="54"/>
  <c r="R232" i="54"/>
  <c r="P232" i="54"/>
  <c r="J232" i="54"/>
  <c r="BE232" i="54" s="1"/>
  <c r="BK230" i="54"/>
  <c r="BI230" i="54"/>
  <c r="BH230" i="54"/>
  <c r="BG230" i="54"/>
  <c r="BF230" i="54"/>
  <c r="T230" i="54"/>
  <c r="R230" i="54"/>
  <c r="P230" i="54"/>
  <c r="J230" i="54"/>
  <c r="BE230" i="54" s="1"/>
  <c r="BK228" i="54"/>
  <c r="BI228" i="54"/>
  <c r="BH228" i="54"/>
  <c r="BG228" i="54"/>
  <c r="BF228" i="54"/>
  <c r="T228" i="54"/>
  <c r="R228" i="54"/>
  <c r="P228" i="54"/>
  <c r="J228" i="54"/>
  <c r="BE228" i="54" s="1"/>
  <c r="BK226" i="54"/>
  <c r="BI226" i="54"/>
  <c r="BH226" i="54"/>
  <c r="BG226" i="54"/>
  <c r="BF226" i="54"/>
  <c r="T226" i="54"/>
  <c r="R226" i="54"/>
  <c r="P226" i="54"/>
  <c r="J226" i="54"/>
  <c r="BE226" i="54" s="1"/>
  <c r="BK223" i="54"/>
  <c r="BI223" i="54"/>
  <c r="BH223" i="54"/>
  <c r="BG223" i="54"/>
  <c r="BF223" i="54"/>
  <c r="T223" i="54"/>
  <c r="R223" i="54"/>
  <c r="R220" i="54" s="1"/>
  <c r="P223" i="54"/>
  <c r="J223" i="54"/>
  <c r="BE223" i="54" s="1"/>
  <c r="BK221" i="54"/>
  <c r="BI221" i="54"/>
  <c r="BH221" i="54"/>
  <c r="BG221" i="54"/>
  <c r="BF221" i="54"/>
  <c r="T221" i="54"/>
  <c r="T220" i="54" s="1"/>
  <c r="R221" i="54"/>
  <c r="P221" i="54"/>
  <c r="P220" i="54" s="1"/>
  <c r="J221" i="54"/>
  <c r="BE221" i="54" s="1"/>
  <c r="BK220" i="54"/>
  <c r="J220" i="54" s="1"/>
  <c r="J103" i="54" s="1"/>
  <c r="BK218" i="54"/>
  <c r="BI218" i="54"/>
  <c r="BH218" i="54"/>
  <c r="BG218" i="54"/>
  <c r="BF218" i="54"/>
  <c r="T218" i="54"/>
  <c r="R218" i="54"/>
  <c r="P218" i="54"/>
  <c r="J218" i="54"/>
  <c r="BE218" i="54" s="1"/>
  <c r="BK215" i="54"/>
  <c r="BI215" i="54"/>
  <c r="BH215" i="54"/>
  <c r="BG215" i="54"/>
  <c r="BF215" i="54"/>
  <c r="BE215" i="54"/>
  <c r="T215" i="54"/>
  <c r="R215" i="54"/>
  <c r="P215" i="54"/>
  <c r="J215" i="54"/>
  <c r="BK213" i="54"/>
  <c r="BI213" i="54"/>
  <c r="BH213" i="54"/>
  <c r="BG213" i="54"/>
  <c r="BF213" i="54"/>
  <c r="T213" i="54"/>
  <c r="R213" i="54"/>
  <c r="P213" i="54"/>
  <c r="J213" i="54"/>
  <c r="BE213" i="54" s="1"/>
  <c r="BK211" i="54"/>
  <c r="BI211" i="54"/>
  <c r="BH211" i="54"/>
  <c r="BG211" i="54"/>
  <c r="BF211" i="54"/>
  <c r="BE211" i="54"/>
  <c r="T211" i="54"/>
  <c r="R211" i="54"/>
  <c r="P211" i="54"/>
  <c r="J211" i="54"/>
  <c r="BK209" i="54"/>
  <c r="BI209" i="54"/>
  <c r="BH209" i="54"/>
  <c r="BG209" i="54"/>
  <c r="BF209" i="54"/>
  <c r="T209" i="54"/>
  <c r="R209" i="54"/>
  <c r="P209" i="54"/>
  <c r="J209" i="54"/>
  <c r="BE209" i="54" s="1"/>
  <c r="BK207" i="54"/>
  <c r="BI207" i="54"/>
  <c r="BH207" i="54"/>
  <c r="BG207" i="54"/>
  <c r="BF207" i="54"/>
  <c r="BE207" i="54"/>
  <c r="T207" i="54"/>
  <c r="R207" i="54"/>
  <c r="R204" i="54" s="1"/>
  <c r="P207" i="54"/>
  <c r="J207" i="54"/>
  <c r="BK205" i="54"/>
  <c r="BK204" i="54" s="1"/>
  <c r="J204" i="54" s="1"/>
  <c r="J102" i="54" s="1"/>
  <c r="BI205" i="54"/>
  <c r="BH205" i="54"/>
  <c r="BG205" i="54"/>
  <c r="BF205" i="54"/>
  <c r="T205" i="54"/>
  <c r="T204" i="54" s="1"/>
  <c r="R205" i="54"/>
  <c r="P205" i="54"/>
  <c r="P204" i="54" s="1"/>
  <c r="J205" i="54"/>
  <c r="BE205" i="54" s="1"/>
  <c r="BK202" i="54"/>
  <c r="BI202" i="54"/>
  <c r="BH202" i="54"/>
  <c r="BG202" i="54"/>
  <c r="BF202" i="54"/>
  <c r="T202" i="54"/>
  <c r="R202" i="54"/>
  <c r="P202" i="54"/>
  <c r="J202" i="54"/>
  <c r="BE202" i="54" s="1"/>
  <c r="BK200" i="54"/>
  <c r="BI200" i="54"/>
  <c r="BH200" i="54"/>
  <c r="BG200" i="54"/>
  <c r="BF200" i="54"/>
  <c r="T200" i="54"/>
  <c r="R200" i="54"/>
  <c r="P200" i="54"/>
  <c r="J200" i="54"/>
  <c r="BE200" i="54" s="1"/>
  <c r="BK198" i="54"/>
  <c r="BI198" i="54"/>
  <c r="BH198" i="54"/>
  <c r="BG198" i="54"/>
  <c r="BF198" i="54"/>
  <c r="T198" i="54"/>
  <c r="R198" i="54"/>
  <c r="P198" i="54"/>
  <c r="J198" i="54"/>
  <c r="BE198" i="54" s="1"/>
  <c r="BK196" i="54"/>
  <c r="BI196" i="54"/>
  <c r="BH196" i="54"/>
  <c r="BG196" i="54"/>
  <c r="BF196" i="54"/>
  <c r="T196" i="54"/>
  <c r="R196" i="54"/>
  <c r="P196" i="54"/>
  <c r="J196" i="54"/>
  <c r="BE196" i="54" s="1"/>
  <c r="BK194" i="54"/>
  <c r="BI194" i="54"/>
  <c r="BH194" i="54"/>
  <c r="BG194" i="54"/>
  <c r="BF194" i="54"/>
  <c r="T194" i="54"/>
  <c r="R194" i="54"/>
  <c r="R191" i="54" s="1"/>
  <c r="P194" i="54"/>
  <c r="J194" i="54"/>
  <c r="BE194" i="54" s="1"/>
  <c r="BK192" i="54"/>
  <c r="BI192" i="54"/>
  <c r="BH192" i="54"/>
  <c r="BG192" i="54"/>
  <c r="BF192" i="54"/>
  <c r="T192" i="54"/>
  <c r="T191" i="54" s="1"/>
  <c r="R192" i="54"/>
  <c r="P192" i="54"/>
  <c r="P191" i="54" s="1"/>
  <c r="J192" i="54"/>
  <c r="BE192" i="54" s="1"/>
  <c r="BK191" i="54"/>
  <c r="J191" i="54" s="1"/>
  <c r="J101" i="54" s="1"/>
  <c r="BK189" i="54"/>
  <c r="BI189" i="54"/>
  <c r="BH189" i="54"/>
  <c r="BG189" i="54"/>
  <c r="BF189" i="54"/>
  <c r="T189" i="54"/>
  <c r="R189" i="54"/>
  <c r="P189" i="54"/>
  <c r="J189" i="54"/>
  <c r="BE189" i="54" s="1"/>
  <c r="BK187" i="54"/>
  <c r="BI187" i="54"/>
  <c r="BH187" i="54"/>
  <c r="BG187" i="54"/>
  <c r="BF187" i="54"/>
  <c r="BE187" i="54"/>
  <c r="T187" i="54"/>
  <c r="R187" i="54"/>
  <c r="P187" i="54"/>
  <c r="J187" i="54"/>
  <c r="BK185" i="54"/>
  <c r="BI185" i="54"/>
  <c r="BH185" i="54"/>
  <c r="BG185" i="54"/>
  <c r="BF185" i="54"/>
  <c r="T185" i="54"/>
  <c r="R185" i="54"/>
  <c r="P185" i="54"/>
  <c r="J185" i="54"/>
  <c r="BE185" i="54" s="1"/>
  <c r="BK183" i="54"/>
  <c r="BI183" i="54"/>
  <c r="BH183" i="54"/>
  <c r="BG183" i="54"/>
  <c r="BF183" i="54"/>
  <c r="BE183" i="54"/>
  <c r="T183" i="54"/>
  <c r="R183" i="54"/>
  <c r="P183" i="54"/>
  <c r="J183" i="54"/>
  <c r="BK181" i="54"/>
  <c r="BI181" i="54"/>
  <c r="BH181" i="54"/>
  <c r="BG181" i="54"/>
  <c r="BF181" i="54"/>
  <c r="T181" i="54"/>
  <c r="R181" i="54"/>
  <c r="P181" i="54"/>
  <c r="J181" i="54"/>
  <c r="BE181" i="54" s="1"/>
  <c r="BK179" i="54"/>
  <c r="BI179" i="54"/>
  <c r="BH179" i="54"/>
  <c r="BG179" i="54"/>
  <c r="BF179" i="54"/>
  <c r="BE179" i="54"/>
  <c r="T179" i="54"/>
  <c r="R179" i="54"/>
  <c r="P179" i="54"/>
  <c r="J179" i="54"/>
  <c r="BK177" i="54"/>
  <c r="BI177" i="54"/>
  <c r="BH177" i="54"/>
  <c r="BG177" i="54"/>
  <c r="BF177" i="54"/>
  <c r="T177" i="54"/>
  <c r="R177" i="54"/>
  <c r="P177" i="54"/>
  <c r="J177" i="54"/>
  <c r="BE177" i="54" s="1"/>
  <c r="BK175" i="54"/>
  <c r="BI175" i="54"/>
  <c r="BH175" i="54"/>
  <c r="BG175" i="54"/>
  <c r="BF175" i="54"/>
  <c r="BE175" i="54"/>
  <c r="T175" i="54"/>
  <c r="R175" i="54"/>
  <c r="P175" i="54"/>
  <c r="J175" i="54"/>
  <c r="BK173" i="54"/>
  <c r="BI173" i="54"/>
  <c r="BH173" i="54"/>
  <c r="BG173" i="54"/>
  <c r="BF173" i="54"/>
  <c r="T173" i="54"/>
  <c r="R173" i="54"/>
  <c r="P173" i="54"/>
  <c r="J173" i="54"/>
  <c r="BE173" i="54" s="1"/>
  <c r="BK171" i="54"/>
  <c r="BI171" i="54"/>
  <c r="BH171" i="54"/>
  <c r="BG171" i="54"/>
  <c r="BF171" i="54"/>
  <c r="BE171" i="54"/>
  <c r="T171" i="54"/>
  <c r="R171" i="54"/>
  <c r="P171" i="54"/>
  <c r="J171" i="54"/>
  <c r="BK169" i="54"/>
  <c r="BI169" i="54"/>
  <c r="BH169" i="54"/>
  <c r="BG169" i="54"/>
  <c r="BF169" i="54"/>
  <c r="T169" i="54"/>
  <c r="R169" i="54"/>
  <c r="P169" i="54"/>
  <c r="J169" i="54"/>
  <c r="BE169" i="54" s="1"/>
  <c r="BK167" i="54"/>
  <c r="BI167" i="54"/>
  <c r="BH167" i="54"/>
  <c r="BG167" i="54"/>
  <c r="BF167" i="54"/>
  <c r="BE167" i="54"/>
  <c r="T167" i="54"/>
  <c r="R167" i="54"/>
  <c r="P167" i="54"/>
  <c r="J167" i="54"/>
  <c r="BK165" i="54"/>
  <c r="BI165" i="54"/>
  <c r="BH165" i="54"/>
  <c r="BG165" i="54"/>
  <c r="BF165" i="54"/>
  <c r="T165" i="54"/>
  <c r="R165" i="54"/>
  <c r="P165" i="54"/>
  <c r="J165" i="54"/>
  <c r="BE165" i="54" s="1"/>
  <c r="BK163" i="54"/>
  <c r="BI163" i="54"/>
  <c r="BH163" i="54"/>
  <c r="BG163" i="54"/>
  <c r="BF163" i="54"/>
  <c r="BE163" i="54"/>
  <c r="T163" i="54"/>
  <c r="R163" i="54"/>
  <c r="P163" i="54"/>
  <c r="J163" i="54"/>
  <c r="BK161" i="54"/>
  <c r="BI161" i="54"/>
  <c r="BH161" i="54"/>
  <c r="BG161" i="54"/>
  <c r="BF161" i="54"/>
  <c r="T161" i="54"/>
  <c r="R161" i="54"/>
  <c r="P161" i="54"/>
  <c r="J161" i="54"/>
  <c r="BE161" i="54" s="1"/>
  <c r="BK159" i="54"/>
  <c r="BI159" i="54"/>
  <c r="BH159" i="54"/>
  <c r="BG159" i="54"/>
  <c r="BF159" i="54"/>
  <c r="BE159" i="54"/>
  <c r="T159" i="54"/>
  <c r="R159" i="54"/>
  <c r="P159" i="54"/>
  <c r="J159" i="54"/>
  <c r="BK157" i="54"/>
  <c r="BI157" i="54"/>
  <c r="BH157" i="54"/>
  <c r="BG157" i="54"/>
  <c r="BF157" i="54"/>
  <c r="T157" i="54"/>
  <c r="R157" i="54"/>
  <c r="P157" i="54"/>
  <c r="J157" i="54"/>
  <c r="BE157" i="54" s="1"/>
  <c r="BK155" i="54"/>
  <c r="BI155" i="54"/>
  <c r="BH155" i="54"/>
  <c r="BG155" i="54"/>
  <c r="BF155" i="54"/>
  <c r="BE155" i="54"/>
  <c r="T155" i="54"/>
  <c r="R155" i="54"/>
  <c r="R152" i="54" s="1"/>
  <c r="P155" i="54"/>
  <c r="J155" i="54"/>
  <c r="BK153" i="54"/>
  <c r="BK152" i="54" s="1"/>
  <c r="BI153" i="54"/>
  <c r="BH153" i="54"/>
  <c r="BG153" i="54"/>
  <c r="F37" i="54" s="1"/>
  <c r="BF153" i="54"/>
  <c r="J36" i="54" s="1"/>
  <c r="T153" i="54"/>
  <c r="T152" i="54" s="1"/>
  <c r="R153" i="54"/>
  <c r="P153" i="54"/>
  <c r="J153" i="54"/>
  <c r="BE153" i="54" s="1"/>
  <c r="P152" i="54"/>
  <c r="BK150" i="54"/>
  <c r="BI150" i="54"/>
  <c r="BH150" i="54"/>
  <c r="BG150" i="54"/>
  <c r="BF150" i="54"/>
  <c r="T150" i="54"/>
  <c r="R150" i="54"/>
  <c r="P150" i="54"/>
  <c r="J150" i="54"/>
  <c r="BE150" i="54" s="1"/>
  <c r="BK148" i="54"/>
  <c r="BI148" i="54"/>
  <c r="BH148" i="54"/>
  <c r="BG148" i="54"/>
  <c r="BF148" i="54"/>
  <c r="T148" i="54"/>
  <c r="R148" i="54"/>
  <c r="P148" i="54"/>
  <c r="J148" i="54"/>
  <c r="BE148" i="54" s="1"/>
  <c r="BK146" i="54"/>
  <c r="BI146" i="54"/>
  <c r="BH146" i="54"/>
  <c r="BG146" i="54"/>
  <c r="BF146" i="54"/>
  <c r="T146" i="54"/>
  <c r="R146" i="54"/>
  <c r="P146" i="54"/>
  <c r="J146" i="54"/>
  <c r="BE146" i="54" s="1"/>
  <c r="BK144" i="54"/>
  <c r="BI144" i="54"/>
  <c r="BH144" i="54"/>
  <c r="BG144" i="54"/>
  <c r="BF144" i="54"/>
  <c r="T144" i="54"/>
  <c r="R144" i="54"/>
  <c r="P144" i="54"/>
  <c r="J144" i="54"/>
  <c r="BE144" i="54" s="1"/>
  <c r="BK142" i="54"/>
  <c r="BI142" i="54"/>
  <c r="BH142" i="54"/>
  <c r="BG142" i="54"/>
  <c r="BF142" i="54"/>
  <c r="T142" i="54"/>
  <c r="R142" i="54"/>
  <c r="P142" i="54"/>
  <c r="J142" i="54"/>
  <c r="BE142" i="54" s="1"/>
  <c r="BK140" i="54"/>
  <c r="BI140" i="54"/>
  <c r="BH140" i="54"/>
  <c r="BG140" i="54"/>
  <c r="BF140" i="54"/>
  <c r="T140" i="54"/>
  <c r="R140" i="54"/>
  <c r="P140" i="54"/>
  <c r="J140" i="54"/>
  <c r="BE140" i="54" s="1"/>
  <c r="BK138" i="54"/>
  <c r="BI138" i="54"/>
  <c r="BH138" i="54"/>
  <c r="BG138" i="54"/>
  <c r="BF138" i="54"/>
  <c r="T138" i="54"/>
  <c r="R138" i="54"/>
  <c r="P138" i="54"/>
  <c r="J138" i="54"/>
  <c r="BE138" i="54" s="1"/>
  <c r="BK135" i="54"/>
  <c r="BI135" i="54"/>
  <c r="BH135" i="54"/>
  <c r="BG135" i="54"/>
  <c r="BF135" i="54"/>
  <c r="T135" i="54"/>
  <c r="R135" i="54"/>
  <c r="P135" i="54"/>
  <c r="J135" i="54"/>
  <c r="BE135" i="54" s="1"/>
  <c r="BK133" i="54"/>
  <c r="BI133" i="54"/>
  <c r="BH133" i="54"/>
  <c r="BG133" i="54"/>
  <c r="BF133" i="54"/>
  <c r="T133" i="54"/>
  <c r="R133" i="54"/>
  <c r="P133" i="54"/>
  <c r="J133" i="54"/>
  <c r="BE133" i="54" s="1"/>
  <c r="BK131" i="54"/>
  <c r="BI131" i="54"/>
  <c r="BH131" i="54"/>
  <c r="BG131" i="54"/>
  <c r="BF131" i="54"/>
  <c r="T131" i="54"/>
  <c r="R131" i="54"/>
  <c r="P131" i="54"/>
  <c r="J131" i="54"/>
  <c r="BE131" i="54" s="1"/>
  <c r="BK129" i="54"/>
  <c r="BI129" i="54"/>
  <c r="BH129" i="54"/>
  <c r="F38" i="54" s="1"/>
  <c r="BG129" i="54"/>
  <c r="BF129" i="54"/>
  <c r="T129" i="54"/>
  <c r="R129" i="54"/>
  <c r="R126" i="54" s="1"/>
  <c r="P129" i="54"/>
  <c r="J129" i="54"/>
  <c r="BE129" i="54" s="1"/>
  <c r="BK127" i="54"/>
  <c r="BI127" i="54"/>
  <c r="F39" i="54" s="1"/>
  <c r="BH127" i="54"/>
  <c r="BG127" i="54"/>
  <c r="BF127" i="54"/>
  <c r="T127" i="54"/>
  <c r="T126" i="54" s="1"/>
  <c r="R127" i="54"/>
  <c r="P127" i="54"/>
  <c r="P126" i="54" s="1"/>
  <c r="J127" i="54"/>
  <c r="BE127" i="54" s="1"/>
  <c r="BK126" i="54"/>
  <c r="J126" i="54" s="1"/>
  <c r="J99" i="54" s="1"/>
  <c r="F121" i="54"/>
  <c r="F119" i="54"/>
  <c r="E117" i="54"/>
  <c r="F94" i="54"/>
  <c r="F93" i="54"/>
  <c r="J91" i="54"/>
  <c r="F91" i="54"/>
  <c r="E89" i="54"/>
  <c r="E85" i="54"/>
  <c r="J39" i="54"/>
  <c r="J38" i="54"/>
  <c r="J37" i="54"/>
  <c r="J26" i="54"/>
  <c r="E26" i="54"/>
  <c r="J122" i="54" s="1"/>
  <c r="J25" i="54"/>
  <c r="J23" i="54"/>
  <c r="E23" i="54"/>
  <c r="J121" i="54" s="1"/>
  <c r="J22" i="54"/>
  <c r="J20" i="54"/>
  <c r="E20" i="54"/>
  <c r="F122" i="54" s="1"/>
  <c r="J19" i="54"/>
  <c r="J17" i="54"/>
  <c r="E17" i="54"/>
  <c r="J16" i="54"/>
  <c r="J14" i="54"/>
  <c r="J119" i="54" s="1"/>
  <c r="E7" i="54"/>
  <c r="E113" i="54" s="1"/>
  <c r="BK145" i="53"/>
  <c r="BI145" i="53"/>
  <c r="BH145" i="53"/>
  <c r="BG145" i="53"/>
  <c r="BF145" i="53"/>
  <c r="BE145" i="53"/>
  <c r="T145" i="53"/>
  <c r="R145" i="53"/>
  <c r="P145" i="53"/>
  <c r="J145" i="53"/>
  <c r="BK142" i="53"/>
  <c r="BI142" i="53"/>
  <c r="BH142" i="53"/>
  <c r="BG142" i="53"/>
  <c r="BF142" i="53"/>
  <c r="BE142" i="53"/>
  <c r="T142" i="53"/>
  <c r="R142" i="53"/>
  <c r="P142" i="53"/>
  <c r="J142" i="53"/>
  <c r="BK140" i="53"/>
  <c r="BI140" i="53"/>
  <c r="BH140" i="53"/>
  <c r="BG140" i="53"/>
  <c r="BF140" i="53"/>
  <c r="BE140" i="53"/>
  <c r="T140" i="53"/>
  <c r="R140" i="53"/>
  <c r="P140" i="53"/>
  <c r="J140" i="53"/>
  <c r="BK138" i="53"/>
  <c r="BI138" i="53"/>
  <c r="BH138" i="53"/>
  <c r="BG138" i="53"/>
  <c r="BF138" i="53"/>
  <c r="BE138" i="53"/>
  <c r="T138" i="53"/>
  <c r="R138" i="53"/>
  <c r="P138" i="53"/>
  <c r="J138" i="53"/>
  <c r="BK136" i="53"/>
  <c r="BI136" i="53"/>
  <c r="BH136" i="53"/>
  <c r="BG136" i="53"/>
  <c r="BF136" i="53"/>
  <c r="BE136" i="53"/>
  <c r="T136" i="53"/>
  <c r="R136" i="53"/>
  <c r="P136" i="53"/>
  <c r="J136" i="53"/>
  <c r="BK133" i="53"/>
  <c r="BI133" i="53"/>
  <c r="BH133" i="53"/>
  <c r="BG133" i="53"/>
  <c r="BF133" i="53"/>
  <c r="BE133" i="53"/>
  <c r="T133" i="53"/>
  <c r="T130" i="53" s="1"/>
  <c r="R133" i="53"/>
  <c r="P133" i="53"/>
  <c r="J133" i="53"/>
  <c r="BK131" i="53"/>
  <c r="BI131" i="53"/>
  <c r="BH131" i="53"/>
  <c r="BG131" i="53"/>
  <c r="BF131" i="53"/>
  <c r="BE131" i="53"/>
  <c r="T131" i="53"/>
  <c r="R131" i="53"/>
  <c r="R130" i="53" s="1"/>
  <c r="P131" i="53"/>
  <c r="P130" i="53" s="1"/>
  <c r="J131" i="53"/>
  <c r="BK130" i="53"/>
  <c r="J130" i="53" s="1"/>
  <c r="J100" i="53" s="1"/>
  <c r="BK128" i="53"/>
  <c r="BI128" i="53"/>
  <c r="BH128" i="53"/>
  <c r="BG128" i="53"/>
  <c r="BF128" i="53"/>
  <c r="T128" i="53"/>
  <c r="R128" i="53"/>
  <c r="P128" i="53"/>
  <c r="J128" i="53"/>
  <c r="BE128" i="53" s="1"/>
  <c r="BK126" i="53"/>
  <c r="BI126" i="53"/>
  <c r="BH126" i="53"/>
  <c r="BG126" i="53"/>
  <c r="BF126" i="53"/>
  <c r="BE126" i="53"/>
  <c r="T126" i="53"/>
  <c r="R126" i="53"/>
  <c r="P126" i="53"/>
  <c r="J126" i="53"/>
  <c r="BK124" i="53"/>
  <c r="BK123" i="53" s="1"/>
  <c r="BI124" i="53"/>
  <c r="F39" i="53" s="1"/>
  <c r="BH124" i="53"/>
  <c r="F38" i="53" s="1"/>
  <c r="BG124" i="53"/>
  <c r="F37" i="53" s="1"/>
  <c r="BF124" i="53"/>
  <c r="J36" i="53" s="1"/>
  <c r="T124" i="53"/>
  <c r="T123" i="53" s="1"/>
  <c r="T122" i="53" s="1"/>
  <c r="R124" i="53"/>
  <c r="P124" i="53"/>
  <c r="J124" i="53"/>
  <c r="BE124" i="53" s="1"/>
  <c r="R123" i="53"/>
  <c r="R122" i="53" s="1"/>
  <c r="P123" i="53"/>
  <c r="J119" i="53"/>
  <c r="F119" i="53"/>
  <c r="J118" i="53"/>
  <c r="J116" i="53"/>
  <c r="F116" i="53"/>
  <c r="E114" i="53"/>
  <c r="F94" i="53"/>
  <c r="F91" i="53"/>
  <c r="E89" i="53"/>
  <c r="J39" i="53"/>
  <c r="J38" i="53"/>
  <c r="J37" i="53"/>
  <c r="J26" i="53"/>
  <c r="E26" i="53"/>
  <c r="J94" i="53" s="1"/>
  <c r="J25" i="53"/>
  <c r="J23" i="53"/>
  <c r="E23" i="53"/>
  <c r="J93" i="53" s="1"/>
  <c r="J22" i="53"/>
  <c r="J20" i="53"/>
  <c r="E20" i="53"/>
  <c r="J19" i="53"/>
  <c r="J17" i="53"/>
  <c r="E17" i="53"/>
  <c r="F93" i="53" s="1"/>
  <c r="J16" i="53"/>
  <c r="J14" i="53"/>
  <c r="J91" i="53" s="1"/>
  <c r="E7" i="53"/>
  <c r="E110" i="53" s="1"/>
  <c r="BK195" i="52"/>
  <c r="BI195" i="52"/>
  <c r="BH195" i="52"/>
  <c r="BG195" i="52"/>
  <c r="BF195" i="52"/>
  <c r="T195" i="52"/>
  <c r="R195" i="52"/>
  <c r="P195" i="52"/>
  <c r="J195" i="52"/>
  <c r="BE195" i="52" s="1"/>
  <c r="BK193" i="52"/>
  <c r="BI193" i="52"/>
  <c r="BH193" i="52"/>
  <c r="BG193" i="52"/>
  <c r="BF193" i="52"/>
  <c r="BE193" i="52"/>
  <c r="T193" i="52"/>
  <c r="R193" i="52"/>
  <c r="P193" i="52"/>
  <c r="J193" i="52"/>
  <c r="BK190" i="52"/>
  <c r="BI190" i="52"/>
  <c r="BH190" i="52"/>
  <c r="BG190" i="52"/>
  <c r="BF190" i="52"/>
  <c r="T190" i="52"/>
  <c r="R190" i="52"/>
  <c r="P190" i="52"/>
  <c r="J190" i="52"/>
  <c r="BE190" i="52" s="1"/>
  <c r="BK188" i="52"/>
  <c r="BI188" i="52"/>
  <c r="BH188" i="52"/>
  <c r="BG188" i="52"/>
  <c r="BF188" i="52"/>
  <c r="BE188" i="52"/>
  <c r="T188" i="52"/>
  <c r="R188" i="52"/>
  <c r="P188" i="52"/>
  <c r="J188" i="52"/>
  <c r="BK185" i="52"/>
  <c r="BI185" i="52"/>
  <c r="BH185" i="52"/>
  <c r="BG185" i="52"/>
  <c r="BF185" i="52"/>
  <c r="T185" i="52"/>
  <c r="R185" i="52"/>
  <c r="P185" i="52"/>
  <c r="J185" i="52"/>
  <c r="BE185" i="52" s="1"/>
  <c r="BK183" i="52"/>
  <c r="BI183" i="52"/>
  <c r="BH183" i="52"/>
  <c r="BG183" i="52"/>
  <c r="BF183" i="52"/>
  <c r="T183" i="52"/>
  <c r="R183" i="52"/>
  <c r="P183" i="52"/>
  <c r="J183" i="52"/>
  <c r="BE183" i="52" s="1"/>
  <c r="BK181" i="52"/>
  <c r="BI181" i="52"/>
  <c r="BH181" i="52"/>
  <c r="BG181" i="52"/>
  <c r="BF181" i="52"/>
  <c r="T181" i="52"/>
  <c r="R181" i="52"/>
  <c r="P181" i="52"/>
  <c r="J181" i="52"/>
  <c r="BE181" i="52" s="1"/>
  <c r="BK179" i="52"/>
  <c r="BI179" i="52"/>
  <c r="BH179" i="52"/>
  <c r="BG179" i="52"/>
  <c r="BF179" i="52"/>
  <c r="BE179" i="52"/>
  <c r="T179" i="52"/>
  <c r="R179" i="52"/>
  <c r="P179" i="52"/>
  <c r="J179" i="52"/>
  <c r="BK177" i="52"/>
  <c r="BI177" i="52"/>
  <c r="BH177" i="52"/>
  <c r="BG177" i="52"/>
  <c r="BF177" i="52"/>
  <c r="T177" i="52"/>
  <c r="R177" i="52"/>
  <c r="P177" i="52"/>
  <c r="J177" i="52"/>
  <c r="BE177" i="52" s="1"/>
  <c r="BK175" i="52"/>
  <c r="BI175" i="52"/>
  <c r="BH175" i="52"/>
  <c r="BG175" i="52"/>
  <c r="BF175" i="52"/>
  <c r="BE175" i="52"/>
  <c r="T175" i="52"/>
  <c r="R175" i="52"/>
  <c r="P175" i="52"/>
  <c r="J175" i="52"/>
  <c r="BK172" i="52"/>
  <c r="BI172" i="52"/>
  <c r="BH172" i="52"/>
  <c r="BG172" i="52"/>
  <c r="BF172" i="52"/>
  <c r="T172" i="52"/>
  <c r="R172" i="52"/>
  <c r="P172" i="52"/>
  <c r="J172" i="52"/>
  <c r="BE172" i="52" s="1"/>
  <c r="BK170" i="52"/>
  <c r="BK169" i="52" s="1"/>
  <c r="J169" i="52" s="1"/>
  <c r="J101" i="52" s="1"/>
  <c r="BI170" i="52"/>
  <c r="BH170" i="52"/>
  <c r="BG170" i="52"/>
  <c r="BF170" i="52"/>
  <c r="BE170" i="52"/>
  <c r="T170" i="52"/>
  <c r="T169" i="52" s="1"/>
  <c r="R170" i="52"/>
  <c r="R169" i="52" s="1"/>
  <c r="P170" i="52"/>
  <c r="P169" i="52" s="1"/>
  <c r="J170" i="52"/>
  <c r="BK167" i="52"/>
  <c r="BI167" i="52"/>
  <c r="BH167" i="52"/>
  <c r="BG167" i="52"/>
  <c r="BF167" i="52"/>
  <c r="BE167" i="52"/>
  <c r="T167" i="52"/>
  <c r="R167" i="52"/>
  <c r="P167" i="52"/>
  <c r="J167" i="52"/>
  <c r="BK165" i="52"/>
  <c r="BI165" i="52"/>
  <c r="BH165" i="52"/>
  <c r="BG165" i="52"/>
  <c r="BF165" i="52"/>
  <c r="T165" i="52"/>
  <c r="R165" i="52"/>
  <c r="P165" i="52"/>
  <c r="J165" i="52"/>
  <c r="BE165" i="52" s="1"/>
  <c r="BK163" i="52"/>
  <c r="BI163" i="52"/>
  <c r="BH163" i="52"/>
  <c r="BG163" i="52"/>
  <c r="BF163" i="52"/>
  <c r="BE163" i="52"/>
  <c r="T163" i="52"/>
  <c r="R163" i="52"/>
  <c r="P163" i="52"/>
  <c r="J163" i="52"/>
  <c r="BK161" i="52"/>
  <c r="BI161" i="52"/>
  <c r="BH161" i="52"/>
  <c r="BG161" i="52"/>
  <c r="BF161" i="52"/>
  <c r="T161" i="52"/>
  <c r="R161" i="52"/>
  <c r="P161" i="52"/>
  <c r="J161" i="52"/>
  <c r="BE161" i="52" s="1"/>
  <c r="BK159" i="52"/>
  <c r="BI159" i="52"/>
  <c r="BH159" i="52"/>
  <c r="BG159" i="52"/>
  <c r="BF159" i="52"/>
  <c r="BE159" i="52"/>
  <c r="T159" i="52"/>
  <c r="R159" i="52"/>
  <c r="P159" i="52"/>
  <c r="J159" i="52"/>
  <c r="BK157" i="52"/>
  <c r="BI157" i="52"/>
  <c r="BH157" i="52"/>
  <c r="BG157" i="52"/>
  <c r="BF157" i="52"/>
  <c r="T157" i="52"/>
  <c r="R157" i="52"/>
  <c r="P157" i="52"/>
  <c r="J157" i="52"/>
  <c r="BE157" i="52" s="1"/>
  <c r="BK155" i="52"/>
  <c r="BI155" i="52"/>
  <c r="BH155" i="52"/>
  <c r="BG155" i="52"/>
  <c r="BF155" i="52"/>
  <c r="BE155" i="52"/>
  <c r="T155" i="52"/>
  <c r="R155" i="52"/>
  <c r="P155" i="52"/>
  <c r="J155" i="52"/>
  <c r="BK153" i="52"/>
  <c r="BK149" i="52" s="1"/>
  <c r="BI153" i="52"/>
  <c r="BH153" i="52"/>
  <c r="F38" i="52" s="1"/>
  <c r="BG153" i="52"/>
  <c r="BF153" i="52"/>
  <c r="T153" i="52"/>
  <c r="R153" i="52"/>
  <c r="P153" i="52"/>
  <c r="J153" i="52"/>
  <c r="BE153" i="52" s="1"/>
  <c r="BK150" i="52"/>
  <c r="BI150" i="52"/>
  <c r="BH150" i="52"/>
  <c r="BG150" i="52"/>
  <c r="BF150" i="52"/>
  <c r="F36" i="52" s="1"/>
  <c r="BE150" i="52"/>
  <c r="T150" i="52"/>
  <c r="R150" i="52"/>
  <c r="P150" i="52"/>
  <c r="J150" i="52"/>
  <c r="T149" i="52"/>
  <c r="R149" i="52"/>
  <c r="P149" i="52"/>
  <c r="BK146" i="52"/>
  <c r="BI146" i="52"/>
  <c r="BH146" i="52"/>
  <c r="BG146" i="52"/>
  <c r="BF146" i="52"/>
  <c r="T146" i="52"/>
  <c r="R146" i="52"/>
  <c r="P146" i="52"/>
  <c r="J146" i="52"/>
  <c r="BE146" i="52" s="1"/>
  <c r="BK144" i="52"/>
  <c r="BI144" i="52"/>
  <c r="BH144" i="52"/>
  <c r="BG144" i="52"/>
  <c r="BF144" i="52"/>
  <c r="T144" i="52"/>
  <c r="R144" i="52"/>
  <c r="P144" i="52"/>
  <c r="J144" i="52"/>
  <c r="BE144" i="52" s="1"/>
  <c r="BK142" i="52"/>
  <c r="BI142" i="52"/>
  <c r="BH142" i="52"/>
  <c r="BG142" i="52"/>
  <c r="BF142" i="52"/>
  <c r="T142" i="52"/>
  <c r="R142" i="52"/>
  <c r="P142" i="52"/>
  <c r="J142" i="52"/>
  <c r="BE142" i="52" s="1"/>
  <c r="BK140" i="52"/>
  <c r="BI140" i="52"/>
  <c r="BH140" i="52"/>
  <c r="BG140" i="52"/>
  <c r="BF140" i="52"/>
  <c r="BE140" i="52"/>
  <c r="T140" i="52"/>
  <c r="R140" i="52"/>
  <c r="P140" i="52"/>
  <c r="J140" i="52"/>
  <c r="BK138" i="52"/>
  <c r="BI138" i="52"/>
  <c r="BH138" i="52"/>
  <c r="BG138" i="52"/>
  <c r="BF138" i="52"/>
  <c r="T138" i="52"/>
  <c r="R138" i="52"/>
  <c r="P138" i="52"/>
  <c r="J138" i="52"/>
  <c r="BE138" i="52" s="1"/>
  <c r="BK136" i="52"/>
  <c r="BI136" i="52"/>
  <c r="BH136" i="52"/>
  <c r="BG136" i="52"/>
  <c r="BF136" i="52"/>
  <c r="BE136" i="52"/>
  <c r="T136" i="52"/>
  <c r="R136" i="52"/>
  <c r="P136" i="52"/>
  <c r="J136" i="52"/>
  <c r="BK134" i="52"/>
  <c r="BI134" i="52"/>
  <c r="BH134" i="52"/>
  <c r="BG134" i="52"/>
  <c r="BF134" i="52"/>
  <c r="T134" i="52"/>
  <c r="R134" i="52"/>
  <c r="P134" i="52"/>
  <c r="J134" i="52"/>
  <c r="BE134" i="52" s="1"/>
  <c r="BK132" i="52"/>
  <c r="BI132" i="52"/>
  <c r="BH132" i="52"/>
  <c r="BG132" i="52"/>
  <c r="BF132" i="52"/>
  <c r="BE132" i="52"/>
  <c r="T132" i="52"/>
  <c r="R132" i="52"/>
  <c r="P132" i="52"/>
  <c r="J132" i="52"/>
  <c r="BK130" i="52"/>
  <c r="BI130" i="52"/>
  <c r="BH130" i="52"/>
  <c r="BG130" i="52"/>
  <c r="BF130" i="52"/>
  <c r="T130" i="52"/>
  <c r="R130" i="52"/>
  <c r="P130" i="52"/>
  <c r="J130" i="52"/>
  <c r="BE130" i="52" s="1"/>
  <c r="BK127" i="52"/>
  <c r="BI127" i="52"/>
  <c r="F39" i="52" s="1"/>
  <c r="BH127" i="52"/>
  <c r="BG127" i="52"/>
  <c r="F37" i="52" s="1"/>
  <c r="BF127" i="52"/>
  <c r="T127" i="52"/>
  <c r="T124" i="52" s="1"/>
  <c r="T123" i="52" s="1"/>
  <c r="R127" i="52"/>
  <c r="R124" i="52" s="1"/>
  <c r="R123" i="52" s="1"/>
  <c r="P127" i="52"/>
  <c r="J127" i="52"/>
  <c r="BE127" i="52" s="1"/>
  <c r="BK125" i="52"/>
  <c r="BI125" i="52"/>
  <c r="BH125" i="52"/>
  <c r="BG125" i="52"/>
  <c r="BF125" i="52"/>
  <c r="J36" i="52" s="1"/>
  <c r="T125" i="52"/>
  <c r="R125" i="52"/>
  <c r="P125" i="52"/>
  <c r="P124" i="52" s="1"/>
  <c r="J125" i="52"/>
  <c r="BE125" i="52" s="1"/>
  <c r="BK124" i="52"/>
  <c r="J124" i="52" s="1"/>
  <c r="J99" i="52" s="1"/>
  <c r="F117" i="52"/>
  <c r="E115" i="52"/>
  <c r="F93" i="52"/>
  <c r="J91" i="52"/>
  <c r="F91" i="52"/>
  <c r="E89" i="52"/>
  <c r="E85" i="52"/>
  <c r="J39" i="52"/>
  <c r="J38" i="52"/>
  <c r="J37" i="52"/>
  <c r="J26" i="52"/>
  <c r="E26" i="52"/>
  <c r="J120" i="52" s="1"/>
  <c r="J25" i="52"/>
  <c r="J23" i="52"/>
  <c r="E23" i="52"/>
  <c r="J119" i="52" s="1"/>
  <c r="J22" i="52"/>
  <c r="J20" i="52"/>
  <c r="E20" i="52"/>
  <c r="F120" i="52" s="1"/>
  <c r="J19" i="52"/>
  <c r="J17" i="52"/>
  <c r="E17" i="52"/>
  <c r="F119" i="52" s="1"/>
  <c r="J16" i="52"/>
  <c r="J14" i="52"/>
  <c r="J117" i="52" s="1"/>
  <c r="E7" i="52"/>
  <c r="E111" i="52" s="1"/>
  <c r="BK247" i="51"/>
  <c r="BI247" i="51"/>
  <c r="BH247" i="51"/>
  <c r="BG247" i="51"/>
  <c r="BF247" i="51"/>
  <c r="BE247" i="51"/>
  <c r="T247" i="51"/>
  <c r="R247" i="51"/>
  <c r="P247" i="51"/>
  <c r="J247" i="51"/>
  <c r="BK245" i="51"/>
  <c r="BI245" i="51"/>
  <c r="BH245" i="51"/>
  <c r="BG245" i="51"/>
  <c r="BF245" i="51"/>
  <c r="BE245" i="51"/>
  <c r="T245" i="51"/>
  <c r="R245" i="51"/>
  <c r="P245" i="51"/>
  <c r="J245" i="51"/>
  <c r="BK242" i="51"/>
  <c r="BI242" i="51"/>
  <c r="BH242" i="51"/>
  <c r="BG242" i="51"/>
  <c r="BF242" i="51"/>
  <c r="BE242" i="51"/>
  <c r="T242" i="51"/>
  <c r="R242" i="51"/>
  <c r="P242" i="51"/>
  <c r="J242" i="51"/>
  <c r="BK240" i="51"/>
  <c r="BI240" i="51"/>
  <c r="BH240" i="51"/>
  <c r="BG240" i="51"/>
  <c r="BF240" i="51"/>
  <c r="BE240" i="51"/>
  <c r="T240" i="51"/>
  <c r="R240" i="51"/>
  <c r="P240" i="51"/>
  <c r="J240" i="51"/>
  <c r="BK238" i="51"/>
  <c r="BI238" i="51"/>
  <c r="BH238" i="51"/>
  <c r="BG238" i="51"/>
  <c r="BF238" i="51"/>
  <c r="BE238" i="51"/>
  <c r="T238" i="51"/>
  <c r="R238" i="51"/>
  <c r="P238" i="51"/>
  <c r="J238" i="51"/>
  <c r="BK236" i="51"/>
  <c r="BI236" i="51"/>
  <c r="BH236" i="51"/>
  <c r="BG236" i="51"/>
  <c r="BF236" i="51"/>
  <c r="BE236" i="51"/>
  <c r="T236" i="51"/>
  <c r="R236" i="51"/>
  <c r="P236" i="51"/>
  <c r="J236" i="51"/>
  <c r="BK234" i="51"/>
  <c r="BI234" i="51"/>
  <c r="BH234" i="51"/>
  <c r="BG234" i="51"/>
  <c r="BF234" i="51"/>
  <c r="BE234" i="51"/>
  <c r="T234" i="51"/>
  <c r="R234" i="51"/>
  <c r="P234" i="51"/>
  <c r="J234" i="51"/>
  <c r="BK232" i="51"/>
  <c r="BI232" i="51"/>
  <c r="BH232" i="51"/>
  <c r="BG232" i="51"/>
  <c r="BF232" i="51"/>
  <c r="BE232" i="51"/>
  <c r="T232" i="51"/>
  <c r="R232" i="51"/>
  <c r="P232" i="51"/>
  <c r="J232" i="51"/>
  <c r="BK230" i="51"/>
  <c r="BI230" i="51"/>
  <c r="BH230" i="51"/>
  <c r="BG230" i="51"/>
  <c r="BF230" i="51"/>
  <c r="BE230" i="51"/>
  <c r="T230" i="51"/>
  <c r="R230" i="51"/>
  <c r="P230" i="51"/>
  <c r="J230" i="51"/>
  <c r="BK228" i="51"/>
  <c r="BI228" i="51"/>
  <c r="BH228" i="51"/>
  <c r="BG228" i="51"/>
  <c r="BF228" i="51"/>
  <c r="BE228" i="51"/>
  <c r="T228" i="51"/>
  <c r="R228" i="51"/>
  <c r="P228" i="51"/>
  <c r="J228" i="51"/>
  <c r="BK226" i="51"/>
  <c r="BI226" i="51"/>
  <c r="BH226" i="51"/>
  <c r="BG226" i="51"/>
  <c r="BF226" i="51"/>
  <c r="BE226" i="51"/>
  <c r="T226" i="51"/>
  <c r="R226" i="51"/>
  <c r="P226" i="51"/>
  <c r="J226" i="51"/>
  <c r="BK224" i="51"/>
  <c r="BI224" i="51"/>
  <c r="BH224" i="51"/>
  <c r="BG224" i="51"/>
  <c r="BF224" i="51"/>
  <c r="BE224" i="51"/>
  <c r="T224" i="51"/>
  <c r="R224" i="51"/>
  <c r="P224" i="51"/>
  <c r="J224" i="51"/>
  <c r="BK222" i="51"/>
  <c r="BI222" i="51"/>
  <c r="BH222" i="51"/>
  <c r="BG222" i="51"/>
  <c r="BF222" i="51"/>
  <c r="BE222" i="51"/>
  <c r="T222" i="51"/>
  <c r="R222" i="51"/>
  <c r="P222" i="51"/>
  <c r="J222" i="51"/>
  <c r="BK219" i="51"/>
  <c r="BI219" i="51"/>
  <c r="BH219" i="51"/>
  <c r="BG219" i="51"/>
  <c r="BF219" i="51"/>
  <c r="BE219" i="51"/>
  <c r="T219" i="51"/>
  <c r="T216" i="51" s="1"/>
  <c r="R219" i="51"/>
  <c r="P219" i="51"/>
  <c r="J219" i="51"/>
  <c r="BK217" i="51"/>
  <c r="BI217" i="51"/>
  <c r="BH217" i="51"/>
  <c r="BG217" i="51"/>
  <c r="BF217" i="51"/>
  <c r="BE217" i="51"/>
  <c r="T217" i="51"/>
  <c r="R217" i="51"/>
  <c r="R216" i="51" s="1"/>
  <c r="P217" i="51"/>
  <c r="P216" i="51" s="1"/>
  <c r="J217" i="51"/>
  <c r="BK216" i="51"/>
  <c r="J216" i="51"/>
  <c r="J101" i="51" s="1"/>
  <c r="BK214" i="51"/>
  <c r="BI214" i="51"/>
  <c r="BH214" i="51"/>
  <c r="BG214" i="51"/>
  <c r="BF214" i="51"/>
  <c r="T214" i="51"/>
  <c r="R214" i="51"/>
  <c r="P214" i="51"/>
  <c r="J214" i="51"/>
  <c r="BE214" i="51" s="1"/>
  <c r="BK212" i="51"/>
  <c r="BI212" i="51"/>
  <c r="BH212" i="51"/>
  <c r="BG212" i="51"/>
  <c r="BF212" i="51"/>
  <c r="T212" i="51"/>
  <c r="R212" i="51"/>
  <c r="P212" i="51"/>
  <c r="J212" i="51"/>
  <c r="BE212" i="51" s="1"/>
  <c r="BK210" i="51"/>
  <c r="BI210" i="51"/>
  <c r="BH210" i="51"/>
  <c r="BG210" i="51"/>
  <c r="BF210" i="51"/>
  <c r="T210" i="51"/>
  <c r="R210" i="51"/>
  <c r="P210" i="51"/>
  <c r="J210" i="51"/>
  <c r="BE210" i="51" s="1"/>
  <c r="BK208" i="51"/>
  <c r="BI208" i="51"/>
  <c r="BH208" i="51"/>
  <c r="BG208" i="51"/>
  <c r="BF208" i="51"/>
  <c r="T208" i="51"/>
  <c r="R208" i="51"/>
  <c r="P208" i="51"/>
  <c r="J208" i="51"/>
  <c r="BE208" i="51" s="1"/>
  <c r="BK206" i="51"/>
  <c r="BI206" i="51"/>
  <c r="BH206" i="51"/>
  <c r="BG206" i="51"/>
  <c r="BF206" i="51"/>
  <c r="T206" i="51"/>
  <c r="R206" i="51"/>
  <c r="P206" i="51"/>
  <c r="J206" i="51"/>
  <c r="BE206" i="51" s="1"/>
  <c r="BK203" i="51"/>
  <c r="BI203" i="51"/>
  <c r="BH203" i="51"/>
  <c r="BG203" i="51"/>
  <c r="BF203" i="51"/>
  <c r="T203" i="51"/>
  <c r="R203" i="51"/>
  <c r="P203" i="51"/>
  <c r="J203" i="51"/>
  <c r="BE203" i="51" s="1"/>
  <c r="BK201" i="51"/>
  <c r="BI201" i="51"/>
  <c r="BH201" i="51"/>
  <c r="BG201" i="51"/>
  <c r="BF201" i="51"/>
  <c r="T201" i="51"/>
  <c r="R201" i="51"/>
  <c r="P201" i="51"/>
  <c r="J201" i="51"/>
  <c r="BE201" i="51" s="1"/>
  <c r="BK199" i="51"/>
  <c r="BI199" i="51"/>
  <c r="BH199" i="51"/>
  <c r="BG199" i="51"/>
  <c r="BF199" i="51"/>
  <c r="T199" i="51"/>
  <c r="R199" i="51"/>
  <c r="P199" i="51"/>
  <c r="J199" i="51"/>
  <c r="BE199" i="51" s="1"/>
  <c r="BK197" i="51"/>
  <c r="BI197" i="51"/>
  <c r="BH197" i="51"/>
  <c r="BG197" i="51"/>
  <c r="BF197" i="51"/>
  <c r="T197" i="51"/>
  <c r="R197" i="51"/>
  <c r="P197" i="51"/>
  <c r="J197" i="51"/>
  <c r="BE197" i="51" s="1"/>
  <c r="BK195" i="51"/>
  <c r="BI195" i="51"/>
  <c r="BH195" i="51"/>
  <c r="BG195" i="51"/>
  <c r="BF195" i="51"/>
  <c r="T195" i="51"/>
  <c r="R195" i="51"/>
  <c r="P195" i="51"/>
  <c r="J195" i="51"/>
  <c r="BE195" i="51" s="1"/>
  <c r="BK193" i="51"/>
  <c r="BI193" i="51"/>
  <c r="BH193" i="51"/>
  <c r="BG193" i="51"/>
  <c r="BF193" i="51"/>
  <c r="T193" i="51"/>
  <c r="R193" i="51"/>
  <c r="P193" i="51"/>
  <c r="J193" i="51"/>
  <c r="BE193" i="51" s="1"/>
  <c r="BK191" i="51"/>
  <c r="BI191" i="51"/>
  <c r="BH191" i="51"/>
  <c r="BG191" i="51"/>
  <c r="BF191" i="51"/>
  <c r="T191" i="51"/>
  <c r="R191" i="51"/>
  <c r="P191" i="51"/>
  <c r="J191" i="51"/>
  <c r="BE191" i="51" s="1"/>
  <c r="BK189" i="51"/>
  <c r="BI189" i="51"/>
  <c r="BH189" i="51"/>
  <c r="BG189" i="51"/>
  <c r="BF189" i="51"/>
  <c r="T189" i="51"/>
  <c r="R189" i="51"/>
  <c r="P189" i="51"/>
  <c r="J189" i="51"/>
  <c r="BE189" i="51" s="1"/>
  <c r="BK187" i="51"/>
  <c r="BI187" i="51"/>
  <c r="BH187" i="51"/>
  <c r="BG187" i="51"/>
  <c r="BF187" i="51"/>
  <c r="T187" i="51"/>
  <c r="R187" i="51"/>
  <c r="P187" i="51"/>
  <c r="J187" i="51"/>
  <c r="BE187" i="51" s="1"/>
  <c r="BK185" i="51"/>
  <c r="BI185" i="51"/>
  <c r="BH185" i="51"/>
  <c r="BG185" i="51"/>
  <c r="BF185" i="51"/>
  <c r="T185" i="51"/>
  <c r="R185" i="51"/>
  <c r="P185" i="51"/>
  <c r="J185" i="51"/>
  <c r="BE185" i="51" s="1"/>
  <c r="BK182" i="51"/>
  <c r="BI182" i="51"/>
  <c r="BH182" i="51"/>
  <c r="BG182" i="51"/>
  <c r="BF182" i="51"/>
  <c r="T182" i="51"/>
  <c r="R182" i="51"/>
  <c r="P182" i="51"/>
  <c r="J182" i="51"/>
  <c r="BE182" i="51" s="1"/>
  <c r="BK180" i="51"/>
  <c r="BK177" i="51" s="1"/>
  <c r="BI180" i="51"/>
  <c r="BH180" i="51"/>
  <c r="BG180" i="51"/>
  <c r="BF180" i="51"/>
  <c r="T180" i="51"/>
  <c r="R180" i="51"/>
  <c r="P180" i="51"/>
  <c r="J180" i="51"/>
  <c r="BE180" i="51" s="1"/>
  <c r="BK178" i="51"/>
  <c r="BI178" i="51"/>
  <c r="BH178" i="51"/>
  <c r="F38" i="51" s="1"/>
  <c r="BG178" i="51"/>
  <c r="F37" i="51" s="1"/>
  <c r="BF178" i="51"/>
  <c r="T178" i="51"/>
  <c r="R178" i="51"/>
  <c r="P178" i="51"/>
  <c r="P177" i="51" s="1"/>
  <c r="J178" i="51"/>
  <c r="BE178" i="51" s="1"/>
  <c r="T177" i="51"/>
  <c r="R177" i="51"/>
  <c r="BK175" i="51"/>
  <c r="BI175" i="51"/>
  <c r="BH175" i="51"/>
  <c r="BG175" i="51"/>
  <c r="BF175" i="51"/>
  <c r="BE175" i="51"/>
  <c r="T175" i="51"/>
  <c r="R175" i="51"/>
  <c r="P175" i="51"/>
  <c r="J175" i="51"/>
  <c r="BK173" i="51"/>
  <c r="BI173" i="51"/>
  <c r="BH173" i="51"/>
  <c r="BG173" i="51"/>
  <c r="BF173" i="51"/>
  <c r="BE173" i="51"/>
  <c r="T173" i="51"/>
  <c r="R173" i="51"/>
  <c r="P173" i="51"/>
  <c r="J173" i="51"/>
  <c r="BK170" i="51"/>
  <c r="BI170" i="51"/>
  <c r="BH170" i="51"/>
  <c r="BG170" i="51"/>
  <c r="BF170" i="51"/>
  <c r="BE170" i="51"/>
  <c r="T170" i="51"/>
  <c r="R170" i="51"/>
  <c r="P170" i="51"/>
  <c r="J170" i="51"/>
  <c r="BK167" i="51"/>
  <c r="BI167" i="51"/>
  <c r="BH167" i="51"/>
  <c r="BG167" i="51"/>
  <c r="BF167" i="51"/>
  <c r="BE167" i="51"/>
  <c r="T167" i="51"/>
  <c r="R167" i="51"/>
  <c r="P167" i="51"/>
  <c r="J167" i="51"/>
  <c r="BK165" i="51"/>
  <c r="BI165" i="51"/>
  <c r="BH165" i="51"/>
  <c r="BG165" i="51"/>
  <c r="BF165" i="51"/>
  <c r="BE165" i="51"/>
  <c r="T165" i="51"/>
  <c r="R165" i="51"/>
  <c r="P165" i="51"/>
  <c r="J165" i="51"/>
  <c r="BK163" i="51"/>
  <c r="BI163" i="51"/>
  <c r="BH163" i="51"/>
  <c r="BG163" i="51"/>
  <c r="BF163" i="51"/>
  <c r="BE163" i="51"/>
  <c r="T163" i="51"/>
  <c r="R163" i="51"/>
  <c r="P163" i="51"/>
  <c r="J163" i="51"/>
  <c r="BK161" i="51"/>
  <c r="BI161" i="51"/>
  <c r="BH161" i="51"/>
  <c r="BG161" i="51"/>
  <c r="BF161" i="51"/>
  <c r="BE161" i="51"/>
  <c r="T161" i="51"/>
  <c r="R161" i="51"/>
  <c r="P161" i="51"/>
  <c r="J161" i="51"/>
  <c r="BK159" i="51"/>
  <c r="BI159" i="51"/>
  <c r="BH159" i="51"/>
  <c r="BG159" i="51"/>
  <c r="BF159" i="51"/>
  <c r="BE159" i="51"/>
  <c r="T159" i="51"/>
  <c r="R159" i="51"/>
  <c r="P159" i="51"/>
  <c r="J159" i="51"/>
  <c r="BK157" i="51"/>
  <c r="BI157" i="51"/>
  <c r="BH157" i="51"/>
  <c r="BG157" i="51"/>
  <c r="BF157" i="51"/>
  <c r="BE157" i="51"/>
  <c r="T157" i="51"/>
  <c r="R157" i="51"/>
  <c r="P157" i="51"/>
  <c r="J157" i="51"/>
  <c r="BK155" i="51"/>
  <c r="BI155" i="51"/>
  <c r="BH155" i="51"/>
  <c r="BG155" i="51"/>
  <c r="BF155" i="51"/>
  <c r="BE155" i="51"/>
  <c r="T155" i="51"/>
  <c r="R155" i="51"/>
  <c r="P155" i="51"/>
  <c r="J155" i="51"/>
  <c r="BK153" i="51"/>
  <c r="BI153" i="51"/>
  <c r="BH153" i="51"/>
  <c r="BG153" i="51"/>
  <c r="BF153" i="51"/>
  <c r="BE153" i="51"/>
  <c r="T153" i="51"/>
  <c r="R153" i="51"/>
  <c r="P153" i="51"/>
  <c r="J153" i="51"/>
  <c r="BK151" i="51"/>
  <c r="BI151" i="51"/>
  <c r="BH151" i="51"/>
  <c r="BG151" i="51"/>
  <c r="BF151" i="51"/>
  <c r="BE151" i="51"/>
  <c r="T151" i="51"/>
  <c r="R151" i="51"/>
  <c r="P151" i="51"/>
  <c r="J151" i="51"/>
  <c r="BK149" i="51"/>
  <c r="BI149" i="51"/>
  <c r="BH149" i="51"/>
  <c r="BG149" i="51"/>
  <c r="BF149" i="51"/>
  <c r="BE149" i="51"/>
  <c r="T149" i="51"/>
  <c r="R149" i="51"/>
  <c r="P149" i="51"/>
  <c r="J149" i="51"/>
  <c r="BK147" i="51"/>
  <c r="BI147" i="51"/>
  <c r="BH147" i="51"/>
  <c r="BG147" i="51"/>
  <c r="BF147" i="51"/>
  <c r="BE147" i="51"/>
  <c r="T147" i="51"/>
  <c r="R147" i="51"/>
  <c r="P147" i="51"/>
  <c r="J147" i="51"/>
  <c r="BK145" i="51"/>
  <c r="BI145" i="51"/>
  <c r="BH145" i="51"/>
  <c r="BG145" i="51"/>
  <c r="BF145" i="51"/>
  <c r="BE145" i="51"/>
  <c r="T145" i="51"/>
  <c r="R145" i="51"/>
  <c r="P145" i="51"/>
  <c r="J145" i="51"/>
  <c r="BK143" i="51"/>
  <c r="BI143" i="51"/>
  <c r="BH143" i="51"/>
  <c r="BG143" i="51"/>
  <c r="BF143" i="51"/>
  <c r="BE143" i="51"/>
  <c r="T143" i="51"/>
  <c r="R143" i="51"/>
  <c r="P143" i="51"/>
  <c r="J143" i="51"/>
  <c r="BK141" i="51"/>
  <c r="BI141" i="51"/>
  <c r="BH141" i="51"/>
  <c r="BG141" i="51"/>
  <c r="BF141" i="51"/>
  <c r="BE141" i="51"/>
  <c r="T141" i="51"/>
  <c r="R141" i="51"/>
  <c r="P141" i="51"/>
  <c r="J141" i="51"/>
  <c r="BK139" i="51"/>
  <c r="BI139" i="51"/>
  <c r="BH139" i="51"/>
  <c r="BG139" i="51"/>
  <c r="BF139" i="51"/>
  <c r="BE139" i="51"/>
  <c r="T139" i="51"/>
  <c r="R139" i="51"/>
  <c r="P139" i="51"/>
  <c r="J139" i="51"/>
  <c r="BK137" i="51"/>
  <c r="BI137" i="51"/>
  <c r="BH137" i="51"/>
  <c r="BG137" i="51"/>
  <c r="BF137" i="51"/>
  <c r="BE137" i="51"/>
  <c r="T137" i="51"/>
  <c r="R137" i="51"/>
  <c r="P137" i="51"/>
  <c r="J137" i="51"/>
  <c r="BK135" i="51"/>
  <c r="BI135" i="51"/>
  <c r="BH135" i="51"/>
  <c r="BG135" i="51"/>
  <c r="BF135" i="51"/>
  <c r="BE135" i="51"/>
  <c r="T135" i="51"/>
  <c r="R135" i="51"/>
  <c r="P135" i="51"/>
  <c r="J135" i="51"/>
  <c r="BK133" i="51"/>
  <c r="BI133" i="51"/>
  <c r="BH133" i="51"/>
  <c r="BG133" i="51"/>
  <c r="BF133" i="51"/>
  <c r="BE133" i="51"/>
  <c r="T133" i="51"/>
  <c r="R133" i="51"/>
  <c r="P133" i="51"/>
  <c r="J133" i="51"/>
  <c r="BK131" i="51"/>
  <c r="BI131" i="51"/>
  <c r="BH131" i="51"/>
  <c r="BG131" i="51"/>
  <c r="BF131" i="51"/>
  <c r="BE131" i="51"/>
  <c r="T131" i="51"/>
  <c r="R131" i="51"/>
  <c r="P131" i="51"/>
  <c r="J131" i="51"/>
  <c r="BK129" i="51"/>
  <c r="BI129" i="51"/>
  <c r="BH129" i="51"/>
  <c r="BG129" i="51"/>
  <c r="BF129" i="51"/>
  <c r="BE129" i="51"/>
  <c r="T129" i="51"/>
  <c r="R129" i="51"/>
  <c r="P129" i="51"/>
  <c r="J129" i="51"/>
  <c r="BK127" i="51"/>
  <c r="BI127" i="51"/>
  <c r="F39" i="51" s="1"/>
  <c r="BH127" i="51"/>
  <c r="BG127" i="51"/>
  <c r="BF127" i="51"/>
  <c r="J36" i="51" s="1"/>
  <c r="BE127" i="51"/>
  <c r="T127" i="51"/>
  <c r="T124" i="51" s="1"/>
  <c r="R127" i="51"/>
  <c r="P127" i="51"/>
  <c r="J127" i="51"/>
  <c r="BK125" i="51"/>
  <c r="BI125" i="51"/>
  <c r="BH125" i="51"/>
  <c r="BG125" i="51"/>
  <c r="BF125" i="51"/>
  <c r="BE125" i="51"/>
  <c r="T125" i="51"/>
  <c r="R125" i="51"/>
  <c r="R124" i="51" s="1"/>
  <c r="P125" i="51"/>
  <c r="P124" i="51" s="1"/>
  <c r="J125" i="51"/>
  <c r="BK124" i="51"/>
  <c r="J124" i="51"/>
  <c r="J99" i="51" s="1"/>
  <c r="F119" i="51"/>
  <c r="F117" i="51"/>
  <c r="E115" i="51"/>
  <c r="F93" i="51"/>
  <c r="J91" i="51"/>
  <c r="F91" i="51"/>
  <c r="E89" i="51"/>
  <c r="E85" i="51"/>
  <c r="J39" i="51"/>
  <c r="J38" i="51"/>
  <c r="J37" i="51"/>
  <c r="J26" i="51"/>
  <c r="E26" i="51"/>
  <c r="J120" i="51" s="1"/>
  <c r="J25" i="51"/>
  <c r="J23" i="51"/>
  <c r="E23" i="51"/>
  <c r="J93" i="51" s="1"/>
  <c r="J22" i="51"/>
  <c r="J20" i="51"/>
  <c r="E20" i="51"/>
  <c r="F120" i="51" s="1"/>
  <c r="J19" i="51"/>
  <c r="J17" i="51"/>
  <c r="E17" i="51"/>
  <c r="J16" i="51"/>
  <c r="J14" i="51"/>
  <c r="J117" i="51" s="1"/>
  <c r="E7" i="51"/>
  <c r="E111" i="51" s="1"/>
  <c r="BK274" i="50"/>
  <c r="BI274" i="50"/>
  <c r="BH274" i="50"/>
  <c r="BG274" i="50"/>
  <c r="BF274" i="50"/>
  <c r="T274" i="50"/>
  <c r="R274" i="50"/>
  <c r="P274" i="50"/>
  <c r="J274" i="50"/>
  <c r="BE274" i="50" s="1"/>
  <c r="BK272" i="50"/>
  <c r="BI272" i="50"/>
  <c r="BH272" i="50"/>
  <c r="BG272" i="50"/>
  <c r="BF272" i="50"/>
  <c r="BE272" i="50"/>
  <c r="T272" i="50"/>
  <c r="R272" i="50"/>
  <c r="P272" i="50"/>
  <c r="J272" i="50"/>
  <c r="BK269" i="50"/>
  <c r="BI269" i="50"/>
  <c r="BH269" i="50"/>
  <c r="BG269" i="50"/>
  <c r="BF269" i="50"/>
  <c r="T269" i="50"/>
  <c r="R269" i="50"/>
  <c r="P269" i="50"/>
  <c r="J269" i="50"/>
  <c r="BE269" i="50" s="1"/>
  <c r="BK267" i="50"/>
  <c r="BI267" i="50"/>
  <c r="BH267" i="50"/>
  <c r="BG267" i="50"/>
  <c r="BF267" i="50"/>
  <c r="BE267" i="50"/>
  <c r="T267" i="50"/>
  <c r="R267" i="50"/>
  <c r="P267" i="50"/>
  <c r="J267" i="50"/>
  <c r="BK265" i="50"/>
  <c r="BI265" i="50"/>
  <c r="BH265" i="50"/>
  <c r="BG265" i="50"/>
  <c r="BF265" i="50"/>
  <c r="T265" i="50"/>
  <c r="R265" i="50"/>
  <c r="P265" i="50"/>
  <c r="J265" i="50"/>
  <c r="BE265" i="50" s="1"/>
  <c r="BK263" i="50"/>
  <c r="BI263" i="50"/>
  <c r="BH263" i="50"/>
  <c r="BG263" i="50"/>
  <c r="BF263" i="50"/>
  <c r="BE263" i="50"/>
  <c r="T263" i="50"/>
  <c r="R263" i="50"/>
  <c r="P263" i="50"/>
  <c r="J263" i="50"/>
  <c r="BK261" i="50"/>
  <c r="BI261" i="50"/>
  <c r="BH261" i="50"/>
  <c r="BG261" i="50"/>
  <c r="BF261" i="50"/>
  <c r="T261" i="50"/>
  <c r="R261" i="50"/>
  <c r="P261" i="50"/>
  <c r="J261" i="50"/>
  <c r="BE261" i="50" s="1"/>
  <c r="BK259" i="50"/>
  <c r="BI259" i="50"/>
  <c r="BH259" i="50"/>
  <c r="BG259" i="50"/>
  <c r="BF259" i="50"/>
  <c r="BE259" i="50"/>
  <c r="T259" i="50"/>
  <c r="R259" i="50"/>
  <c r="P259" i="50"/>
  <c r="J259" i="50"/>
  <c r="BK257" i="50"/>
  <c r="BI257" i="50"/>
  <c r="BH257" i="50"/>
  <c r="BG257" i="50"/>
  <c r="BF257" i="50"/>
  <c r="T257" i="50"/>
  <c r="R257" i="50"/>
  <c r="P257" i="50"/>
  <c r="J257" i="50"/>
  <c r="BE257" i="50" s="1"/>
  <c r="BK255" i="50"/>
  <c r="BI255" i="50"/>
  <c r="BH255" i="50"/>
  <c r="BG255" i="50"/>
  <c r="BF255" i="50"/>
  <c r="BE255" i="50"/>
  <c r="T255" i="50"/>
  <c r="R255" i="50"/>
  <c r="P255" i="50"/>
  <c r="J255" i="50"/>
  <c r="BK253" i="50"/>
  <c r="BI253" i="50"/>
  <c r="BH253" i="50"/>
  <c r="BG253" i="50"/>
  <c r="BF253" i="50"/>
  <c r="T253" i="50"/>
  <c r="R253" i="50"/>
  <c r="P253" i="50"/>
  <c r="J253" i="50"/>
  <c r="BE253" i="50" s="1"/>
  <c r="BK250" i="50"/>
  <c r="BI250" i="50"/>
  <c r="BH250" i="50"/>
  <c r="BG250" i="50"/>
  <c r="BF250" i="50"/>
  <c r="BE250" i="50"/>
  <c r="T250" i="50"/>
  <c r="R250" i="50"/>
  <c r="P250" i="50"/>
  <c r="J250" i="50"/>
  <c r="BK248" i="50"/>
  <c r="BI248" i="50"/>
  <c r="BH248" i="50"/>
  <c r="BG248" i="50"/>
  <c r="BF248" i="50"/>
  <c r="T248" i="50"/>
  <c r="R248" i="50"/>
  <c r="P248" i="50"/>
  <c r="J248" i="50"/>
  <c r="BE248" i="50" s="1"/>
  <c r="BK246" i="50"/>
  <c r="BK245" i="50" s="1"/>
  <c r="J245" i="50" s="1"/>
  <c r="J103" i="50" s="1"/>
  <c r="BI246" i="50"/>
  <c r="BH246" i="50"/>
  <c r="BG246" i="50"/>
  <c r="BF246" i="50"/>
  <c r="BE246" i="50"/>
  <c r="T246" i="50"/>
  <c r="T245" i="50" s="1"/>
  <c r="R246" i="50"/>
  <c r="R245" i="50" s="1"/>
  <c r="P246" i="50"/>
  <c r="P245" i="50" s="1"/>
  <c r="J246" i="50"/>
  <c r="BK243" i="50"/>
  <c r="BI243" i="50"/>
  <c r="BH243" i="50"/>
  <c r="BG243" i="50"/>
  <c r="BF243" i="50"/>
  <c r="BE243" i="50"/>
  <c r="T243" i="50"/>
  <c r="R243" i="50"/>
  <c r="P243" i="50"/>
  <c r="J243" i="50"/>
  <c r="BK241" i="50"/>
  <c r="BI241" i="50"/>
  <c r="BH241" i="50"/>
  <c r="BG241" i="50"/>
  <c r="BF241" i="50"/>
  <c r="T241" i="50"/>
  <c r="R241" i="50"/>
  <c r="P241" i="50"/>
  <c r="J241" i="50"/>
  <c r="BE241" i="50" s="1"/>
  <c r="BK239" i="50"/>
  <c r="BI239" i="50"/>
  <c r="BH239" i="50"/>
  <c r="BG239" i="50"/>
  <c r="BF239" i="50"/>
  <c r="BE239" i="50"/>
  <c r="T239" i="50"/>
  <c r="R239" i="50"/>
  <c r="P239" i="50"/>
  <c r="J239" i="50"/>
  <c r="BK237" i="50"/>
  <c r="BI237" i="50"/>
  <c r="BH237" i="50"/>
  <c r="BG237" i="50"/>
  <c r="BF237" i="50"/>
  <c r="T237" i="50"/>
  <c r="R237" i="50"/>
  <c r="P237" i="50"/>
  <c r="J237" i="50"/>
  <c r="BE237" i="50" s="1"/>
  <c r="BK235" i="50"/>
  <c r="BI235" i="50"/>
  <c r="BH235" i="50"/>
  <c r="BG235" i="50"/>
  <c r="BF235" i="50"/>
  <c r="BE235" i="50"/>
  <c r="T235" i="50"/>
  <c r="R235" i="50"/>
  <c r="P235" i="50"/>
  <c r="J235" i="50"/>
  <c r="BK233" i="50"/>
  <c r="BI233" i="50"/>
  <c r="BH233" i="50"/>
  <c r="BG233" i="50"/>
  <c r="BF233" i="50"/>
  <c r="T233" i="50"/>
  <c r="R233" i="50"/>
  <c r="P233" i="50"/>
  <c r="J233" i="50"/>
  <c r="BE233" i="50" s="1"/>
  <c r="BK230" i="50"/>
  <c r="BI230" i="50"/>
  <c r="BH230" i="50"/>
  <c r="BG230" i="50"/>
  <c r="BF230" i="50"/>
  <c r="BE230" i="50"/>
  <c r="T230" i="50"/>
  <c r="R230" i="50"/>
  <c r="P230" i="50"/>
  <c r="J230" i="50"/>
  <c r="BK227" i="50"/>
  <c r="BI227" i="50"/>
  <c r="BH227" i="50"/>
  <c r="BG227" i="50"/>
  <c r="BF227" i="50"/>
  <c r="T227" i="50"/>
  <c r="R227" i="50"/>
  <c r="P227" i="50"/>
  <c r="J227" i="50"/>
  <c r="BE227" i="50" s="1"/>
  <c r="BK225" i="50"/>
  <c r="BI225" i="50"/>
  <c r="BH225" i="50"/>
  <c r="BG225" i="50"/>
  <c r="BF225" i="50"/>
  <c r="BE225" i="50"/>
  <c r="T225" i="50"/>
  <c r="R225" i="50"/>
  <c r="P225" i="50"/>
  <c r="J225" i="50"/>
  <c r="BK223" i="50"/>
  <c r="BI223" i="50"/>
  <c r="BH223" i="50"/>
  <c r="BG223" i="50"/>
  <c r="BF223" i="50"/>
  <c r="T223" i="50"/>
  <c r="R223" i="50"/>
  <c r="P223" i="50"/>
  <c r="J223" i="50"/>
  <c r="BE223" i="50" s="1"/>
  <c r="BK221" i="50"/>
  <c r="BI221" i="50"/>
  <c r="BH221" i="50"/>
  <c r="BG221" i="50"/>
  <c r="BF221" i="50"/>
  <c r="BE221" i="50"/>
  <c r="T221" i="50"/>
  <c r="R221" i="50"/>
  <c r="P221" i="50"/>
  <c r="J221" i="50"/>
  <c r="BK219" i="50"/>
  <c r="BK216" i="50" s="1"/>
  <c r="J216" i="50" s="1"/>
  <c r="J102" i="50" s="1"/>
  <c r="BI219" i="50"/>
  <c r="BH219" i="50"/>
  <c r="BG219" i="50"/>
  <c r="BF219" i="50"/>
  <c r="T219" i="50"/>
  <c r="R219" i="50"/>
  <c r="P219" i="50"/>
  <c r="J219" i="50"/>
  <c r="BE219" i="50" s="1"/>
  <c r="BK217" i="50"/>
  <c r="BI217" i="50"/>
  <c r="BH217" i="50"/>
  <c r="BG217" i="50"/>
  <c r="BF217" i="50"/>
  <c r="BE217" i="50"/>
  <c r="T217" i="50"/>
  <c r="R217" i="50"/>
  <c r="P217" i="50"/>
  <c r="J217" i="50"/>
  <c r="T216" i="50"/>
  <c r="R216" i="50"/>
  <c r="P216" i="50"/>
  <c r="BK214" i="50"/>
  <c r="BI214" i="50"/>
  <c r="BH214" i="50"/>
  <c r="BG214" i="50"/>
  <c r="BF214" i="50"/>
  <c r="T214" i="50"/>
  <c r="R214" i="50"/>
  <c r="P214" i="50"/>
  <c r="J214" i="50"/>
  <c r="BE214" i="50" s="1"/>
  <c r="BK212" i="50"/>
  <c r="BI212" i="50"/>
  <c r="BH212" i="50"/>
  <c r="BG212" i="50"/>
  <c r="BF212" i="50"/>
  <c r="BE212" i="50"/>
  <c r="T212" i="50"/>
  <c r="R212" i="50"/>
  <c r="P212" i="50"/>
  <c r="J212" i="50"/>
  <c r="BK210" i="50"/>
  <c r="BI210" i="50"/>
  <c r="BH210" i="50"/>
  <c r="BG210" i="50"/>
  <c r="BF210" i="50"/>
  <c r="T210" i="50"/>
  <c r="R210" i="50"/>
  <c r="P210" i="50"/>
  <c r="J210" i="50"/>
  <c r="BE210" i="50" s="1"/>
  <c r="BK208" i="50"/>
  <c r="BI208" i="50"/>
  <c r="BH208" i="50"/>
  <c r="BG208" i="50"/>
  <c r="BF208" i="50"/>
  <c r="BE208" i="50"/>
  <c r="T208" i="50"/>
  <c r="R208" i="50"/>
  <c r="P208" i="50"/>
  <c r="J208" i="50"/>
  <c r="BK206" i="50"/>
  <c r="BI206" i="50"/>
  <c r="BH206" i="50"/>
  <c r="BG206" i="50"/>
  <c r="BF206" i="50"/>
  <c r="T206" i="50"/>
  <c r="R206" i="50"/>
  <c r="P206" i="50"/>
  <c r="J206" i="50"/>
  <c r="BE206" i="50" s="1"/>
  <c r="BK204" i="50"/>
  <c r="BI204" i="50"/>
  <c r="BH204" i="50"/>
  <c r="BG204" i="50"/>
  <c r="BF204" i="50"/>
  <c r="BE204" i="50"/>
  <c r="T204" i="50"/>
  <c r="R204" i="50"/>
  <c r="P204" i="50"/>
  <c r="J204" i="50"/>
  <c r="BK202" i="50"/>
  <c r="BI202" i="50"/>
  <c r="BH202" i="50"/>
  <c r="BG202" i="50"/>
  <c r="BF202" i="50"/>
  <c r="T202" i="50"/>
  <c r="R202" i="50"/>
  <c r="P202" i="50"/>
  <c r="J202" i="50"/>
  <c r="BE202" i="50" s="1"/>
  <c r="BK200" i="50"/>
  <c r="BI200" i="50"/>
  <c r="BH200" i="50"/>
  <c r="BG200" i="50"/>
  <c r="BF200" i="50"/>
  <c r="BE200" i="50"/>
  <c r="T200" i="50"/>
  <c r="R200" i="50"/>
  <c r="P200" i="50"/>
  <c r="J200" i="50"/>
  <c r="BK198" i="50"/>
  <c r="BI198" i="50"/>
  <c r="BH198" i="50"/>
  <c r="BG198" i="50"/>
  <c r="BF198" i="50"/>
  <c r="T198" i="50"/>
  <c r="R198" i="50"/>
  <c r="P198" i="50"/>
  <c r="J198" i="50"/>
  <c r="BE198" i="50" s="1"/>
  <c r="BK196" i="50"/>
  <c r="BI196" i="50"/>
  <c r="BH196" i="50"/>
  <c r="BG196" i="50"/>
  <c r="BF196" i="50"/>
  <c r="BE196" i="50"/>
  <c r="T196" i="50"/>
  <c r="R196" i="50"/>
  <c r="P196" i="50"/>
  <c r="J196" i="50"/>
  <c r="BK194" i="50"/>
  <c r="BI194" i="50"/>
  <c r="BH194" i="50"/>
  <c r="BG194" i="50"/>
  <c r="BF194" i="50"/>
  <c r="T194" i="50"/>
  <c r="R194" i="50"/>
  <c r="P194" i="50"/>
  <c r="J194" i="50"/>
  <c r="BE194" i="50" s="1"/>
  <c r="BK192" i="50"/>
  <c r="BI192" i="50"/>
  <c r="BH192" i="50"/>
  <c r="BG192" i="50"/>
  <c r="BF192" i="50"/>
  <c r="BE192" i="50"/>
  <c r="T192" i="50"/>
  <c r="R192" i="50"/>
  <c r="P192" i="50"/>
  <c r="J192" i="50"/>
  <c r="BK190" i="50"/>
  <c r="BI190" i="50"/>
  <c r="BH190" i="50"/>
  <c r="BG190" i="50"/>
  <c r="BF190" i="50"/>
  <c r="T190" i="50"/>
  <c r="R190" i="50"/>
  <c r="P190" i="50"/>
  <c r="J190" i="50"/>
  <c r="BE190" i="50" s="1"/>
  <c r="BK188" i="50"/>
  <c r="BK187" i="50" s="1"/>
  <c r="J187" i="50" s="1"/>
  <c r="J101" i="50" s="1"/>
  <c r="BI188" i="50"/>
  <c r="BH188" i="50"/>
  <c r="BG188" i="50"/>
  <c r="BF188" i="50"/>
  <c r="BE188" i="50"/>
  <c r="T188" i="50"/>
  <c r="T187" i="50" s="1"/>
  <c r="R188" i="50"/>
  <c r="R187" i="50" s="1"/>
  <c r="P188" i="50"/>
  <c r="P187" i="50" s="1"/>
  <c r="J188" i="50"/>
  <c r="BK185" i="50"/>
  <c r="BI185" i="50"/>
  <c r="BH185" i="50"/>
  <c r="BG185" i="50"/>
  <c r="BF185" i="50"/>
  <c r="BE185" i="50"/>
  <c r="T185" i="50"/>
  <c r="R185" i="50"/>
  <c r="P185" i="50"/>
  <c r="J185" i="50"/>
  <c r="BK183" i="50"/>
  <c r="BI183" i="50"/>
  <c r="BH183" i="50"/>
  <c r="BG183" i="50"/>
  <c r="BF183" i="50"/>
  <c r="T183" i="50"/>
  <c r="R183" i="50"/>
  <c r="P183" i="50"/>
  <c r="J183" i="50"/>
  <c r="BE183" i="50" s="1"/>
  <c r="BK181" i="50"/>
  <c r="BI181" i="50"/>
  <c r="BH181" i="50"/>
  <c r="BG181" i="50"/>
  <c r="BF181" i="50"/>
  <c r="BE181" i="50"/>
  <c r="T181" i="50"/>
  <c r="R181" i="50"/>
  <c r="P181" i="50"/>
  <c r="J181" i="50"/>
  <c r="BK179" i="50"/>
  <c r="BI179" i="50"/>
  <c r="BH179" i="50"/>
  <c r="BG179" i="50"/>
  <c r="BF179" i="50"/>
  <c r="T179" i="50"/>
  <c r="R179" i="50"/>
  <c r="P179" i="50"/>
  <c r="J179" i="50"/>
  <c r="BE179" i="50" s="1"/>
  <c r="BK177" i="50"/>
  <c r="BI177" i="50"/>
  <c r="BH177" i="50"/>
  <c r="BG177" i="50"/>
  <c r="BF177" i="50"/>
  <c r="BE177" i="50"/>
  <c r="T177" i="50"/>
  <c r="R177" i="50"/>
  <c r="P177" i="50"/>
  <c r="J177" i="50"/>
  <c r="BK175" i="50"/>
  <c r="BI175" i="50"/>
  <c r="BH175" i="50"/>
  <c r="BG175" i="50"/>
  <c r="BF175" i="50"/>
  <c r="T175" i="50"/>
  <c r="R175" i="50"/>
  <c r="P175" i="50"/>
  <c r="J175" i="50"/>
  <c r="BE175" i="50" s="1"/>
  <c r="BK173" i="50"/>
  <c r="BI173" i="50"/>
  <c r="BH173" i="50"/>
  <c r="BG173" i="50"/>
  <c r="BF173" i="50"/>
  <c r="BE173" i="50"/>
  <c r="T173" i="50"/>
  <c r="R173" i="50"/>
  <c r="P173" i="50"/>
  <c r="J173" i="50"/>
  <c r="BK171" i="50"/>
  <c r="BI171" i="50"/>
  <c r="BH171" i="50"/>
  <c r="BG171" i="50"/>
  <c r="BF171" i="50"/>
  <c r="T171" i="50"/>
  <c r="R171" i="50"/>
  <c r="P171" i="50"/>
  <c r="J171" i="50"/>
  <c r="BE171" i="50" s="1"/>
  <c r="BK169" i="50"/>
  <c r="BI169" i="50"/>
  <c r="BH169" i="50"/>
  <c r="BG169" i="50"/>
  <c r="BF169" i="50"/>
  <c r="BE169" i="50"/>
  <c r="T169" i="50"/>
  <c r="R169" i="50"/>
  <c r="P169" i="50"/>
  <c r="J169" i="50"/>
  <c r="BK167" i="50"/>
  <c r="BI167" i="50"/>
  <c r="BH167" i="50"/>
  <c r="BG167" i="50"/>
  <c r="BF167" i="50"/>
  <c r="T167" i="50"/>
  <c r="R167" i="50"/>
  <c r="P167" i="50"/>
  <c r="J167" i="50"/>
  <c r="BE167" i="50" s="1"/>
  <c r="BK165" i="50"/>
  <c r="BI165" i="50"/>
  <c r="BH165" i="50"/>
  <c r="BG165" i="50"/>
  <c r="BF165" i="50"/>
  <c r="BE165" i="50"/>
  <c r="T165" i="50"/>
  <c r="R165" i="50"/>
  <c r="P165" i="50"/>
  <c r="J165" i="50"/>
  <c r="BK163" i="50"/>
  <c r="BI163" i="50"/>
  <c r="BH163" i="50"/>
  <c r="BG163" i="50"/>
  <c r="BF163" i="50"/>
  <c r="T163" i="50"/>
  <c r="R163" i="50"/>
  <c r="P163" i="50"/>
  <c r="J163" i="50"/>
  <c r="BE163" i="50" s="1"/>
  <c r="BK161" i="50"/>
  <c r="BI161" i="50"/>
  <c r="BH161" i="50"/>
  <c r="BG161" i="50"/>
  <c r="BF161" i="50"/>
  <c r="BE161" i="50"/>
  <c r="T161" i="50"/>
  <c r="R161" i="50"/>
  <c r="P161" i="50"/>
  <c r="J161" i="50"/>
  <c r="BK159" i="50"/>
  <c r="BI159" i="50"/>
  <c r="BH159" i="50"/>
  <c r="BG159" i="50"/>
  <c r="BF159" i="50"/>
  <c r="T159" i="50"/>
  <c r="R159" i="50"/>
  <c r="P159" i="50"/>
  <c r="J159" i="50"/>
  <c r="BE159" i="50" s="1"/>
  <c r="BK157" i="50"/>
  <c r="BI157" i="50"/>
  <c r="BH157" i="50"/>
  <c r="BG157" i="50"/>
  <c r="BF157" i="50"/>
  <c r="BE157" i="50"/>
  <c r="T157" i="50"/>
  <c r="R157" i="50"/>
  <c r="P157" i="50"/>
  <c r="J157" i="50"/>
  <c r="BK155" i="50"/>
  <c r="BI155" i="50"/>
  <c r="BH155" i="50"/>
  <c r="BG155" i="50"/>
  <c r="BF155" i="50"/>
  <c r="T155" i="50"/>
  <c r="R155" i="50"/>
  <c r="P155" i="50"/>
  <c r="J155" i="50"/>
  <c r="BE155" i="50" s="1"/>
  <c r="BK153" i="50"/>
  <c r="BI153" i="50"/>
  <c r="BH153" i="50"/>
  <c r="BG153" i="50"/>
  <c r="BF153" i="50"/>
  <c r="BE153" i="50"/>
  <c r="T153" i="50"/>
  <c r="R153" i="50"/>
  <c r="P153" i="50"/>
  <c r="J153" i="50"/>
  <c r="BK151" i="50"/>
  <c r="BI151" i="50"/>
  <c r="BH151" i="50"/>
  <c r="BG151" i="50"/>
  <c r="BF151" i="50"/>
  <c r="T151" i="50"/>
  <c r="R151" i="50"/>
  <c r="P151" i="50"/>
  <c r="J151" i="50"/>
  <c r="BE151" i="50" s="1"/>
  <c r="BK149" i="50"/>
  <c r="BI149" i="50"/>
  <c r="BH149" i="50"/>
  <c r="BG149" i="50"/>
  <c r="BF149" i="50"/>
  <c r="BE149" i="50"/>
  <c r="T149" i="50"/>
  <c r="T146" i="50" s="1"/>
  <c r="R149" i="50"/>
  <c r="P149" i="50"/>
  <c r="J149" i="50"/>
  <c r="BK147" i="50"/>
  <c r="BK146" i="50" s="1"/>
  <c r="J146" i="50" s="1"/>
  <c r="J100" i="50" s="1"/>
  <c r="BI147" i="50"/>
  <c r="BH147" i="50"/>
  <c r="F38" i="50" s="1"/>
  <c r="BG147" i="50"/>
  <c r="BF147" i="50"/>
  <c r="T147" i="50"/>
  <c r="R147" i="50"/>
  <c r="R146" i="50" s="1"/>
  <c r="P147" i="50"/>
  <c r="J147" i="50"/>
  <c r="BE147" i="50" s="1"/>
  <c r="P146" i="50"/>
  <c r="BK144" i="50"/>
  <c r="BI144" i="50"/>
  <c r="BH144" i="50"/>
  <c r="BG144" i="50"/>
  <c r="BF144" i="50"/>
  <c r="BE144" i="50"/>
  <c r="T144" i="50"/>
  <c r="R144" i="50"/>
  <c r="P144" i="50"/>
  <c r="J144" i="50"/>
  <c r="BK142" i="50"/>
  <c r="BI142" i="50"/>
  <c r="BH142" i="50"/>
  <c r="BG142" i="50"/>
  <c r="BF142" i="50"/>
  <c r="T142" i="50"/>
  <c r="R142" i="50"/>
  <c r="P142" i="50"/>
  <c r="J142" i="50"/>
  <c r="BE142" i="50" s="1"/>
  <c r="BK140" i="50"/>
  <c r="BI140" i="50"/>
  <c r="BH140" i="50"/>
  <c r="BG140" i="50"/>
  <c r="BF140" i="50"/>
  <c r="BE140" i="50"/>
  <c r="T140" i="50"/>
  <c r="R140" i="50"/>
  <c r="P140" i="50"/>
  <c r="J140" i="50"/>
  <c r="BK138" i="50"/>
  <c r="BI138" i="50"/>
  <c r="BH138" i="50"/>
  <c r="BG138" i="50"/>
  <c r="BF138" i="50"/>
  <c r="T138" i="50"/>
  <c r="R138" i="50"/>
  <c r="P138" i="50"/>
  <c r="J138" i="50"/>
  <c r="BE138" i="50" s="1"/>
  <c r="BK136" i="50"/>
  <c r="BI136" i="50"/>
  <c r="BH136" i="50"/>
  <c r="BG136" i="50"/>
  <c r="BF136" i="50"/>
  <c r="BE136" i="50"/>
  <c r="T136" i="50"/>
  <c r="R136" i="50"/>
  <c r="P136" i="50"/>
  <c r="J136" i="50"/>
  <c r="BK134" i="50"/>
  <c r="BI134" i="50"/>
  <c r="BH134" i="50"/>
  <c r="BG134" i="50"/>
  <c r="BF134" i="50"/>
  <c r="T134" i="50"/>
  <c r="R134" i="50"/>
  <c r="P134" i="50"/>
  <c r="J134" i="50"/>
  <c r="BE134" i="50" s="1"/>
  <c r="BK132" i="50"/>
  <c r="BI132" i="50"/>
  <c r="BH132" i="50"/>
  <c r="BG132" i="50"/>
  <c r="BF132" i="50"/>
  <c r="BE132" i="50"/>
  <c r="T132" i="50"/>
  <c r="R132" i="50"/>
  <c r="P132" i="50"/>
  <c r="J132" i="50"/>
  <c r="BK129" i="50"/>
  <c r="BI129" i="50"/>
  <c r="BH129" i="50"/>
  <c r="BG129" i="50"/>
  <c r="BF129" i="50"/>
  <c r="F36" i="50" s="1"/>
  <c r="T129" i="50"/>
  <c r="R129" i="50"/>
  <c r="P129" i="50"/>
  <c r="J129" i="50"/>
  <c r="BE129" i="50" s="1"/>
  <c r="BK127" i="50"/>
  <c r="BK126" i="50" s="1"/>
  <c r="BI127" i="50"/>
  <c r="F39" i="50" s="1"/>
  <c r="BH127" i="50"/>
  <c r="BG127" i="50"/>
  <c r="BF127" i="50"/>
  <c r="BE127" i="50"/>
  <c r="T127" i="50"/>
  <c r="T126" i="50" s="1"/>
  <c r="R127" i="50"/>
  <c r="R126" i="50" s="1"/>
  <c r="P127" i="50"/>
  <c r="P126" i="50" s="1"/>
  <c r="J127" i="50"/>
  <c r="J122" i="50"/>
  <c r="F121" i="50"/>
  <c r="F119" i="50"/>
  <c r="E117" i="50"/>
  <c r="J94" i="50"/>
  <c r="F93" i="50"/>
  <c r="F91" i="50"/>
  <c r="E89" i="50"/>
  <c r="J39" i="50"/>
  <c r="J38" i="50"/>
  <c r="J37" i="50"/>
  <c r="F37" i="50"/>
  <c r="J26" i="50"/>
  <c r="E26" i="50"/>
  <c r="J25" i="50"/>
  <c r="J23" i="50"/>
  <c r="E23" i="50"/>
  <c r="J93" i="50" s="1"/>
  <c r="J22" i="50"/>
  <c r="J20" i="50"/>
  <c r="E20" i="50"/>
  <c r="F94" i="50" s="1"/>
  <c r="J19" i="50"/>
  <c r="J17" i="50"/>
  <c r="E17" i="50"/>
  <c r="J16" i="50"/>
  <c r="J14" i="50"/>
  <c r="J91" i="50" s="1"/>
  <c r="E7" i="50"/>
  <c r="E85" i="50" s="1"/>
  <c r="BK478" i="49"/>
  <c r="BI478" i="49"/>
  <c r="BH478" i="49"/>
  <c r="BG478" i="49"/>
  <c r="BF478" i="49"/>
  <c r="BE478" i="49"/>
  <c r="T478" i="49"/>
  <c r="R478" i="49"/>
  <c r="P478" i="49"/>
  <c r="J478" i="49"/>
  <c r="BK476" i="49"/>
  <c r="BI476" i="49"/>
  <c r="BH476" i="49"/>
  <c r="BG476" i="49"/>
  <c r="BF476" i="49"/>
  <c r="T476" i="49"/>
  <c r="R476" i="49"/>
  <c r="P476" i="49"/>
  <c r="J476" i="49"/>
  <c r="BE476" i="49" s="1"/>
  <c r="BK474" i="49"/>
  <c r="BI474" i="49"/>
  <c r="BH474" i="49"/>
  <c r="BG474" i="49"/>
  <c r="BF474" i="49"/>
  <c r="BE474" i="49"/>
  <c r="T474" i="49"/>
  <c r="R474" i="49"/>
  <c r="P474" i="49"/>
  <c r="J474" i="49"/>
  <c r="BK472" i="49"/>
  <c r="BI472" i="49"/>
  <c r="BH472" i="49"/>
  <c r="BG472" i="49"/>
  <c r="BF472" i="49"/>
  <c r="T472" i="49"/>
  <c r="R472" i="49"/>
  <c r="P472" i="49"/>
  <c r="J472" i="49"/>
  <c r="BE472" i="49" s="1"/>
  <c r="BK469" i="49"/>
  <c r="BI469" i="49"/>
  <c r="BH469" i="49"/>
  <c r="BG469" i="49"/>
  <c r="BF469" i="49"/>
  <c r="BE469" i="49"/>
  <c r="T469" i="49"/>
  <c r="R469" i="49"/>
  <c r="P469" i="49"/>
  <c r="J469" i="49"/>
  <c r="BK466" i="49"/>
  <c r="BI466" i="49"/>
  <c r="BH466" i="49"/>
  <c r="BG466" i="49"/>
  <c r="BF466" i="49"/>
  <c r="T466" i="49"/>
  <c r="R466" i="49"/>
  <c r="P466" i="49"/>
  <c r="J466" i="49"/>
  <c r="BE466" i="49" s="1"/>
  <c r="BK464" i="49"/>
  <c r="BI464" i="49"/>
  <c r="BH464" i="49"/>
  <c r="BG464" i="49"/>
  <c r="BF464" i="49"/>
  <c r="BE464" i="49"/>
  <c r="T464" i="49"/>
  <c r="R464" i="49"/>
  <c r="P464" i="49"/>
  <c r="J464" i="49"/>
  <c r="BK462" i="49"/>
  <c r="BI462" i="49"/>
  <c r="BH462" i="49"/>
  <c r="BG462" i="49"/>
  <c r="BF462" i="49"/>
  <c r="T462" i="49"/>
  <c r="R462" i="49"/>
  <c r="P462" i="49"/>
  <c r="J462" i="49"/>
  <c r="BE462" i="49" s="1"/>
  <c r="BK461" i="49"/>
  <c r="BI461" i="49"/>
  <c r="BH461" i="49"/>
  <c r="BG461" i="49"/>
  <c r="BF461" i="49"/>
  <c r="BE461" i="49"/>
  <c r="T461" i="49"/>
  <c r="R461" i="49"/>
  <c r="P461" i="49"/>
  <c r="J461" i="49"/>
  <c r="BK458" i="49"/>
  <c r="BI458" i="49"/>
  <c r="BH458" i="49"/>
  <c r="BG458" i="49"/>
  <c r="BF458" i="49"/>
  <c r="T458" i="49"/>
  <c r="R458" i="49"/>
  <c r="P458" i="49"/>
  <c r="J458" i="49"/>
  <c r="BE458" i="49" s="1"/>
  <c r="BK456" i="49"/>
  <c r="BI456" i="49"/>
  <c r="BH456" i="49"/>
  <c r="BG456" i="49"/>
  <c r="BF456" i="49"/>
  <c r="BE456" i="49"/>
  <c r="T456" i="49"/>
  <c r="R456" i="49"/>
  <c r="P456" i="49"/>
  <c r="J456" i="49"/>
  <c r="BK454" i="49"/>
  <c r="BI454" i="49"/>
  <c r="BH454" i="49"/>
  <c r="BG454" i="49"/>
  <c r="BF454" i="49"/>
  <c r="T454" i="49"/>
  <c r="R454" i="49"/>
  <c r="P454" i="49"/>
  <c r="J454" i="49"/>
  <c r="BE454" i="49" s="1"/>
  <c r="BK452" i="49"/>
  <c r="BI452" i="49"/>
  <c r="BH452" i="49"/>
  <c r="BG452" i="49"/>
  <c r="BF452" i="49"/>
  <c r="BE452" i="49"/>
  <c r="T452" i="49"/>
  <c r="R452" i="49"/>
  <c r="P452" i="49"/>
  <c r="J452" i="49"/>
  <c r="BK450" i="49"/>
  <c r="BI450" i="49"/>
  <c r="BH450" i="49"/>
  <c r="BG450" i="49"/>
  <c r="BF450" i="49"/>
  <c r="T450" i="49"/>
  <c r="R450" i="49"/>
  <c r="P450" i="49"/>
  <c r="J450" i="49"/>
  <c r="BE450" i="49" s="1"/>
  <c r="BK448" i="49"/>
  <c r="BK447" i="49" s="1"/>
  <c r="J447" i="49" s="1"/>
  <c r="J105" i="49" s="1"/>
  <c r="BI448" i="49"/>
  <c r="BH448" i="49"/>
  <c r="BG448" i="49"/>
  <c r="BF448" i="49"/>
  <c r="BE448" i="49"/>
  <c r="T448" i="49"/>
  <c r="R448" i="49"/>
  <c r="P448" i="49"/>
  <c r="J448" i="49"/>
  <c r="T447" i="49"/>
  <c r="R447" i="49"/>
  <c r="P447" i="49"/>
  <c r="BK444" i="49"/>
  <c r="BI444" i="49"/>
  <c r="BH444" i="49"/>
  <c r="BG444" i="49"/>
  <c r="BF444" i="49"/>
  <c r="BE444" i="49"/>
  <c r="T444" i="49"/>
  <c r="R444" i="49"/>
  <c r="P444" i="49"/>
  <c r="J444" i="49"/>
  <c r="BK441" i="49"/>
  <c r="BI441" i="49"/>
  <c r="BH441" i="49"/>
  <c r="BG441" i="49"/>
  <c r="BF441" i="49"/>
  <c r="T441" i="49"/>
  <c r="R441" i="49"/>
  <c r="P441" i="49"/>
  <c r="J441" i="49"/>
  <c r="BE441" i="49" s="1"/>
  <c r="BK438" i="49"/>
  <c r="BI438" i="49"/>
  <c r="BH438" i="49"/>
  <c r="BG438" i="49"/>
  <c r="BF438" i="49"/>
  <c r="BE438" i="49"/>
  <c r="T438" i="49"/>
  <c r="R438" i="49"/>
  <c r="P438" i="49"/>
  <c r="J438" i="49"/>
  <c r="BK435" i="49"/>
  <c r="BI435" i="49"/>
  <c r="BH435" i="49"/>
  <c r="BG435" i="49"/>
  <c r="BF435" i="49"/>
  <c r="T435" i="49"/>
  <c r="R435" i="49"/>
  <c r="P435" i="49"/>
  <c r="J435" i="49"/>
  <c r="BE435" i="49" s="1"/>
  <c r="BK432" i="49"/>
  <c r="BI432" i="49"/>
  <c r="BH432" i="49"/>
  <c r="BG432" i="49"/>
  <c r="BF432" i="49"/>
  <c r="BE432" i="49"/>
  <c r="T432" i="49"/>
  <c r="R432" i="49"/>
  <c r="P432" i="49"/>
  <c r="J432" i="49"/>
  <c r="BK430" i="49"/>
  <c r="BI430" i="49"/>
  <c r="BH430" i="49"/>
  <c r="BG430" i="49"/>
  <c r="BF430" i="49"/>
  <c r="T430" i="49"/>
  <c r="R430" i="49"/>
  <c r="P430" i="49"/>
  <c r="J430" i="49"/>
  <c r="BE430" i="49" s="1"/>
  <c r="BK427" i="49"/>
  <c r="BI427" i="49"/>
  <c r="BH427" i="49"/>
  <c r="BG427" i="49"/>
  <c r="BF427" i="49"/>
  <c r="BE427" i="49"/>
  <c r="T427" i="49"/>
  <c r="R427" i="49"/>
  <c r="P427" i="49"/>
  <c r="J427" i="49"/>
  <c r="BK425" i="49"/>
  <c r="BK424" i="49" s="1"/>
  <c r="J424" i="49" s="1"/>
  <c r="J104" i="49" s="1"/>
  <c r="BI425" i="49"/>
  <c r="BH425" i="49"/>
  <c r="BG425" i="49"/>
  <c r="BF425" i="49"/>
  <c r="T425" i="49"/>
  <c r="T424" i="49" s="1"/>
  <c r="R425" i="49"/>
  <c r="R424" i="49" s="1"/>
  <c r="P425" i="49"/>
  <c r="P424" i="49" s="1"/>
  <c r="J425" i="49"/>
  <c r="BE425" i="49" s="1"/>
  <c r="BK422" i="49"/>
  <c r="BI422" i="49"/>
  <c r="BH422" i="49"/>
  <c r="BG422" i="49"/>
  <c r="BF422" i="49"/>
  <c r="BE422" i="49"/>
  <c r="T422" i="49"/>
  <c r="R422" i="49"/>
  <c r="P422" i="49"/>
  <c r="J422" i="49"/>
  <c r="BK420" i="49"/>
  <c r="BI420" i="49"/>
  <c r="BH420" i="49"/>
  <c r="BG420" i="49"/>
  <c r="BF420" i="49"/>
  <c r="T420" i="49"/>
  <c r="R420" i="49"/>
  <c r="P420" i="49"/>
  <c r="J420" i="49"/>
  <c r="BE420" i="49" s="1"/>
  <c r="BK418" i="49"/>
  <c r="BI418" i="49"/>
  <c r="BH418" i="49"/>
  <c r="BG418" i="49"/>
  <c r="BF418" i="49"/>
  <c r="BE418" i="49"/>
  <c r="T418" i="49"/>
  <c r="R418" i="49"/>
  <c r="P418" i="49"/>
  <c r="J418" i="49"/>
  <c r="BK416" i="49"/>
  <c r="BI416" i="49"/>
  <c r="BH416" i="49"/>
  <c r="BG416" i="49"/>
  <c r="BF416" i="49"/>
  <c r="T416" i="49"/>
  <c r="R416" i="49"/>
  <c r="P416" i="49"/>
  <c r="J416" i="49"/>
  <c r="BE416" i="49" s="1"/>
  <c r="BK412" i="49"/>
  <c r="BI412" i="49"/>
  <c r="BH412" i="49"/>
  <c r="BG412" i="49"/>
  <c r="BF412" i="49"/>
  <c r="BE412" i="49"/>
  <c r="T412" i="49"/>
  <c r="R412" i="49"/>
  <c r="P412" i="49"/>
  <c r="J412" i="49"/>
  <c r="BK408" i="49"/>
  <c r="BI408" i="49"/>
  <c r="BH408" i="49"/>
  <c r="BG408" i="49"/>
  <c r="BF408" i="49"/>
  <c r="T408" i="49"/>
  <c r="R408" i="49"/>
  <c r="P408" i="49"/>
  <c r="J408" i="49"/>
  <c r="BE408" i="49" s="1"/>
  <c r="BK404" i="49"/>
  <c r="BI404" i="49"/>
  <c r="BH404" i="49"/>
  <c r="BG404" i="49"/>
  <c r="BF404" i="49"/>
  <c r="BE404" i="49"/>
  <c r="T404" i="49"/>
  <c r="R404" i="49"/>
  <c r="P404" i="49"/>
  <c r="J404" i="49"/>
  <c r="BK400" i="49"/>
  <c r="BI400" i="49"/>
  <c r="BH400" i="49"/>
  <c r="BG400" i="49"/>
  <c r="BF400" i="49"/>
  <c r="T400" i="49"/>
  <c r="R400" i="49"/>
  <c r="P400" i="49"/>
  <c r="J400" i="49"/>
  <c r="BE400" i="49" s="1"/>
  <c r="BK397" i="49"/>
  <c r="BI397" i="49"/>
  <c r="BH397" i="49"/>
  <c r="BG397" i="49"/>
  <c r="BF397" i="49"/>
  <c r="BE397" i="49"/>
  <c r="T397" i="49"/>
  <c r="R397" i="49"/>
  <c r="P397" i="49"/>
  <c r="J397" i="49"/>
  <c r="BK394" i="49"/>
  <c r="BI394" i="49"/>
  <c r="BH394" i="49"/>
  <c r="BG394" i="49"/>
  <c r="BF394" i="49"/>
  <c r="T394" i="49"/>
  <c r="R394" i="49"/>
  <c r="P394" i="49"/>
  <c r="J394" i="49"/>
  <c r="BE394" i="49" s="1"/>
  <c r="BK391" i="49"/>
  <c r="BI391" i="49"/>
  <c r="BH391" i="49"/>
  <c r="BG391" i="49"/>
  <c r="BF391" i="49"/>
  <c r="BE391" i="49"/>
  <c r="T391" i="49"/>
  <c r="R391" i="49"/>
  <c r="P391" i="49"/>
  <c r="J391" i="49"/>
  <c r="BK388" i="49"/>
  <c r="BI388" i="49"/>
  <c r="BH388" i="49"/>
  <c r="BG388" i="49"/>
  <c r="BF388" i="49"/>
  <c r="T388" i="49"/>
  <c r="R388" i="49"/>
  <c r="R387" i="49" s="1"/>
  <c r="P388" i="49"/>
  <c r="P387" i="49" s="1"/>
  <c r="J388" i="49"/>
  <c r="BE388" i="49" s="1"/>
  <c r="BK387" i="49"/>
  <c r="J387" i="49" s="1"/>
  <c r="J103" i="49" s="1"/>
  <c r="T387" i="49"/>
  <c r="BK385" i="49"/>
  <c r="BI385" i="49"/>
  <c r="BH385" i="49"/>
  <c r="BG385" i="49"/>
  <c r="BF385" i="49"/>
  <c r="T385" i="49"/>
  <c r="R385" i="49"/>
  <c r="P385" i="49"/>
  <c r="J385" i="49"/>
  <c r="BE385" i="49" s="1"/>
  <c r="BK383" i="49"/>
  <c r="BI383" i="49"/>
  <c r="BH383" i="49"/>
  <c r="BG383" i="49"/>
  <c r="BF383" i="49"/>
  <c r="BE383" i="49"/>
  <c r="T383" i="49"/>
  <c r="R383" i="49"/>
  <c r="P383" i="49"/>
  <c r="J383" i="49"/>
  <c r="BK381" i="49"/>
  <c r="BI381" i="49"/>
  <c r="BH381" i="49"/>
  <c r="BG381" i="49"/>
  <c r="BF381" i="49"/>
  <c r="T381" i="49"/>
  <c r="R381" i="49"/>
  <c r="P381" i="49"/>
  <c r="J381" i="49"/>
  <c r="BE381" i="49" s="1"/>
  <c r="BK379" i="49"/>
  <c r="BI379" i="49"/>
  <c r="BH379" i="49"/>
  <c r="BG379" i="49"/>
  <c r="BF379" i="49"/>
  <c r="BE379" i="49"/>
  <c r="T379" i="49"/>
  <c r="R379" i="49"/>
  <c r="P379" i="49"/>
  <c r="J379" i="49"/>
  <c r="BK375" i="49"/>
  <c r="BI375" i="49"/>
  <c r="BH375" i="49"/>
  <c r="BG375" i="49"/>
  <c r="BF375" i="49"/>
  <c r="T375" i="49"/>
  <c r="R375" i="49"/>
  <c r="P375" i="49"/>
  <c r="J375" i="49"/>
  <c r="BE375" i="49" s="1"/>
  <c r="BK371" i="49"/>
  <c r="BI371" i="49"/>
  <c r="BH371" i="49"/>
  <c r="BG371" i="49"/>
  <c r="BF371" i="49"/>
  <c r="BE371" i="49"/>
  <c r="T371" i="49"/>
  <c r="R371" i="49"/>
  <c r="P371" i="49"/>
  <c r="J371" i="49"/>
  <c r="BK367" i="49"/>
  <c r="BI367" i="49"/>
  <c r="BH367" i="49"/>
  <c r="BG367" i="49"/>
  <c r="BF367" i="49"/>
  <c r="T367" i="49"/>
  <c r="R367" i="49"/>
  <c r="P367" i="49"/>
  <c r="J367" i="49"/>
  <c r="BE367" i="49" s="1"/>
  <c r="BK363" i="49"/>
  <c r="BI363" i="49"/>
  <c r="BH363" i="49"/>
  <c r="BG363" i="49"/>
  <c r="BF363" i="49"/>
  <c r="BE363" i="49"/>
  <c r="T363" i="49"/>
  <c r="R363" i="49"/>
  <c r="P363" i="49"/>
  <c r="J363" i="49"/>
  <c r="BK360" i="49"/>
  <c r="BI360" i="49"/>
  <c r="BH360" i="49"/>
  <c r="BG360" i="49"/>
  <c r="BF360" i="49"/>
  <c r="T360" i="49"/>
  <c r="R360" i="49"/>
  <c r="P360" i="49"/>
  <c r="J360" i="49"/>
  <c r="BE360" i="49" s="1"/>
  <c r="BK357" i="49"/>
  <c r="BI357" i="49"/>
  <c r="BH357" i="49"/>
  <c r="BG357" i="49"/>
  <c r="BF357" i="49"/>
  <c r="BE357" i="49"/>
  <c r="T357" i="49"/>
  <c r="R357" i="49"/>
  <c r="P357" i="49"/>
  <c r="J357" i="49"/>
  <c r="BK354" i="49"/>
  <c r="BI354" i="49"/>
  <c r="BH354" i="49"/>
  <c r="BG354" i="49"/>
  <c r="BF354" i="49"/>
  <c r="T354" i="49"/>
  <c r="R354" i="49"/>
  <c r="P354" i="49"/>
  <c r="J354" i="49"/>
  <c r="BE354" i="49" s="1"/>
  <c r="BK351" i="49"/>
  <c r="BI351" i="49"/>
  <c r="BH351" i="49"/>
  <c r="BG351" i="49"/>
  <c r="BF351" i="49"/>
  <c r="BE351" i="49"/>
  <c r="T351" i="49"/>
  <c r="T350" i="49" s="1"/>
  <c r="R351" i="49"/>
  <c r="R350" i="49" s="1"/>
  <c r="P351" i="49"/>
  <c r="P350" i="49" s="1"/>
  <c r="J351" i="49"/>
  <c r="BK350" i="49"/>
  <c r="J350" i="49" s="1"/>
  <c r="J102" i="49" s="1"/>
  <c r="BK348" i="49"/>
  <c r="BI348" i="49"/>
  <c r="BH348" i="49"/>
  <c r="BG348" i="49"/>
  <c r="BF348" i="49"/>
  <c r="T348" i="49"/>
  <c r="R348" i="49"/>
  <c r="P348" i="49"/>
  <c r="J348" i="49"/>
  <c r="BE348" i="49" s="1"/>
  <c r="BK346" i="49"/>
  <c r="BI346" i="49"/>
  <c r="BH346" i="49"/>
  <c r="BG346" i="49"/>
  <c r="BF346" i="49"/>
  <c r="BE346" i="49"/>
  <c r="T346" i="49"/>
  <c r="R346" i="49"/>
  <c r="P346" i="49"/>
  <c r="J346" i="49"/>
  <c r="BK343" i="49"/>
  <c r="BI343" i="49"/>
  <c r="BH343" i="49"/>
  <c r="BG343" i="49"/>
  <c r="BF343" i="49"/>
  <c r="T343" i="49"/>
  <c r="R343" i="49"/>
  <c r="P343" i="49"/>
  <c r="J343" i="49"/>
  <c r="BE343" i="49" s="1"/>
  <c r="BK340" i="49"/>
  <c r="BI340" i="49"/>
  <c r="BH340" i="49"/>
  <c r="BG340" i="49"/>
  <c r="BF340" i="49"/>
  <c r="BE340" i="49"/>
  <c r="T340" i="49"/>
  <c r="R340" i="49"/>
  <c r="P340" i="49"/>
  <c r="J340" i="49"/>
  <c r="BK338" i="49"/>
  <c r="BI338" i="49"/>
  <c r="BH338" i="49"/>
  <c r="BG338" i="49"/>
  <c r="BF338" i="49"/>
  <c r="T338" i="49"/>
  <c r="R338" i="49"/>
  <c r="P338" i="49"/>
  <c r="J338" i="49"/>
  <c r="BE338" i="49" s="1"/>
  <c r="BK336" i="49"/>
  <c r="BI336" i="49"/>
  <c r="BH336" i="49"/>
  <c r="BG336" i="49"/>
  <c r="BF336" i="49"/>
  <c r="BE336" i="49"/>
  <c r="T336" i="49"/>
  <c r="R336" i="49"/>
  <c r="P336" i="49"/>
  <c r="J336" i="49"/>
  <c r="BK333" i="49"/>
  <c r="BI333" i="49"/>
  <c r="BH333" i="49"/>
  <c r="BG333" i="49"/>
  <c r="BF333" i="49"/>
  <c r="T333" i="49"/>
  <c r="R333" i="49"/>
  <c r="P333" i="49"/>
  <c r="J333" i="49"/>
  <c r="BE333" i="49" s="1"/>
  <c r="BK331" i="49"/>
  <c r="BI331" i="49"/>
  <c r="BH331" i="49"/>
  <c r="BG331" i="49"/>
  <c r="BF331" i="49"/>
  <c r="BE331" i="49"/>
  <c r="T331" i="49"/>
  <c r="R331" i="49"/>
  <c r="P331" i="49"/>
  <c r="J331" i="49"/>
  <c r="BK329" i="49"/>
  <c r="BI329" i="49"/>
  <c r="BH329" i="49"/>
  <c r="BG329" i="49"/>
  <c r="BF329" i="49"/>
  <c r="T329" i="49"/>
  <c r="R329" i="49"/>
  <c r="P329" i="49"/>
  <c r="J329" i="49"/>
  <c r="BE329" i="49" s="1"/>
  <c r="BK327" i="49"/>
  <c r="BI327" i="49"/>
  <c r="BH327" i="49"/>
  <c r="BG327" i="49"/>
  <c r="BF327" i="49"/>
  <c r="BE327" i="49"/>
  <c r="T327" i="49"/>
  <c r="R327" i="49"/>
  <c r="P327" i="49"/>
  <c r="J327" i="49"/>
  <c r="BK325" i="49"/>
  <c r="BI325" i="49"/>
  <c r="BH325" i="49"/>
  <c r="BG325" i="49"/>
  <c r="BF325" i="49"/>
  <c r="T325" i="49"/>
  <c r="R325" i="49"/>
  <c r="P325" i="49"/>
  <c r="J325" i="49"/>
  <c r="BE325" i="49" s="1"/>
  <c r="BK322" i="49"/>
  <c r="BI322" i="49"/>
  <c r="BH322" i="49"/>
  <c r="BG322" i="49"/>
  <c r="BF322" i="49"/>
  <c r="BE322" i="49"/>
  <c r="T322" i="49"/>
  <c r="R322" i="49"/>
  <c r="P322" i="49"/>
  <c r="J322" i="49"/>
  <c r="BK320" i="49"/>
  <c r="BI320" i="49"/>
  <c r="BH320" i="49"/>
  <c r="BG320" i="49"/>
  <c r="BF320" i="49"/>
  <c r="T320" i="49"/>
  <c r="R320" i="49"/>
  <c r="P320" i="49"/>
  <c r="J320" i="49"/>
  <c r="BE320" i="49" s="1"/>
  <c r="BK317" i="49"/>
  <c r="BI317" i="49"/>
  <c r="BH317" i="49"/>
  <c r="BG317" i="49"/>
  <c r="BF317" i="49"/>
  <c r="BE317" i="49"/>
  <c r="T317" i="49"/>
  <c r="R317" i="49"/>
  <c r="P317" i="49"/>
  <c r="J317" i="49"/>
  <c r="BK314" i="49"/>
  <c r="BI314" i="49"/>
  <c r="BH314" i="49"/>
  <c r="BG314" i="49"/>
  <c r="BF314" i="49"/>
  <c r="T314" i="49"/>
  <c r="R314" i="49"/>
  <c r="P314" i="49"/>
  <c r="J314" i="49"/>
  <c r="BE314" i="49" s="1"/>
  <c r="BK311" i="49"/>
  <c r="BI311" i="49"/>
  <c r="BH311" i="49"/>
  <c r="BG311" i="49"/>
  <c r="BF311" i="49"/>
  <c r="BE311" i="49"/>
  <c r="T311" i="49"/>
  <c r="R311" i="49"/>
  <c r="P311" i="49"/>
  <c r="J311" i="49"/>
  <c r="BK308" i="49"/>
  <c r="BI308" i="49"/>
  <c r="BH308" i="49"/>
  <c r="BG308" i="49"/>
  <c r="BF308" i="49"/>
  <c r="T308" i="49"/>
  <c r="R308" i="49"/>
  <c r="P308" i="49"/>
  <c r="J308" i="49"/>
  <c r="BE308" i="49" s="1"/>
  <c r="BK305" i="49"/>
  <c r="BI305" i="49"/>
  <c r="BH305" i="49"/>
  <c r="BG305" i="49"/>
  <c r="BF305" i="49"/>
  <c r="BE305" i="49"/>
  <c r="T305" i="49"/>
  <c r="R305" i="49"/>
  <c r="P305" i="49"/>
  <c r="J305" i="49"/>
  <c r="BK302" i="49"/>
  <c r="BI302" i="49"/>
  <c r="BH302" i="49"/>
  <c r="BG302" i="49"/>
  <c r="BF302" i="49"/>
  <c r="T302" i="49"/>
  <c r="R302" i="49"/>
  <c r="P302" i="49"/>
  <c r="J302" i="49"/>
  <c r="BE302" i="49" s="1"/>
  <c r="BK300" i="49"/>
  <c r="BI300" i="49"/>
  <c r="BH300" i="49"/>
  <c r="BG300" i="49"/>
  <c r="BF300" i="49"/>
  <c r="BE300" i="49"/>
  <c r="T300" i="49"/>
  <c r="R300" i="49"/>
  <c r="P300" i="49"/>
  <c r="J300" i="49"/>
  <c r="BK297" i="49"/>
  <c r="BI297" i="49"/>
  <c r="BH297" i="49"/>
  <c r="BG297" i="49"/>
  <c r="BF297" i="49"/>
  <c r="T297" i="49"/>
  <c r="R297" i="49"/>
  <c r="P297" i="49"/>
  <c r="J297" i="49"/>
  <c r="BE297" i="49" s="1"/>
  <c r="BK295" i="49"/>
  <c r="BI295" i="49"/>
  <c r="BH295" i="49"/>
  <c r="BG295" i="49"/>
  <c r="BF295" i="49"/>
  <c r="BE295" i="49"/>
  <c r="T295" i="49"/>
  <c r="R295" i="49"/>
  <c r="P295" i="49"/>
  <c r="J295" i="49"/>
  <c r="BK293" i="49"/>
  <c r="BI293" i="49"/>
  <c r="BH293" i="49"/>
  <c r="BG293" i="49"/>
  <c r="BF293" i="49"/>
  <c r="T293" i="49"/>
  <c r="R293" i="49"/>
  <c r="P293" i="49"/>
  <c r="J293" i="49"/>
  <c r="BE293" i="49" s="1"/>
  <c r="BK291" i="49"/>
  <c r="BI291" i="49"/>
  <c r="BH291" i="49"/>
  <c r="BG291" i="49"/>
  <c r="BF291" i="49"/>
  <c r="BE291" i="49"/>
  <c r="T291" i="49"/>
  <c r="R291" i="49"/>
  <c r="P291" i="49"/>
  <c r="J291" i="49"/>
  <c r="BK288" i="49"/>
  <c r="BI288" i="49"/>
  <c r="BH288" i="49"/>
  <c r="BG288" i="49"/>
  <c r="BF288" i="49"/>
  <c r="T288" i="49"/>
  <c r="R288" i="49"/>
  <c r="P288" i="49"/>
  <c r="J288" i="49"/>
  <c r="BE288" i="49" s="1"/>
  <c r="BK286" i="49"/>
  <c r="BI286" i="49"/>
  <c r="BH286" i="49"/>
  <c r="BG286" i="49"/>
  <c r="BF286" i="49"/>
  <c r="BE286" i="49"/>
  <c r="T286" i="49"/>
  <c r="R286" i="49"/>
  <c r="P286" i="49"/>
  <c r="J286" i="49"/>
  <c r="BK283" i="49"/>
  <c r="BI283" i="49"/>
  <c r="BH283" i="49"/>
  <c r="BG283" i="49"/>
  <c r="BF283" i="49"/>
  <c r="T283" i="49"/>
  <c r="R283" i="49"/>
  <c r="P283" i="49"/>
  <c r="J283" i="49"/>
  <c r="BE283" i="49" s="1"/>
  <c r="BK280" i="49"/>
  <c r="BI280" i="49"/>
  <c r="BH280" i="49"/>
  <c r="BG280" i="49"/>
  <c r="BF280" i="49"/>
  <c r="BE280" i="49"/>
  <c r="T280" i="49"/>
  <c r="R280" i="49"/>
  <c r="P280" i="49"/>
  <c r="J280" i="49"/>
  <c r="BK277" i="49"/>
  <c r="BI277" i="49"/>
  <c r="BH277" i="49"/>
  <c r="BG277" i="49"/>
  <c r="BF277" i="49"/>
  <c r="T277" i="49"/>
  <c r="R277" i="49"/>
  <c r="P277" i="49"/>
  <c r="J277" i="49"/>
  <c r="BE277" i="49" s="1"/>
  <c r="BK274" i="49"/>
  <c r="BI274" i="49"/>
  <c r="BH274" i="49"/>
  <c r="BG274" i="49"/>
  <c r="BF274" i="49"/>
  <c r="BE274" i="49"/>
  <c r="T274" i="49"/>
  <c r="R274" i="49"/>
  <c r="P274" i="49"/>
  <c r="J274" i="49"/>
  <c r="BK271" i="49"/>
  <c r="BI271" i="49"/>
  <c r="BH271" i="49"/>
  <c r="BG271" i="49"/>
  <c r="BF271" i="49"/>
  <c r="T271" i="49"/>
  <c r="R271" i="49"/>
  <c r="P271" i="49"/>
  <c r="J271" i="49"/>
  <c r="BE271" i="49" s="1"/>
  <c r="BK268" i="49"/>
  <c r="BI268" i="49"/>
  <c r="BH268" i="49"/>
  <c r="BG268" i="49"/>
  <c r="BF268" i="49"/>
  <c r="BE268" i="49"/>
  <c r="T268" i="49"/>
  <c r="R268" i="49"/>
  <c r="P268" i="49"/>
  <c r="J268" i="49"/>
  <c r="BK266" i="49"/>
  <c r="BI266" i="49"/>
  <c r="BH266" i="49"/>
  <c r="BG266" i="49"/>
  <c r="BF266" i="49"/>
  <c r="T266" i="49"/>
  <c r="R266" i="49"/>
  <c r="P266" i="49"/>
  <c r="J266" i="49"/>
  <c r="BE266" i="49" s="1"/>
  <c r="BK264" i="49"/>
  <c r="BI264" i="49"/>
  <c r="BH264" i="49"/>
  <c r="BG264" i="49"/>
  <c r="BF264" i="49"/>
  <c r="BE264" i="49"/>
  <c r="T264" i="49"/>
  <c r="R264" i="49"/>
  <c r="P264" i="49"/>
  <c r="J264" i="49"/>
  <c r="BK262" i="49"/>
  <c r="BI262" i="49"/>
  <c r="BH262" i="49"/>
  <c r="BG262" i="49"/>
  <c r="BF262" i="49"/>
  <c r="T262" i="49"/>
  <c r="R262" i="49"/>
  <c r="P262" i="49"/>
  <c r="J262" i="49"/>
  <c r="BE262" i="49" s="1"/>
  <c r="BK260" i="49"/>
  <c r="BI260" i="49"/>
  <c r="BH260" i="49"/>
  <c r="BG260" i="49"/>
  <c r="BF260" i="49"/>
  <c r="BE260" i="49"/>
  <c r="T260" i="49"/>
  <c r="R260" i="49"/>
  <c r="P260" i="49"/>
  <c r="J260" i="49"/>
  <c r="BK257" i="49"/>
  <c r="BI257" i="49"/>
  <c r="BH257" i="49"/>
  <c r="BG257" i="49"/>
  <c r="BF257" i="49"/>
  <c r="T257" i="49"/>
  <c r="R257" i="49"/>
  <c r="P257" i="49"/>
  <c r="J257" i="49"/>
  <c r="BE257" i="49" s="1"/>
  <c r="BK254" i="49"/>
  <c r="BI254" i="49"/>
  <c r="BH254" i="49"/>
  <c r="BG254" i="49"/>
  <c r="BF254" i="49"/>
  <c r="BE254" i="49"/>
  <c r="T254" i="49"/>
  <c r="R254" i="49"/>
  <c r="P254" i="49"/>
  <c r="J254" i="49"/>
  <c r="BK252" i="49"/>
  <c r="BI252" i="49"/>
  <c r="BH252" i="49"/>
  <c r="BG252" i="49"/>
  <c r="BF252" i="49"/>
  <c r="T252" i="49"/>
  <c r="R252" i="49"/>
  <c r="R251" i="49" s="1"/>
  <c r="P252" i="49"/>
  <c r="P251" i="49" s="1"/>
  <c r="J252" i="49"/>
  <c r="BE252" i="49" s="1"/>
  <c r="BK251" i="49"/>
  <c r="J251" i="49" s="1"/>
  <c r="J101" i="49" s="1"/>
  <c r="T251" i="49"/>
  <c r="BK248" i="49"/>
  <c r="BI248" i="49"/>
  <c r="BH248" i="49"/>
  <c r="BG248" i="49"/>
  <c r="BF248" i="49"/>
  <c r="T248" i="49"/>
  <c r="R248" i="49"/>
  <c r="P248" i="49"/>
  <c r="J248" i="49"/>
  <c r="BE248" i="49" s="1"/>
  <c r="BK245" i="49"/>
  <c r="BI245" i="49"/>
  <c r="BH245" i="49"/>
  <c r="BG245" i="49"/>
  <c r="BF245" i="49"/>
  <c r="BE245" i="49"/>
  <c r="T245" i="49"/>
  <c r="R245" i="49"/>
  <c r="P245" i="49"/>
  <c r="J245" i="49"/>
  <c r="BK243" i="49"/>
  <c r="BI243" i="49"/>
  <c r="BH243" i="49"/>
  <c r="BG243" i="49"/>
  <c r="BF243" i="49"/>
  <c r="T243" i="49"/>
  <c r="R243" i="49"/>
  <c r="P243" i="49"/>
  <c r="J243" i="49"/>
  <c r="BE243" i="49" s="1"/>
  <c r="BK241" i="49"/>
  <c r="BI241" i="49"/>
  <c r="BH241" i="49"/>
  <c r="BG241" i="49"/>
  <c r="BF241" i="49"/>
  <c r="BE241" i="49"/>
  <c r="T241" i="49"/>
  <c r="R241" i="49"/>
  <c r="P241" i="49"/>
  <c r="J241" i="49"/>
  <c r="BK239" i="49"/>
  <c r="BI239" i="49"/>
  <c r="BH239" i="49"/>
  <c r="BG239" i="49"/>
  <c r="BF239" i="49"/>
  <c r="T239" i="49"/>
  <c r="R239" i="49"/>
  <c r="P239" i="49"/>
  <c r="J239" i="49"/>
  <c r="BE239" i="49" s="1"/>
  <c r="BK237" i="49"/>
  <c r="BI237" i="49"/>
  <c r="BH237" i="49"/>
  <c r="BG237" i="49"/>
  <c r="BF237" i="49"/>
  <c r="BE237" i="49"/>
  <c r="T237" i="49"/>
  <c r="R237" i="49"/>
  <c r="P237" i="49"/>
  <c r="J237" i="49"/>
  <c r="BK235" i="49"/>
  <c r="BI235" i="49"/>
  <c r="BH235" i="49"/>
  <c r="BG235" i="49"/>
  <c r="BF235" i="49"/>
  <c r="T235" i="49"/>
  <c r="R235" i="49"/>
  <c r="P235" i="49"/>
  <c r="J235" i="49"/>
  <c r="BE235" i="49" s="1"/>
  <c r="BK233" i="49"/>
  <c r="BI233" i="49"/>
  <c r="BH233" i="49"/>
  <c r="BG233" i="49"/>
  <c r="BF233" i="49"/>
  <c r="BE233" i="49"/>
  <c r="T233" i="49"/>
  <c r="R233" i="49"/>
  <c r="P233" i="49"/>
  <c r="J233" i="49"/>
  <c r="BK231" i="49"/>
  <c r="BI231" i="49"/>
  <c r="BH231" i="49"/>
  <c r="BG231" i="49"/>
  <c r="BF231" i="49"/>
  <c r="T231" i="49"/>
  <c r="R231" i="49"/>
  <c r="P231" i="49"/>
  <c r="J231" i="49"/>
  <c r="BE231" i="49" s="1"/>
  <c r="BK229" i="49"/>
  <c r="BI229" i="49"/>
  <c r="BH229" i="49"/>
  <c r="BG229" i="49"/>
  <c r="BF229" i="49"/>
  <c r="BE229" i="49"/>
  <c r="T229" i="49"/>
  <c r="R229" i="49"/>
  <c r="P229" i="49"/>
  <c r="J229" i="49"/>
  <c r="BK227" i="49"/>
  <c r="BI227" i="49"/>
  <c r="BH227" i="49"/>
  <c r="BG227" i="49"/>
  <c r="BF227" i="49"/>
  <c r="T227" i="49"/>
  <c r="R227" i="49"/>
  <c r="P227" i="49"/>
  <c r="J227" i="49"/>
  <c r="BE227" i="49" s="1"/>
  <c r="BK225" i="49"/>
  <c r="BI225" i="49"/>
  <c r="BH225" i="49"/>
  <c r="BG225" i="49"/>
  <c r="BF225" i="49"/>
  <c r="BE225" i="49"/>
  <c r="T225" i="49"/>
  <c r="R225" i="49"/>
  <c r="P225" i="49"/>
  <c r="J225" i="49"/>
  <c r="BK222" i="49"/>
  <c r="BI222" i="49"/>
  <c r="BH222" i="49"/>
  <c r="BG222" i="49"/>
  <c r="BF222" i="49"/>
  <c r="T222" i="49"/>
  <c r="R222" i="49"/>
  <c r="P222" i="49"/>
  <c r="J222" i="49"/>
  <c r="BE222" i="49" s="1"/>
  <c r="BK219" i="49"/>
  <c r="BI219" i="49"/>
  <c r="BH219" i="49"/>
  <c r="BG219" i="49"/>
  <c r="BF219" i="49"/>
  <c r="BE219" i="49"/>
  <c r="T219" i="49"/>
  <c r="R219" i="49"/>
  <c r="P219" i="49"/>
  <c r="J219" i="49"/>
  <c r="BK217" i="49"/>
  <c r="BI217" i="49"/>
  <c r="BH217" i="49"/>
  <c r="BG217" i="49"/>
  <c r="BF217" i="49"/>
  <c r="T217" i="49"/>
  <c r="R217" i="49"/>
  <c r="P217" i="49"/>
  <c r="J217" i="49"/>
  <c r="BE217" i="49" s="1"/>
  <c r="BK214" i="49"/>
  <c r="BI214" i="49"/>
  <c r="BH214" i="49"/>
  <c r="BG214" i="49"/>
  <c r="BF214" i="49"/>
  <c r="BE214" i="49"/>
  <c r="T214" i="49"/>
  <c r="R214" i="49"/>
  <c r="P214" i="49"/>
  <c r="J214" i="49"/>
  <c r="BK211" i="49"/>
  <c r="BI211" i="49"/>
  <c r="BH211" i="49"/>
  <c r="BG211" i="49"/>
  <c r="BF211" i="49"/>
  <c r="T211" i="49"/>
  <c r="R211" i="49"/>
  <c r="P211" i="49"/>
  <c r="J211" i="49"/>
  <c r="BE211" i="49" s="1"/>
  <c r="BK208" i="49"/>
  <c r="BI208" i="49"/>
  <c r="BH208" i="49"/>
  <c r="BG208" i="49"/>
  <c r="BF208" i="49"/>
  <c r="BE208" i="49"/>
  <c r="T208" i="49"/>
  <c r="R208" i="49"/>
  <c r="P208" i="49"/>
  <c r="J208" i="49"/>
  <c r="BK205" i="49"/>
  <c r="BK204" i="49" s="1"/>
  <c r="J204" i="49" s="1"/>
  <c r="J100" i="49" s="1"/>
  <c r="BI205" i="49"/>
  <c r="BH205" i="49"/>
  <c r="BG205" i="49"/>
  <c r="BF205" i="49"/>
  <c r="T205" i="49"/>
  <c r="T204" i="49" s="1"/>
  <c r="R205" i="49"/>
  <c r="R204" i="49" s="1"/>
  <c r="P205" i="49"/>
  <c r="P204" i="49" s="1"/>
  <c r="J205" i="49"/>
  <c r="BE205" i="49" s="1"/>
  <c r="BK201" i="49"/>
  <c r="BI201" i="49"/>
  <c r="BH201" i="49"/>
  <c r="BG201" i="49"/>
  <c r="BF201" i="49"/>
  <c r="BE201" i="49"/>
  <c r="T201" i="49"/>
  <c r="R201" i="49"/>
  <c r="P201" i="49"/>
  <c r="J201" i="49"/>
  <c r="BK199" i="49"/>
  <c r="BI199" i="49"/>
  <c r="BH199" i="49"/>
  <c r="BG199" i="49"/>
  <c r="BF199" i="49"/>
  <c r="T199" i="49"/>
  <c r="R199" i="49"/>
  <c r="P199" i="49"/>
  <c r="J199" i="49"/>
  <c r="BE199" i="49" s="1"/>
  <c r="BK197" i="49"/>
  <c r="BI197" i="49"/>
  <c r="BH197" i="49"/>
  <c r="BG197" i="49"/>
  <c r="BF197" i="49"/>
  <c r="BE197" i="49"/>
  <c r="T197" i="49"/>
  <c r="R197" i="49"/>
  <c r="P197" i="49"/>
  <c r="J197" i="49"/>
  <c r="BK195" i="49"/>
  <c r="BI195" i="49"/>
  <c r="BH195" i="49"/>
  <c r="BG195" i="49"/>
  <c r="BF195" i="49"/>
  <c r="T195" i="49"/>
  <c r="R195" i="49"/>
  <c r="P195" i="49"/>
  <c r="J195" i="49"/>
  <c r="BE195" i="49" s="1"/>
  <c r="BK192" i="49"/>
  <c r="BI192" i="49"/>
  <c r="BH192" i="49"/>
  <c r="BG192" i="49"/>
  <c r="BF192" i="49"/>
  <c r="BE192" i="49"/>
  <c r="T192" i="49"/>
  <c r="R192" i="49"/>
  <c r="P192" i="49"/>
  <c r="J192" i="49"/>
  <c r="BK189" i="49"/>
  <c r="BI189" i="49"/>
  <c r="BH189" i="49"/>
  <c r="BG189" i="49"/>
  <c r="BF189" i="49"/>
  <c r="T189" i="49"/>
  <c r="R189" i="49"/>
  <c r="P189" i="49"/>
  <c r="J189" i="49"/>
  <c r="BE189" i="49" s="1"/>
  <c r="BK187" i="49"/>
  <c r="BI187" i="49"/>
  <c r="BH187" i="49"/>
  <c r="BG187" i="49"/>
  <c r="BF187" i="49"/>
  <c r="BE187" i="49"/>
  <c r="T187" i="49"/>
  <c r="R187" i="49"/>
  <c r="P187" i="49"/>
  <c r="J187" i="49"/>
  <c r="BK184" i="49"/>
  <c r="BI184" i="49"/>
  <c r="BH184" i="49"/>
  <c r="BG184" i="49"/>
  <c r="BF184" i="49"/>
  <c r="T184" i="49"/>
  <c r="R184" i="49"/>
  <c r="P184" i="49"/>
  <c r="J184" i="49"/>
  <c r="BE184" i="49" s="1"/>
  <c r="BK181" i="49"/>
  <c r="BI181" i="49"/>
  <c r="BH181" i="49"/>
  <c r="BG181" i="49"/>
  <c r="BF181" i="49"/>
  <c r="BE181" i="49"/>
  <c r="T181" i="49"/>
  <c r="R181" i="49"/>
  <c r="P181" i="49"/>
  <c r="J181" i="49"/>
  <c r="BK179" i="49"/>
  <c r="BI179" i="49"/>
  <c r="BH179" i="49"/>
  <c r="BG179" i="49"/>
  <c r="BF179" i="49"/>
  <c r="T179" i="49"/>
  <c r="R179" i="49"/>
  <c r="P179" i="49"/>
  <c r="J179" i="49"/>
  <c r="BE179" i="49" s="1"/>
  <c r="BK177" i="49"/>
  <c r="BI177" i="49"/>
  <c r="BH177" i="49"/>
  <c r="BG177" i="49"/>
  <c r="BF177" i="49"/>
  <c r="BE177" i="49"/>
  <c r="T177" i="49"/>
  <c r="R177" i="49"/>
  <c r="P177" i="49"/>
  <c r="J177" i="49"/>
  <c r="BK175" i="49"/>
  <c r="BI175" i="49"/>
  <c r="BH175" i="49"/>
  <c r="BG175" i="49"/>
  <c r="BF175" i="49"/>
  <c r="T175" i="49"/>
  <c r="R175" i="49"/>
  <c r="P175" i="49"/>
  <c r="J175" i="49"/>
  <c r="BE175" i="49" s="1"/>
  <c r="BK173" i="49"/>
  <c r="BI173" i="49"/>
  <c r="BH173" i="49"/>
  <c r="BG173" i="49"/>
  <c r="BF173" i="49"/>
  <c r="BE173" i="49"/>
  <c r="T173" i="49"/>
  <c r="R173" i="49"/>
  <c r="P173" i="49"/>
  <c r="J173" i="49"/>
  <c r="BK171" i="49"/>
  <c r="BI171" i="49"/>
  <c r="BH171" i="49"/>
  <c r="BG171" i="49"/>
  <c r="BF171" i="49"/>
  <c r="T171" i="49"/>
  <c r="R171" i="49"/>
  <c r="P171" i="49"/>
  <c r="J171" i="49"/>
  <c r="BE171" i="49" s="1"/>
  <c r="BK169" i="49"/>
  <c r="BI169" i="49"/>
  <c r="BH169" i="49"/>
  <c r="BG169" i="49"/>
  <c r="BF169" i="49"/>
  <c r="BE169" i="49"/>
  <c r="T169" i="49"/>
  <c r="R169" i="49"/>
  <c r="P169" i="49"/>
  <c r="J169" i="49"/>
  <c r="BK167" i="49"/>
  <c r="BI167" i="49"/>
  <c r="BH167" i="49"/>
  <c r="BG167" i="49"/>
  <c r="BF167" i="49"/>
  <c r="T167" i="49"/>
  <c r="R167" i="49"/>
  <c r="P167" i="49"/>
  <c r="J167" i="49"/>
  <c r="BE167" i="49" s="1"/>
  <c r="BK165" i="49"/>
  <c r="BI165" i="49"/>
  <c r="BH165" i="49"/>
  <c r="BG165" i="49"/>
  <c r="BF165" i="49"/>
  <c r="BE165" i="49"/>
  <c r="T165" i="49"/>
  <c r="R165" i="49"/>
  <c r="P165" i="49"/>
  <c r="J165" i="49"/>
  <c r="BK163" i="49"/>
  <c r="BI163" i="49"/>
  <c r="BH163" i="49"/>
  <c r="BG163" i="49"/>
  <c r="BF163" i="49"/>
  <c r="T163" i="49"/>
  <c r="R163" i="49"/>
  <c r="P163" i="49"/>
  <c r="J163" i="49"/>
  <c r="BE163" i="49" s="1"/>
  <c r="BK161" i="49"/>
  <c r="BI161" i="49"/>
  <c r="BH161" i="49"/>
  <c r="BG161" i="49"/>
  <c r="BF161" i="49"/>
  <c r="BE161" i="49"/>
  <c r="T161" i="49"/>
  <c r="R161" i="49"/>
  <c r="P161" i="49"/>
  <c r="J161" i="49"/>
  <c r="BK159" i="49"/>
  <c r="BI159" i="49"/>
  <c r="BH159" i="49"/>
  <c r="BG159" i="49"/>
  <c r="BF159" i="49"/>
  <c r="T159" i="49"/>
  <c r="R159" i="49"/>
  <c r="P159" i="49"/>
  <c r="J159" i="49"/>
  <c r="BE159" i="49" s="1"/>
  <c r="BK157" i="49"/>
  <c r="BK156" i="49" s="1"/>
  <c r="J156" i="49" s="1"/>
  <c r="J99" i="49" s="1"/>
  <c r="BI157" i="49"/>
  <c r="BH157" i="49"/>
  <c r="BG157" i="49"/>
  <c r="BF157" i="49"/>
  <c r="BE157" i="49"/>
  <c r="T157" i="49"/>
  <c r="R157" i="49"/>
  <c r="P157" i="49"/>
  <c r="J157" i="49"/>
  <c r="T156" i="49"/>
  <c r="R156" i="49"/>
  <c r="P156" i="49"/>
  <c r="BK154" i="49"/>
  <c r="BI154" i="49"/>
  <c r="BH154" i="49"/>
  <c r="BG154" i="49"/>
  <c r="BF154" i="49"/>
  <c r="BE154" i="49"/>
  <c r="T154" i="49"/>
  <c r="R154" i="49"/>
  <c r="P154" i="49"/>
  <c r="J154" i="49"/>
  <c r="BK152" i="49"/>
  <c r="BI152" i="49"/>
  <c r="BH152" i="49"/>
  <c r="BG152" i="49"/>
  <c r="BF152" i="49"/>
  <c r="T152" i="49"/>
  <c r="R152" i="49"/>
  <c r="P152" i="49"/>
  <c r="J152" i="49"/>
  <c r="BE152" i="49" s="1"/>
  <c r="BK150" i="49"/>
  <c r="BI150" i="49"/>
  <c r="BH150" i="49"/>
  <c r="BG150" i="49"/>
  <c r="BF150" i="49"/>
  <c r="BE150" i="49"/>
  <c r="T150" i="49"/>
  <c r="R150" i="49"/>
  <c r="P150" i="49"/>
  <c r="J150" i="49"/>
  <c r="BK148" i="49"/>
  <c r="BI148" i="49"/>
  <c r="BH148" i="49"/>
  <c r="BG148" i="49"/>
  <c r="BF148" i="49"/>
  <c r="T148" i="49"/>
  <c r="R148" i="49"/>
  <c r="P148" i="49"/>
  <c r="J148" i="49"/>
  <c r="BE148" i="49" s="1"/>
  <c r="BK146" i="49"/>
  <c r="BI146" i="49"/>
  <c r="BH146" i="49"/>
  <c r="BG146" i="49"/>
  <c r="BF146" i="49"/>
  <c r="BE146" i="49"/>
  <c r="T146" i="49"/>
  <c r="R146" i="49"/>
  <c r="P146" i="49"/>
  <c r="J146" i="49"/>
  <c r="BK144" i="49"/>
  <c r="BI144" i="49"/>
  <c r="BH144" i="49"/>
  <c r="BG144" i="49"/>
  <c r="BF144" i="49"/>
  <c r="T144" i="49"/>
  <c r="R144" i="49"/>
  <c r="P144" i="49"/>
  <c r="J144" i="49"/>
  <c r="BE144" i="49" s="1"/>
  <c r="BK142" i="49"/>
  <c r="BI142" i="49"/>
  <c r="BH142" i="49"/>
  <c r="BG142" i="49"/>
  <c r="BF142" i="49"/>
  <c r="BE142" i="49"/>
  <c r="T142" i="49"/>
  <c r="R142" i="49"/>
  <c r="P142" i="49"/>
  <c r="J142" i="49"/>
  <c r="BK140" i="49"/>
  <c r="BI140" i="49"/>
  <c r="BH140" i="49"/>
  <c r="BG140" i="49"/>
  <c r="BF140" i="49"/>
  <c r="T140" i="49"/>
  <c r="R140" i="49"/>
  <c r="P140" i="49"/>
  <c r="J140" i="49"/>
  <c r="BE140" i="49" s="1"/>
  <c r="BK138" i="49"/>
  <c r="BI138" i="49"/>
  <c r="BH138" i="49"/>
  <c r="BG138" i="49"/>
  <c r="BF138" i="49"/>
  <c r="BE138" i="49"/>
  <c r="T138" i="49"/>
  <c r="R138" i="49"/>
  <c r="P138" i="49"/>
  <c r="J138" i="49"/>
  <c r="BK136" i="49"/>
  <c r="BI136" i="49"/>
  <c r="BH136" i="49"/>
  <c r="BG136" i="49"/>
  <c r="BF136" i="49"/>
  <c r="T136" i="49"/>
  <c r="R136" i="49"/>
  <c r="P136" i="49"/>
  <c r="J136" i="49"/>
  <c r="BE136" i="49" s="1"/>
  <c r="BK134" i="49"/>
  <c r="BI134" i="49"/>
  <c r="BH134" i="49"/>
  <c r="BG134" i="49"/>
  <c r="BF134" i="49"/>
  <c r="BE134" i="49"/>
  <c r="T134" i="49"/>
  <c r="R134" i="49"/>
  <c r="P134" i="49"/>
  <c r="J134" i="49"/>
  <c r="BK132" i="49"/>
  <c r="BI132" i="49"/>
  <c r="BH132" i="49"/>
  <c r="BG132" i="49"/>
  <c r="BF132" i="49"/>
  <c r="T132" i="49"/>
  <c r="R132" i="49"/>
  <c r="P132" i="49"/>
  <c r="J132" i="49"/>
  <c r="BE132" i="49" s="1"/>
  <c r="BK130" i="49"/>
  <c r="BI130" i="49"/>
  <c r="BH130" i="49"/>
  <c r="F36" i="49" s="1"/>
  <c r="BG130" i="49"/>
  <c r="F35" i="49" s="1"/>
  <c r="BF130" i="49"/>
  <c r="J34" i="49" s="1"/>
  <c r="BE130" i="49"/>
  <c r="T130" i="49"/>
  <c r="R130" i="49"/>
  <c r="P130" i="49"/>
  <c r="J130" i="49"/>
  <c r="BK128" i="49"/>
  <c r="BK127" i="49" s="1"/>
  <c r="BI128" i="49"/>
  <c r="BH128" i="49"/>
  <c r="BG128" i="49"/>
  <c r="BF128" i="49"/>
  <c r="T128" i="49"/>
  <c r="T127" i="49" s="1"/>
  <c r="T126" i="49" s="1"/>
  <c r="T125" i="49" s="1"/>
  <c r="R128" i="49"/>
  <c r="R127" i="49" s="1"/>
  <c r="P128" i="49"/>
  <c r="P127" i="49" s="1"/>
  <c r="P126" i="49" s="1"/>
  <c r="P125" i="49" s="1"/>
  <c r="J128" i="49"/>
  <c r="BE128" i="49" s="1"/>
  <c r="J122" i="49"/>
  <c r="J121" i="49"/>
  <c r="F121" i="49"/>
  <c r="F119" i="49"/>
  <c r="E117" i="49"/>
  <c r="J91" i="49"/>
  <c r="F91" i="49"/>
  <c r="J89" i="49"/>
  <c r="F89" i="49"/>
  <c r="E87" i="49"/>
  <c r="J37" i="49"/>
  <c r="F37" i="49"/>
  <c r="J36" i="49"/>
  <c r="J35" i="49"/>
  <c r="J24" i="49"/>
  <c r="E24" i="49"/>
  <c r="J92" i="49" s="1"/>
  <c r="J23" i="49"/>
  <c r="J18" i="49"/>
  <c r="E18" i="49"/>
  <c r="F122" i="49" s="1"/>
  <c r="J17" i="49"/>
  <c r="J15" i="49"/>
  <c r="E15" i="49"/>
  <c r="J14" i="49"/>
  <c r="J12" i="49"/>
  <c r="J119" i="49" s="1"/>
  <c r="E7" i="49"/>
  <c r="E85" i="49" s="1"/>
  <c r="BK414" i="48"/>
  <c r="BI414" i="48"/>
  <c r="BH414" i="48"/>
  <c r="BG414" i="48"/>
  <c r="BF414" i="48"/>
  <c r="T414" i="48"/>
  <c r="R414" i="48"/>
  <c r="P414" i="48"/>
  <c r="J414" i="48"/>
  <c r="BE414" i="48" s="1"/>
  <c r="BK413" i="48"/>
  <c r="BI413" i="48"/>
  <c r="BH413" i="48"/>
  <c r="BG413" i="48"/>
  <c r="BF413" i="48"/>
  <c r="T413" i="48"/>
  <c r="R413" i="48"/>
  <c r="P413" i="48"/>
  <c r="J413" i="48"/>
  <c r="BE413" i="48" s="1"/>
  <c r="BK412" i="48"/>
  <c r="BI412" i="48"/>
  <c r="BH412" i="48"/>
  <c r="BG412" i="48"/>
  <c r="BF412" i="48"/>
  <c r="T412" i="48"/>
  <c r="R412" i="48"/>
  <c r="P412" i="48"/>
  <c r="J412" i="48"/>
  <c r="BE412" i="48" s="1"/>
  <c r="BK411" i="48"/>
  <c r="BI411" i="48"/>
  <c r="BH411" i="48"/>
  <c r="BG411" i="48"/>
  <c r="BF411" i="48"/>
  <c r="T411" i="48"/>
  <c r="R411" i="48"/>
  <c r="P411" i="48"/>
  <c r="J411" i="48"/>
  <c r="BE411" i="48" s="1"/>
  <c r="BK410" i="48"/>
  <c r="BI410" i="48"/>
  <c r="BH410" i="48"/>
  <c r="BG410" i="48"/>
  <c r="BF410" i="48"/>
  <c r="T410" i="48"/>
  <c r="R410" i="48"/>
  <c r="P410" i="48"/>
  <c r="J410" i="48"/>
  <c r="BE410" i="48" s="1"/>
  <c r="BK409" i="48"/>
  <c r="BI409" i="48"/>
  <c r="BH409" i="48"/>
  <c r="BG409" i="48"/>
  <c r="BF409" i="48"/>
  <c r="T409" i="48"/>
  <c r="R409" i="48"/>
  <c r="P409" i="48"/>
  <c r="J409" i="48"/>
  <c r="BE409" i="48" s="1"/>
  <c r="BK406" i="48"/>
  <c r="BI406" i="48"/>
  <c r="BH406" i="48"/>
  <c r="BG406" i="48"/>
  <c r="BF406" i="48"/>
  <c r="T406" i="48"/>
  <c r="R406" i="48"/>
  <c r="P406" i="48"/>
  <c r="J406" i="48"/>
  <c r="BE406" i="48" s="1"/>
  <c r="BK404" i="48"/>
  <c r="BI404" i="48"/>
  <c r="BH404" i="48"/>
  <c r="BG404" i="48"/>
  <c r="BF404" i="48"/>
  <c r="T404" i="48"/>
  <c r="R404" i="48"/>
  <c r="P404" i="48"/>
  <c r="J404" i="48"/>
  <c r="BE404" i="48" s="1"/>
  <c r="BK402" i="48"/>
  <c r="BI402" i="48"/>
  <c r="BH402" i="48"/>
  <c r="BG402" i="48"/>
  <c r="BF402" i="48"/>
  <c r="T402" i="48"/>
  <c r="R402" i="48"/>
  <c r="P402" i="48"/>
  <c r="J402" i="48"/>
  <c r="BE402" i="48" s="1"/>
  <c r="BK400" i="48"/>
  <c r="BI400" i="48"/>
  <c r="BH400" i="48"/>
  <c r="BG400" i="48"/>
  <c r="BF400" i="48"/>
  <c r="T400" i="48"/>
  <c r="R400" i="48"/>
  <c r="P400" i="48"/>
  <c r="J400" i="48"/>
  <c r="BE400" i="48" s="1"/>
  <c r="BK397" i="48"/>
  <c r="BI397" i="48"/>
  <c r="BH397" i="48"/>
  <c r="BG397" i="48"/>
  <c r="BF397" i="48"/>
  <c r="T397" i="48"/>
  <c r="R397" i="48"/>
  <c r="P397" i="48"/>
  <c r="J397" i="48"/>
  <c r="BE397" i="48" s="1"/>
  <c r="BK393" i="48"/>
  <c r="BI393" i="48"/>
  <c r="BH393" i="48"/>
  <c r="BG393" i="48"/>
  <c r="BF393" i="48"/>
  <c r="T393" i="48"/>
  <c r="T388" i="48" s="1"/>
  <c r="R393" i="48"/>
  <c r="R388" i="48" s="1"/>
  <c r="P393" i="48"/>
  <c r="P388" i="48" s="1"/>
  <c r="J393" i="48"/>
  <c r="BE393" i="48" s="1"/>
  <c r="BK389" i="48"/>
  <c r="BI389" i="48"/>
  <c r="BH389" i="48"/>
  <c r="BG389" i="48"/>
  <c r="BF389" i="48"/>
  <c r="T389" i="48"/>
  <c r="R389" i="48"/>
  <c r="P389" i="48"/>
  <c r="J389" i="48"/>
  <c r="BE389" i="48" s="1"/>
  <c r="BK388" i="48"/>
  <c r="J388" i="48" s="1"/>
  <c r="J105" i="48" s="1"/>
  <c r="BK386" i="48"/>
  <c r="BI386" i="48"/>
  <c r="BH386" i="48"/>
  <c r="BG386" i="48"/>
  <c r="BF386" i="48"/>
  <c r="T386" i="48"/>
  <c r="R386" i="48"/>
  <c r="P386" i="48"/>
  <c r="J386" i="48"/>
  <c r="BE386" i="48" s="1"/>
  <c r="BK384" i="48"/>
  <c r="BI384" i="48"/>
  <c r="BH384" i="48"/>
  <c r="BG384" i="48"/>
  <c r="BF384" i="48"/>
  <c r="BE384" i="48"/>
  <c r="T384" i="48"/>
  <c r="R384" i="48"/>
  <c r="P384" i="48"/>
  <c r="J384" i="48"/>
  <c r="BK382" i="48"/>
  <c r="BI382" i="48"/>
  <c r="BH382" i="48"/>
  <c r="BG382" i="48"/>
  <c r="BF382" i="48"/>
  <c r="T382" i="48"/>
  <c r="R382" i="48"/>
  <c r="P382" i="48"/>
  <c r="J382" i="48"/>
  <c r="BE382" i="48" s="1"/>
  <c r="BK380" i="48"/>
  <c r="BI380" i="48"/>
  <c r="BH380" i="48"/>
  <c r="BG380" i="48"/>
  <c r="BF380" i="48"/>
  <c r="BE380" i="48"/>
  <c r="T380" i="48"/>
  <c r="R380" i="48"/>
  <c r="P380" i="48"/>
  <c r="J380" i="48"/>
  <c r="BK378" i="48"/>
  <c r="BI378" i="48"/>
  <c r="BH378" i="48"/>
  <c r="BG378" i="48"/>
  <c r="BF378" i="48"/>
  <c r="T378" i="48"/>
  <c r="R378" i="48"/>
  <c r="P378" i="48"/>
  <c r="J378" i="48"/>
  <c r="BE378" i="48" s="1"/>
  <c r="BK376" i="48"/>
  <c r="BI376" i="48"/>
  <c r="BH376" i="48"/>
  <c r="BG376" i="48"/>
  <c r="BF376" i="48"/>
  <c r="BE376" i="48"/>
  <c r="T376" i="48"/>
  <c r="R376" i="48"/>
  <c r="P376" i="48"/>
  <c r="J376" i="48"/>
  <c r="BK374" i="48"/>
  <c r="BI374" i="48"/>
  <c r="BH374" i="48"/>
  <c r="BG374" i="48"/>
  <c r="BF374" i="48"/>
  <c r="T374" i="48"/>
  <c r="R374" i="48"/>
  <c r="P374" i="48"/>
  <c r="J374" i="48"/>
  <c r="BE374" i="48" s="1"/>
  <c r="BK372" i="48"/>
  <c r="BI372" i="48"/>
  <c r="BH372" i="48"/>
  <c r="BG372" i="48"/>
  <c r="BF372" i="48"/>
  <c r="BE372" i="48"/>
  <c r="T372" i="48"/>
  <c r="T369" i="48" s="1"/>
  <c r="R372" i="48"/>
  <c r="R369" i="48" s="1"/>
  <c r="P372" i="48"/>
  <c r="P369" i="48" s="1"/>
  <c r="J372" i="48"/>
  <c r="BK370" i="48"/>
  <c r="BK369" i="48" s="1"/>
  <c r="J369" i="48" s="1"/>
  <c r="J104" i="48" s="1"/>
  <c r="BI370" i="48"/>
  <c r="BH370" i="48"/>
  <c r="BG370" i="48"/>
  <c r="BF370" i="48"/>
  <c r="T370" i="48"/>
  <c r="R370" i="48"/>
  <c r="P370" i="48"/>
  <c r="J370" i="48"/>
  <c r="BE370" i="48" s="1"/>
  <c r="BK367" i="48"/>
  <c r="BI367" i="48"/>
  <c r="BH367" i="48"/>
  <c r="BG367" i="48"/>
  <c r="BF367" i="48"/>
  <c r="T367" i="48"/>
  <c r="R367" i="48"/>
  <c r="P367" i="48"/>
  <c r="J367" i="48"/>
  <c r="BE367" i="48" s="1"/>
  <c r="BK365" i="48"/>
  <c r="BI365" i="48"/>
  <c r="BH365" i="48"/>
  <c r="BG365" i="48"/>
  <c r="BF365" i="48"/>
  <c r="T365" i="48"/>
  <c r="R365" i="48"/>
  <c r="P365" i="48"/>
  <c r="J365" i="48"/>
  <c r="BE365" i="48" s="1"/>
  <c r="BK363" i="48"/>
  <c r="BI363" i="48"/>
  <c r="BH363" i="48"/>
  <c r="BG363" i="48"/>
  <c r="BF363" i="48"/>
  <c r="T363" i="48"/>
  <c r="R363" i="48"/>
  <c r="P363" i="48"/>
  <c r="J363" i="48"/>
  <c r="BE363" i="48" s="1"/>
  <c r="BK361" i="48"/>
  <c r="BI361" i="48"/>
  <c r="BH361" i="48"/>
  <c r="BG361" i="48"/>
  <c r="BF361" i="48"/>
  <c r="T361" i="48"/>
  <c r="R361" i="48"/>
  <c r="P361" i="48"/>
  <c r="J361" i="48"/>
  <c r="BE361" i="48" s="1"/>
  <c r="BK359" i="48"/>
  <c r="BI359" i="48"/>
  <c r="BH359" i="48"/>
  <c r="BG359" i="48"/>
  <c r="BF359" i="48"/>
  <c r="T359" i="48"/>
  <c r="R359" i="48"/>
  <c r="P359" i="48"/>
  <c r="J359" i="48"/>
  <c r="BE359" i="48" s="1"/>
  <c r="BK357" i="48"/>
  <c r="BI357" i="48"/>
  <c r="BH357" i="48"/>
  <c r="BG357" i="48"/>
  <c r="BF357" i="48"/>
  <c r="T357" i="48"/>
  <c r="R357" i="48"/>
  <c r="P357" i="48"/>
  <c r="J357" i="48"/>
  <c r="BE357" i="48" s="1"/>
  <c r="BK355" i="48"/>
  <c r="BI355" i="48"/>
  <c r="BH355" i="48"/>
  <c r="BG355" i="48"/>
  <c r="BF355" i="48"/>
  <c r="T355" i="48"/>
  <c r="R355" i="48"/>
  <c r="P355" i="48"/>
  <c r="J355" i="48"/>
  <c r="BE355" i="48" s="1"/>
  <c r="BK353" i="48"/>
  <c r="BI353" i="48"/>
  <c r="BH353" i="48"/>
  <c r="BG353" i="48"/>
  <c r="BF353" i="48"/>
  <c r="T353" i="48"/>
  <c r="R353" i="48"/>
  <c r="P353" i="48"/>
  <c r="J353" i="48"/>
  <c r="BE353" i="48" s="1"/>
  <c r="BK351" i="48"/>
  <c r="BI351" i="48"/>
  <c r="BH351" i="48"/>
  <c r="BG351" i="48"/>
  <c r="BF351" i="48"/>
  <c r="T351" i="48"/>
  <c r="R351" i="48"/>
  <c r="P351" i="48"/>
  <c r="J351" i="48"/>
  <c r="BE351" i="48" s="1"/>
  <c r="BK349" i="48"/>
  <c r="BI349" i="48"/>
  <c r="BH349" i="48"/>
  <c r="BG349" i="48"/>
  <c r="BF349" i="48"/>
  <c r="T349" i="48"/>
  <c r="R349" i="48"/>
  <c r="P349" i="48"/>
  <c r="J349" i="48"/>
  <c r="BE349" i="48" s="1"/>
  <c r="BK347" i="48"/>
  <c r="BI347" i="48"/>
  <c r="BH347" i="48"/>
  <c r="BG347" i="48"/>
  <c r="BF347" i="48"/>
  <c r="T347" i="48"/>
  <c r="R347" i="48"/>
  <c r="P347" i="48"/>
  <c r="J347" i="48"/>
  <c r="BE347" i="48" s="1"/>
  <c r="BK345" i="48"/>
  <c r="BI345" i="48"/>
  <c r="BH345" i="48"/>
  <c r="BG345" i="48"/>
  <c r="BF345" i="48"/>
  <c r="T345" i="48"/>
  <c r="R345" i="48"/>
  <c r="P345" i="48"/>
  <c r="J345" i="48"/>
  <c r="BE345" i="48" s="1"/>
  <c r="BK343" i="48"/>
  <c r="BI343" i="48"/>
  <c r="BH343" i="48"/>
  <c r="BG343" i="48"/>
  <c r="BF343" i="48"/>
  <c r="T343" i="48"/>
  <c r="T340" i="48" s="1"/>
  <c r="R343" i="48"/>
  <c r="R340" i="48" s="1"/>
  <c r="P343" i="48"/>
  <c r="P340" i="48" s="1"/>
  <c r="J343" i="48"/>
  <c r="BE343" i="48" s="1"/>
  <c r="BK341" i="48"/>
  <c r="BI341" i="48"/>
  <c r="BH341" i="48"/>
  <c r="BG341" i="48"/>
  <c r="BF341" i="48"/>
  <c r="T341" i="48"/>
  <c r="R341" i="48"/>
  <c r="P341" i="48"/>
  <c r="J341" i="48"/>
  <c r="BE341" i="48" s="1"/>
  <c r="BK340" i="48"/>
  <c r="J340" i="48" s="1"/>
  <c r="J103" i="48" s="1"/>
  <c r="BK338" i="48"/>
  <c r="BI338" i="48"/>
  <c r="BH338" i="48"/>
  <c r="BG338" i="48"/>
  <c r="BF338" i="48"/>
  <c r="T338" i="48"/>
  <c r="R338" i="48"/>
  <c r="P338" i="48"/>
  <c r="J338" i="48"/>
  <c r="BE338" i="48" s="1"/>
  <c r="BK336" i="48"/>
  <c r="BI336" i="48"/>
  <c r="BH336" i="48"/>
  <c r="BG336" i="48"/>
  <c r="BF336" i="48"/>
  <c r="BE336" i="48"/>
  <c r="T336" i="48"/>
  <c r="R336" i="48"/>
  <c r="P336" i="48"/>
  <c r="J336" i="48"/>
  <c r="BK334" i="48"/>
  <c r="BI334" i="48"/>
  <c r="BH334" i="48"/>
  <c r="BG334" i="48"/>
  <c r="BF334" i="48"/>
  <c r="T334" i="48"/>
  <c r="R334" i="48"/>
  <c r="P334" i="48"/>
  <c r="J334" i="48"/>
  <c r="BE334" i="48" s="1"/>
  <c r="BK332" i="48"/>
  <c r="BI332" i="48"/>
  <c r="BH332" i="48"/>
  <c r="BG332" i="48"/>
  <c r="BF332" i="48"/>
  <c r="BE332" i="48"/>
  <c r="T332" i="48"/>
  <c r="R332" i="48"/>
  <c r="P332" i="48"/>
  <c r="J332" i="48"/>
  <c r="BK330" i="48"/>
  <c r="BI330" i="48"/>
  <c r="BH330" i="48"/>
  <c r="BG330" i="48"/>
  <c r="BF330" i="48"/>
  <c r="T330" i="48"/>
  <c r="R330" i="48"/>
  <c r="P330" i="48"/>
  <c r="J330" i="48"/>
  <c r="BE330" i="48" s="1"/>
  <c r="BK328" i="48"/>
  <c r="BI328" i="48"/>
  <c r="BH328" i="48"/>
  <c r="BG328" i="48"/>
  <c r="BF328" i="48"/>
  <c r="BE328" i="48"/>
  <c r="T328" i="48"/>
  <c r="R328" i="48"/>
  <c r="P328" i="48"/>
  <c r="J328" i="48"/>
  <c r="BK326" i="48"/>
  <c r="BI326" i="48"/>
  <c r="BH326" i="48"/>
  <c r="BG326" i="48"/>
  <c r="BF326" i="48"/>
  <c r="T326" i="48"/>
  <c r="R326" i="48"/>
  <c r="P326" i="48"/>
  <c r="J326" i="48"/>
  <c r="BE326" i="48" s="1"/>
  <c r="BK324" i="48"/>
  <c r="BI324" i="48"/>
  <c r="BH324" i="48"/>
  <c r="BG324" i="48"/>
  <c r="BF324" i="48"/>
  <c r="BE324" i="48"/>
  <c r="T324" i="48"/>
  <c r="R324" i="48"/>
  <c r="P324" i="48"/>
  <c r="J324" i="48"/>
  <c r="BK322" i="48"/>
  <c r="BI322" i="48"/>
  <c r="BH322" i="48"/>
  <c r="BG322" i="48"/>
  <c r="BF322" i="48"/>
  <c r="T322" i="48"/>
  <c r="R322" i="48"/>
  <c r="P322" i="48"/>
  <c r="J322" i="48"/>
  <c r="BE322" i="48" s="1"/>
  <c r="BK320" i="48"/>
  <c r="BI320" i="48"/>
  <c r="BH320" i="48"/>
  <c r="BG320" i="48"/>
  <c r="BF320" i="48"/>
  <c r="BE320" i="48"/>
  <c r="T320" i="48"/>
  <c r="R320" i="48"/>
  <c r="P320" i="48"/>
  <c r="J320" i="48"/>
  <c r="BK318" i="48"/>
  <c r="BI318" i="48"/>
  <c r="BH318" i="48"/>
  <c r="BG318" i="48"/>
  <c r="BF318" i="48"/>
  <c r="T318" i="48"/>
  <c r="R318" i="48"/>
  <c r="P318" i="48"/>
  <c r="J318" i="48"/>
  <c r="BE318" i="48" s="1"/>
  <c r="BK316" i="48"/>
  <c r="BI316" i="48"/>
  <c r="BH316" i="48"/>
  <c r="BG316" i="48"/>
  <c r="BF316" i="48"/>
  <c r="BE316" i="48"/>
  <c r="T316" i="48"/>
  <c r="R316" i="48"/>
  <c r="P316" i="48"/>
  <c r="J316" i="48"/>
  <c r="BK314" i="48"/>
  <c r="BI314" i="48"/>
  <c r="BH314" i="48"/>
  <c r="BG314" i="48"/>
  <c r="BF314" i="48"/>
  <c r="T314" i="48"/>
  <c r="R314" i="48"/>
  <c r="P314" i="48"/>
  <c r="J314" i="48"/>
  <c r="BE314" i="48" s="1"/>
  <c r="BK312" i="48"/>
  <c r="BI312" i="48"/>
  <c r="BH312" i="48"/>
  <c r="BG312" i="48"/>
  <c r="BF312" i="48"/>
  <c r="BE312" i="48"/>
  <c r="T312" i="48"/>
  <c r="R312" i="48"/>
  <c r="P312" i="48"/>
  <c r="J312" i="48"/>
  <c r="BK311" i="48"/>
  <c r="T311" i="48"/>
  <c r="R311" i="48"/>
  <c r="P311" i="48"/>
  <c r="J311" i="48"/>
  <c r="J102" i="48" s="1"/>
  <c r="BK309" i="48"/>
  <c r="BI309" i="48"/>
  <c r="BH309" i="48"/>
  <c r="BG309" i="48"/>
  <c r="BF309" i="48"/>
  <c r="T309" i="48"/>
  <c r="R309" i="48"/>
  <c r="P309" i="48"/>
  <c r="J309" i="48"/>
  <c r="BE309" i="48" s="1"/>
  <c r="BK307" i="48"/>
  <c r="BI307" i="48"/>
  <c r="BH307" i="48"/>
  <c r="BG307" i="48"/>
  <c r="BF307" i="48"/>
  <c r="T307" i="48"/>
  <c r="R307" i="48"/>
  <c r="P307" i="48"/>
  <c r="J307" i="48"/>
  <c r="BE307" i="48" s="1"/>
  <c r="BK305" i="48"/>
  <c r="BI305" i="48"/>
  <c r="BH305" i="48"/>
  <c r="BG305" i="48"/>
  <c r="BF305" i="48"/>
  <c r="T305" i="48"/>
  <c r="R305" i="48"/>
  <c r="P305" i="48"/>
  <c r="J305" i="48"/>
  <c r="BE305" i="48" s="1"/>
  <c r="BK303" i="48"/>
  <c r="BI303" i="48"/>
  <c r="BH303" i="48"/>
  <c r="BG303" i="48"/>
  <c r="BF303" i="48"/>
  <c r="T303" i="48"/>
  <c r="R303" i="48"/>
  <c r="P303" i="48"/>
  <c r="J303" i="48"/>
  <c r="BE303" i="48" s="1"/>
  <c r="BK301" i="48"/>
  <c r="BI301" i="48"/>
  <c r="BH301" i="48"/>
  <c r="BG301" i="48"/>
  <c r="BF301" i="48"/>
  <c r="T301" i="48"/>
  <c r="R301" i="48"/>
  <c r="P301" i="48"/>
  <c r="J301" i="48"/>
  <c r="BE301" i="48" s="1"/>
  <c r="BK299" i="48"/>
  <c r="BI299" i="48"/>
  <c r="BH299" i="48"/>
  <c r="BG299" i="48"/>
  <c r="BF299" i="48"/>
  <c r="T299" i="48"/>
  <c r="R299" i="48"/>
  <c r="P299" i="48"/>
  <c r="J299" i="48"/>
  <c r="BE299" i="48" s="1"/>
  <c r="BK297" i="48"/>
  <c r="BI297" i="48"/>
  <c r="BH297" i="48"/>
  <c r="BG297" i="48"/>
  <c r="BF297" i="48"/>
  <c r="T297" i="48"/>
  <c r="R297" i="48"/>
  <c r="P297" i="48"/>
  <c r="J297" i="48"/>
  <c r="BE297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1" i="48"/>
  <c r="BI291" i="48"/>
  <c r="BH291" i="48"/>
  <c r="BG291" i="48"/>
  <c r="BF291" i="48"/>
  <c r="T291" i="48"/>
  <c r="R291" i="48"/>
  <c r="P291" i="48"/>
  <c r="J291" i="48"/>
  <c r="BE291" i="48" s="1"/>
  <c r="BK289" i="48"/>
  <c r="BI289" i="48"/>
  <c r="BH289" i="48"/>
  <c r="BG289" i="48"/>
  <c r="BF289" i="48"/>
  <c r="T289" i="48"/>
  <c r="R289" i="48"/>
  <c r="P289" i="48"/>
  <c r="J289" i="48"/>
  <c r="BE289" i="48" s="1"/>
  <c r="BK287" i="48"/>
  <c r="BI287" i="48"/>
  <c r="BH287" i="48"/>
  <c r="BG287" i="48"/>
  <c r="BF287" i="48"/>
  <c r="T287" i="48"/>
  <c r="R287" i="48"/>
  <c r="P287" i="48"/>
  <c r="J287" i="48"/>
  <c r="BE287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1" i="48"/>
  <c r="BI281" i="48"/>
  <c r="BH281" i="48"/>
  <c r="BG281" i="48"/>
  <c r="BF281" i="48"/>
  <c r="T281" i="48"/>
  <c r="R281" i="48"/>
  <c r="P281" i="48"/>
  <c r="J281" i="48"/>
  <c r="BE281" i="48" s="1"/>
  <c r="BK279" i="48"/>
  <c r="BI279" i="48"/>
  <c r="BH279" i="48"/>
  <c r="BG279" i="48"/>
  <c r="BF279" i="48"/>
  <c r="T279" i="48"/>
  <c r="R279" i="48"/>
  <c r="P279" i="48"/>
  <c r="J279" i="48"/>
  <c r="BE279" i="48" s="1"/>
  <c r="BK277" i="48"/>
  <c r="BI277" i="48"/>
  <c r="BH277" i="48"/>
  <c r="BG277" i="48"/>
  <c r="BF277" i="48"/>
  <c r="T277" i="48"/>
  <c r="R277" i="48"/>
  <c r="P277" i="48"/>
  <c r="J277" i="48"/>
  <c r="BE277" i="48" s="1"/>
  <c r="BK275" i="48"/>
  <c r="BI275" i="48"/>
  <c r="BH275" i="48"/>
  <c r="BG275" i="48"/>
  <c r="BF275" i="48"/>
  <c r="T275" i="48"/>
  <c r="R275" i="48"/>
  <c r="P275" i="48"/>
  <c r="J275" i="48"/>
  <c r="BE275" i="48" s="1"/>
  <c r="BK273" i="48"/>
  <c r="BI273" i="48"/>
  <c r="BH273" i="48"/>
  <c r="BG273" i="48"/>
  <c r="BF273" i="48"/>
  <c r="T273" i="48"/>
  <c r="R273" i="48"/>
  <c r="P273" i="48"/>
  <c r="J273" i="48"/>
  <c r="BE273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7" i="48"/>
  <c r="BI267" i="48"/>
  <c r="BH267" i="48"/>
  <c r="BG267" i="48"/>
  <c r="BF267" i="48"/>
  <c r="T267" i="48"/>
  <c r="R267" i="48"/>
  <c r="P267" i="48"/>
  <c r="J267" i="48"/>
  <c r="BE267" i="48" s="1"/>
  <c r="BK265" i="48"/>
  <c r="BI265" i="48"/>
  <c r="BH265" i="48"/>
  <c r="BG265" i="48"/>
  <c r="BF265" i="48"/>
  <c r="T265" i="48"/>
  <c r="R265" i="48"/>
  <c r="P265" i="48"/>
  <c r="J265" i="48"/>
  <c r="BE265" i="48" s="1"/>
  <c r="BK263" i="48"/>
  <c r="BI263" i="48"/>
  <c r="BH263" i="48"/>
  <c r="BG263" i="48"/>
  <c r="BF263" i="48"/>
  <c r="T263" i="48"/>
  <c r="R263" i="48"/>
  <c r="P263" i="48"/>
  <c r="J263" i="48"/>
  <c r="BE263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7" i="48"/>
  <c r="BI257" i="48"/>
  <c r="BH257" i="48"/>
  <c r="BG257" i="48"/>
  <c r="BF257" i="48"/>
  <c r="T257" i="48"/>
  <c r="R257" i="48"/>
  <c r="P257" i="48"/>
  <c r="J257" i="48"/>
  <c r="BE257" i="48" s="1"/>
  <c r="BK255" i="48"/>
  <c r="BI255" i="48"/>
  <c r="BH255" i="48"/>
  <c r="BG255" i="48"/>
  <c r="BF255" i="48"/>
  <c r="T255" i="48"/>
  <c r="R255" i="48"/>
  <c r="P255" i="48"/>
  <c r="J255" i="48"/>
  <c r="BE255" i="48" s="1"/>
  <c r="BK253" i="48"/>
  <c r="BI253" i="48"/>
  <c r="BH253" i="48"/>
  <c r="BG253" i="48"/>
  <c r="BF253" i="48"/>
  <c r="T253" i="48"/>
  <c r="R253" i="48"/>
  <c r="P253" i="48"/>
  <c r="J253" i="48"/>
  <c r="BE253" i="48" s="1"/>
  <c r="BK251" i="48"/>
  <c r="BI251" i="48"/>
  <c r="BH251" i="48"/>
  <c r="BG251" i="48"/>
  <c r="BF251" i="48"/>
  <c r="T251" i="48"/>
  <c r="R251" i="48"/>
  <c r="P251" i="48"/>
  <c r="J251" i="48"/>
  <c r="BE251" i="48" s="1"/>
  <c r="BK249" i="48"/>
  <c r="BI249" i="48"/>
  <c r="BH249" i="48"/>
  <c r="BG249" i="48"/>
  <c r="BF249" i="48"/>
  <c r="T249" i="48"/>
  <c r="R249" i="48"/>
  <c r="P249" i="48"/>
  <c r="J249" i="48"/>
  <c r="BE249" i="48" s="1"/>
  <c r="BK247" i="48"/>
  <c r="BI247" i="48"/>
  <c r="BH247" i="48"/>
  <c r="BG247" i="48"/>
  <c r="BF247" i="48"/>
  <c r="T247" i="48"/>
  <c r="R247" i="48"/>
  <c r="P247" i="48"/>
  <c r="J247" i="48"/>
  <c r="BE247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1" i="48"/>
  <c r="BI241" i="48"/>
  <c r="BH241" i="48"/>
  <c r="BG241" i="48"/>
  <c r="BF241" i="48"/>
  <c r="T241" i="48"/>
  <c r="R241" i="48"/>
  <c r="P241" i="48"/>
  <c r="J241" i="48"/>
  <c r="BE241" i="48" s="1"/>
  <c r="BK239" i="48"/>
  <c r="BI239" i="48"/>
  <c r="BH239" i="48"/>
  <c r="BG239" i="48"/>
  <c r="BF239" i="48"/>
  <c r="T239" i="48"/>
  <c r="R239" i="48"/>
  <c r="P239" i="48"/>
  <c r="J239" i="48"/>
  <c r="BE239" i="48" s="1"/>
  <c r="BK237" i="48"/>
  <c r="BI237" i="48"/>
  <c r="BH237" i="48"/>
  <c r="BG237" i="48"/>
  <c r="BF237" i="48"/>
  <c r="T237" i="48"/>
  <c r="R237" i="48"/>
  <c r="P237" i="48"/>
  <c r="J237" i="48"/>
  <c r="BE237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K230" i="48" s="1"/>
  <c r="BI231" i="48"/>
  <c r="BH231" i="48"/>
  <c r="BG231" i="48"/>
  <c r="BF231" i="48"/>
  <c r="T231" i="48"/>
  <c r="T230" i="48" s="1"/>
  <c r="R231" i="48"/>
  <c r="R230" i="48" s="1"/>
  <c r="P231" i="48"/>
  <c r="P230" i="48" s="1"/>
  <c r="J231" i="48"/>
  <c r="BE231" i="48" s="1"/>
  <c r="BK228" i="48"/>
  <c r="BI228" i="48"/>
  <c r="BH228" i="48"/>
  <c r="BG228" i="48"/>
  <c r="BF228" i="48"/>
  <c r="BE228" i="48"/>
  <c r="T228" i="48"/>
  <c r="R228" i="48"/>
  <c r="P228" i="48"/>
  <c r="J228" i="48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BE224" i="48"/>
  <c r="T224" i="48"/>
  <c r="R224" i="48"/>
  <c r="P224" i="48"/>
  <c r="J224" i="48"/>
  <c r="BK222" i="48"/>
  <c r="BI222" i="48"/>
  <c r="BH222" i="48"/>
  <c r="BG222" i="48"/>
  <c r="BF222" i="48"/>
  <c r="F34" i="48" s="1"/>
  <c r="T222" i="48"/>
  <c r="R222" i="48"/>
  <c r="P222" i="48"/>
  <c r="J222" i="48"/>
  <c r="BE222" i="48" s="1"/>
  <c r="BK220" i="48"/>
  <c r="BI220" i="48"/>
  <c r="BH220" i="48"/>
  <c r="BG220" i="48"/>
  <c r="BF220" i="48"/>
  <c r="BE220" i="48"/>
  <c r="T220" i="48"/>
  <c r="R220" i="48"/>
  <c r="P220" i="48"/>
  <c r="J220" i="48"/>
  <c r="BK219" i="48"/>
  <c r="T219" i="48"/>
  <c r="R219" i="48"/>
  <c r="P219" i="48"/>
  <c r="J219" i="48"/>
  <c r="J100" i="48" s="1"/>
  <c r="BK217" i="48"/>
  <c r="BI217" i="48"/>
  <c r="BH217" i="48"/>
  <c r="BG217" i="48"/>
  <c r="BF217" i="48"/>
  <c r="T217" i="48"/>
  <c r="R217" i="48"/>
  <c r="P217" i="48"/>
  <c r="J217" i="48"/>
  <c r="BE217" i="48" s="1"/>
  <c r="BK215" i="48"/>
  <c r="BI215" i="48"/>
  <c r="BH215" i="48"/>
  <c r="BG215" i="48"/>
  <c r="BF215" i="48"/>
  <c r="T215" i="48"/>
  <c r="R215" i="48"/>
  <c r="P215" i="48"/>
  <c r="J215" i="48"/>
  <c r="BE215" i="48" s="1"/>
  <c r="BK213" i="48"/>
  <c r="BI213" i="48"/>
  <c r="BH213" i="48"/>
  <c r="BG213" i="48"/>
  <c r="BF213" i="48"/>
  <c r="T213" i="48"/>
  <c r="R213" i="48"/>
  <c r="P213" i="48"/>
  <c r="J213" i="48"/>
  <c r="BE213" i="48" s="1"/>
  <c r="BK211" i="48"/>
  <c r="BI211" i="48"/>
  <c r="BH211" i="48"/>
  <c r="BG211" i="48"/>
  <c r="BF211" i="48"/>
  <c r="T211" i="48"/>
  <c r="R211" i="48"/>
  <c r="P211" i="48"/>
  <c r="J211" i="48"/>
  <c r="BE211" i="48" s="1"/>
  <c r="BK209" i="48"/>
  <c r="BI209" i="48"/>
  <c r="BH209" i="48"/>
  <c r="BG209" i="48"/>
  <c r="BF209" i="48"/>
  <c r="T209" i="48"/>
  <c r="R209" i="48"/>
  <c r="P209" i="48"/>
  <c r="J209" i="48"/>
  <c r="BE209" i="48" s="1"/>
  <c r="BK207" i="48"/>
  <c r="BI207" i="48"/>
  <c r="BH207" i="48"/>
  <c r="BG207" i="48"/>
  <c r="BF207" i="48"/>
  <c r="T207" i="48"/>
  <c r="R207" i="48"/>
  <c r="P207" i="48"/>
  <c r="J207" i="48"/>
  <c r="BE207" i="48" s="1"/>
  <c r="BK205" i="48"/>
  <c r="BI205" i="48"/>
  <c r="BH205" i="48"/>
  <c r="BG205" i="48"/>
  <c r="BF205" i="48"/>
  <c r="T205" i="48"/>
  <c r="R205" i="48"/>
  <c r="P205" i="48"/>
  <c r="J205" i="48"/>
  <c r="BE205" i="48" s="1"/>
  <c r="BK203" i="48"/>
  <c r="BI203" i="48"/>
  <c r="BH203" i="48"/>
  <c r="BG203" i="48"/>
  <c r="BF203" i="48"/>
  <c r="T203" i="48"/>
  <c r="R203" i="48"/>
  <c r="P203" i="48"/>
  <c r="J203" i="48"/>
  <c r="BE203" i="48" s="1"/>
  <c r="BK201" i="48"/>
  <c r="BI201" i="48"/>
  <c r="BH201" i="48"/>
  <c r="BG201" i="48"/>
  <c r="BF201" i="48"/>
  <c r="T201" i="48"/>
  <c r="R201" i="48"/>
  <c r="P201" i="48"/>
  <c r="J201" i="48"/>
  <c r="BE201" i="48" s="1"/>
  <c r="BK199" i="48"/>
  <c r="BI199" i="48"/>
  <c r="BH199" i="48"/>
  <c r="BG199" i="48"/>
  <c r="BF199" i="48"/>
  <c r="T199" i="48"/>
  <c r="R199" i="48"/>
  <c r="P199" i="48"/>
  <c r="J199" i="48"/>
  <c r="BE199" i="48" s="1"/>
  <c r="BK197" i="48"/>
  <c r="BI197" i="48"/>
  <c r="BH197" i="48"/>
  <c r="BG197" i="48"/>
  <c r="BF197" i="48"/>
  <c r="T197" i="48"/>
  <c r="R197" i="48"/>
  <c r="P197" i="48"/>
  <c r="J197" i="48"/>
  <c r="BE197" i="48" s="1"/>
  <c r="BK195" i="48"/>
  <c r="BI195" i="48"/>
  <c r="BH195" i="48"/>
  <c r="BG195" i="48"/>
  <c r="BF195" i="48"/>
  <c r="T195" i="48"/>
  <c r="R195" i="48"/>
  <c r="P195" i="48"/>
  <c r="J195" i="48"/>
  <c r="BE195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9" i="48"/>
  <c r="BI189" i="48"/>
  <c r="BH189" i="48"/>
  <c r="BG189" i="48"/>
  <c r="BF189" i="48"/>
  <c r="T189" i="48"/>
  <c r="R189" i="48"/>
  <c r="P189" i="48"/>
  <c r="J189" i="48"/>
  <c r="BE189" i="48" s="1"/>
  <c r="BK187" i="48"/>
  <c r="BI187" i="48"/>
  <c r="BH187" i="48"/>
  <c r="BG187" i="48"/>
  <c r="BF187" i="48"/>
  <c r="T187" i="48"/>
  <c r="R187" i="48"/>
  <c r="P187" i="48"/>
  <c r="J187" i="48"/>
  <c r="BE187" i="48" s="1"/>
  <c r="BK185" i="48"/>
  <c r="BI185" i="48"/>
  <c r="BH185" i="48"/>
  <c r="BG185" i="48"/>
  <c r="BF185" i="48"/>
  <c r="T185" i="48"/>
  <c r="R185" i="48"/>
  <c r="P185" i="48"/>
  <c r="J185" i="48"/>
  <c r="BE185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9" i="48"/>
  <c r="BI179" i="48"/>
  <c r="BH179" i="48"/>
  <c r="BG179" i="48"/>
  <c r="BF179" i="48"/>
  <c r="T179" i="48"/>
  <c r="R179" i="48"/>
  <c r="P179" i="48"/>
  <c r="J179" i="48"/>
  <c r="BE179" i="48" s="1"/>
  <c r="BK175" i="48"/>
  <c r="BI175" i="48"/>
  <c r="BH175" i="48"/>
  <c r="BG175" i="48"/>
  <c r="BF175" i="48"/>
  <c r="T175" i="48"/>
  <c r="R175" i="48"/>
  <c r="P175" i="48"/>
  <c r="J175" i="48"/>
  <c r="BE175" i="48" s="1"/>
  <c r="BK168" i="48"/>
  <c r="BI168" i="48"/>
  <c r="BH168" i="48"/>
  <c r="BG168" i="48"/>
  <c r="BF168" i="48"/>
  <c r="T168" i="48"/>
  <c r="R168" i="48"/>
  <c r="P168" i="48"/>
  <c r="J168" i="48"/>
  <c r="BE168" i="48" s="1"/>
  <c r="BK161" i="48"/>
  <c r="BI161" i="48"/>
  <c r="BH161" i="48"/>
  <c r="BG161" i="48"/>
  <c r="BF161" i="48"/>
  <c r="T161" i="48"/>
  <c r="R161" i="48"/>
  <c r="P161" i="48"/>
  <c r="J161" i="48"/>
  <c r="BE161" i="48" s="1"/>
  <c r="BK159" i="48"/>
  <c r="BI159" i="48"/>
  <c r="BH159" i="48"/>
  <c r="BG159" i="48"/>
  <c r="BF159" i="48"/>
  <c r="T159" i="48"/>
  <c r="R159" i="48"/>
  <c r="P159" i="48"/>
  <c r="J159" i="48"/>
  <c r="BE159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9" i="48"/>
  <c r="BI149" i="48"/>
  <c r="BH149" i="48"/>
  <c r="BG149" i="48"/>
  <c r="BF149" i="48"/>
  <c r="T149" i="48"/>
  <c r="R149" i="48"/>
  <c r="P149" i="48"/>
  <c r="J149" i="48"/>
  <c r="BE149" i="48" s="1"/>
  <c r="BK147" i="48"/>
  <c r="BI147" i="48"/>
  <c r="BH147" i="48"/>
  <c r="BG147" i="48"/>
  <c r="BF147" i="48"/>
  <c r="T147" i="48"/>
  <c r="R147" i="48"/>
  <c r="P147" i="48"/>
  <c r="J147" i="48"/>
  <c r="BE147" i="48" s="1"/>
  <c r="BK145" i="48"/>
  <c r="BI145" i="48"/>
  <c r="BH145" i="48"/>
  <c r="BG145" i="48"/>
  <c r="BF145" i="48"/>
  <c r="T145" i="48"/>
  <c r="R145" i="48"/>
  <c r="P145" i="48"/>
  <c r="J145" i="48"/>
  <c r="BE145" i="48" s="1"/>
  <c r="BK143" i="48"/>
  <c r="BI143" i="48"/>
  <c r="BH143" i="48"/>
  <c r="BG143" i="48"/>
  <c r="BF143" i="48"/>
  <c r="T143" i="48"/>
  <c r="R143" i="48"/>
  <c r="P143" i="48"/>
  <c r="J143" i="48"/>
  <c r="BE143" i="48" s="1"/>
  <c r="BK141" i="48"/>
  <c r="BI141" i="48"/>
  <c r="BH141" i="48"/>
  <c r="BG141" i="48"/>
  <c r="BF141" i="48"/>
  <c r="T141" i="48"/>
  <c r="R141" i="48"/>
  <c r="P141" i="48"/>
  <c r="J141" i="48"/>
  <c r="BE141" i="48" s="1"/>
  <c r="BK139" i="48"/>
  <c r="BI139" i="48"/>
  <c r="BH139" i="48"/>
  <c r="BG139" i="48"/>
  <c r="BF139" i="48"/>
  <c r="T139" i="48"/>
  <c r="R139" i="48"/>
  <c r="P139" i="48"/>
  <c r="J139" i="48"/>
  <c r="BE139" i="48" s="1"/>
  <c r="BK137" i="48"/>
  <c r="BI137" i="48"/>
  <c r="BH137" i="48"/>
  <c r="BG137" i="48"/>
  <c r="BF137" i="48"/>
  <c r="T137" i="48"/>
  <c r="R137" i="48"/>
  <c r="P137" i="48"/>
  <c r="J137" i="48"/>
  <c r="BE137" i="48" s="1"/>
  <c r="BK135" i="48"/>
  <c r="BI135" i="48"/>
  <c r="BH135" i="48"/>
  <c r="BG135" i="48"/>
  <c r="BF135" i="48"/>
  <c r="T135" i="48"/>
  <c r="R135" i="48"/>
  <c r="P135" i="48"/>
  <c r="J135" i="48"/>
  <c r="BE135" i="48" s="1"/>
  <c r="BK133" i="48"/>
  <c r="BI133" i="48"/>
  <c r="BH133" i="48"/>
  <c r="BG133" i="48"/>
  <c r="BF133" i="48"/>
  <c r="T133" i="48"/>
  <c r="R133" i="48"/>
  <c r="P133" i="48"/>
  <c r="J133" i="48"/>
  <c r="BE133" i="48" s="1"/>
  <c r="BK131" i="48"/>
  <c r="BI131" i="48"/>
  <c r="BH131" i="48"/>
  <c r="F36" i="48" s="1"/>
  <c r="BG131" i="48"/>
  <c r="BF131" i="48"/>
  <c r="T131" i="48"/>
  <c r="T128" i="48" s="1"/>
  <c r="R131" i="48"/>
  <c r="R128" i="48" s="1"/>
  <c r="P131" i="48"/>
  <c r="P128" i="48" s="1"/>
  <c r="J131" i="48"/>
  <c r="BE131" i="48" s="1"/>
  <c r="BK129" i="48"/>
  <c r="BI129" i="48"/>
  <c r="BH129" i="48"/>
  <c r="BG129" i="48"/>
  <c r="F35" i="48" s="1"/>
  <c r="BF129" i="48"/>
  <c r="J34" i="48" s="1"/>
  <c r="T129" i="48"/>
  <c r="R129" i="48"/>
  <c r="P129" i="48"/>
  <c r="J129" i="48"/>
  <c r="BE129" i="48" s="1"/>
  <c r="BK128" i="48"/>
  <c r="J128" i="48" s="1"/>
  <c r="J99" i="48" s="1"/>
  <c r="J121" i="48"/>
  <c r="F121" i="48"/>
  <c r="F119" i="48"/>
  <c r="E117" i="48"/>
  <c r="J91" i="48"/>
  <c r="F89" i="48"/>
  <c r="E87" i="48"/>
  <c r="J37" i="48"/>
  <c r="F37" i="48"/>
  <c r="J36" i="48"/>
  <c r="J35" i="48"/>
  <c r="J24" i="48"/>
  <c r="E24" i="48"/>
  <c r="J92" i="48" s="1"/>
  <c r="J23" i="48"/>
  <c r="J18" i="48"/>
  <c r="E18" i="48"/>
  <c r="F92" i="48" s="1"/>
  <c r="J17" i="48"/>
  <c r="J15" i="48"/>
  <c r="E15" i="48"/>
  <c r="F91" i="48" s="1"/>
  <c r="J14" i="48"/>
  <c r="J12" i="48"/>
  <c r="J89" i="48" s="1"/>
  <c r="E7" i="48"/>
  <c r="E85" i="48" s="1"/>
  <c r="BK310" i="47"/>
  <c r="BI310" i="47"/>
  <c r="BH310" i="47"/>
  <c r="BG310" i="47"/>
  <c r="BF310" i="47"/>
  <c r="BE310" i="47"/>
  <c r="T310" i="47"/>
  <c r="R310" i="47"/>
  <c r="P310" i="47"/>
  <c r="J310" i="47"/>
  <c r="BK307" i="47"/>
  <c r="BI307" i="47"/>
  <c r="BH307" i="47"/>
  <c r="BG307" i="47"/>
  <c r="BF307" i="47"/>
  <c r="BE307" i="47"/>
  <c r="T307" i="47"/>
  <c r="R307" i="47"/>
  <c r="P307" i="47"/>
  <c r="J307" i="47"/>
  <c r="BK304" i="47"/>
  <c r="BI304" i="47"/>
  <c r="BH304" i="47"/>
  <c r="BG304" i="47"/>
  <c r="BF304" i="47"/>
  <c r="BE304" i="47"/>
  <c r="T304" i="47"/>
  <c r="R304" i="47"/>
  <c r="P304" i="47"/>
  <c r="J304" i="47"/>
  <c r="BK302" i="47"/>
  <c r="BI302" i="47"/>
  <c r="BH302" i="47"/>
  <c r="BG302" i="47"/>
  <c r="BF302" i="47"/>
  <c r="BE302" i="47"/>
  <c r="T302" i="47"/>
  <c r="R302" i="47"/>
  <c r="P302" i="47"/>
  <c r="J302" i="47"/>
  <c r="BK300" i="47"/>
  <c r="BI300" i="47"/>
  <c r="BH300" i="47"/>
  <c r="BG300" i="47"/>
  <c r="BF300" i="47"/>
  <c r="BE300" i="47"/>
  <c r="T300" i="47"/>
  <c r="R300" i="47"/>
  <c r="P300" i="47"/>
  <c r="J300" i="47"/>
  <c r="BK298" i="47"/>
  <c r="BI298" i="47"/>
  <c r="BH298" i="47"/>
  <c r="BG298" i="47"/>
  <c r="BF298" i="47"/>
  <c r="BE298" i="47"/>
  <c r="T298" i="47"/>
  <c r="R298" i="47"/>
  <c r="P298" i="47"/>
  <c r="J298" i="47"/>
  <c r="BK295" i="47"/>
  <c r="BI295" i="47"/>
  <c r="BH295" i="47"/>
  <c r="BG295" i="47"/>
  <c r="BF295" i="47"/>
  <c r="BE295" i="47"/>
  <c r="T295" i="47"/>
  <c r="R295" i="47"/>
  <c r="P295" i="47"/>
  <c r="J295" i="47"/>
  <c r="BK293" i="47"/>
  <c r="BI293" i="47"/>
  <c r="BH293" i="47"/>
  <c r="BG293" i="47"/>
  <c r="BF293" i="47"/>
  <c r="BE293" i="47"/>
  <c r="T293" i="47"/>
  <c r="R293" i="47"/>
  <c r="P293" i="47"/>
  <c r="J293" i="47"/>
  <c r="BK291" i="47"/>
  <c r="BI291" i="47"/>
  <c r="BH291" i="47"/>
  <c r="BG291" i="47"/>
  <c r="BF291" i="47"/>
  <c r="BE291" i="47"/>
  <c r="T291" i="47"/>
  <c r="R291" i="47"/>
  <c r="P291" i="47"/>
  <c r="J291" i="47"/>
  <c r="BK289" i="47"/>
  <c r="BI289" i="47"/>
  <c r="BH289" i="47"/>
  <c r="BG289" i="47"/>
  <c r="BF289" i="47"/>
  <c r="BE289" i="47"/>
  <c r="T289" i="47"/>
  <c r="R289" i="47"/>
  <c r="P289" i="47"/>
  <c r="J289" i="47"/>
  <c r="BK286" i="47"/>
  <c r="BI286" i="47"/>
  <c r="BH286" i="47"/>
  <c r="BG286" i="47"/>
  <c r="BF286" i="47"/>
  <c r="BE286" i="47"/>
  <c r="T286" i="47"/>
  <c r="R286" i="47"/>
  <c r="P286" i="47"/>
  <c r="J286" i="47"/>
  <c r="BK284" i="47"/>
  <c r="BI284" i="47"/>
  <c r="BH284" i="47"/>
  <c r="BG284" i="47"/>
  <c r="BF284" i="47"/>
  <c r="BE284" i="47"/>
  <c r="T284" i="47"/>
  <c r="R284" i="47"/>
  <c r="P284" i="47"/>
  <c r="J284" i="47"/>
  <c r="BK282" i="47"/>
  <c r="BI282" i="47"/>
  <c r="BH282" i="47"/>
  <c r="BG282" i="47"/>
  <c r="BF282" i="47"/>
  <c r="BE282" i="47"/>
  <c r="T282" i="47"/>
  <c r="R282" i="47"/>
  <c r="P282" i="47"/>
  <c r="J282" i="47"/>
  <c r="BK280" i="47"/>
  <c r="BI280" i="47"/>
  <c r="BH280" i="47"/>
  <c r="BG280" i="47"/>
  <c r="BF280" i="47"/>
  <c r="BE280" i="47"/>
  <c r="T280" i="47"/>
  <c r="R280" i="47"/>
  <c r="P280" i="47"/>
  <c r="J280" i="47"/>
  <c r="BK278" i="47"/>
  <c r="BI278" i="47"/>
  <c r="BH278" i="47"/>
  <c r="BG278" i="47"/>
  <c r="BF278" i="47"/>
  <c r="BE278" i="47"/>
  <c r="T278" i="47"/>
  <c r="R278" i="47"/>
  <c r="P278" i="47"/>
  <c r="J278" i="47"/>
  <c r="BK276" i="47"/>
  <c r="BK275" i="47" s="1"/>
  <c r="J275" i="47" s="1"/>
  <c r="J105" i="47" s="1"/>
  <c r="BI276" i="47"/>
  <c r="BH276" i="47"/>
  <c r="BG276" i="47"/>
  <c r="BF276" i="47"/>
  <c r="BE276" i="47"/>
  <c r="T276" i="47"/>
  <c r="T275" i="47" s="1"/>
  <c r="R276" i="47"/>
  <c r="R275" i="47" s="1"/>
  <c r="P276" i="47"/>
  <c r="P275" i="47" s="1"/>
  <c r="J276" i="47"/>
  <c r="BK272" i="47"/>
  <c r="BI272" i="47"/>
  <c r="BH272" i="47"/>
  <c r="BG272" i="47"/>
  <c r="BF272" i="47"/>
  <c r="BE272" i="47"/>
  <c r="T272" i="47"/>
  <c r="R272" i="47"/>
  <c r="P272" i="47"/>
  <c r="J272" i="47"/>
  <c r="BK270" i="47"/>
  <c r="BI270" i="47"/>
  <c r="BH270" i="47"/>
  <c r="BG270" i="47"/>
  <c r="BF270" i="47"/>
  <c r="T270" i="47"/>
  <c r="R270" i="47"/>
  <c r="P270" i="47"/>
  <c r="J270" i="47"/>
  <c r="BE270" i="47" s="1"/>
  <c r="BK268" i="47"/>
  <c r="BI268" i="47"/>
  <c r="BH268" i="47"/>
  <c r="BG268" i="47"/>
  <c r="BF268" i="47"/>
  <c r="T268" i="47"/>
  <c r="R268" i="47"/>
  <c r="P268" i="47"/>
  <c r="J268" i="47"/>
  <c r="BE268" i="47" s="1"/>
  <c r="BK266" i="47"/>
  <c r="BI266" i="47"/>
  <c r="BH266" i="47"/>
  <c r="BG266" i="47"/>
  <c r="BF266" i="47"/>
  <c r="T266" i="47"/>
  <c r="R266" i="47"/>
  <c r="P266" i="47"/>
  <c r="J266" i="47"/>
  <c r="BE266" i="47" s="1"/>
  <c r="BK264" i="47"/>
  <c r="BI264" i="47"/>
  <c r="BH264" i="47"/>
  <c r="BG264" i="47"/>
  <c r="BF264" i="47"/>
  <c r="T264" i="47"/>
  <c r="R264" i="47"/>
  <c r="P264" i="47"/>
  <c r="J264" i="47"/>
  <c r="BE264" i="47" s="1"/>
  <c r="BK262" i="47"/>
  <c r="BI262" i="47"/>
  <c r="BH262" i="47"/>
  <c r="BG262" i="47"/>
  <c r="BF262" i="47"/>
  <c r="T262" i="47"/>
  <c r="R262" i="47"/>
  <c r="P262" i="47"/>
  <c r="J262" i="47"/>
  <c r="BE262" i="47" s="1"/>
  <c r="BK260" i="47"/>
  <c r="BI260" i="47"/>
  <c r="BH260" i="47"/>
  <c r="BG260" i="47"/>
  <c r="BF260" i="47"/>
  <c r="T260" i="47"/>
  <c r="R260" i="47"/>
  <c r="R257" i="47" s="1"/>
  <c r="P260" i="47"/>
  <c r="J260" i="47"/>
  <c r="BE260" i="47" s="1"/>
  <c r="BK258" i="47"/>
  <c r="BK257" i="47" s="1"/>
  <c r="J257" i="47" s="1"/>
  <c r="J104" i="47" s="1"/>
  <c r="BI258" i="47"/>
  <c r="BH258" i="47"/>
  <c r="BG258" i="47"/>
  <c r="BF258" i="47"/>
  <c r="T258" i="47"/>
  <c r="R258" i="47"/>
  <c r="P258" i="47"/>
  <c r="P257" i="47" s="1"/>
  <c r="J258" i="47"/>
  <c r="BE258" i="47" s="1"/>
  <c r="T257" i="47"/>
  <c r="BK255" i="47"/>
  <c r="BI255" i="47"/>
  <c r="BH255" i="47"/>
  <c r="BG255" i="47"/>
  <c r="BF255" i="47"/>
  <c r="BE255" i="47"/>
  <c r="T255" i="47"/>
  <c r="R255" i="47"/>
  <c r="P255" i="47"/>
  <c r="J255" i="47"/>
  <c r="BK253" i="47"/>
  <c r="BI253" i="47"/>
  <c r="BH253" i="47"/>
  <c r="BG253" i="47"/>
  <c r="BF253" i="47"/>
  <c r="BE253" i="47"/>
  <c r="T253" i="47"/>
  <c r="R253" i="47"/>
  <c r="P253" i="47"/>
  <c r="J253" i="47"/>
  <c r="BK251" i="47"/>
  <c r="BI251" i="47"/>
  <c r="BH251" i="47"/>
  <c r="BG251" i="47"/>
  <c r="BF251" i="47"/>
  <c r="BE251" i="47"/>
  <c r="T251" i="47"/>
  <c r="R251" i="47"/>
  <c r="P251" i="47"/>
  <c r="J251" i="47"/>
  <c r="BK249" i="47"/>
  <c r="BI249" i="47"/>
  <c r="BH249" i="47"/>
  <c r="BG249" i="47"/>
  <c r="BF249" i="47"/>
  <c r="BE249" i="47"/>
  <c r="T249" i="47"/>
  <c r="R249" i="47"/>
  <c r="P249" i="47"/>
  <c r="J249" i="47"/>
  <c r="BK247" i="47"/>
  <c r="BI247" i="47"/>
  <c r="BH247" i="47"/>
  <c r="BG247" i="47"/>
  <c r="BF247" i="47"/>
  <c r="BE247" i="47"/>
  <c r="T247" i="47"/>
  <c r="R247" i="47"/>
  <c r="P247" i="47"/>
  <c r="J247" i="47"/>
  <c r="BK245" i="47"/>
  <c r="BI245" i="47"/>
  <c r="BH245" i="47"/>
  <c r="BG245" i="47"/>
  <c r="BF245" i="47"/>
  <c r="BE245" i="47"/>
  <c r="T245" i="47"/>
  <c r="R245" i="47"/>
  <c r="P245" i="47"/>
  <c r="J245" i="47"/>
  <c r="BK243" i="47"/>
  <c r="BI243" i="47"/>
  <c r="BH243" i="47"/>
  <c r="BG243" i="47"/>
  <c r="BF243" i="47"/>
  <c r="BE243" i="47"/>
  <c r="T243" i="47"/>
  <c r="R243" i="47"/>
  <c r="P243" i="47"/>
  <c r="J243" i="47"/>
  <c r="BK241" i="47"/>
  <c r="BI241" i="47"/>
  <c r="BH241" i="47"/>
  <c r="BG241" i="47"/>
  <c r="BF241" i="47"/>
  <c r="BE241" i="47"/>
  <c r="T241" i="47"/>
  <c r="R241" i="47"/>
  <c r="P241" i="47"/>
  <c r="J241" i="47"/>
  <c r="BK238" i="47"/>
  <c r="BI238" i="47"/>
  <c r="BH238" i="47"/>
  <c r="BG238" i="47"/>
  <c r="BF238" i="47"/>
  <c r="BE238" i="47"/>
  <c r="T238" i="47"/>
  <c r="R238" i="47"/>
  <c r="P238" i="47"/>
  <c r="J238" i="47"/>
  <c r="BK235" i="47"/>
  <c r="BI235" i="47"/>
  <c r="BH235" i="47"/>
  <c r="BG235" i="47"/>
  <c r="BF235" i="47"/>
  <c r="BE235" i="47"/>
  <c r="T235" i="47"/>
  <c r="R235" i="47"/>
  <c r="P235" i="47"/>
  <c r="J235" i="47"/>
  <c r="BK233" i="47"/>
  <c r="BI233" i="47"/>
  <c r="BH233" i="47"/>
  <c r="BG233" i="47"/>
  <c r="BF233" i="47"/>
  <c r="BE233" i="47"/>
  <c r="T233" i="47"/>
  <c r="R233" i="47"/>
  <c r="P233" i="47"/>
  <c r="J233" i="47"/>
  <c r="BK231" i="47"/>
  <c r="BI231" i="47"/>
  <c r="BH231" i="47"/>
  <c r="BG231" i="47"/>
  <c r="BF231" i="47"/>
  <c r="BE231" i="47"/>
  <c r="T231" i="47"/>
  <c r="R231" i="47"/>
  <c r="P231" i="47"/>
  <c r="J231" i="47"/>
  <c r="BK229" i="47"/>
  <c r="BK228" i="47" s="1"/>
  <c r="J228" i="47" s="1"/>
  <c r="J103" i="47" s="1"/>
  <c r="BI229" i="47"/>
  <c r="BH229" i="47"/>
  <c r="BG229" i="47"/>
  <c r="BF229" i="47"/>
  <c r="BE229" i="47"/>
  <c r="T229" i="47"/>
  <c r="T228" i="47" s="1"/>
  <c r="R229" i="47"/>
  <c r="R228" i="47" s="1"/>
  <c r="P229" i="47"/>
  <c r="P228" i="47" s="1"/>
  <c r="J229" i="47"/>
  <c r="BK225" i="47"/>
  <c r="BI225" i="47"/>
  <c r="BH225" i="47"/>
  <c r="BG225" i="47"/>
  <c r="BF225" i="47"/>
  <c r="T225" i="47"/>
  <c r="R225" i="47"/>
  <c r="P225" i="47"/>
  <c r="J225" i="47"/>
  <c r="BE225" i="47" s="1"/>
  <c r="BK223" i="47"/>
  <c r="BI223" i="47"/>
  <c r="BH223" i="47"/>
  <c r="BG223" i="47"/>
  <c r="BF223" i="47"/>
  <c r="T223" i="47"/>
  <c r="R223" i="47"/>
  <c r="P223" i="47"/>
  <c r="J223" i="47"/>
  <c r="BE223" i="47" s="1"/>
  <c r="BK220" i="47"/>
  <c r="BI220" i="47"/>
  <c r="BH220" i="47"/>
  <c r="BG220" i="47"/>
  <c r="BF220" i="47"/>
  <c r="T220" i="47"/>
  <c r="R220" i="47"/>
  <c r="P220" i="47"/>
  <c r="J220" i="47"/>
  <c r="BE220" i="47" s="1"/>
  <c r="BK218" i="47"/>
  <c r="BI218" i="47"/>
  <c r="BH218" i="47"/>
  <c r="BG218" i="47"/>
  <c r="BF218" i="47"/>
  <c r="T218" i="47"/>
  <c r="R218" i="47"/>
  <c r="P218" i="47"/>
  <c r="J218" i="47"/>
  <c r="BE218" i="47" s="1"/>
  <c r="BK216" i="47"/>
  <c r="BI216" i="47"/>
  <c r="BH216" i="47"/>
  <c r="BG216" i="47"/>
  <c r="BF216" i="47"/>
  <c r="T216" i="47"/>
  <c r="R216" i="47"/>
  <c r="R212" i="47" s="1"/>
  <c r="P216" i="47"/>
  <c r="J216" i="47"/>
  <c r="BE216" i="47" s="1"/>
  <c r="BK213" i="47"/>
  <c r="BK212" i="47" s="1"/>
  <c r="J212" i="47" s="1"/>
  <c r="J102" i="47" s="1"/>
  <c r="BI213" i="47"/>
  <c r="BH213" i="47"/>
  <c r="BG213" i="47"/>
  <c r="BF213" i="47"/>
  <c r="T213" i="47"/>
  <c r="R213" i="47"/>
  <c r="P213" i="47"/>
  <c r="P212" i="47" s="1"/>
  <c r="J213" i="47"/>
  <c r="BE213" i="47" s="1"/>
  <c r="T212" i="47"/>
  <c r="BK210" i="47"/>
  <c r="BI210" i="47"/>
  <c r="BH210" i="47"/>
  <c r="BG210" i="47"/>
  <c r="BF210" i="47"/>
  <c r="BE210" i="47"/>
  <c r="T210" i="47"/>
  <c r="R210" i="47"/>
  <c r="P210" i="47"/>
  <c r="J210" i="47"/>
  <c r="BK207" i="47"/>
  <c r="BI207" i="47"/>
  <c r="BH207" i="47"/>
  <c r="BG207" i="47"/>
  <c r="BF207" i="47"/>
  <c r="BE207" i="47"/>
  <c r="T207" i="47"/>
  <c r="R207" i="47"/>
  <c r="P207" i="47"/>
  <c r="J207" i="47"/>
  <c r="BK204" i="47"/>
  <c r="BI204" i="47"/>
  <c r="BH204" i="47"/>
  <c r="BG204" i="47"/>
  <c r="BF204" i="47"/>
  <c r="BE204" i="47"/>
  <c r="T204" i="47"/>
  <c r="R204" i="47"/>
  <c r="P204" i="47"/>
  <c r="J204" i="47"/>
  <c r="BK201" i="47"/>
  <c r="BI201" i="47"/>
  <c r="BH201" i="47"/>
  <c r="BG201" i="47"/>
  <c r="BF201" i="47"/>
  <c r="BE201" i="47"/>
  <c r="T201" i="47"/>
  <c r="R201" i="47"/>
  <c r="P201" i="47"/>
  <c r="J201" i="47"/>
  <c r="BK198" i="47"/>
  <c r="BI198" i="47"/>
  <c r="BH198" i="47"/>
  <c r="BG198" i="47"/>
  <c r="BF198" i="47"/>
  <c r="BE198" i="47"/>
  <c r="T198" i="47"/>
  <c r="R198" i="47"/>
  <c r="P198" i="47"/>
  <c r="J198" i="47"/>
  <c r="BK195" i="47"/>
  <c r="BI195" i="47"/>
  <c r="BH195" i="47"/>
  <c r="BG195" i="47"/>
  <c r="BF195" i="47"/>
  <c r="BE195" i="47"/>
  <c r="T195" i="47"/>
  <c r="R195" i="47"/>
  <c r="P195" i="47"/>
  <c r="J195" i="47"/>
  <c r="BK192" i="47"/>
  <c r="BI192" i="47"/>
  <c r="BH192" i="47"/>
  <c r="BG192" i="47"/>
  <c r="BF192" i="47"/>
  <c r="BE192" i="47"/>
  <c r="T192" i="47"/>
  <c r="R192" i="47"/>
  <c r="P192" i="47"/>
  <c r="J192" i="47"/>
  <c r="BK189" i="47"/>
  <c r="BI189" i="47"/>
  <c r="BH189" i="47"/>
  <c r="BG189" i="47"/>
  <c r="BF189" i="47"/>
  <c r="BE189" i="47"/>
  <c r="T189" i="47"/>
  <c r="R189" i="47"/>
  <c r="P189" i="47"/>
  <c r="J189" i="47"/>
  <c r="BK186" i="47"/>
  <c r="BI186" i="47"/>
  <c r="BH186" i="47"/>
  <c r="BG186" i="47"/>
  <c r="BF186" i="47"/>
  <c r="BE186" i="47"/>
  <c r="T186" i="47"/>
  <c r="R186" i="47"/>
  <c r="P186" i="47"/>
  <c r="J186" i="47"/>
  <c r="BK183" i="47"/>
  <c r="BI183" i="47"/>
  <c r="BH183" i="47"/>
  <c r="BG183" i="47"/>
  <c r="BF183" i="47"/>
  <c r="BE183" i="47"/>
  <c r="T183" i="47"/>
  <c r="R183" i="47"/>
  <c r="P183" i="47"/>
  <c r="J183" i="47"/>
  <c r="BK180" i="47"/>
  <c r="BI180" i="47"/>
  <c r="BH180" i="47"/>
  <c r="BG180" i="47"/>
  <c r="BF180" i="47"/>
  <c r="BE180" i="47"/>
  <c r="T180" i="47"/>
  <c r="R180" i="47"/>
  <c r="P180" i="47"/>
  <c r="J180" i="47"/>
  <c r="BK177" i="47"/>
  <c r="BI177" i="47"/>
  <c r="BH177" i="47"/>
  <c r="BG177" i="47"/>
  <c r="BF177" i="47"/>
  <c r="BE177" i="47"/>
  <c r="T177" i="47"/>
  <c r="R177" i="47"/>
  <c r="P177" i="47"/>
  <c r="J177" i="47"/>
  <c r="BK174" i="47"/>
  <c r="BI174" i="47"/>
  <c r="BH174" i="47"/>
  <c r="BG174" i="47"/>
  <c r="BF174" i="47"/>
  <c r="BE174" i="47"/>
  <c r="T174" i="47"/>
  <c r="R174" i="47"/>
  <c r="P174" i="47"/>
  <c r="J174" i="47"/>
  <c r="BK171" i="47"/>
  <c r="BI171" i="47"/>
  <c r="BH171" i="47"/>
  <c r="BG171" i="47"/>
  <c r="BF171" i="47"/>
  <c r="BE171" i="47"/>
  <c r="T171" i="47"/>
  <c r="R171" i="47"/>
  <c r="P171" i="47"/>
  <c r="J171" i="47"/>
  <c r="BK168" i="47"/>
  <c r="BK167" i="47" s="1"/>
  <c r="J167" i="47" s="1"/>
  <c r="J101" i="47" s="1"/>
  <c r="BI168" i="47"/>
  <c r="BH168" i="47"/>
  <c r="BG168" i="47"/>
  <c r="BF168" i="47"/>
  <c r="BE168" i="47"/>
  <c r="T168" i="47"/>
  <c r="T167" i="47" s="1"/>
  <c r="R168" i="47"/>
  <c r="R167" i="47" s="1"/>
  <c r="P168" i="47"/>
  <c r="P167" i="47" s="1"/>
  <c r="J168" i="47"/>
  <c r="BK164" i="47"/>
  <c r="BI164" i="47"/>
  <c r="BH164" i="47"/>
  <c r="BG164" i="47"/>
  <c r="BF164" i="47"/>
  <c r="T164" i="47"/>
  <c r="R164" i="47"/>
  <c r="P164" i="47"/>
  <c r="J164" i="47"/>
  <c r="BE164" i="47" s="1"/>
  <c r="BK161" i="47"/>
  <c r="BI161" i="47"/>
  <c r="BH161" i="47"/>
  <c r="BG161" i="47"/>
  <c r="BF161" i="47"/>
  <c r="T161" i="47"/>
  <c r="R161" i="47"/>
  <c r="P161" i="47"/>
  <c r="J161" i="47"/>
  <c r="BE161" i="47" s="1"/>
  <c r="BK158" i="47"/>
  <c r="BI158" i="47"/>
  <c r="BH158" i="47"/>
  <c r="BG158" i="47"/>
  <c r="BF158" i="47"/>
  <c r="T158" i="47"/>
  <c r="R158" i="47"/>
  <c r="P158" i="47"/>
  <c r="J158" i="47"/>
  <c r="BE158" i="47" s="1"/>
  <c r="BK155" i="47"/>
  <c r="BI155" i="47"/>
  <c r="BH155" i="47"/>
  <c r="BG155" i="47"/>
  <c r="BF155" i="47"/>
  <c r="T155" i="47"/>
  <c r="R155" i="47"/>
  <c r="P155" i="47"/>
  <c r="J155" i="47"/>
  <c r="BE155" i="47" s="1"/>
  <c r="BK152" i="47"/>
  <c r="BI152" i="47"/>
  <c r="BH152" i="47"/>
  <c r="BG152" i="47"/>
  <c r="BF152" i="47"/>
  <c r="T152" i="47"/>
  <c r="R152" i="47"/>
  <c r="P152" i="47"/>
  <c r="J152" i="47"/>
  <c r="BE152" i="47" s="1"/>
  <c r="BK149" i="47"/>
  <c r="BI149" i="47"/>
  <c r="BH149" i="47"/>
  <c r="BG149" i="47"/>
  <c r="BF149" i="47"/>
  <c r="T149" i="47"/>
  <c r="R149" i="47"/>
  <c r="P149" i="47"/>
  <c r="J149" i="47"/>
  <c r="BE149" i="47" s="1"/>
  <c r="BK146" i="47"/>
  <c r="BI146" i="47"/>
  <c r="F37" i="47" s="1"/>
  <c r="BH146" i="47"/>
  <c r="BG146" i="47"/>
  <c r="BF146" i="47"/>
  <c r="T146" i="47"/>
  <c r="R146" i="47"/>
  <c r="P146" i="47"/>
  <c r="P145" i="47" s="1"/>
  <c r="J146" i="47"/>
  <c r="BE146" i="47" s="1"/>
  <c r="BK145" i="47"/>
  <c r="J145" i="47" s="1"/>
  <c r="J100" i="47" s="1"/>
  <c r="T145" i="47"/>
  <c r="R145" i="47"/>
  <c r="BK143" i="47"/>
  <c r="BI143" i="47"/>
  <c r="BH143" i="47"/>
  <c r="BG143" i="47"/>
  <c r="BF143" i="47"/>
  <c r="BE143" i="47"/>
  <c r="T143" i="47"/>
  <c r="R143" i="47"/>
  <c r="P143" i="47"/>
  <c r="J143" i="47"/>
  <c r="BK141" i="47"/>
  <c r="BI141" i="47"/>
  <c r="BH141" i="47"/>
  <c r="BG141" i="47"/>
  <c r="BF141" i="47"/>
  <c r="BE141" i="47"/>
  <c r="T141" i="47"/>
  <c r="R141" i="47"/>
  <c r="P141" i="47"/>
  <c r="J141" i="47"/>
  <c r="BK139" i="47"/>
  <c r="BI139" i="47"/>
  <c r="BH139" i="47"/>
  <c r="BG139" i="47"/>
  <c r="BF139" i="47"/>
  <c r="BE139" i="47"/>
  <c r="T139" i="47"/>
  <c r="R139" i="47"/>
  <c r="P139" i="47"/>
  <c r="J139" i="47"/>
  <c r="BK137" i="47"/>
  <c r="BI137" i="47"/>
  <c r="BH137" i="47"/>
  <c r="BG137" i="47"/>
  <c r="BF137" i="47"/>
  <c r="BE137" i="47"/>
  <c r="T137" i="47"/>
  <c r="R137" i="47"/>
  <c r="P137" i="47"/>
  <c r="J137" i="47"/>
  <c r="BK135" i="47"/>
  <c r="BI135" i="47"/>
  <c r="BH135" i="47"/>
  <c r="BG135" i="47"/>
  <c r="BF135" i="47"/>
  <c r="BE135" i="47"/>
  <c r="T135" i="47"/>
  <c r="R135" i="47"/>
  <c r="P135" i="47"/>
  <c r="J135" i="47"/>
  <c r="BK133" i="47"/>
  <c r="BI133" i="47"/>
  <c r="BH133" i="47"/>
  <c r="BG133" i="47"/>
  <c r="BF133" i="47"/>
  <c r="BE133" i="47"/>
  <c r="T133" i="47"/>
  <c r="R133" i="47"/>
  <c r="P133" i="47"/>
  <c r="J133" i="47"/>
  <c r="BK131" i="47"/>
  <c r="BI131" i="47"/>
  <c r="BH131" i="47"/>
  <c r="BG131" i="47"/>
  <c r="BF131" i="47"/>
  <c r="BE131" i="47"/>
  <c r="T131" i="47"/>
  <c r="R131" i="47"/>
  <c r="P131" i="47"/>
  <c r="J131" i="47"/>
  <c r="BK129" i="47"/>
  <c r="BK128" i="47" s="1"/>
  <c r="BI129" i="47"/>
  <c r="BH129" i="47"/>
  <c r="F36" i="47" s="1"/>
  <c r="BG129" i="47"/>
  <c r="F35" i="47" s="1"/>
  <c r="BF129" i="47"/>
  <c r="J34" i="47" s="1"/>
  <c r="BE129" i="47"/>
  <c r="T129" i="47"/>
  <c r="T128" i="47" s="1"/>
  <c r="T127" i="47" s="1"/>
  <c r="T126" i="47" s="1"/>
  <c r="T125" i="47" s="1"/>
  <c r="R129" i="47"/>
  <c r="R128" i="47" s="1"/>
  <c r="R127" i="47" s="1"/>
  <c r="R126" i="47" s="1"/>
  <c r="P129" i="47"/>
  <c r="P128" i="47" s="1"/>
  <c r="P127" i="47" s="1"/>
  <c r="P126" i="47" s="1"/>
  <c r="J129" i="47"/>
  <c r="F122" i="47"/>
  <c r="J121" i="47"/>
  <c r="F119" i="47"/>
  <c r="E117" i="47"/>
  <c r="E115" i="47"/>
  <c r="F92" i="47"/>
  <c r="J91" i="47"/>
  <c r="F89" i="47"/>
  <c r="E87" i="47"/>
  <c r="E85" i="47"/>
  <c r="J37" i="47"/>
  <c r="J36" i="47"/>
  <c r="J35" i="47"/>
  <c r="J24" i="47"/>
  <c r="E24" i="47"/>
  <c r="J122" i="47" s="1"/>
  <c r="J23" i="47"/>
  <c r="J18" i="47"/>
  <c r="E18" i="47"/>
  <c r="J17" i="47"/>
  <c r="J15" i="47"/>
  <c r="E15" i="47"/>
  <c r="F91" i="47" s="1"/>
  <c r="J14" i="47"/>
  <c r="J12" i="47"/>
  <c r="J89" i="47" s="1"/>
  <c r="E7" i="47"/>
  <c r="BK1742" i="46"/>
  <c r="BI1742" i="46"/>
  <c r="BH1742" i="46"/>
  <c r="BG1742" i="46"/>
  <c r="BF1742" i="46"/>
  <c r="BE1742" i="46"/>
  <c r="T1742" i="46"/>
  <c r="R1742" i="46"/>
  <c r="P1742" i="46"/>
  <c r="J1742" i="46"/>
  <c r="BK1740" i="46"/>
  <c r="BI1740" i="46"/>
  <c r="BH1740" i="46"/>
  <c r="BG1740" i="46"/>
  <c r="BF1740" i="46"/>
  <c r="T1740" i="46"/>
  <c r="T1737" i="46" s="1"/>
  <c r="R1740" i="46"/>
  <c r="R1737" i="46" s="1"/>
  <c r="P1740" i="46"/>
  <c r="P1737" i="46" s="1"/>
  <c r="J1740" i="46"/>
  <c r="BE1740" i="46" s="1"/>
  <c r="BK1738" i="46"/>
  <c r="BK1737" i="46" s="1"/>
  <c r="J1737" i="46" s="1"/>
  <c r="J131" i="46" s="1"/>
  <c r="BI1738" i="46"/>
  <c r="BH1738" i="46"/>
  <c r="BG1738" i="46"/>
  <c r="BF1738" i="46"/>
  <c r="BE1738" i="46"/>
  <c r="T1738" i="46"/>
  <c r="R1738" i="46"/>
  <c r="P1738" i="46"/>
  <c r="J1738" i="46"/>
  <c r="BK1727" i="46"/>
  <c r="BK1726" i="46" s="1"/>
  <c r="J1726" i="46" s="1"/>
  <c r="J130" i="46" s="1"/>
  <c r="BI1727" i="46"/>
  <c r="BH1727" i="46"/>
  <c r="BG1727" i="46"/>
  <c r="BF1727" i="46"/>
  <c r="T1727" i="46"/>
  <c r="R1727" i="46"/>
  <c r="P1727" i="46"/>
  <c r="P1726" i="46" s="1"/>
  <c r="J1727" i="46"/>
  <c r="BE1727" i="46" s="1"/>
  <c r="T1726" i="46"/>
  <c r="R1726" i="46"/>
  <c r="BK1724" i="46"/>
  <c r="BI1724" i="46"/>
  <c r="BH1724" i="46"/>
  <c r="BG1724" i="46"/>
  <c r="BF1724" i="46"/>
  <c r="T1724" i="46"/>
  <c r="R1724" i="46"/>
  <c r="P1724" i="46"/>
  <c r="J1724" i="46"/>
  <c r="BE1724" i="46" s="1"/>
  <c r="BK1719" i="46"/>
  <c r="BI1719" i="46"/>
  <c r="BH1719" i="46"/>
  <c r="BG1719" i="46"/>
  <c r="BF1719" i="46"/>
  <c r="BE1719" i="46"/>
  <c r="T1719" i="46"/>
  <c r="R1719" i="46"/>
  <c r="P1719" i="46"/>
  <c r="J1719" i="46"/>
  <c r="BK1714" i="46"/>
  <c r="BI1714" i="46"/>
  <c r="BH1714" i="46"/>
  <c r="BG1714" i="46"/>
  <c r="BF1714" i="46"/>
  <c r="T1714" i="46"/>
  <c r="R1714" i="46"/>
  <c r="P1714" i="46"/>
  <c r="J1714" i="46"/>
  <c r="BE1714" i="46" s="1"/>
  <c r="BK1711" i="46"/>
  <c r="BI1711" i="46"/>
  <c r="BH1711" i="46"/>
  <c r="BG1711" i="46"/>
  <c r="BF1711" i="46"/>
  <c r="BE1711" i="46"/>
  <c r="T1711" i="46"/>
  <c r="R1711" i="46"/>
  <c r="P1711" i="46"/>
  <c r="J1711" i="46"/>
  <c r="BK1708" i="46"/>
  <c r="BI1708" i="46"/>
  <c r="BH1708" i="46"/>
  <c r="BG1708" i="46"/>
  <c r="BF1708" i="46"/>
  <c r="T1708" i="46"/>
  <c r="R1708" i="46"/>
  <c r="P1708" i="46"/>
  <c r="J1708" i="46"/>
  <c r="BE1708" i="46" s="1"/>
  <c r="BK1705" i="46"/>
  <c r="BI1705" i="46"/>
  <c r="BH1705" i="46"/>
  <c r="BG1705" i="46"/>
  <c r="BF1705" i="46"/>
  <c r="BE1705" i="46"/>
  <c r="T1705" i="46"/>
  <c r="R1705" i="46"/>
  <c r="P1705" i="46"/>
  <c r="J1705" i="46"/>
  <c r="BK1702" i="46"/>
  <c r="BI1702" i="46"/>
  <c r="BH1702" i="46"/>
  <c r="BG1702" i="46"/>
  <c r="BF1702" i="46"/>
  <c r="T1702" i="46"/>
  <c r="R1702" i="46"/>
  <c r="P1702" i="46"/>
  <c r="J1702" i="46"/>
  <c r="BE1702" i="46" s="1"/>
  <c r="BK1699" i="46"/>
  <c r="BI1699" i="46"/>
  <c r="BH1699" i="46"/>
  <c r="BG1699" i="46"/>
  <c r="BF1699" i="46"/>
  <c r="BE1699" i="46"/>
  <c r="T1699" i="46"/>
  <c r="R1699" i="46"/>
  <c r="P1699" i="46"/>
  <c r="J1699" i="46"/>
  <c r="BK1696" i="46"/>
  <c r="BI1696" i="46"/>
  <c r="BH1696" i="46"/>
  <c r="BG1696" i="46"/>
  <c r="BF1696" i="46"/>
  <c r="T1696" i="46"/>
  <c r="T1695" i="46" s="1"/>
  <c r="R1696" i="46"/>
  <c r="R1695" i="46" s="1"/>
  <c r="P1696" i="46"/>
  <c r="P1695" i="46" s="1"/>
  <c r="J1696" i="46"/>
  <c r="BE1696" i="46" s="1"/>
  <c r="BK1695" i="46"/>
  <c r="J1695" i="46"/>
  <c r="BK1692" i="46"/>
  <c r="BI1692" i="46"/>
  <c r="BH1692" i="46"/>
  <c r="BG1692" i="46"/>
  <c r="BF1692" i="46"/>
  <c r="T1692" i="46"/>
  <c r="R1692" i="46"/>
  <c r="P1692" i="46"/>
  <c r="J1692" i="46"/>
  <c r="BE1692" i="46" s="1"/>
  <c r="BK1688" i="46"/>
  <c r="BI1688" i="46"/>
  <c r="BH1688" i="46"/>
  <c r="BG1688" i="46"/>
  <c r="BF1688" i="46"/>
  <c r="T1688" i="46"/>
  <c r="R1688" i="46"/>
  <c r="P1688" i="46"/>
  <c r="J1688" i="46"/>
  <c r="BE1688" i="46" s="1"/>
  <c r="BK1684" i="46"/>
  <c r="BI1684" i="46"/>
  <c r="BH1684" i="46"/>
  <c r="BG1684" i="46"/>
  <c r="BF1684" i="46"/>
  <c r="T1684" i="46"/>
  <c r="R1684" i="46"/>
  <c r="P1684" i="46"/>
  <c r="J1684" i="46"/>
  <c r="BE1684" i="46" s="1"/>
  <c r="BK1681" i="46"/>
  <c r="BI1681" i="46"/>
  <c r="BH1681" i="46"/>
  <c r="BG1681" i="46"/>
  <c r="BF1681" i="46"/>
  <c r="T1681" i="46"/>
  <c r="R1681" i="46"/>
  <c r="P1681" i="46"/>
  <c r="J1681" i="46"/>
  <c r="BE1681" i="46" s="1"/>
  <c r="BK1678" i="46"/>
  <c r="BI1678" i="46"/>
  <c r="BH1678" i="46"/>
  <c r="BG1678" i="46"/>
  <c r="BF1678" i="46"/>
  <c r="T1678" i="46"/>
  <c r="R1678" i="46"/>
  <c r="P1678" i="46"/>
  <c r="J1678" i="46"/>
  <c r="BE1678" i="46" s="1"/>
  <c r="BK1674" i="46"/>
  <c r="BI1674" i="46"/>
  <c r="BH1674" i="46"/>
  <c r="BG1674" i="46"/>
  <c r="BF1674" i="46"/>
  <c r="T1674" i="46"/>
  <c r="R1674" i="46"/>
  <c r="P1674" i="46"/>
  <c r="J1674" i="46"/>
  <c r="BE1674" i="46" s="1"/>
  <c r="BK1670" i="46"/>
  <c r="BI1670" i="46"/>
  <c r="BH1670" i="46"/>
  <c r="BG1670" i="46"/>
  <c r="BF1670" i="46"/>
  <c r="T1670" i="46"/>
  <c r="R1670" i="46"/>
  <c r="P1670" i="46"/>
  <c r="J1670" i="46"/>
  <c r="BE1670" i="46" s="1"/>
  <c r="BK1665" i="46"/>
  <c r="BI1665" i="46"/>
  <c r="BH1665" i="46"/>
  <c r="BG1665" i="46"/>
  <c r="BF1665" i="46"/>
  <c r="T1665" i="46"/>
  <c r="R1665" i="46"/>
  <c r="P1665" i="46"/>
  <c r="J1665" i="46"/>
  <c r="BE1665" i="46" s="1"/>
  <c r="BK1659" i="46"/>
  <c r="BI1659" i="46"/>
  <c r="BH1659" i="46"/>
  <c r="BG1659" i="46"/>
  <c r="BF1659" i="46"/>
  <c r="T1659" i="46"/>
  <c r="R1659" i="46"/>
  <c r="P1659" i="46"/>
  <c r="J1659" i="46"/>
  <c r="BE1659" i="46" s="1"/>
  <c r="BK1653" i="46"/>
  <c r="BI1653" i="46"/>
  <c r="BH1653" i="46"/>
  <c r="BG1653" i="46"/>
  <c r="BF1653" i="46"/>
  <c r="T1653" i="46"/>
  <c r="R1653" i="46"/>
  <c r="P1653" i="46"/>
  <c r="J1653" i="46"/>
  <c r="BE1653" i="46" s="1"/>
  <c r="BK1650" i="46"/>
  <c r="BI1650" i="46"/>
  <c r="BH1650" i="46"/>
  <c r="BG1650" i="46"/>
  <c r="BF1650" i="46"/>
  <c r="T1650" i="46"/>
  <c r="R1650" i="46"/>
  <c r="P1650" i="46"/>
  <c r="J1650" i="46"/>
  <c r="BE1650" i="46" s="1"/>
  <c r="BK1647" i="46"/>
  <c r="BI1647" i="46"/>
  <c r="BH1647" i="46"/>
  <c r="BG1647" i="46"/>
  <c r="BF1647" i="46"/>
  <c r="T1647" i="46"/>
  <c r="R1647" i="46"/>
  <c r="P1647" i="46"/>
  <c r="J1647" i="46"/>
  <c r="BE1647" i="46" s="1"/>
  <c r="BK1644" i="46"/>
  <c r="BI1644" i="46"/>
  <c r="BH1644" i="46"/>
  <c r="BG1644" i="46"/>
  <c r="BF1644" i="46"/>
  <c r="T1644" i="46"/>
  <c r="R1644" i="46"/>
  <c r="P1644" i="46"/>
  <c r="J1644" i="46"/>
  <c r="BE1644" i="46" s="1"/>
  <c r="T1643" i="46"/>
  <c r="R1643" i="46"/>
  <c r="P1643" i="46"/>
  <c r="BK1639" i="46"/>
  <c r="BI1639" i="46"/>
  <c r="BH1639" i="46"/>
  <c r="BG1639" i="46"/>
  <c r="BF1639" i="46"/>
  <c r="BE1639" i="46"/>
  <c r="T1639" i="46"/>
  <c r="R1639" i="46"/>
  <c r="P1639" i="46"/>
  <c r="J1639" i="46"/>
  <c r="BK1635" i="46"/>
  <c r="BI1635" i="46"/>
  <c r="BH1635" i="46"/>
  <c r="BG1635" i="46"/>
  <c r="BF1635" i="46"/>
  <c r="T1635" i="46"/>
  <c r="T1634" i="46" s="1"/>
  <c r="R1635" i="46"/>
  <c r="R1634" i="46" s="1"/>
  <c r="P1635" i="46"/>
  <c r="P1634" i="46" s="1"/>
  <c r="J1635" i="46"/>
  <c r="BE1635" i="46" s="1"/>
  <c r="BK1634" i="46"/>
  <c r="J1634" i="46"/>
  <c r="BK1631" i="46"/>
  <c r="BI1631" i="46"/>
  <c r="BH1631" i="46"/>
  <c r="BG1631" i="46"/>
  <c r="BF1631" i="46"/>
  <c r="T1631" i="46"/>
  <c r="R1631" i="46"/>
  <c r="P1631" i="46"/>
  <c r="J1631" i="46"/>
  <c r="BE1631" i="46" s="1"/>
  <c r="BK1624" i="46"/>
  <c r="BI1624" i="46"/>
  <c r="BH1624" i="46"/>
  <c r="BG1624" i="46"/>
  <c r="BF1624" i="46"/>
  <c r="T1624" i="46"/>
  <c r="R1624" i="46"/>
  <c r="P1624" i="46"/>
  <c r="J1624" i="46"/>
  <c r="BE1624" i="46" s="1"/>
  <c r="BK1616" i="46"/>
  <c r="BI1616" i="46"/>
  <c r="BH1616" i="46"/>
  <c r="BG1616" i="46"/>
  <c r="BF1616" i="46"/>
  <c r="T1616" i="46"/>
  <c r="R1616" i="46"/>
  <c r="P1616" i="46"/>
  <c r="J1616" i="46"/>
  <c r="BE1616" i="46" s="1"/>
  <c r="BK1612" i="46"/>
  <c r="BI1612" i="46"/>
  <c r="BH1612" i="46"/>
  <c r="BG1612" i="46"/>
  <c r="BF1612" i="46"/>
  <c r="T1612" i="46"/>
  <c r="R1612" i="46"/>
  <c r="P1612" i="46"/>
  <c r="J1612" i="46"/>
  <c r="BE1612" i="46" s="1"/>
  <c r="BK1606" i="46"/>
  <c r="BI1606" i="46"/>
  <c r="BH1606" i="46"/>
  <c r="BG1606" i="46"/>
  <c r="BF1606" i="46"/>
  <c r="T1606" i="46"/>
  <c r="R1606" i="46"/>
  <c r="P1606" i="46"/>
  <c r="J1606" i="46"/>
  <c r="BE1606" i="46" s="1"/>
  <c r="BK1599" i="46"/>
  <c r="BI1599" i="46"/>
  <c r="BH1599" i="46"/>
  <c r="BG1599" i="46"/>
  <c r="BF1599" i="46"/>
  <c r="T1599" i="46"/>
  <c r="R1599" i="46"/>
  <c r="P1599" i="46"/>
  <c r="J1599" i="46"/>
  <c r="BE1599" i="46" s="1"/>
  <c r="BK1593" i="46"/>
  <c r="BI1593" i="46"/>
  <c r="BH1593" i="46"/>
  <c r="BG1593" i="46"/>
  <c r="BF1593" i="46"/>
  <c r="T1593" i="46"/>
  <c r="R1593" i="46"/>
  <c r="P1593" i="46"/>
  <c r="J1593" i="46"/>
  <c r="BE1593" i="46" s="1"/>
  <c r="BK1589" i="46"/>
  <c r="BI1589" i="46"/>
  <c r="BH1589" i="46"/>
  <c r="BG1589" i="46"/>
  <c r="BF1589" i="46"/>
  <c r="T1589" i="46"/>
  <c r="R1589" i="46"/>
  <c r="P1589" i="46"/>
  <c r="J1589" i="46"/>
  <c r="BE1589" i="46" s="1"/>
  <c r="BK1586" i="46"/>
  <c r="BI1586" i="46"/>
  <c r="BH1586" i="46"/>
  <c r="BG1586" i="46"/>
  <c r="BF1586" i="46"/>
  <c r="T1586" i="46"/>
  <c r="R1586" i="46"/>
  <c r="P1586" i="46"/>
  <c r="J1586" i="46"/>
  <c r="BE1586" i="46" s="1"/>
  <c r="BK1583" i="46"/>
  <c r="BI1583" i="46"/>
  <c r="BH1583" i="46"/>
  <c r="BG1583" i="46"/>
  <c r="BF1583" i="46"/>
  <c r="T1583" i="46"/>
  <c r="R1583" i="46"/>
  <c r="P1583" i="46"/>
  <c r="J1583" i="46"/>
  <c r="BE1583" i="46" s="1"/>
  <c r="BK1579" i="46"/>
  <c r="BI1579" i="46"/>
  <c r="BH1579" i="46"/>
  <c r="BG1579" i="46"/>
  <c r="BF1579" i="46"/>
  <c r="T1579" i="46"/>
  <c r="R1579" i="46"/>
  <c r="P1579" i="46"/>
  <c r="J1579" i="46"/>
  <c r="BE1579" i="46" s="1"/>
  <c r="BK1572" i="46"/>
  <c r="BI1572" i="46"/>
  <c r="BH1572" i="46"/>
  <c r="BG1572" i="46"/>
  <c r="BF1572" i="46"/>
  <c r="T1572" i="46"/>
  <c r="R1572" i="46"/>
  <c r="P1572" i="46"/>
  <c r="J1572" i="46"/>
  <c r="BE1572" i="46" s="1"/>
  <c r="BK1569" i="46"/>
  <c r="BI1569" i="46"/>
  <c r="BH1569" i="46"/>
  <c r="BG1569" i="46"/>
  <c r="BF1569" i="46"/>
  <c r="T1569" i="46"/>
  <c r="T1565" i="46" s="1"/>
  <c r="R1569" i="46"/>
  <c r="R1565" i="46" s="1"/>
  <c r="P1569" i="46"/>
  <c r="J1569" i="46"/>
  <c r="BE1569" i="46" s="1"/>
  <c r="BK1566" i="46"/>
  <c r="BK1565" i="46" s="1"/>
  <c r="J1565" i="46" s="1"/>
  <c r="J126" i="46" s="1"/>
  <c r="BI1566" i="46"/>
  <c r="BH1566" i="46"/>
  <c r="BG1566" i="46"/>
  <c r="BF1566" i="46"/>
  <c r="T1566" i="46"/>
  <c r="R1566" i="46"/>
  <c r="P1566" i="46"/>
  <c r="P1565" i="46" s="1"/>
  <c r="J1566" i="46"/>
  <c r="BE1566" i="46" s="1"/>
  <c r="BK1562" i="46"/>
  <c r="BI1562" i="46"/>
  <c r="BH1562" i="46"/>
  <c r="BG1562" i="46"/>
  <c r="BF1562" i="46"/>
  <c r="T1562" i="46"/>
  <c r="R1562" i="46"/>
  <c r="P1562" i="46"/>
  <c r="J1562" i="46"/>
  <c r="BE1562" i="46" s="1"/>
  <c r="BK1559" i="46"/>
  <c r="BI1559" i="46"/>
  <c r="BH1559" i="46"/>
  <c r="BG1559" i="46"/>
  <c r="BF1559" i="46"/>
  <c r="BE1559" i="46"/>
  <c r="T1559" i="46"/>
  <c r="R1559" i="46"/>
  <c r="P1559" i="46"/>
  <c r="J1559" i="46"/>
  <c r="BK1556" i="46"/>
  <c r="BI1556" i="46"/>
  <c r="BH1556" i="46"/>
  <c r="BG1556" i="46"/>
  <c r="BF1556" i="46"/>
  <c r="T1556" i="46"/>
  <c r="R1556" i="46"/>
  <c r="P1556" i="46"/>
  <c r="J1556" i="46"/>
  <c r="BE1556" i="46" s="1"/>
  <c r="BK1553" i="46"/>
  <c r="BI1553" i="46"/>
  <c r="BH1553" i="46"/>
  <c r="BG1553" i="46"/>
  <c r="BF1553" i="46"/>
  <c r="BE1553" i="46"/>
  <c r="T1553" i="46"/>
  <c r="R1553" i="46"/>
  <c r="P1553" i="46"/>
  <c r="J1553" i="46"/>
  <c r="BK1550" i="46"/>
  <c r="BI1550" i="46"/>
  <c r="BH1550" i="46"/>
  <c r="BG1550" i="46"/>
  <c r="BF1550" i="46"/>
  <c r="T1550" i="46"/>
  <c r="R1550" i="46"/>
  <c r="P1550" i="46"/>
  <c r="J1550" i="46"/>
  <c r="BE1550" i="46" s="1"/>
  <c r="BK1547" i="46"/>
  <c r="BI1547" i="46"/>
  <c r="BH1547" i="46"/>
  <c r="BG1547" i="46"/>
  <c r="BF1547" i="46"/>
  <c r="BE1547" i="46"/>
  <c r="T1547" i="46"/>
  <c r="R1547" i="46"/>
  <c r="P1547" i="46"/>
  <c r="J1547" i="46"/>
  <c r="BK1544" i="46"/>
  <c r="BI1544" i="46"/>
  <c r="BH1544" i="46"/>
  <c r="BG1544" i="46"/>
  <c r="BF1544" i="46"/>
  <c r="T1544" i="46"/>
  <c r="R1544" i="46"/>
  <c r="P1544" i="46"/>
  <c r="J1544" i="46"/>
  <c r="BE1544" i="46" s="1"/>
  <c r="BK1541" i="46"/>
  <c r="BI1541" i="46"/>
  <c r="BH1541" i="46"/>
  <c r="BG1541" i="46"/>
  <c r="BF1541" i="46"/>
  <c r="BE1541" i="46"/>
  <c r="T1541" i="46"/>
  <c r="R1541" i="46"/>
  <c r="P1541" i="46"/>
  <c r="J1541" i="46"/>
  <c r="BK1538" i="46"/>
  <c r="BI1538" i="46"/>
  <c r="BH1538" i="46"/>
  <c r="BG1538" i="46"/>
  <c r="BF1538" i="46"/>
  <c r="T1538" i="46"/>
  <c r="R1538" i="46"/>
  <c r="P1538" i="46"/>
  <c r="J1538" i="46"/>
  <c r="BE1538" i="46" s="1"/>
  <c r="BK1535" i="46"/>
  <c r="BI1535" i="46"/>
  <c r="BH1535" i="46"/>
  <c r="BG1535" i="46"/>
  <c r="BF1535" i="46"/>
  <c r="BE1535" i="46"/>
  <c r="T1535" i="46"/>
  <c r="R1535" i="46"/>
  <c r="P1535" i="46"/>
  <c r="J1535" i="46"/>
  <c r="BK1532" i="46"/>
  <c r="BI1532" i="46"/>
  <c r="BH1532" i="46"/>
  <c r="BG1532" i="46"/>
  <c r="BF1532" i="46"/>
  <c r="T1532" i="46"/>
  <c r="R1532" i="46"/>
  <c r="P1532" i="46"/>
  <c r="J1532" i="46"/>
  <c r="BE1532" i="46" s="1"/>
  <c r="BK1529" i="46"/>
  <c r="BI1529" i="46"/>
  <c r="BH1529" i="46"/>
  <c r="BG1529" i="46"/>
  <c r="BF1529" i="46"/>
  <c r="BE1529" i="46"/>
  <c r="T1529" i="46"/>
  <c r="R1529" i="46"/>
  <c r="P1529" i="46"/>
  <c r="J1529" i="46"/>
  <c r="BK1524" i="46"/>
  <c r="BI1524" i="46"/>
  <c r="BH1524" i="46"/>
  <c r="BG1524" i="46"/>
  <c r="BF1524" i="46"/>
  <c r="T1524" i="46"/>
  <c r="R1524" i="46"/>
  <c r="P1524" i="46"/>
  <c r="J1524" i="46"/>
  <c r="BE1524" i="46" s="1"/>
  <c r="BK1521" i="46"/>
  <c r="BI1521" i="46"/>
  <c r="BH1521" i="46"/>
  <c r="BG1521" i="46"/>
  <c r="BF1521" i="46"/>
  <c r="BE1521" i="46"/>
  <c r="T1521" i="46"/>
  <c r="R1521" i="46"/>
  <c r="P1521" i="46"/>
  <c r="J1521" i="46"/>
  <c r="BK1518" i="46"/>
  <c r="BI1518" i="46"/>
  <c r="BH1518" i="46"/>
  <c r="BG1518" i="46"/>
  <c r="BF1518" i="46"/>
  <c r="T1518" i="46"/>
  <c r="R1518" i="46"/>
  <c r="P1518" i="46"/>
  <c r="J1518" i="46"/>
  <c r="BE1518" i="46" s="1"/>
  <c r="BK1515" i="46"/>
  <c r="BI1515" i="46"/>
  <c r="BH1515" i="46"/>
  <c r="BG1515" i="46"/>
  <c r="BF1515" i="46"/>
  <c r="BE1515" i="46"/>
  <c r="T1515" i="46"/>
  <c r="R1515" i="46"/>
  <c r="P1515" i="46"/>
  <c r="J1515" i="46"/>
  <c r="BK1512" i="46"/>
  <c r="BI1512" i="46"/>
  <c r="BH1512" i="46"/>
  <c r="BG1512" i="46"/>
  <c r="BF1512" i="46"/>
  <c r="T1512" i="46"/>
  <c r="R1512" i="46"/>
  <c r="P1512" i="46"/>
  <c r="J1512" i="46"/>
  <c r="BE1512" i="46" s="1"/>
  <c r="BK1509" i="46"/>
  <c r="BI1509" i="46"/>
  <c r="BH1509" i="46"/>
  <c r="BG1509" i="46"/>
  <c r="BF1509" i="46"/>
  <c r="BE1509" i="46"/>
  <c r="T1509" i="46"/>
  <c r="R1509" i="46"/>
  <c r="P1509" i="46"/>
  <c r="J1509" i="46"/>
  <c r="BK1506" i="46"/>
  <c r="BI1506" i="46"/>
  <c r="BH1506" i="46"/>
  <c r="BG1506" i="46"/>
  <c r="BF1506" i="46"/>
  <c r="T1506" i="46"/>
  <c r="R1506" i="46"/>
  <c r="P1506" i="46"/>
  <c r="J1506" i="46"/>
  <c r="BE1506" i="46" s="1"/>
  <c r="BK1503" i="46"/>
  <c r="BK1502" i="46" s="1"/>
  <c r="J1502" i="46" s="1"/>
  <c r="J125" i="46" s="1"/>
  <c r="BI1503" i="46"/>
  <c r="BH1503" i="46"/>
  <c r="BG1503" i="46"/>
  <c r="BF1503" i="46"/>
  <c r="BE1503" i="46"/>
  <c r="T1503" i="46"/>
  <c r="R1503" i="46"/>
  <c r="P1503" i="46"/>
  <c r="J1503" i="46"/>
  <c r="BK1500" i="46"/>
  <c r="BI1500" i="46"/>
  <c r="BH1500" i="46"/>
  <c r="BG1500" i="46"/>
  <c r="BF1500" i="46"/>
  <c r="T1500" i="46"/>
  <c r="R1500" i="46"/>
  <c r="P1500" i="46"/>
  <c r="J1500" i="46"/>
  <c r="BE1500" i="46" s="1"/>
  <c r="BK1489" i="46"/>
  <c r="BI1489" i="46"/>
  <c r="BH1489" i="46"/>
  <c r="BG1489" i="46"/>
  <c r="BF1489" i="46"/>
  <c r="T1489" i="46"/>
  <c r="R1489" i="46"/>
  <c r="P1489" i="46"/>
  <c r="J1489" i="46"/>
  <c r="BE1489" i="46" s="1"/>
  <c r="BK1460" i="46"/>
  <c r="BI1460" i="46"/>
  <c r="BH1460" i="46"/>
  <c r="BG1460" i="46"/>
  <c r="BF1460" i="46"/>
  <c r="T1460" i="46"/>
  <c r="R1460" i="46"/>
  <c r="P1460" i="46"/>
  <c r="J1460" i="46"/>
  <c r="BE1460" i="46" s="1"/>
  <c r="BK1453" i="46"/>
  <c r="BI1453" i="46"/>
  <c r="BH1453" i="46"/>
  <c r="BG1453" i="46"/>
  <c r="BF1453" i="46"/>
  <c r="T1453" i="46"/>
  <c r="R1453" i="46"/>
  <c r="P1453" i="46"/>
  <c r="J1453" i="46"/>
  <c r="BE1453" i="46" s="1"/>
  <c r="BK1438" i="46"/>
  <c r="BI1438" i="46"/>
  <c r="BH1438" i="46"/>
  <c r="BG1438" i="46"/>
  <c r="BF1438" i="46"/>
  <c r="T1438" i="46"/>
  <c r="R1438" i="46"/>
  <c r="P1438" i="46"/>
  <c r="J1438" i="46"/>
  <c r="BE1438" i="46" s="1"/>
  <c r="BK1431" i="46"/>
  <c r="BI1431" i="46"/>
  <c r="BH1431" i="46"/>
  <c r="BG1431" i="46"/>
  <c r="BF1431" i="46"/>
  <c r="T1431" i="46"/>
  <c r="T1417" i="46" s="1"/>
  <c r="R1431" i="46"/>
  <c r="R1417" i="46" s="1"/>
  <c r="P1431" i="46"/>
  <c r="J1431" i="46"/>
  <c r="BE1431" i="46" s="1"/>
  <c r="BK1418" i="46"/>
  <c r="BK1417" i="46" s="1"/>
  <c r="J1417" i="46" s="1"/>
  <c r="J124" i="46" s="1"/>
  <c r="BI1418" i="46"/>
  <c r="BH1418" i="46"/>
  <c r="BG1418" i="46"/>
  <c r="BF1418" i="46"/>
  <c r="T1418" i="46"/>
  <c r="R1418" i="46"/>
  <c r="P1418" i="46"/>
  <c r="P1417" i="46" s="1"/>
  <c r="J1418" i="46"/>
  <c r="BE1418" i="46" s="1"/>
  <c r="BK1414" i="46"/>
  <c r="BI1414" i="46"/>
  <c r="BH1414" i="46"/>
  <c r="BG1414" i="46"/>
  <c r="BF1414" i="46"/>
  <c r="T1414" i="46"/>
  <c r="R1414" i="46"/>
  <c r="P1414" i="46"/>
  <c r="J1414" i="46"/>
  <c r="BE1414" i="46" s="1"/>
  <c r="BK1411" i="46"/>
  <c r="BI1411" i="46"/>
  <c r="BH1411" i="46"/>
  <c r="BG1411" i="46"/>
  <c r="BF1411" i="46"/>
  <c r="BE1411" i="46"/>
  <c r="T1411" i="46"/>
  <c r="R1411" i="46"/>
  <c r="P1411" i="46"/>
  <c r="J1411" i="46"/>
  <c r="BK1407" i="46"/>
  <c r="BI1407" i="46"/>
  <c r="BH1407" i="46"/>
  <c r="BG1407" i="46"/>
  <c r="BF1407" i="46"/>
  <c r="BE1407" i="46"/>
  <c r="T1407" i="46"/>
  <c r="R1407" i="46"/>
  <c r="P1407" i="46"/>
  <c r="J1407" i="46"/>
  <c r="BK1395" i="46"/>
  <c r="BI1395" i="46"/>
  <c r="BH1395" i="46"/>
  <c r="BG1395" i="46"/>
  <c r="BF1395" i="46"/>
  <c r="BE1395" i="46"/>
  <c r="T1395" i="46"/>
  <c r="R1395" i="46"/>
  <c r="P1395" i="46"/>
  <c r="J1395" i="46"/>
  <c r="BK1391" i="46"/>
  <c r="BI1391" i="46"/>
  <c r="BH1391" i="46"/>
  <c r="BG1391" i="46"/>
  <c r="BF1391" i="46"/>
  <c r="BE1391" i="46"/>
  <c r="T1391" i="46"/>
  <c r="R1391" i="46"/>
  <c r="P1391" i="46"/>
  <c r="J1391" i="46"/>
  <c r="BK1389" i="46"/>
  <c r="BI1389" i="46"/>
  <c r="BH1389" i="46"/>
  <c r="BG1389" i="46"/>
  <c r="BF1389" i="46"/>
  <c r="BE1389" i="46"/>
  <c r="T1389" i="46"/>
  <c r="R1389" i="46"/>
  <c r="P1389" i="46"/>
  <c r="J1389" i="46"/>
  <c r="BK1387" i="46"/>
  <c r="BI1387" i="46"/>
  <c r="BH1387" i="46"/>
  <c r="BG1387" i="46"/>
  <c r="BF1387" i="46"/>
  <c r="BE1387" i="46"/>
  <c r="T1387" i="46"/>
  <c r="R1387" i="46"/>
  <c r="P1387" i="46"/>
  <c r="J1387" i="46"/>
  <c r="BK1385" i="46"/>
  <c r="BI1385" i="46"/>
  <c r="BH1385" i="46"/>
  <c r="BG1385" i="46"/>
  <c r="BF1385" i="46"/>
  <c r="BE1385" i="46"/>
  <c r="T1385" i="46"/>
  <c r="R1385" i="46"/>
  <c r="P1385" i="46"/>
  <c r="J1385" i="46"/>
  <c r="BK1383" i="46"/>
  <c r="BI1383" i="46"/>
  <c r="BH1383" i="46"/>
  <c r="BG1383" i="46"/>
  <c r="BF1383" i="46"/>
  <c r="BE1383" i="46"/>
  <c r="T1383" i="46"/>
  <c r="T1382" i="46" s="1"/>
  <c r="R1383" i="46"/>
  <c r="R1382" i="46" s="1"/>
  <c r="P1383" i="46"/>
  <c r="P1382" i="46" s="1"/>
  <c r="J1383" i="46"/>
  <c r="BK1382" i="46"/>
  <c r="J1382" i="46"/>
  <c r="BK1380" i="46"/>
  <c r="BI1380" i="46"/>
  <c r="BH1380" i="46"/>
  <c r="BG1380" i="46"/>
  <c r="BF1380" i="46"/>
  <c r="T1380" i="46"/>
  <c r="R1380" i="46"/>
  <c r="P1380" i="46"/>
  <c r="J1380" i="46"/>
  <c r="BE1380" i="46" s="1"/>
  <c r="BK1379" i="46"/>
  <c r="J1379" i="46"/>
  <c r="J122" i="46" s="1"/>
  <c r="BK1377" i="46"/>
  <c r="BI1377" i="46"/>
  <c r="BH1377" i="46"/>
  <c r="BG1377" i="46"/>
  <c r="BF1377" i="46"/>
  <c r="BE1377" i="46"/>
  <c r="T1377" i="46"/>
  <c r="R1377" i="46"/>
  <c r="P1377" i="46"/>
  <c r="J1377" i="46"/>
  <c r="BK1374" i="46"/>
  <c r="BI1374" i="46"/>
  <c r="BH1374" i="46"/>
  <c r="BG1374" i="46"/>
  <c r="BF1374" i="46"/>
  <c r="T1374" i="46"/>
  <c r="R1374" i="46"/>
  <c r="P1374" i="46"/>
  <c r="J1374" i="46"/>
  <c r="BE1374" i="46" s="1"/>
  <c r="BK1371" i="46"/>
  <c r="BI1371" i="46"/>
  <c r="BH1371" i="46"/>
  <c r="BG1371" i="46"/>
  <c r="BF1371" i="46"/>
  <c r="BE1371" i="46"/>
  <c r="T1371" i="46"/>
  <c r="R1371" i="46"/>
  <c r="P1371" i="46"/>
  <c r="J1371" i="46"/>
  <c r="BK1354" i="46"/>
  <c r="BI1354" i="46"/>
  <c r="BH1354" i="46"/>
  <c r="BG1354" i="46"/>
  <c r="BF1354" i="46"/>
  <c r="T1354" i="46"/>
  <c r="R1354" i="46"/>
  <c r="P1354" i="46"/>
  <c r="J1354" i="46"/>
  <c r="BE1354" i="46" s="1"/>
  <c r="BK1351" i="46"/>
  <c r="BI1351" i="46"/>
  <c r="BH1351" i="46"/>
  <c r="BG1351" i="46"/>
  <c r="BF1351" i="46"/>
  <c r="BE1351" i="46"/>
  <c r="T1351" i="46"/>
  <c r="R1351" i="46"/>
  <c r="P1351" i="46"/>
  <c r="J1351" i="46"/>
  <c r="BK1348" i="46"/>
  <c r="BI1348" i="46"/>
  <c r="BH1348" i="46"/>
  <c r="BG1348" i="46"/>
  <c r="BF1348" i="46"/>
  <c r="T1348" i="46"/>
  <c r="R1348" i="46"/>
  <c r="P1348" i="46"/>
  <c r="J1348" i="46"/>
  <c r="BE1348" i="46" s="1"/>
  <c r="BK1345" i="46"/>
  <c r="BI1345" i="46"/>
  <c r="BH1345" i="46"/>
  <c r="BG1345" i="46"/>
  <c r="BF1345" i="46"/>
  <c r="BE1345" i="46"/>
  <c r="T1345" i="46"/>
  <c r="R1345" i="46"/>
  <c r="P1345" i="46"/>
  <c r="J1345" i="46"/>
  <c r="BK1342" i="46"/>
  <c r="BI1342" i="46"/>
  <c r="BH1342" i="46"/>
  <c r="BG1342" i="46"/>
  <c r="BF1342" i="46"/>
  <c r="T1342" i="46"/>
  <c r="R1342" i="46"/>
  <c r="P1342" i="46"/>
  <c r="J1342" i="46"/>
  <c r="BE1342" i="46" s="1"/>
  <c r="BK1339" i="46"/>
  <c r="BI1339" i="46"/>
  <c r="BH1339" i="46"/>
  <c r="BG1339" i="46"/>
  <c r="BF1339" i="46"/>
  <c r="BE1339" i="46"/>
  <c r="T1339" i="46"/>
  <c r="R1339" i="46"/>
  <c r="P1339" i="46"/>
  <c r="J1339" i="46"/>
  <c r="BK1336" i="46"/>
  <c r="BI1336" i="46"/>
  <c r="BH1336" i="46"/>
  <c r="BG1336" i="46"/>
  <c r="BF1336" i="46"/>
  <c r="T1336" i="46"/>
  <c r="R1336" i="46"/>
  <c r="P1336" i="46"/>
  <c r="J1336" i="46"/>
  <c r="BE1336" i="46" s="1"/>
  <c r="BK1333" i="46"/>
  <c r="BI1333" i="46"/>
  <c r="BH1333" i="46"/>
  <c r="BG1333" i="46"/>
  <c r="BF1333" i="46"/>
  <c r="BE1333" i="46"/>
  <c r="T1333" i="46"/>
  <c r="R1333" i="46"/>
  <c r="P1333" i="46"/>
  <c r="J1333" i="46"/>
  <c r="BK1330" i="46"/>
  <c r="BI1330" i="46"/>
  <c r="BH1330" i="46"/>
  <c r="BG1330" i="46"/>
  <c r="BF1330" i="46"/>
  <c r="T1330" i="46"/>
  <c r="R1330" i="46"/>
  <c r="P1330" i="46"/>
  <c r="J1330" i="46"/>
  <c r="BE1330" i="46" s="1"/>
  <c r="BK1327" i="46"/>
  <c r="BI1327" i="46"/>
  <c r="BH1327" i="46"/>
  <c r="BG1327" i="46"/>
  <c r="BF1327" i="46"/>
  <c r="BE1327" i="46"/>
  <c r="T1327" i="46"/>
  <c r="R1327" i="46"/>
  <c r="P1327" i="46"/>
  <c r="J1327" i="46"/>
  <c r="BK1324" i="46"/>
  <c r="BI1324" i="46"/>
  <c r="BH1324" i="46"/>
  <c r="BG1324" i="46"/>
  <c r="BF1324" i="46"/>
  <c r="T1324" i="46"/>
  <c r="R1324" i="46"/>
  <c r="P1324" i="46"/>
  <c r="J1324" i="46"/>
  <c r="BE1324" i="46" s="1"/>
  <c r="BK1321" i="46"/>
  <c r="BI1321" i="46"/>
  <c r="BH1321" i="46"/>
  <c r="BG1321" i="46"/>
  <c r="BF1321" i="46"/>
  <c r="BE1321" i="46"/>
  <c r="T1321" i="46"/>
  <c r="R1321" i="46"/>
  <c r="P1321" i="46"/>
  <c r="J1321" i="46"/>
  <c r="BK1318" i="46"/>
  <c r="BI1318" i="46"/>
  <c r="BH1318" i="46"/>
  <c r="BG1318" i="46"/>
  <c r="BF1318" i="46"/>
  <c r="T1318" i="46"/>
  <c r="R1318" i="46"/>
  <c r="P1318" i="46"/>
  <c r="J1318" i="46"/>
  <c r="BE1318" i="46" s="1"/>
  <c r="BK1315" i="46"/>
  <c r="BI1315" i="46"/>
  <c r="BH1315" i="46"/>
  <c r="BG1315" i="46"/>
  <c r="BF1315" i="46"/>
  <c r="BE1315" i="46"/>
  <c r="T1315" i="46"/>
  <c r="R1315" i="46"/>
  <c r="P1315" i="46"/>
  <c r="J1315" i="46"/>
  <c r="BK1312" i="46"/>
  <c r="BI1312" i="46"/>
  <c r="BH1312" i="46"/>
  <c r="BG1312" i="46"/>
  <c r="BF1312" i="46"/>
  <c r="T1312" i="46"/>
  <c r="R1312" i="46"/>
  <c r="P1312" i="46"/>
  <c r="J1312" i="46"/>
  <c r="BE1312" i="46" s="1"/>
  <c r="BK1309" i="46"/>
  <c r="BI1309" i="46"/>
  <c r="BH1309" i="46"/>
  <c r="BG1309" i="46"/>
  <c r="BF1309" i="46"/>
  <c r="BE1309" i="46"/>
  <c r="T1309" i="46"/>
  <c r="R1309" i="46"/>
  <c r="P1309" i="46"/>
  <c r="J1309" i="46"/>
  <c r="BK1306" i="46"/>
  <c r="BI1306" i="46"/>
  <c r="BH1306" i="46"/>
  <c r="BG1306" i="46"/>
  <c r="BF1306" i="46"/>
  <c r="T1306" i="46"/>
  <c r="R1306" i="46"/>
  <c r="P1306" i="46"/>
  <c r="J1306" i="46"/>
  <c r="BE1306" i="46" s="1"/>
  <c r="BK1303" i="46"/>
  <c r="BI1303" i="46"/>
  <c r="BH1303" i="46"/>
  <c r="BG1303" i="46"/>
  <c r="BF1303" i="46"/>
  <c r="BE1303" i="46"/>
  <c r="T1303" i="46"/>
  <c r="R1303" i="46"/>
  <c r="P1303" i="46"/>
  <c r="J1303" i="46"/>
  <c r="BK1300" i="46"/>
  <c r="BI1300" i="46"/>
  <c r="BH1300" i="46"/>
  <c r="BG1300" i="46"/>
  <c r="BF1300" i="46"/>
  <c r="T1300" i="46"/>
  <c r="R1300" i="46"/>
  <c r="P1300" i="46"/>
  <c r="J1300" i="46"/>
  <c r="BE1300" i="46" s="1"/>
  <c r="BK1297" i="46"/>
  <c r="BI1297" i="46"/>
  <c r="BH1297" i="46"/>
  <c r="BG1297" i="46"/>
  <c r="BF1297" i="46"/>
  <c r="BE1297" i="46"/>
  <c r="T1297" i="46"/>
  <c r="R1297" i="46"/>
  <c r="P1297" i="46"/>
  <c r="J1297" i="46"/>
  <c r="BK1294" i="46"/>
  <c r="BI1294" i="46"/>
  <c r="BH1294" i="46"/>
  <c r="BG1294" i="46"/>
  <c r="BF1294" i="46"/>
  <c r="T1294" i="46"/>
  <c r="R1294" i="46"/>
  <c r="P1294" i="46"/>
  <c r="J1294" i="46"/>
  <c r="BE1294" i="46" s="1"/>
  <c r="BK1291" i="46"/>
  <c r="BI1291" i="46"/>
  <c r="BH1291" i="46"/>
  <c r="BG1291" i="46"/>
  <c r="BF1291" i="46"/>
  <c r="BE1291" i="46"/>
  <c r="T1291" i="46"/>
  <c r="R1291" i="46"/>
  <c r="P1291" i="46"/>
  <c r="J1291" i="46"/>
  <c r="BK1288" i="46"/>
  <c r="BI1288" i="46"/>
  <c r="BH1288" i="46"/>
  <c r="BG1288" i="46"/>
  <c r="BF1288" i="46"/>
  <c r="T1288" i="46"/>
  <c r="R1288" i="46"/>
  <c r="P1288" i="46"/>
  <c r="J1288" i="46"/>
  <c r="BE1288" i="46" s="1"/>
  <c r="BK1285" i="46"/>
  <c r="BI1285" i="46"/>
  <c r="BH1285" i="46"/>
  <c r="BG1285" i="46"/>
  <c r="BF1285" i="46"/>
  <c r="BE1285" i="46"/>
  <c r="T1285" i="46"/>
  <c r="R1285" i="46"/>
  <c r="P1285" i="46"/>
  <c r="J1285" i="46"/>
  <c r="BK1282" i="46"/>
  <c r="BI1282" i="46"/>
  <c r="BH1282" i="46"/>
  <c r="BG1282" i="46"/>
  <c r="BF1282" i="46"/>
  <c r="T1282" i="46"/>
  <c r="R1282" i="46"/>
  <c r="P1282" i="46"/>
  <c r="J1282" i="46"/>
  <c r="BE1282" i="46" s="1"/>
  <c r="BK1279" i="46"/>
  <c r="BI1279" i="46"/>
  <c r="BH1279" i="46"/>
  <c r="BG1279" i="46"/>
  <c r="BF1279" i="46"/>
  <c r="BE1279" i="46"/>
  <c r="T1279" i="46"/>
  <c r="R1279" i="46"/>
  <c r="P1279" i="46"/>
  <c r="J1279" i="46"/>
  <c r="BK1276" i="46"/>
  <c r="BI1276" i="46"/>
  <c r="BH1276" i="46"/>
  <c r="BG1276" i="46"/>
  <c r="BF1276" i="46"/>
  <c r="T1276" i="46"/>
  <c r="R1276" i="46"/>
  <c r="P1276" i="46"/>
  <c r="J1276" i="46"/>
  <c r="BE1276" i="46" s="1"/>
  <c r="BK1273" i="46"/>
  <c r="BI1273" i="46"/>
  <c r="BH1273" i="46"/>
  <c r="BG1273" i="46"/>
  <c r="BF1273" i="46"/>
  <c r="BE1273" i="46"/>
  <c r="T1273" i="46"/>
  <c r="R1273" i="46"/>
  <c r="P1273" i="46"/>
  <c r="J1273" i="46"/>
  <c r="BK1270" i="46"/>
  <c r="BI1270" i="46"/>
  <c r="BH1270" i="46"/>
  <c r="BG1270" i="46"/>
  <c r="BF1270" i="46"/>
  <c r="T1270" i="46"/>
  <c r="R1270" i="46"/>
  <c r="P1270" i="46"/>
  <c r="J1270" i="46"/>
  <c r="BE1270" i="46" s="1"/>
  <c r="BK1261" i="46"/>
  <c r="BI1261" i="46"/>
  <c r="BH1261" i="46"/>
  <c r="BG1261" i="46"/>
  <c r="BF1261" i="46"/>
  <c r="BE1261" i="46"/>
  <c r="T1261" i="46"/>
  <c r="R1261" i="46"/>
  <c r="P1261" i="46"/>
  <c r="J1261" i="46"/>
  <c r="BK1257" i="46"/>
  <c r="BI1257" i="46"/>
  <c r="BH1257" i="46"/>
  <c r="BG1257" i="46"/>
  <c r="BF1257" i="46"/>
  <c r="T1257" i="46"/>
  <c r="R1257" i="46"/>
  <c r="P1257" i="46"/>
  <c r="J1257" i="46"/>
  <c r="BE1257" i="46" s="1"/>
  <c r="BK1250" i="46"/>
  <c r="BI1250" i="46"/>
  <c r="BH1250" i="46"/>
  <c r="BG1250" i="46"/>
  <c r="BF1250" i="46"/>
  <c r="BE1250" i="46"/>
  <c r="T1250" i="46"/>
  <c r="R1250" i="46"/>
  <c r="P1250" i="46"/>
  <c r="J1250" i="46"/>
  <c r="BK1227" i="46"/>
  <c r="BI1227" i="46"/>
  <c r="BH1227" i="46"/>
  <c r="BG1227" i="46"/>
  <c r="BF1227" i="46"/>
  <c r="T1227" i="46"/>
  <c r="R1227" i="46"/>
  <c r="P1227" i="46"/>
  <c r="J1227" i="46"/>
  <c r="BE1227" i="46" s="1"/>
  <c r="BK1223" i="46"/>
  <c r="BI1223" i="46"/>
  <c r="BH1223" i="46"/>
  <c r="BG1223" i="46"/>
  <c r="BF1223" i="46"/>
  <c r="BE1223" i="46"/>
  <c r="T1223" i="46"/>
  <c r="R1223" i="46"/>
  <c r="P1223" i="46"/>
  <c r="J1223" i="46"/>
  <c r="BK1214" i="46"/>
  <c r="BI1214" i="46"/>
  <c r="BH1214" i="46"/>
  <c r="BG1214" i="46"/>
  <c r="BF1214" i="46"/>
  <c r="T1214" i="46"/>
  <c r="T1213" i="46" s="1"/>
  <c r="R1214" i="46"/>
  <c r="R1213" i="46" s="1"/>
  <c r="P1214" i="46"/>
  <c r="P1213" i="46" s="1"/>
  <c r="J1214" i="46"/>
  <c r="BE1214" i="46" s="1"/>
  <c r="BK1213" i="46"/>
  <c r="J1213" i="46"/>
  <c r="BK1210" i="46"/>
  <c r="BI1210" i="46"/>
  <c r="BH1210" i="46"/>
  <c r="BG1210" i="46"/>
  <c r="BF1210" i="46"/>
  <c r="T1210" i="46"/>
  <c r="R1210" i="46"/>
  <c r="P1210" i="46"/>
  <c r="J1210" i="46"/>
  <c r="BE1210" i="46" s="1"/>
  <c r="BK1209" i="46"/>
  <c r="T1209" i="46"/>
  <c r="R1209" i="46"/>
  <c r="P1209" i="46"/>
  <c r="J1209" i="46"/>
  <c r="BK1207" i="46"/>
  <c r="BI1207" i="46"/>
  <c r="BH1207" i="46"/>
  <c r="BG1207" i="46"/>
  <c r="BF1207" i="46"/>
  <c r="BE1207" i="46"/>
  <c r="T1207" i="46"/>
  <c r="R1207" i="46"/>
  <c r="P1207" i="46"/>
  <c r="J1207" i="46"/>
  <c r="BK1190" i="46"/>
  <c r="BI1190" i="46"/>
  <c r="BH1190" i="46"/>
  <c r="BG1190" i="46"/>
  <c r="BF1190" i="46"/>
  <c r="T1190" i="46"/>
  <c r="R1190" i="46"/>
  <c r="P1190" i="46"/>
  <c r="J1190" i="46"/>
  <c r="BE1190" i="46" s="1"/>
  <c r="BK1180" i="46"/>
  <c r="BI1180" i="46"/>
  <c r="BH1180" i="46"/>
  <c r="BG1180" i="46"/>
  <c r="BF1180" i="46"/>
  <c r="BE1180" i="46"/>
  <c r="T1180" i="46"/>
  <c r="R1180" i="46"/>
  <c r="P1180" i="46"/>
  <c r="J1180" i="46"/>
  <c r="BK1173" i="46"/>
  <c r="BI1173" i="46"/>
  <c r="BH1173" i="46"/>
  <c r="BG1173" i="46"/>
  <c r="BF1173" i="46"/>
  <c r="T1173" i="46"/>
  <c r="T1170" i="46" s="1"/>
  <c r="R1173" i="46"/>
  <c r="R1170" i="46" s="1"/>
  <c r="P1173" i="46"/>
  <c r="P1170" i="46" s="1"/>
  <c r="J1173" i="46"/>
  <c r="BE1173" i="46" s="1"/>
  <c r="BK1171" i="46"/>
  <c r="BK1170" i="46" s="1"/>
  <c r="J1170" i="46" s="1"/>
  <c r="BI1171" i="46"/>
  <c r="BH1171" i="46"/>
  <c r="BG1171" i="46"/>
  <c r="BF1171" i="46"/>
  <c r="BE1171" i="46"/>
  <c r="T1171" i="46"/>
  <c r="R1171" i="46"/>
  <c r="P1171" i="46"/>
  <c r="J1171" i="46"/>
  <c r="BK1168" i="46"/>
  <c r="BI1168" i="46"/>
  <c r="BH1168" i="46"/>
  <c r="BG1168" i="46"/>
  <c r="BF1168" i="46"/>
  <c r="T1168" i="46"/>
  <c r="R1168" i="46"/>
  <c r="P1168" i="46"/>
  <c r="J1168" i="46"/>
  <c r="BE1168" i="46" s="1"/>
  <c r="BK1159" i="46"/>
  <c r="BI1159" i="46"/>
  <c r="BH1159" i="46"/>
  <c r="BG1159" i="46"/>
  <c r="BF1159" i="46"/>
  <c r="T1159" i="46"/>
  <c r="R1159" i="46"/>
  <c r="P1159" i="46"/>
  <c r="J1159" i="46"/>
  <c r="BE1159" i="46" s="1"/>
  <c r="BK1156" i="46"/>
  <c r="BI1156" i="46"/>
  <c r="BH1156" i="46"/>
  <c r="BG1156" i="46"/>
  <c r="BF1156" i="46"/>
  <c r="T1156" i="46"/>
  <c r="R1156" i="46"/>
  <c r="P1156" i="46"/>
  <c r="J1156" i="46"/>
  <c r="BE1156" i="46" s="1"/>
  <c r="BK1153" i="46"/>
  <c r="BI1153" i="46"/>
  <c r="BH1153" i="46"/>
  <c r="BG1153" i="46"/>
  <c r="BF1153" i="46"/>
  <c r="T1153" i="46"/>
  <c r="R1153" i="46"/>
  <c r="P1153" i="46"/>
  <c r="J1153" i="46"/>
  <c r="BE1153" i="46" s="1"/>
  <c r="BK1150" i="46"/>
  <c r="BI1150" i="46"/>
  <c r="BH1150" i="46"/>
  <c r="BG1150" i="46"/>
  <c r="BF1150" i="46"/>
  <c r="T1150" i="46"/>
  <c r="R1150" i="46"/>
  <c r="P1150" i="46"/>
  <c r="J1150" i="46"/>
  <c r="BE1150" i="46" s="1"/>
  <c r="BK1147" i="46"/>
  <c r="BI1147" i="46"/>
  <c r="BH1147" i="46"/>
  <c r="BG1147" i="46"/>
  <c r="BF1147" i="46"/>
  <c r="T1147" i="46"/>
  <c r="R1147" i="46"/>
  <c r="P1147" i="46"/>
  <c r="J1147" i="46"/>
  <c r="BE1147" i="46" s="1"/>
  <c r="BK1144" i="46"/>
  <c r="BI1144" i="46"/>
  <c r="BH1144" i="46"/>
  <c r="BG1144" i="46"/>
  <c r="BF1144" i="46"/>
  <c r="T1144" i="46"/>
  <c r="R1144" i="46"/>
  <c r="P1144" i="46"/>
  <c r="J1144" i="46"/>
  <c r="BE1144" i="46" s="1"/>
  <c r="BK1141" i="46"/>
  <c r="BI1141" i="46"/>
  <c r="BH1141" i="46"/>
  <c r="BG1141" i="46"/>
  <c r="BF1141" i="46"/>
  <c r="T1141" i="46"/>
  <c r="R1141" i="46"/>
  <c r="P1141" i="46"/>
  <c r="J1141" i="46"/>
  <c r="BE1141" i="46" s="1"/>
  <c r="BK1138" i="46"/>
  <c r="BI1138" i="46"/>
  <c r="BH1138" i="46"/>
  <c r="BG1138" i="46"/>
  <c r="BF1138" i="46"/>
  <c r="T1138" i="46"/>
  <c r="R1138" i="46"/>
  <c r="P1138" i="46"/>
  <c r="J1138" i="46"/>
  <c r="BE1138" i="46" s="1"/>
  <c r="BK1133" i="46"/>
  <c r="BI1133" i="46"/>
  <c r="BH1133" i="46"/>
  <c r="BG1133" i="46"/>
  <c r="BF1133" i="46"/>
  <c r="T1133" i="46"/>
  <c r="R1133" i="46"/>
  <c r="P1133" i="46"/>
  <c r="J1133" i="46"/>
  <c r="BE1133" i="46" s="1"/>
  <c r="BK1130" i="46"/>
  <c r="BI1130" i="46"/>
  <c r="BH1130" i="46"/>
  <c r="BG1130" i="46"/>
  <c r="BF1130" i="46"/>
  <c r="J34" i="46" s="1"/>
  <c r="AW95" i="45" s="1"/>
  <c r="T1130" i="46"/>
  <c r="R1130" i="46"/>
  <c r="P1130" i="46"/>
  <c r="J1130" i="46"/>
  <c r="BE1130" i="46" s="1"/>
  <c r="BK1127" i="46"/>
  <c r="BI1127" i="46"/>
  <c r="BH1127" i="46"/>
  <c r="BG1127" i="46"/>
  <c r="BF1127" i="46"/>
  <c r="T1127" i="46"/>
  <c r="R1127" i="46"/>
  <c r="P1127" i="46"/>
  <c r="J1127" i="46"/>
  <c r="BE1127" i="46" s="1"/>
  <c r="BK1124" i="46"/>
  <c r="BI1124" i="46"/>
  <c r="BH1124" i="46"/>
  <c r="BG1124" i="46"/>
  <c r="BF1124" i="46"/>
  <c r="T1124" i="46"/>
  <c r="R1124" i="46"/>
  <c r="P1124" i="46"/>
  <c r="J1124" i="46"/>
  <c r="BE1124" i="46" s="1"/>
  <c r="BK1121" i="46"/>
  <c r="BI1121" i="46"/>
  <c r="BH1121" i="46"/>
  <c r="BG1121" i="46"/>
  <c r="BF1121" i="46"/>
  <c r="T1121" i="46"/>
  <c r="R1121" i="46"/>
  <c r="P1121" i="46"/>
  <c r="J1121" i="46"/>
  <c r="BE1121" i="46" s="1"/>
  <c r="BK1118" i="46"/>
  <c r="BI1118" i="46"/>
  <c r="BH1118" i="46"/>
  <c r="BG1118" i="46"/>
  <c r="BF1118" i="46"/>
  <c r="T1118" i="46"/>
  <c r="R1118" i="46"/>
  <c r="P1118" i="46"/>
  <c r="J1118" i="46"/>
  <c r="BE1118" i="46" s="1"/>
  <c r="BK1115" i="46"/>
  <c r="BI1115" i="46"/>
  <c r="BH1115" i="46"/>
  <c r="BG1115" i="46"/>
  <c r="BF1115" i="46"/>
  <c r="T1115" i="46"/>
  <c r="R1115" i="46"/>
  <c r="P1115" i="46"/>
  <c r="J1115" i="46"/>
  <c r="BE1115" i="46" s="1"/>
  <c r="BK1111" i="46"/>
  <c r="BI1111" i="46"/>
  <c r="BH1111" i="46"/>
  <c r="BG1111" i="46"/>
  <c r="BF1111" i="46"/>
  <c r="T1111" i="46"/>
  <c r="R1111" i="46"/>
  <c r="P1111" i="46"/>
  <c r="J1111" i="46"/>
  <c r="BE1111" i="46" s="1"/>
  <c r="BK1108" i="46"/>
  <c r="BI1108" i="46"/>
  <c r="BH1108" i="46"/>
  <c r="BG1108" i="46"/>
  <c r="BF1108" i="46"/>
  <c r="T1108" i="46"/>
  <c r="T1103" i="46" s="1"/>
  <c r="R1108" i="46"/>
  <c r="R1103" i="46" s="1"/>
  <c r="P1108" i="46"/>
  <c r="J1108" i="46"/>
  <c r="BE1108" i="46" s="1"/>
  <c r="BK1104" i="46"/>
  <c r="BI1104" i="46"/>
  <c r="BH1104" i="46"/>
  <c r="BG1104" i="46"/>
  <c r="BF1104" i="46"/>
  <c r="T1104" i="46"/>
  <c r="R1104" i="46"/>
  <c r="P1104" i="46"/>
  <c r="P1103" i="46" s="1"/>
  <c r="J1104" i="46"/>
  <c r="BE1104" i="46" s="1"/>
  <c r="BK1099" i="46"/>
  <c r="BI1099" i="46"/>
  <c r="BH1099" i="46"/>
  <c r="BG1099" i="46"/>
  <c r="BF1099" i="46"/>
  <c r="BE1099" i="46"/>
  <c r="T1099" i="46"/>
  <c r="T1098" i="46" s="1"/>
  <c r="R1099" i="46"/>
  <c r="R1098" i="46" s="1"/>
  <c r="P1099" i="46"/>
  <c r="P1098" i="46" s="1"/>
  <c r="J1099" i="46"/>
  <c r="BK1098" i="46"/>
  <c r="J1098" i="46"/>
  <c r="BK1087" i="46"/>
  <c r="BI1087" i="46"/>
  <c r="BH1087" i="46"/>
  <c r="BG1087" i="46"/>
  <c r="BF1087" i="46"/>
  <c r="T1087" i="46"/>
  <c r="R1087" i="46"/>
  <c r="P1087" i="46"/>
  <c r="J1087" i="46"/>
  <c r="BE1087" i="46" s="1"/>
  <c r="BK1086" i="46"/>
  <c r="J1086" i="46" s="1"/>
  <c r="J116" i="46" s="1"/>
  <c r="T1086" i="46"/>
  <c r="R1086" i="46"/>
  <c r="P1086" i="46"/>
  <c r="BK1068" i="46"/>
  <c r="BI1068" i="46"/>
  <c r="BH1068" i="46"/>
  <c r="BG1068" i="46"/>
  <c r="BF1068" i="46"/>
  <c r="BE1068" i="46"/>
  <c r="T1068" i="46"/>
  <c r="R1068" i="46"/>
  <c r="P1068" i="46"/>
  <c r="J1068" i="46"/>
  <c r="BK1064" i="46"/>
  <c r="BI1064" i="46"/>
  <c r="BH1064" i="46"/>
  <c r="BG1064" i="46"/>
  <c r="BF1064" i="46"/>
  <c r="BE1064" i="46"/>
  <c r="T1064" i="46"/>
  <c r="R1064" i="46"/>
  <c r="P1064" i="46"/>
  <c r="J1064" i="46"/>
  <c r="BK1055" i="46"/>
  <c r="BI1055" i="46"/>
  <c r="BH1055" i="46"/>
  <c r="BG1055" i="46"/>
  <c r="BF1055" i="46"/>
  <c r="BE1055" i="46"/>
  <c r="T1055" i="46"/>
  <c r="R1055" i="46"/>
  <c r="P1055" i="46"/>
  <c r="J1055" i="46"/>
  <c r="BK1032" i="46"/>
  <c r="BI1032" i="46"/>
  <c r="BH1032" i="46"/>
  <c r="BG1032" i="46"/>
  <c r="BF1032" i="46"/>
  <c r="BE1032" i="46"/>
  <c r="T1032" i="46"/>
  <c r="R1032" i="46"/>
  <c r="P1032" i="46"/>
  <c r="J1032" i="46"/>
  <c r="BK1011" i="46"/>
  <c r="BI1011" i="46"/>
  <c r="BH1011" i="46"/>
  <c r="BG1011" i="46"/>
  <c r="BF1011" i="46"/>
  <c r="BE1011" i="46"/>
  <c r="T1011" i="46"/>
  <c r="R1011" i="46"/>
  <c r="P1011" i="46"/>
  <c r="J1011" i="46"/>
  <c r="BK988" i="46"/>
  <c r="BI988" i="46"/>
  <c r="BH988" i="46"/>
  <c r="BG988" i="46"/>
  <c r="BF988" i="46"/>
  <c r="BE988" i="46"/>
  <c r="T988" i="46"/>
  <c r="T987" i="46" s="1"/>
  <c r="R988" i="46"/>
  <c r="R987" i="46" s="1"/>
  <c r="P988" i="46"/>
  <c r="P987" i="46" s="1"/>
  <c r="J988" i="46"/>
  <c r="BK987" i="46"/>
  <c r="J987" i="46"/>
  <c r="J115" i="46" s="1"/>
  <c r="BK985" i="46"/>
  <c r="BI985" i="46"/>
  <c r="BH985" i="46"/>
  <c r="BG985" i="46"/>
  <c r="BF985" i="46"/>
  <c r="T985" i="46"/>
  <c r="R985" i="46"/>
  <c r="P985" i="46"/>
  <c r="J985" i="46"/>
  <c r="BE985" i="46" s="1"/>
  <c r="BK982" i="46"/>
  <c r="BI982" i="46"/>
  <c r="BH982" i="46"/>
  <c r="BG982" i="46"/>
  <c r="BF982" i="46"/>
  <c r="T982" i="46"/>
  <c r="R982" i="46"/>
  <c r="P982" i="46"/>
  <c r="J982" i="46"/>
  <c r="BE982" i="46" s="1"/>
  <c r="BK972" i="46"/>
  <c r="BI972" i="46"/>
  <c r="BH972" i="46"/>
  <c r="BG972" i="46"/>
  <c r="BF972" i="46"/>
  <c r="T972" i="46"/>
  <c r="R972" i="46"/>
  <c r="P972" i="46"/>
  <c r="J972" i="46"/>
  <c r="BE972" i="46" s="1"/>
  <c r="BK969" i="46"/>
  <c r="BI969" i="46"/>
  <c r="BH969" i="46"/>
  <c r="BG969" i="46"/>
  <c r="BF969" i="46"/>
  <c r="T969" i="46"/>
  <c r="R969" i="46"/>
  <c r="P969" i="46"/>
  <c r="J969" i="46"/>
  <c r="BE969" i="46" s="1"/>
  <c r="BK966" i="46"/>
  <c r="BI966" i="46"/>
  <c r="BH966" i="46"/>
  <c r="BG966" i="46"/>
  <c r="BF966" i="46"/>
  <c r="T966" i="46"/>
  <c r="T961" i="46" s="1"/>
  <c r="R966" i="46"/>
  <c r="R961" i="46" s="1"/>
  <c r="P966" i="46"/>
  <c r="J966" i="46"/>
  <c r="BE966" i="46" s="1"/>
  <c r="BK962" i="46"/>
  <c r="BI962" i="46"/>
  <c r="BH962" i="46"/>
  <c r="BG962" i="46"/>
  <c r="BF962" i="46"/>
  <c r="T962" i="46"/>
  <c r="R962" i="46"/>
  <c r="P962" i="46"/>
  <c r="P961" i="46" s="1"/>
  <c r="J962" i="46"/>
  <c r="BE962" i="46" s="1"/>
  <c r="J960" i="46"/>
  <c r="BK957" i="46"/>
  <c r="BI957" i="46"/>
  <c r="BH957" i="46"/>
  <c r="BG957" i="46"/>
  <c r="BF957" i="46"/>
  <c r="BE957" i="46"/>
  <c r="T957" i="46"/>
  <c r="R957" i="46"/>
  <c r="P957" i="46"/>
  <c r="J957" i="46"/>
  <c r="BK953" i="46"/>
  <c r="BI953" i="46"/>
  <c r="BH953" i="46"/>
  <c r="BG953" i="46"/>
  <c r="BF953" i="46"/>
  <c r="BE953" i="46"/>
  <c r="T953" i="46"/>
  <c r="R953" i="46"/>
  <c r="P953" i="46"/>
  <c r="J953" i="46"/>
  <c r="BK949" i="46"/>
  <c r="BI949" i="46"/>
  <c r="BH949" i="46"/>
  <c r="BG949" i="46"/>
  <c r="BF949" i="46"/>
  <c r="BE949" i="46"/>
  <c r="T949" i="46"/>
  <c r="R949" i="46"/>
  <c r="P949" i="46"/>
  <c r="J949" i="46"/>
  <c r="BK946" i="46"/>
  <c r="BI946" i="46"/>
  <c r="BH946" i="46"/>
  <c r="BG946" i="46"/>
  <c r="BF946" i="46"/>
  <c r="BE946" i="46"/>
  <c r="T946" i="46"/>
  <c r="R946" i="46"/>
  <c r="P946" i="46"/>
  <c r="J946" i="46"/>
  <c r="BK942" i="46"/>
  <c r="BI942" i="46"/>
  <c r="BH942" i="46"/>
  <c r="BG942" i="46"/>
  <c r="BF942" i="46"/>
  <c r="BE942" i="46"/>
  <c r="T942" i="46"/>
  <c r="R942" i="46"/>
  <c r="P942" i="46"/>
  <c r="J942" i="46"/>
  <c r="BK938" i="46"/>
  <c r="BI938" i="46"/>
  <c r="BH938" i="46"/>
  <c r="BG938" i="46"/>
  <c r="BF938" i="46"/>
  <c r="BE938" i="46"/>
  <c r="T938" i="46"/>
  <c r="R938" i="46"/>
  <c r="P938" i="46"/>
  <c r="J938" i="46"/>
  <c r="BK934" i="46"/>
  <c r="BI934" i="46"/>
  <c r="BH934" i="46"/>
  <c r="BG934" i="46"/>
  <c r="BF934" i="46"/>
  <c r="BE934" i="46"/>
  <c r="T934" i="46"/>
  <c r="R934" i="46"/>
  <c r="P934" i="46"/>
  <c r="J934" i="46"/>
  <c r="BK931" i="46"/>
  <c r="BI931" i="46"/>
  <c r="BH931" i="46"/>
  <c r="BG931" i="46"/>
  <c r="BF931" i="46"/>
  <c r="BE931" i="46"/>
  <c r="T931" i="46"/>
  <c r="R931" i="46"/>
  <c r="P931" i="46"/>
  <c r="J931" i="46"/>
  <c r="BK927" i="46"/>
  <c r="BI927" i="46"/>
  <c r="BH927" i="46"/>
  <c r="BG927" i="46"/>
  <c r="BF927" i="46"/>
  <c r="BE927" i="46"/>
  <c r="T927" i="46"/>
  <c r="R927" i="46"/>
  <c r="P927" i="46"/>
  <c r="J927" i="46"/>
  <c r="BK924" i="46"/>
  <c r="BI924" i="46"/>
  <c r="BH924" i="46"/>
  <c r="BG924" i="46"/>
  <c r="BF924" i="46"/>
  <c r="BE924" i="46"/>
  <c r="T924" i="46"/>
  <c r="R924" i="46"/>
  <c r="P924" i="46"/>
  <c r="J924" i="46"/>
  <c r="BK920" i="46"/>
  <c r="BI920" i="46"/>
  <c r="BH920" i="46"/>
  <c r="BG920" i="46"/>
  <c r="BF920" i="46"/>
  <c r="BE920" i="46"/>
  <c r="T920" i="46"/>
  <c r="T916" i="46" s="1"/>
  <c r="R920" i="46"/>
  <c r="R916" i="46" s="1"/>
  <c r="P920" i="46"/>
  <c r="P916" i="46" s="1"/>
  <c r="J920" i="46"/>
  <c r="BK917" i="46"/>
  <c r="BI917" i="46"/>
  <c r="BH917" i="46"/>
  <c r="BG917" i="46"/>
  <c r="BF917" i="46"/>
  <c r="BE917" i="46"/>
  <c r="T917" i="46"/>
  <c r="R917" i="46"/>
  <c r="P917" i="46"/>
  <c r="J917" i="46"/>
  <c r="BK916" i="46"/>
  <c r="J916" i="46"/>
  <c r="J112" i="46" s="1"/>
  <c r="BK912" i="46"/>
  <c r="BI912" i="46"/>
  <c r="BH912" i="46"/>
  <c r="BG912" i="46"/>
  <c r="BF912" i="46"/>
  <c r="BE912" i="46"/>
  <c r="T912" i="46"/>
  <c r="R912" i="46"/>
  <c r="P912" i="46"/>
  <c r="J912" i="46"/>
  <c r="BK911" i="46"/>
  <c r="T911" i="46"/>
  <c r="R911" i="46"/>
  <c r="P911" i="46"/>
  <c r="J911" i="46"/>
  <c r="J110" i="46" s="1"/>
  <c r="BK909" i="46"/>
  <c r="BI909" i="46"/>
  <c r="BH909" i="46"/>
  <c r="BG909" i="46"/>
  <c r="BF909" i="46"/>
  <c r="T909" i="46"/>
  <c r="R909" i="46"/>
  <c r="P909" i="46"/>
  <c r="J909" i="46"/>
  <c r="BE909" i="46" s="1"/>
  <c r="BK907" i="46"/>
  <c r="BI907" i="46"/>
  <c r="BH907" i="46"/>
  <c r="BG907" i="46"/>
  <c r="BF907" i="46"/>
  <c r="T907" i="46"/>
  <c r="R907" i="46"/>
  <c r="P907" i="46"/>
  <c r="J907" i="46"/>
  <c r="BE907" i="46" s="1"/>
  <c r="BK905" i="46"/>
  <c r="BI905" i="46"/>
  <c r="BH905" i="46"/>
  <c r="BG905" i="46"/>
  <c r="BF905" i="46"/>
  <c r="T905" i="46"/>
  <c r="R905" i="46"/>
  <c r="P905" i="46"/>
  <c r="J905" i="46"/>
  <c r="BE905" i="46" s="1"/>
  <c r="BK903" i="46"/>
  <c r="BI903" i="46"/>
  <c r="BH903" i="46"/>
  <c r="BG903" i="46"/>
  <c r="BF903" i="46"/>
  <c r="T903" i="46"/>
  <c r="R903" i="46"/>
  <c r="P903" i="46"/>
  <c r="J903" i="46"/>
  <c r="BE903" i="46" s="1"/>
  <c r="BK901" i="46"/>
  <c r="BI901" i="46"/>
  <c r="BH901" i="46"/>
  <c r="BG901" i="46"/>
  <c r="BF901" i="46"/>
  <c r="T901" i="46"/>
  <c r="R901" i="46"/>
  <c r="P901" i="46"/>
  <c r="J901" i="46"/>
  <c r="BE901" i="46" s="1"/>
  <c r="BK899" i="46"/>
  <c r="BI899" i="46"/>
  <c r="BH899" i="46"/>
  <c r="BG899" i="46"/>
  <c r="BF899" i="46"/>
  <c r="T899" i="46"/>
  <c r="R899" i="46"/>
  <c r="P899" i="46"/>
  <c r="J899" i="46"/>
  <c r="BE899" i="46" s="1"/>
  <c r="BK897" i="46"/>
  <c r="BI897" i="46"/>
  <c r="BH897" i="46"/>
  <c r="BG897" i="46"/>
  <c r="BF897" i="46"/>
  <c r="T897" i="46"/>
  <c r="R897" i="46"/>
  <c r="P897" i="46"/>
  <c r="J897" i="46"/>
  <c r="BE897" i="46" s="1"/>
  <c r="BK895" i="46"/>
  <c r="BI895" i="46"/>
  <c r="BH895" i="46"/>
  <c r="BG895" i="46"/>
  <c r="BF895" i="46"/>
  <c r="T895" i="46"/>
  <c r="R895" i="46"/>
  <c r="P895" i="46"/>
  <c r="J895" i="46"/>
  <c r="BE895" i="46" s="1"/>
  <c r="BK893" i="46"/>
  <c r="BI893" i="46"/>
  <c r="BH893" i="46"/>
  <c r="BG893" i="46"/>
  <c r="BF893" i="46"/>
  <c r="T893" i="46"/>
  <c r="R893" i="46"/>
  <c r="P893" i="46"/>
  <c r="J893" i="46"/>
  <c r="BE893" i="46" s="1"/>
  <c r="BK891" i="46"/>
  <c r="BI891" i="46"/>
  <c r="BH891" i="46"/>
  <c r="BG891" i="46"/>
  <c r="BF891" i="46"/>
  <c r="T891" i="46"/>
  <c r="R891" i="46"/>
  <c r="P891" i="46"/>
  <c r="J891" i="46"/>
  <c r="BE891" i="46" s="1"/>
  <c r="BK887" i="46"/>
  <c r="BI887" i="46"/>
  <c r="BH887" i="46"/>
  <c r="BG887" i="46"/>
  <c r="BF887" i="46"/>
  <c r="T887" i="46"/>
  <c r="R887" i="46"/>
  <c r="P887" i="46"/>
  <c r="J887" i="46"/>
  <c r="BE887" i="46" s="1"/>
  <c r="BK885" i="46"/>
  <c r="BI885" i="46"/>
  <c r="BH885" i="46"/>
  <c r="BG885" i="46"/>
  <c r="BF885" i="46"/>
  <c r="T885" i="46"/>
  <c r="T881" i="46" s="1"/>
  <c r="R885" i="46"/>
  <c r="P885" i="46"/>
  <c r="P881" i="46" s="1"/>
  <c r="J885" i="46"/>
  <c r="BE885" i="46" s="1"/>
  <c r="BK882" i="46"/>
  <c r="BI882" i="46"/>
  <c r="BH882" i="46"/>
  <c r="BG882" i="46"/>
  <c r="BF882" i="46"/>
  <c r="T882" i="46"/>
  <c r="R882" i="46"/>
  <c r="R881" i="46" s="1"/>
  <c r="P882" i="46"/>
  <c r="J882" i="46"/>
  <c r="BE882" i="46" s="1"/>
  <c r="BK878" i="46"/>
  <c r="BI878" i="46"/>
  <c r="BH878" i="46"/>
  <c r="BG878" i="46"/>
  <c r="BF878" i="46"/>
  <c r="BE878" i="46"/>
  <c r="T878" i="46"/>
  <c r="R878" i="46"/>
  <c r="P878" i="46"/>
  <c r="J878" i="46"/>
  <c r="BK873" i="46"/>
  <c r="BI873" i="46"/>
  <c r="BH873" i="46"/>
  <c r="BG873" i="46"/>
  <c r="BF873" i="46"/>
  <c r="BE873" i="46"/>
  <c r="T873" i="46"/>
  <c r="R873" i="46"/>
  <c r="P873" i="46"/>
  <c r="J873" i="46"/>
  <c r="BK869" i="46"/>
  <c r="BI869" i="46"/>
  <c r="BH869" i="46"/>
  <c r="BG869" i="46"/>
  <c r="BF869" i="46"/>
  <c r="BE869" i="46"/>
  <c r="T869" i="46"/>
  <c r="R869" i="46"/>
  <c r="P869" i="46"/>
  <c r="J869" i="46"/>
  <c r="BK866" i="46"/>
  <c r="BI866" i="46"/>
  <c r="BH866" i="46"/>
  <c r="BG866" i="46"/>
  <c r="BF866" i="46"/>
  <c r="BE866" i="46"/>
  <c r="T866" i="46"/>
  <c r="R866" i="46"/>
  <c r="P866" i="46"/>
  <c r="J866" i="46"/>
  <c r="BK862" i="46"/>
  <c r="BI862" i="46"/>
  <c r="BH862" i="46"/>
  <c r="BG862" i="46"/>
  <c r="BF862" i="46"/>
  <c r="BE862" i="46"/>
  <c r="T862" i="46"/>
  <c r="R862" i="46"/>
  <c r="P862" i="46"/>
  <c r="J862" i="46"/>
  <c r="BK859" i="46"/>
  <c r="BI859" i="46"/>
  <c r="BH859" i="46"/>
  <c r="BG859" i="46"/>
  <c r="BF859" i="46"/>
  <c r="BE859" i="46"/>
  <c r="T859" i="46"/>
  <c r="R859" i="46"/>
  <c r="P859" i="46"/>
  <c r="J859" i="46"/>
  <c r="BK848" i="46"/>
  <c r="BI848" i="46"/>
  <c r="BH848" i="46"/>
  <c r="BG848" i="46"/>
  <c r="BF848" i="46"/>
  <c r="BE848" i="46"/>
  <c r="T848" i="46"/>
  <c r="R848" i="46"/>
  <c r="P848" i="46"/>
  <c r="J848" i="46"/>
  <c r="BK844" i="46"/>
  <c r="BI844" i="46"/>
  <c r="BH844" i="46"/>
  <c r="BG844" i="46"/>
  <c r="BF844" i="46"/>
  <c r="BE844" i="46"/>
  <c r="T844" i="46"/>
  <c r="R844" i="46"/>
  <c r="P844" i="46"/>
  <c r="J844" i="46"/>
  <c r="BK838" i="46"/>
  <c r="BI838" i="46"/>
  <c r="BH838" i="46"/>
  <c r="BG838" i="46"/>
  <c r="BF838" i="46"/>
  <c r="BE838" i="46"/>
  <c r="T838" i="46"/>
  <c r="R838" i="46"/>
  <c r="P838" i="46"/>
  <c r="J838" i="46"/>
  <c r="BK833" i="46"/>
  <c r="BI833" i="46"/>
  <c r="BH833" i="46"/>
  <c r="BG833" i="46"/>
  <c r="BF833" i="46"/>
  <c r="BE833" i="46"/>
  <c r="T833" i="46"/>
  <c r="R833" i="46"/>
  <c r="P833" i="46"/>
  <c r="J833" i="46"/>
  <c r="BK824" i="46"/>
  <c r="BI824" i="46"/>
  <c r="BH824" i="46"/>
  <c r="BG824" i="46"/>
  <c r="BF824" i="46"/>
  <c r="BE824" i="46"/>
  <c r="T824" i="46"/>
  <c r="R824" i="46"/>
  <c r="P824" i="46"/>
  <c r="J824" i="46"/>
  <c r="BK819" i="46"/>
  <c r="BI819" i="46"/>
  <c r="BH819" i="46"/>
  <c r="BG819" i="46"/>
  <c r="BF819" i="46"/>
  <c r="BE819" i="46"/>
  <c r="T819" i="46"/>
  <c r="R819" i="46"/>
  <c r="P819" i="46"/>
  <c r="J819" i="46"/>
  <c r="BK815" i="46"/>
  <c r="BI815" i="46"/>
  <c r="BH815" i="46"/>
  <c r="BG815" i="46"/>
  <c r="BF815" i="46"/>
  <c r="BE815" i="46"/>
  <c r="T815" i="46"/>
  <c r="R815" i="46"/>
  <c r="P815" i="46"/>
  <c r="J815" i="46"/>
  <c r="BK809" i="46"/>
  <c r="BI809" i="46"/>
  <c r="BH809" i="46"/>
  <c r="BG809" i="46"/>
  <c r="BF809" i="46"/>
  <c r="BE809" i="46"/>
  <c r="T809" i="46"/>
  <c r="R809" i="46"/>
  <c r="P809" i="46"/>
  <c r="J809" i="46"/>
  <c r="BK802" i="46"/>
  <c r="BI802" i="46"/>
  <c r="BH802" i="46"/>
  <c r="BG802" i="46"/>
  <c r="BF802" i="46"/>
  <c r="BE802" i="46"/>
  <c r="T802" i="46"/>
  <c r="R802" i="46"/>
  <c r="P802" i="46"/>
  <c r="J802" i="46"/>
  <c r="BK798" i="46"/>
  <c r="BI798" i="46"/>
  <c r="BH798" i="46"/>
  <c r="BG798" i="46"/>
  <c r="BF798" i="46"/>
  <c r="BE798" i="46"/>
  <c r="T798" i="46"/>
  <c r="R798" i="46"/>
  <c r="P798" i="46"/>
  <c r="J798" i="46"/>
  <c r="BK794" i="46"/>
  <c r="BI794" i="46"/>
  <c r="BH794" i="46"/>
  <c r="BG794" i="46"/>
  <c r="BF794" i="46"/>
  <c r="BE794" i="46"/>
  <c r="T794" i="46"/>
  <c r="R794" i="46"/>
  <c r="P794" i="46"/>
  <c r="J794" i="46"/>
  <c r="BK790" i="46"/>
  <c r="BI790" i="46"/>
  <c r="BH790" i="46"/>
  <c r="BG790" i="46"/>
  <c r="BF790" i="46"/>
  <c r="BE790" i="46"/>
  <c r="T790" i="46"/>
  <c r="R790" i="46"/>
  <c r="P790" i="46"/>
  <c r="J790" i="46"/>
  <c r="BK784" i="46"/>
  <c r="BI784" i="46"/>
  <c r="BH784" i="46"/>
  <c r="BG784" i="46"/>
  <c r="BF784" i="46"/>
  <c r="BE784" i="46"/>
  <c r="T784" i="46"/>
  <c r="R784" i="46"/>
  <c r="P784" i="46"/>
  <c r="J784" i="46"/>
  <c r="BK780" i="46"/>
  <c r="BI780" i="46"/>
  <c r="BH780" i="46"/>
  <c r="BG780" i="46"/>
  <c r="BF780" i="46"/>
  <c r="BE780" i="46"/>
  <c r="T780" i="46"/>
  <c r="R780" i="46"/>
  <c r="P780" i="46"/>
  <c r="J780" i="46"/>
  <c r="BK776" i="46"/>
  <c r="BI776" i="46"/>
  <c r="BH776" i="46"/>
  <c r="BG776" i="46"/>
  <c r="BF776" i="46"/>
  <c r="BE776" i="46"/>
  <c r="T776" i="46"/>
  <c r="R776" i="46"/>
  <c r="P776" i="46"/>
  <c r="J776" i="46"/>
  <c r="BK772" i="46"/>
  <c r="BI772" i="46"/>
  <c r="BH772" i="46"/>
  <c r="BG772" i="46"/>
  <c r="BF772" i="46"/>
  <c r="BE772" i="46"/>
  <c r="T772" i="46"/>
  <c r="R772" i="46"/>
  <c r="P772" i="46"/>
  <c r="J772" i="46"/>
  <c r="BK768" i="46"/>
  <c r="BI768" i="46"/>
  <c r="BH768" i="46"/>
  <c r="BG768" i="46"/>
  <c r="BF768" i="46"/>
  <c r="BE768" i="46"/>
  <c r="T768" i="46"/>
  <c r="R768" i="46"/>
  <c r="P768" i="46"/>
  <c r="J768" i="46"/>
  <c r="BK764" i="46"/>
  <c r="BI764" i="46"/>
  <c r="BH764" i="46"/>
  <c r="BG764" i="46"/>
  <c r="BF764" i="46"/>
  <c r="BE764" i="46"/>
  <c r="T764" i="46"/>
  <c r="R764" i="46"/>
  <c r="P764" i="46"/>
  <c r="J764" i="46"/>
  <c r="BK761" i="46"/>
  <c r="BI761" i="46"/>
  <c r="BH761" i="46"/>
  <c r="BG761" i="46"/>
  <c r="BF761" i="46"/>
  <c r="BE761" i="46"/>
  <c r="T761" i="46"/>
  <c r="R761" i="46"/>
  <c r="P761" i="46"/>
  <c r="J761" i="46"/>
  <c r="BK758" i="46"/>
  <c r="BI758" i="46"/>
  <c r="BH758" i="46"/>
  <c r="BG758" i="46"/>
  <c r="BF758" i="46"/>
  <c r="BE758" i="46"/>
  <c r="T758" i="46"/>
  <c r="R758" i="46"/>
  <c r="P758" i="46"/>
  <c r="J758" i="46"/>
  <c r="BK755" i="46"/>
  <c r="BI755" i="46"/>
  <c r="BH755" i="46"/>
  <c r="BG755" i="46"/>
  <c r="BF755" i="46"/>
  <c r="BE755" i="46"/>
  <c r="T755" i="46"/>
  <c r="R755" i="46"/>
  <c r="P755" i="46"/>
  <c r="J755" i="46"/>
  <c r="BK752" i="46"/>
  <c r="BI752" i="46"/>
  <c r="BH752" i="46"/>
  <c r="BG752" i="46"/>
  <c r="BF752" i="46"/>
  <c r="BE752" i="46"/>
  <c r="T752" i="46"/>
  <c r="R752" i="46"/>
  <c r="P752" i="46"/>
  <c r="J752" i="46"/>
  <c r="BK744" i="46"/>
  <c r="BI744" i="46"/>
  <c r="BH744" i="46"/>
  <c r="BG744" i="46"/>
  <c r="BF744" i="46"/>
  <c r="BE744" i="46"/>
  <c r="T744" i="46"/>
  <c r="R744" i="46"/>
  <c r="P744" i="46"/>
  <c r="J744" i="46"/>
  <c r="BK740" i="46"/>
  <c r="BI740" i="46"/>
  <c r="BH740" i="46"/>
  <c r="BG740" i="46"/>
  <c r="BF740" i="46"/>
  <c r="BE740" i="46"/>
  <c r="T740" i="46"/>
  <c r="R740" i="46"/>
  <c r="P740" i="46"/>
  <c r="J740" i="46"/>
  <c r="BK738" i="46"/>
  <c r="BK737" i="46" s="1"/>
  <c r="J737" i="46" s="1"/>
  <c r="J108" i="46" s="1"/>
  <c r="BI738" i="46"/>
  <c r="BH738" i="46"/>
  <c r="BG738" i="46"/>
  <c r="BF738" i="46"/>
  <c r="BE738" i="46"/>
  <c r="T738" i="46"/>
  <c r="T737" i="46" s="1"/>
  <c r="R738" i="46"/>
  <c r="R737" i="46" s="1"/>
  <c r="P738" i="46"/>
  <c r="P737" i="46" s="1"/>
  <c r="J738" i="46"/>
  <c r="BK734" i="46"/>
  <c r="BI734" i="46"/>
  <c r="BH734" i="46"/>
  <c r="BG734" i="46"/>
  <c r="BF734" i="46"/>
  <c r="T734" i="46"/>
  <c r="R734" i="46"/>
  <c r="P734" i="46"/>
  <c r="J734" i="46"/>
  <c r="BE734" i="46" s="1"/>
  <c r="BK732" i="46"/>
  <c r="BI732" i="46"/>
  <c r="BH732" i="46"/>
  <c r="BG732" i="46"/>
  <c r="BF732" i="46"/>
  <c r="T732" i="46"/>
  <c r="R732" i="46"/>
  <c r="P732" i="46"/>
  <c r="J732" i="46"/>
  <c r="BE732" i="46" s="1"/>
  <c r="BK729" i="46"/>
  <c r="BI729" i="46"/>
  <c r="BH729" i="46"/>
  <c r="BG729" i="46"/>
  <c r="BF729" i="46"/>
  <c r="T729" i="46"/>
  <c r="R729" i="46"/>
  <c r="P729" i="46"/>
  <c r="J729" i="46"/>
  <c r="BE729" i="46" s="1"/>
  <c r="BK726" i="46"/>
  <c r="BI726" i="46"/>
  <c r="BH726" i="46"/>
  <c r="BG726" i="46"/>
  <c r="BF726" i="46"/>
  <c r="T726" i="46"/>
  <c r="R726" i="46"/>
  <c r="P726" i="46"/>
  <c r="J726" i="46"/>
  <c r="BE726" i="46" s="1"/>
  <c r="BK722" i="46"/>
  <c r="BI722" i="46"/>
  <c r="BH722" i="46"/>
  <c r="BG722" i="46"/>
  <c r="BF722" i="46"/>
  <c r="T722" i="46"/>
  <c r="R722" i="46"/>
  <c r="P722" i="46"/>
  <c r="J722" i="46"/>
  <c r="BE722" i="46" s="1"/>
  <c r="BK717" i="46"/>
  <c r="BI717" i="46"/>
  <c r="BH717" i="46"/>
  <c r="BG717" i="46"/>
  <c r="BF717" i="46"/>
  <c r="T717" i="46"/>
  <c r="R717" i="46"/>
  <c r="P717" i="46"/>
  <c r="J717" i="46"/>
  <c r="BE717" i="46" s="1"/>
  <c r="BK704" i="46"/>
  <c r="BI704" i="46"/>
  <c r="BH704" i="46"/>
  <c r="BG704" i="46"/>
  <c r="BF704" i="46"/>
  <c r="T704" i="46"/>
  <c r="R704" i="46"/>
  <c r="P704" i="46"/>
  <c r="J704" i="46"/>
  <c r="BE704" i="46" s="1"/>
  <c r="BK702" i="46"/>
  <c r="BI702" i="46"/>
  <c r="BH702" i="46"/>
  <c r="BG702" i="46"/>
  <c r="BF702" i="46"/>
  <c r="T702" i="46"/>
  <c r="R702" i="46"/>
  <c r="P702" i="46"/>
  <c r="J702" i="46"/>
  <c r="BE702" i="46" s="1"/>
  <c r="BK690" i="46"/>
  <c r="BI690" i="46"/>
  <c r="BH690" i="46"/>
  <c r="BG690" i="46"/>
  <c r="BF690" i="46"/>
  <c r="T690" i="46"/>
  <c r="R690" i="46"/>
  <c r="P690" i="46"/>
  <c r="J690" i="46"/>
  <c r="BE690" i="46" s="1"/>
  <c r="BK687" i="46"/>
  <c r="BI687" i="46"/>
  <c r="BH687" i="46"/>
  <c r="BG687" i="46"/>
  <c r="BF687" i="46"/>
  <c r="T687" i="46"/>
  <c r="R687" i="46"/>
  <c r="P687" i="46"/>
  <c r="J687" i="46"/>
  <c r="BE687" i="46" s="1"/>
  <c r="BK684" i="46"/>
  <c r="BI684" i="46"/>
  <c r="BH684" i="46"/>
  <c r="BG684" i="46"/>
  <c r="BF684" i="46"/>
  <c r="T684" i="46"/>
  <c r="R684" i="46"/>
  <c r="P684" i="46"/>
  <c r="J684" i="46"/>
  <c r="BE684" i="46" s="1"/>
  <c r="BK679" i="46"/>
  <c r="BI679" i="46"/>
  <c r="BH679" i="46"/>
  <c r="BG679" i="46"/>
  <c r="BF679" i="46"/>
  <c r="T679" i="46"/>
  <c r="R679" i="46"/>
  <c r="P679" i="46"/>
  <c r="J679" i="46"/>
  <c r="BE679" i="46" s="1"/>
  <c r="BK675" i="46"/>
  <c r="BI675" i="46"/>
  <c r="BH675" i="46"/>
  <c r="BG675" i="46"/>
  <c r="BF675" i="46"/>
  <c r="T675" i="46"/>
  <c r="R675" i="46"/>
  <c r="P675" i="46"/>
  <c r="J675" i="46"/>
  <c r="BE675" i="46" s="1"/>
  <c r="BK672" i="46"/>
  <c r="BI672" i="46"/>
  <c r="BH672" i="46"/>
  <c r="BG672" i="46"/>
  <c r="BF672" i="46"/>
  <c r="T672" i="46"/>
  <c r="R672" i="46"/>
  <c r="P672" i="46"/>
  <c r="J672" i="46"/>
  <c r="BE672" i="46" s="1"/>
  <c r="BK670" i="46"/>
  <c r="BI670" i="46"/>
  <c r="BH670" i="46"/>
  <c r="BG670" i="46"/>
  <c r="BF670" i="46"/>
  <c r="T670" i="46"/>
  <c r="R670" i="46"/>
  <c r="P670" i="46"/>
  <c r="J670" i="46"/>
  <c r="BE670" i="46" s="1"/>
  <c r="BK665" i="46"/>
  <c r="BI665" i="46"/>
  <c r="BH665" i="46"/>
  <c r="BG665" i="46"/>
  <c r="BF665" i="46"/>
  <c r="T665" i="46"/>
  <c r="R665" i="46"/>
  <c r="P665" i="46"/>
  <c r="J665" i="46"/>
  <c r="BE665" i="46" s="1"/>
  <c r="BK662" i="46"/>
  <c r="BI662" i="46"/>
  <c r="BH662" i="46"/>
  <c r="BG662" i="46"/>
  <c r="BF662" i="46"/>
  <c r="T662" i="46"/>
  <c r="R662" i="46"/>
  <c r="P662" i="46"/>
  <c r="J662" i="46"/>
  <c r="BE662" i="46" s="1"/>
  <c r="BK660" i="46"/>
  <c r="BI660" i="46"/>
  <c r="BH660" i="46"/>
  <c r="BG660" i="46"/>
  <c r="BF660" i="46"/>
  <c r="T660" i="46"/>
  <c r="R660" i="46"/>
  <c r="P660" i="46"/>
  <c r="J660" i="46"/>
  <c r="BE660" i="46" s="1"/>
  <c r="BK654" i="46"/>
  <c r="BI654" i="46"/>
  <c r="BH654" i="46"/>
  <c r="BG654" i="46"/>
  <c r="BF654" i="46"/>
  <c r="T654" i="46"/>
  <c r="T648" i="46" s="1"/>
  <c r="T647" i="46" s="1"/>
  <c r="R654" i="46"/>
  <c r="P654" i="46"/>
  <c r="P648" i="46" s="1"/>
  <c r="P647" i="46" s="1"/>
  <c r="J654" i="46"/>
  <c r="BE654" i="46" s="1"/>
  <c r="BK649" i="46"/>
  <c r="BI649" i="46"/>
  <c r="BH649" i="46"/>
  <c r="BG649" i="46"/>
  <c r="BF649" i="46"/>
  <c r="T649" i="46"/>
  <c r="R649" i="46"/>
  <c r="R648" i="46" s="1"/>
  <c r="R647" i="46" s="1"/>
  <c r="P649" i="46"/>
  <c r="J649" i="46"/>
  <c r="BE649" i="46" s="1"/>
  <c r="BK642" i="46"/>
  <c r="BI642" i="46"/>
  <c r="BH642" i="46"/>
  <c r="BG642" i="46"/>
  <c r="BF642" i="46"/>
  <c r="T642" i="46"/>
  <c r="R642" i="46"/>
  <c r="P642" i="46"/>
  <c r="J642" i="46"/>
  <c r="BE642" i="46" s="1"/>
  <c r="BK639" i="46"/>
  <c r="BI639" i="46"/>
  <c r="BH639" i="46"/>
  <c r="BG639" i="46"/>
  <c r="BF639" i="46"/>
  <c r="T639" i="46"/>
  <c r="R639" i="46"/>
  <c r="P639" i="46"/>
  <c r="J639" i="46"/>
  <c r="BE639" i="46" s="1"/>
  <c r="BK632" i="46"/>
  <c r="BI632" i="46"/>
  <c r="BH632" i="46"/>
  <c r="BG632" i="46"/>
  <c r="BF632" i="46"/>
  <c r="T632" i="46"/>
  <c r="R632" i="46"/>
  <c r="P632" i="46"/>
  <c r="J632" i="46"/>
  <c r="BE632" i="46" s="1"/>
  <c r="BK629" i="46"/>
  <c r="BI629" i="46"/>
  <c r="BH629" i="46"/>
  <c r="BG629" i="46"/>
  <c r="BF629" i="46"/>
  <c r="T629" i="46"/>
  <c r="R629" i="46"/>
  <c r="P629" i="46"/>
  <c r="J629" i="46"/>
  <c r="BE629" i="46" s="1"/>
  <c r="BK623" i="46"/>
  <c r="BI623" i="46"/>
  <c r="BH623" i="46"/>
  <c r="BG623" i="46"/>
  <c r="BF623" i="46"/>
  <c r="T623" i="46"/>
  <c r="R623" i="46"/>
  <c r="P623" i="46"/>
  <c r="J623" i="46"/>
  <c r="BE623" i="46" s="1"/>
  <c r="BK620" i="46"/>
  <c r="BI620" i="46"/>
  <c r="BH620" i="46"/>
  <c r="BG620" i="46"/>
  <c r="BF620" i="46"/>
  <c r="T620" i="46"/>
  <c r="R620" i="46"/>
  <c r="P620" i="46"/>
  <c r="J620" i="46"/>
  <c r="BE620" i="46" s="1"/>
  <c r="BK616" i="46"/>
  <c r="BI616" i="46"/>
  <c r="BH616" i="46"/>
  <c r="BG616" i="46"/>
  <c r="BF616" i="46"/>
  <c r="T616" i="46"/>
  <c r="R616" i="46"/>
  <c r="P616" i="46"/>
  <c r="J616" i="46"/>
  <c r="BE616" i="46" s="1"/>
  <c r="BK608" i="46"/>
  <c r="BI608" i="46"/>
  <c r="BH608" i="46"/>
  <c r="BG608" i="46"/>
  <c r="BF608" i="46"/>
  <c r="T608" i="46"/>
  <c r="T598" i="46" s="1"/>
  <c r="R608" i="46"/>
  <c r="R598" i="46" s="1"/>
  <c r="P608" i="46"/>
  <c r="P598" i="46" s="1"/>
  <c r="J608" i="46"/>
  <c r="BE608" i="46" s="1"/>
  <c r="BK599" i="46"/>
  <c r="BK598" i="46" s="1"/>
  <c r="J598" i="46" s="1"/>
  <c r="J105" i="46" s="1"/>
  <c r="BI599" i="46"/>
  <c r="BH599" i="46"/>
  <c r="BG599" i="46"/>
  <c r="BF599" i="46"/>
  <c r="T599" i="46"/>
  <c r="R599" i="46"/>
  <c r="P599" i="46"/>
  <c r="J599" i="46"/>
  <c r="BE599" i="46" s="1"/>
  <c r="BK592" i="46"/>
  <c r="BI592" i="46"/>
  <c r="BH592" i="46"/>
  <c r="BG592" i="46"/>
  <c r="BF592" i="46"/>
  <c r="BE592" i="46"/>
  <c r="T592" i="46"/>
  <c r="R592" i="46"/>
  <c r="P592" i="46"/>
  <c r="J592" i="46"/>
  <c r="BK590" i="46"/>
  <c r="BI590" i="46"/>
  <c r="BH590" i="46"/>
  <c r="BG590" i="46"/>
  <c r="BF590" i="46"/>
  <c r="BE590" i="46"/>
  <c r="T590" i="46"/>
  <c r="R590" i="46"/>
  <c r="P590" i="46"/>
  <c r="J590" i="46"/>
  <c r="BK579" i="46"/>
  <c r="BI579" i="46"/>
  <c r="BH579" i="46"/>
  <c r="BG579" i="46"/>
  <c r="BF579" i="46"/>
  <c r="BE579" i="46"/>
  <c r="T579" i="46"/>
  <c r="T576" i="46" s="1"/>
  <c r="R579" i="46"/>
  <c r="R576" i="46" s="1"/>
  <c r="P579" i="46"/>
  <c r="J579" i="46"/>
  <c r="BK577" i="46"/>
  <c r="BI577" i="46"/>
  <c r="BH577" i="46"/>
  <c r="BG577" i="46"/>
  <c r="BF577" i="46"/>
  <c r="BE577" i="46"/>
  <c r="T577" i="46"/>
  <c r="R577" i="46"/>
  <c r="P577" i="46"/>
  <c r="J577" i="46"/>
  <c r="BK576" i="46"/>
  <c r="J576" i="46"/>
  <c r="J104" i="46" s="1"/>
  <c r="BK572" i="46"/>
  <c r="BI572" i="46"/>
  <c r="BH572" i="46"/>
  <c r="BG572" i="46"/>
  <c r="BF572" i="46"/>
  <c r="T572" i="46"/>
  <c r="R572" i="46"/>
  <c r="P572" i="46"/>
  <c r="J572" i="46"/>
  <c r="BE572" i="46" s="1"/>
  <c r="BK568" i="46"/>
  <c r="BI568" i="46"/>
  <c r="BH568" i="46"/>
  <c r="BG568" i="46"/>
  <c r="BF568" i="46"/>
  <c r="T568" i="46"/>
  <c r="R568" i="46"/>
  <c r="P568" i="46"/>
  <c r="J568" i="46"/>
  <c r="BE568" i="46" s="1"/>
  <c r="BK562" i="46"/>
  <c r="BI562" i="46"/>
  <c r="BH562" i="46"/>
  <c r="BG562" i="46"/>
  <c r="BF562" i="46"/>
  <c r="T562" i="46"/>
  <c r="R562" i="46"/>
  <c r="P562" i="46"/>
  <c r="J562" i="46"/>
  <c r="BE562" i="46" s="1"/>
  <c r="BK556" i="46"/>
  <c r="BI556" i="46"/>
  <c r="BH556" i="46"/>
  <c r="BG556" i="46"/>
  <c r="BF556" i="46"/>
  <c r="T556" i="46"/>
  <c r="R556" i="46"/>
  <c r="P556" i="46"/>
  <c r="J556" i="46"/>
  <c r="BE556" i="46" s="1"/>
  <c r="BK550" i="46"/>
  <c r="BI550" i="46"/>
  <c r="BH550" i="46"/>
  <c r="BG550" i="46"/>
  <c r="BF550" i="46"/>
  <c r="T550" i="46"/>
  <c r="R550" i="46"/>
  <c r="P550" i="46"/>
  <c r="J550" i="46"/>
  <c r="BE550" i="46" s="1"/>
  <c r="BK544" i="46"/>
  <c r="BI544" i="46"/>
  <c r="BH544" i="46"/>
  <c r="BG544" i="46"/>
  <c r="BF544" i="46"/>
  <c r="T544" i="46"/>
  <c r="R544" i="46"/>
  <c r="P544" i="46"/>
  <c r="J544" i="46"/>
  <c r="BE544" i="46" s="1"/>
  <c r="BK535" i="46"/>
  <c r="BI535" i="46"/>
  <c r="BH535" i="46"/>
  <c r="BG535" i="46"/>
  <c r="BF535" i="46"/>
  <c r="T535" i="46"/>
  <c r="R535" i="46"/>
  <c r="P535" i="46"/>
  <c r="J535" i="46"/>
  <c r="BE535" i="46" s="1"/>
  <c r="BK529" i="46"/>
  <c r="BI529" i="46"/>
  <c r="BH529" i="46"/>
  <c r="BG529" i="46"/>
  <c r="BF529" i="46"/>
  <c r="T529" i="46"/>
  <c r="R529" i="46"/>
  <c r="P529" i="46"/>
  <c r="J529" i="46"/>
  <c r="BE529" i="46" s="1"/>
  <c r="BK523" i="46"/>
  <c r="BI523" i="46"/>
  <c r="BH523" i="46"/>
  <c r="BG523" i="46"/>
  <c r="BF523" i="46"/>
  <c r="T523" i="46"/>
  <c r="R523" i="46"/>
  <c r="P523" i="46"/>
  <c r="J523" i="46"/>
  <c r="BE523" i="46" s="1"/>
  <c r="BK507" i="46"/>
  <c r="BI507" i="46"/>
  <c r="BH507" i="46"/>
  <c r="BG507" i="46"/>
  <c r="BF507" i="46"/>
  <c r="T507" i="46"/>
  <c r="R507" i="46"/>
  <c r="P507" i="46"/>
  <c r="J507" i="46"/>
  <c r="BE507" i="46" s="1"/>
  <c r="BK503" i="46"/>
  <c r="BI503" i="46"/>
  <c r="BH503" i="46"/>
  <c r="BG503" i="46"/>
  <c r="BF503" i="46"/>
  <c r="T503" i="46"/>
  <c r="R503" i="46"/>
  <c r="P503" i="46"/>
  <c r="J503" i="46"/>
  <c r="BE503" i="46" s="1"/>
  <c r="BK499" i="46"/>
  <c r="BI499" i="46"/>
  <c r="BH499" i="46"/>
  <c r="BG499" i="46"/>
  <c r="BF499" i="46"/>
  <c r="T499" i="46"/>
  <c r="R499" i="46"/>
  <c r="P499" i="46"/>
  <c r="J499" i="46"/>
  <c r="BE499" i="46" s="1"/>
  <c r="BK496" i="46"/>
  <c r="BI496" i="46"/>
  <c r="BH496" i="46"/>
  <c r="BG496" i="46"/>
  <c r="BF496" i="46"/>
  <c r="T496" i="46"/>
  <c r="R496" i="46"/>
  <c r="P496" i="46"/>
  <c r="J496" i="46"/>
  <c r="BE496" i="46" s="1"/>
  <c r="BK492" i="46"/>
  <c r="BI492" i="46"/>
  <c r="BH492" i="46"/>
  <c r="BG492" i="46"/>
  <c r="BF492" i="46"/>
  <c r="T492" i="46"/>
  <c r="R492" i="46"/>
  <c r="P492" i="46"/>
  <c r="J492" i="46"/>
  <c r="BE492" i="46" s="1"/>
  <c r="BK489" i="46"/>
  <c r="BI489" i="46"/>
  <c r="BH489" i="46"/>
  <c r="BG489" i="46"/>
  <c r="BF489" i="46"/>
  <c r="T489" i="46"/>
  <c r="R489" i="46"/>
  <c r="P489" i="46"/>
  <c r="J489" i="46"/>
  <c r="BE489" i="46" s="1"/>
  <c r="BK486" i="46"/>
  <c r="BI486" i="46"/>
  <c r="BH486" i="46"/>
  <c r="BG486" i="46"/>
  <c r="BF486" i="46"/>
  <c r="T486" i="46"/>
  <c r="R486" i="46"/>
  <c r="P486" i="46"/>
  <c r="J486" i="46"/>
  <c r="BE486" i="46" s="1"/>
  <c r="BK481" i="46"/>
  <c r="BI481" i="46"/>
  <c r="BH481" i="46"/>
  <c r="BG481" i="46"/>
  <c r="BF481" i="46"/>
  <c r="T481" i="46"/>
  <c r="R481" i="46"/>
  <c r="P481" i="46"/>
  <c r="J481" i="46"/>
  <c r="BE481" i="46" s="1"/>
  <c r="BK477" i="46"/>
  <c r="BI477" i="46"/>
  <c r="BH477" i="46"/>
  <c r="BG477" i="46"/>
  <c r="BF477" i="46"/>
  <c r="T477" i="46"/>
  <c r="R477" i="46"/>
  <c r="P477" i="46"/>
  <c r="J477" i="46"/>
  <c r="BE477" i="46" s="1"/>
  <c r="BK474" i="46"/>
  <c r="BI474" i="46"/>
  <c r="BH474" i="46"/>
  <c r="BG474" i="46"/>
  <c r="BF474" i="46"/>
  <c r="T474" i="46"/>
  <c r="R474" i="46"/>
  <c r="P474" i="46"/>
  <c r="J474" i="46"/>
  <c r="BE474" i="46" s="1"/>
  <c r="BK470" i="46"/>
  <c r="BI470" i="46"/>
  <c r="BH470" i="46"/>
  <c r="BG470" i="46"/>
  <c r="BF470" i="46"/>
  <c r="T470" i="46"/>
  <c r="T465" i="46" s="1"/>
  <c r="R470" i="46"/>
  <c r="R465" i="46" s="1"/>
  <c r="P470" i="46"/>
  <c r="P465" i="46" s="1"/>
  <c r="J470" i="46"/>
  <c r="BE470" i="46" s="1"/>
  <c r="BK466" i="46"/>
  <c r="BI466" i="46"/>
  <c r="BH466" i="46"/>
  <c r="BG466" i="46"/>
  <c r="BF466" i="46"/>
  <c r="T466" i="46"/>
  <c r="R466" i="46"/>
  <c r="P466" i="46"/>
  <c r="J466" i="46"/>
  <c r="BE466" i="46" s="1"/>
  <c r="BK462" i="46"/>
  <c r="BI462" i="46"/>
  <c r="BH462" i="46"/>
  <c r="BG462" i="46"/>
  <c r="BF462" i="46"/>
  <c r="T462" i="46"/>
  <c r="R462" i="46"/>
  <c r="P462" i="46"/>
  <c r="J462" i="46"/>
  <c r="BE462" i="46" s="1"/>
  <c r="BK458" i="46"/>
  <c r="BI458" i="46"/>
  <c r="BH458" i="46"/>
  <c r="BG458" i="46"/>
  <c r="BF458" i="46"/>
  <c r="T458" i="46"/>
  <c r="R458" i="46"/>
  <c r="P458" i="46"/>
  <c r="J458" i="46"/>
  <c r="BE458" i="46" s="1"/>
  <c r="BK456" i="46"/>
  <c r="BI456" i="46"/>
  <c r="BH456" i="46"/>
  <c r="BG456" i="46"/>
  <c r="BF456" i="46"/>
  <c r="T456" i="46"/>
  <c r="R456" i="46"/>
  <c r="P456" i="46"/>
  <c r="J456" i="46"/>
  <c r="BE456" i="46" s="1"/>
  <c r="BK452" i="46"/>
  <c r="BI452" i="46"/>
  <c r="BH452" i="46"/>
  <c r="BG452" i="46"/>
  <c r="BF452" i="46"/>
  <c r="T452" i="46"/>
  <c r="R452" i="46"/>
  <c r="P452" i="46"/>
  <c r="J452" i="46"/>
  <c r="BE452" i="46" s="1"/>
  <c r="BK450" i="46"/>
  <c r="BI450" i="46"/>
  <c r="BH450" i="46"/>
  <c r="BG450" i="46"/>
  <c r="BF450" i="46"/>
  <c r="T450" i="46"/>
  <c r="R450" i="46"/>
  <c r="P450" i="46"/>
  <c r="J450" i="46"/>
  <c r="BE450" i="46" s="1"/>
  <c r="BK448" i="46"/>
  <c r="BI448" i="46"/>
  <c r="BH448" i="46"/>
  <c r="BG448" i="46"/>
  <c r="BF448" i="46"/>
  <c r="T448" i="46"/>
  <c r="R448" i="46"/>
  <c r="P448" i="46"/>
  <c r="J448" i="46"/>
  <c r="BE448" i="46" s="1"/>
  <c r="BK440" i="46"/>
  <c r="BI440" i="46"/>
  <c r="BH440" i="46"/>
  <c r="BG440" i="46"/>
  <c r="BF440" i="46"/>
  <c r="T440" i="46"/>
  <c r="R440" i="46"/>
  <c r="P440" i="46"/>
  <c r="J440" i="46"/>
  <c r="BE440" i="46" s="1"/>
  <c r="BK433" i="46"/>
  <c r="BI433" i="46"/>
  <c r="BH433" i="46"/>
  <c r="BG433" i="46"/>
  <c r="BF433" i="46"/>
  <c r="T433" i="46"/>
  <c r="R433" i="46"/>
  <c r="P433" i="46"/>
  <c r="J433" i="46"/>
  <c r="BE433" i="46" s="1"/>
  <c r="BK425" i="46"/>
  <c r="BI425" i="46"/>
  <c r="BH425" i="46"/>
  <c r="BG425" i="46"/>
  <c r="BF425" i="46"/>
  <c r="T425" i="46"/>
  <c r="R425" i="46"/>
  <c r="P425" i="46"/>
  <c r="J425" i="46"/>
  <c r="BE425" i="46" s="1"/>
  <c r="BK423" i="46"/>
  <c r="BI423" i="46"/>
  <c r="BH423" i="46"/>
  <c r="BG423" i="46"/>
  <c r="BF423" i="46"/>
  <c r="T423" i="46"/>
  <c r="R423" i="46"/>
  <c r="P423" i="46"/>
  <c r="J423" i="46"/>
  <c r="BE423" i="46" s="1"/>
  <c r="BK421" i="46"/>
  <c r="BI421" i="46"/>
  <c r="BH421" i="46"/>
  <c r="BG421" i="46"/>
  <c r="BF421" i="46"/>
  <c r="T421" i="46"/>
  <c r="R421" i="46"/>
  <c r="P421" i="46"/>
  <c r="J421" i="46"/>
  <c r="BE421" i="46" s="1"/>
  <c r="BK419" i="46"/>
  <c r="BI419" i="46"/>
  <c r="BH419" i="46"/>
  <c r="BG419" i="46"/>
  <c r="BF419" i="46"/>
  <c r="T419" i="46"/>
  <c r="R419" i="46"/>
  <c r="P419" i="46"/>
  <c r="J419" i="46"/>
  <c r="BE419" i="46" s="1"/>
  <c r="BK413" i="46"/>
  <c r="BK391" i="46" s="1"/>
  <c r="J391" i="46" s="1"/>
  <c r="J101" i="46" s="1"/>
  <c r="BI413" i="46"/>
  <c r="BH413" i="46"/>
  <c r="BG413" i="46"/>
  <c r="BF413" i="46"/>
  <c r="T413" i="46"/>
  <c r="R413" i="46"/>
  <c r="P413" i="46"/>
  <c r="J413" i="46"/>
  <c r="BE413" i="46" s="1"/>
  <c r="BK405" i="46"/>
  <c r="BI405" i="46"/>
  <c r="BH405" i="46"/>
  <c r="BG405" i="46"/>
  <c r="BF405" i="46"/>
  <c r="T405" i="46"/>
  <c r="R405" i="46"/>
  <c r="P405" i="46"/>
  <c r="J405" i="46"/>
  <c r="BE405" i="46" s="1"/>
  <c r="BK399" i="46"/>
  <c r="BI399" i="46"/>
  <c r="BH399" i="46"/>
  <c r="BG399" i="46"/>
  <c r="BF399" i="46"/>
  <c r="T399" i="46"/>
  <c r="R399" i="46"/>
  <c r="P399" i="46"/>
  <c r="J399" i="46"/>
  <c r="BE399" i="46" s="1"/>
  <c r="BK392" i="46"/>
  <c r="BI392" i="46"/>
  <c r="BH392" i="46"/>
  <c r="BG392" i="46"/>
  <c r="BF392" i="46"/>
  <c r="T392" i="46"/>
  <c r="R392" i="46"/>
  <c r="P392" i="46"/>
  <c r="J392" i="46"/>
  <c r="BE392" i="46" s="1"/>
  <c r="T391" i="46"/>
  <c r="R391" i="46"/>
  <c r="P391" i="46"/>
  <c r="BK379" i="46"/>
  <c r="BI379" i="46"/>
  <c r="BH379" i="46"/>
  <c r="BG379" i="46"/>
  <c r="BF379" i="46"/>
  <c r="BE379" i="46"/>
  <c r="T379" i="46"/>
  <c r="R379" i="46"/>
  <c r="P379" i="46"/>
  <c r="J379" i="46"/>
  <c r="BK367" i="46"/>
  <c r="BI367" i="46"/>
  <c r="BH367" i="46"/>
  <c r="BG367" i="46"/>
  <c r="BF367" i="46"/>
  <c r="BE367" i="46"/>
  <c r="T367" i="46"/>
  <c r="R367" i="46"/>
  <c r="P367" i="46"/>
  <c r="J367" i="46"/>
  <c r="BK364" i="46"/>
  <c r="BI364" i="46"/>
  <c r="BH364" i="46"/>
  <c r="BG364" i="46"/>
  <c r="BF364" i="46"/>
  <c r="BE364" i="46"/>
  <c r="T364" i="46"/>
  <c r="R364" i="46"/>
  <c r="P364" i="46"/>
  <c r="J364" i="46"/>
  <c r="BK358" i="46"/>
  <c r="BI358" i="46"/>
  <c r="BH358" i="46"/>
  <c r="BG358" i="46"/>
  <c r="BF358" i="46"/>
  <c r="BE358" i="46"/>
  <c r="T358" i="46"/>
  <c r="R358" i="46"/>
  <c r="P358" i="46"/>
  <c r="J358" i="46"/>
  <c r="BK352" i="46"/>
  <c r="BI352" i="46"/>
  <c r="BH352" i="46"/>
  <c r="BG352" i="46"/>
  <c r="BF352" i="46"/>
  <c r="BE352" i="46"/>
  <c r="T352" i="46"/>
  <c r="R352" i="46"/>
  <c r="P352" i="46"/>
  <c r="J352" i="46"/>
  <c r="BK349" i="46"/>
  <c r="BI349" i="46"/>
  <c r="BH349" i="46"/>
  <c r="BG349" i="46"/>
  <c r="BF349" i="46"/>
  <c r="BE349" i="46"/>
  <c r="T349" i="46"/>
  <c r="R349" i="46"/>
  <c r="P349" i="46"/>
  <c r="J349" i="46"/>
  <c r="BK337" i="46"/>
  <c r="BI337" i="46"/>
  <c r="BH337" i="46"/>
  <c r="BG337" i="46"/>
  <c r="BF337" i="46"/>
  <c r="BE337" i="46"/>
  <c r="T337" i="46"/>
  <c r="R337" i="46"/>
  <c r="P337" i="46"/>
  <c r="J337" i="46"/>
  <c r="BK333" i="46"/>
  <c r="BI333" i="46"/>
  <c r="BH333" i="46"/>
  <c r="BG333" i="46"/>
  <c r="BF333" i="46"/>
  <c r="BE333" i="46"/>
  <c r="T333" i="46"/>
  <c r="R333" i="46"/>
  <c r="P333" i="46"/>
  <c r="J333" i="46"/>
  <c r="BK329" i="46"/>
  <c r="BI329" i="46"/>
  <c r="BH329" i="46"/>
  <c r="BG329" i="46"/>
  <c r="BF329" i="46"/>
  <c r="BE329" i="46"/>
  <c r="T329" i="46"/>
  <c r="R329" i="46"/>
  <c r="P329" i="46"/>
  <c r="J329" i="46"/>
  <c r="BK325" i="46"/>
  <c r="BI325" i="46"/>
  <c r="BH325" i="46"/>
  <c r="BG325" i="46"/>
  <c r="BF325" i="46"/>
  <c r="BE325" i="46"/>
  <c r="T325" i="46"/>
  <c r="R325" i="46"/>
  <c r="P325" i="46"/>
  <c r="J325" i="46"/>
  <c r="BK323" i="46"/>
  <c r="BI323" i="46"/>
  <c r="BH323" i="46"/>
  <c r="BG323" i="46"/>
  <c r="BF323" i="46"/>
  <c r="BE323" i="46"/>
  <c r="T323" i="46"/>
  <c r="R323" i="46"/>
  <c r="P323" i="46"/>
  <c r="J323" i="46"/>
  <c r="BK319" i="46"/>
  <c r="BI319" i="46"/>
  <c r="BH319" i="46"/>
  <c r="BG319" i="46"/>
  <c r="BF319" i="46"/>
  <c r="BE319" i="46"/>
  <c r="T319" i="46"/>
  <c r="R319" i="46"/>
  <c r="P319" i="46"/>
  <c r="J319" i="46"/>
  <c r="BK315" i="46"/>
  <c r="BI315" i="46"/>
  <c r="BH315" i="46"/>
  <c r="BG315" i="46"/>
  <c r="BF315" i="46"/>
  <c r="BE315" i="46"/>
  <c r="T315" i="46"/>
  <c r="R315" i="46"/>
  <c r="P315" i="46"/>
  <c r="J315" i="46"/>
  <c r="BK308" i="46"/>
  <c r="BI308" i="46"/>
  <c r="BH308" i="46"/>
  <c r="BG308" i="46"/>
  <c r="BF308" i="46"/>
  <c r="BE308" i="46"/>
  <c r="T308" i="46"/>
  <c r="R308" i="46"/>
  <c r="P308" i="46"/>
  <c r="J308" i="46"/>
  <c r="BK302" i="46"/>
  <c r="BI302" i="46"/>
  <c r="BH302" i="46"/>
  <c r="BG302" i="46"/>
  <c r="BF302" i="46"/>
  <c r="BE302" i="46"/>
  <c r="T302" i="46"/>
  <c r="R302" i="46"/>
  <c r="P302" i="46"/>
  <c r="J302" i="46"/>
  <c r="BK292" i="46"/>
  <c r="BI292" i="46"/>
  <c r="BH292" i="46"/>
  <c r="BG292" i="46"/>
  <c r="BF292" i="46"/>
  <c r="BE292" i="46"/>
  <c r="T292" i="46"/>
  <c r="R292" i="46"/>
  <c r="P292" i="46"/>
  <c r="J292" i="46"/>
  <c r="BK289" i="46"/>
  <c r="BI289" i="46"/>
  <c r="BH289" i="46"/>
  <c r="BG289" i="46"/>
  <c r="BF289" i="46"/>
  <c r="BE289" i="46"/>
  <c r="T289" i="46"/>
  <c r="R289" i="46"/>
  <c r="P289" i="46"/>
  <c r="J289" i="46"/>
  <c r="BK286" i="46"/>
  <c r="BK285" i="46" s="1"/>
  <c r="J285" i="46" s="1"/>
  <c r="J100" i="46" s="1"/>
  <c r="BI286" i="46"/>
  <c r="BH286" i="46"/>
  <c r="BG286" i="46"/>
  <c r="BF286" i="46"/>
  <c r="BE286" i="46"/>
  <c r="T286" i="46"/>
  <c r="T285" i="46" s="1"/>
  <c r="R286" i="46"/>
  <c r="P286" i="46"/>
  <c r="P285" i="46" s="1"/>
  <c r="J286" i="46"/>
  <c r="BK280" i="46"/>
  <c r="BI280" i="46"/>
  <c r="BH280" i="46"/>
  <c r="BG280" i="46"/>
  <c r="BF280" i="46"/>
  <c r="T280" i="46"/>
  <c r="R280" i="46"/>
  <c r="P280" i="46"/>
  <c r="J280" i="46"/>
  <c r="BE280" i="46" s="1"/>
  <c r="BK276" i="46"/>
  <c r="BI276" i="46"/>
  <c r="BH276" i="46"/>
  <c r="BG276" i="46"/>
  <c r="BF276" i="46"/>
  <c r="T276" i="46"/>
  <c r="R276" i="46"/>
  <c r="P276" i="46"/>
  <c r="J276" i="46"/>
  <c r="BE276" i="46" s="1"/>
  <c r="BK274" i="46"/>
  <c r="BI274" i="46"/>
  <c r="BH274" i="46"/>
  <c r="BG274" i="46"/>
  <c r="BF274" i="46"/>
  <c r="T274" i="46"/>
  <c r="R274" i="46"/>
  <c r="P274" i="46"/>
  <c r="J274" i="46"/>
  <c r="BE274" i="46" s="1"/>
  <c r="BK263" i="46"/>
  <c r="BI263" i="46"/>
  <c r="BH263" i="46"/>
  <c r="BG263" i="46"/>
  <c r="BF263" i="46"/>
  <c r="T263" i="46"/>
  <c r="R263" i="46"/>
  <c r="P263" i="46"/>
  <c r="J263" i="46"/>
  <c r="BE263" i="46" s="1"/>
  <c r="BK251" i="46"/>
  <c r="BI251" i="46"/>
  <c r="BH251" i="46"/>
  <c r="BG251" i="46"/>
  <c r="BF251" i="46"/>
  <c r="T251" i="46"/>
  <c r="R251" i="46"/>
  <c r="P251" i="46"/>
  <c r="J251" i="46"/>
  <c r="BE251" i="46" s="1"/>
  <c r="BK243" i="46"/>
  <c r="BI243" i="46"/>
  <c r="BH243" i="46"/>
  <c r="BG243" i="46"/>
  <c r="BF243" i="46"/>
  <c r="T243" i="46"/>
  <c r="R243" i="46"/>
  <c r="P243" i="46"/>
  <c r="J243" i="46"/>
  <c r="BE243" i="46" s="1"/>
  <c r="BK241" i="46"/>
  <c r="BI241" i="46"/>
  <c r="BH241" i="46"/>
  <c r="BG241" i="46"/>
  <c r="BF241" i="46"/>
  <c r="T241" i="46"/>
  <c r="R241" i="46"/>
  <c r="P241" i="46"/>
  <c r="J241" i="46"/>
  <c r="BE241" i="46" s="1"/>
  <c r="BK230" i="46"/>
  <c r="BI230" i="46"/>
  <c r="BH230" i="46"/>
  <c r="BG230" i="46"/>
  <c r="BF230" i="46"/>
  <c r="T230" i="46"/>
  <c r="R230" i="46"/>
  <c r="P230" i="46"/>
  <c r="J230" i="46"/>
  <c r="BE230" i="46" s="1"/>
  <c r="BK223" i="46"/>
  <c r="BI223" i="46"/>
  <c r="BH223" i="46"/>
  <c r="BG223" i="46"/>
  <c r="BF223" i="46"/>
  <c r="T223" i="46"/>
  <c r="R223" i="46"/>
  <c r="P223" i="46"/>
  <c r="J223" i="46"/>
  <c r="BE223" i="46" s="1"/>
  <c r="BK216" i="46"/>
  <c r="BI216" i="46"/>
  <c r="BH216" i="46"/>
  <c r="BG216" i="46"/>
  <c r="BF216" i="46"/>
  <c r="T216" i="46"/>
  <c r="R216" i="46"/>
  <c r="P216" i="46"/>
  <c r="J216" i="46"/>
  <c r="BE216" i="46" s="1"/>
  <c r="BK212" i="46"/>
  <c r="BI212" i="46"/>
  <c r="BH212" i="46"/>
  <c r="BG212" i="46"/>
  <c r="BF212" i="46"/>
  <c r="T212" i="46"/>
  <c r="T208" i="46" s="1"/>
  <c r="R212" i="46"/>
  <c r="R208" i="46" s="1"/>
  <c r="P212" i="46"/>
  <c r="P208" i="46" s="1"/>
  <c r="J212" i="46"/>
  <c r="BE212" i="46" s="1"/>
  <c r="BK209" i="46"/>
  <c r="BI209" i="46"/>
  <c r="BH209" i="46"/>
  <c r="BG209" i="46"/>
  <c r="BF209" i="46"/>
  <c r="T209" i="46"/>
  <c r="R209" i="46"/>
  <c r="P209" i="46"/>
  <c r="J209" i="46"/>
  <c r="BE209" i="46" s="1"/>
  <c r="BK205" i="46"/>
  <c r="BI205" i="46"/>
  <c r="BH205" i="46"/>
  <c r="BG205" i="46"/>
  <c r="BF205" i="46"/>
  <c r="BE205" i="46"/>
  <c r="T205" i="46"/>
  <c r="R205" i="46"/>
  <c r="P205" i="46"/>
  <c r="J205" i="46"/>
  <c r="BK201" i="46"/>
  <c r="BI201" i="46"/>
  <c r="BH201" i="46"/>
  <c r="BG201" i="46"/>
  <c r="BF201" i="46"/>
  <c r="BE201" i="46"/>
  <c r="T201" i="46"/>
  <c r="R201" i="46"/>
  <c r="P201" i="46"/>
  <c r="J201" i="46"/>
  <c r="BK197" i="46"/>
  <c r="BI197" i="46"/>
  <c r="BH197" i="46"/>
  <c r="BG197" i="46"/>
  <c r="BF197" i="46"/>
  <c r="BE197" i="46"/>
  <c r="T197" i="46"/>
  <c r="R197" i="46"/>
  <c r="P197" i="46"/>
  <c r="J197" i="46"/>
  <c r="BK188" i="46"/>
  <c r="BI188" i="46"/>
  <c r="BH188" i="46"/>
  <c r="BG188" i="46"/>
  <c r="BF188" i="46"/>
  <c r="BE188" i="46"/>
  <c r="T188" i="46"/>
  <c r="R188" i="46"/>
  <c r="P188" i="46"/>
  <c r="J188" i="46"/>
  <c r="BK179" i="46"/>
  <c r="BI179" i="46"/>
  <c r="BH179" i="46"/>
  <c r="BG179" i="46"/>
  <c r="BF179" i="46"/>
  <c r="BE179" i="46"/>
  <c r="T179" i="46"/>
  <c r="R179" i="46"/>
  <c r="P179" i="46"/>
  <c r="J179" i="46"/>
  <c r="BK174" i="46"/>
  <c r="BI174" i="46"/>
  <c r="BH174" i="46"/>
  <c r="BG174" i="46"/>
  <c r="BF174" i="46"/>
  <c r="BE174" i="46"/>
  <c r="T174" i="46"/>
  <c r="R174" i="46"/>
  <c r="P174" i="46"/>
  <c r="J174" i="46"/>
  <c r="BK168" i="46"/>
  <c r="BI168" i="46"/>
  <c r="BH168" i="46"/>
  <c r="BG168" i="46"/>
  <c r="BF168" i="46"/>
  <c r="BE168" i="46"/>
  <c r="T168" i="46"/>
  <c r="R168" i="46"/>
  <c r="P168" i="46"/>
  <c r="J168" i="46"/>
  <c r="BK164" i="46"/>
  <c r="BI164" i="46"/>
  <c r="BH164" i="46"/>
  <c r="BG164" i="46"/>
  <c r="BF164" i="46"/>
  <c r="BE164" i="46"/>
  <c r="T164" i="46"/>
  <c r="R164" i="46"/>
  <c r="P164" i="46"/>
  <c r="J164" i="46"/>
  <c r="BK160" i="46"/>
  <c r="BI160" i="46"/>
  <c r="BH160" i="46"/>
  <c r="BG160" i="46"/>
  <c r="BF160" i="46"/>
  <c r="BE160" i="46"/>
  <c r="T160" i="46"/>
  <c r="R160" i="46"/>
  <c r="P160" i="46"/>
  <c r="J160" i="46"/>
  <c r="BK156" i="46"/>
  <c r="BI156" i="46"/>
  <c r="BH156" i="46"/>
  <c r="BG156" i="46"/>
  <c r="BF156" i="46"/>
  <c r="BE156" i="46"/>
  <c r="T156" i="46"/>
  <c r="R156" i="46"/>
  <c r="P156" i="46"/>
  <c r="J156" i="46"/>
  <c r="BK154" i="46"/>
  <c r="BK153" i="46" s="1"/>
  <c r="BI154" i="46"/>
  <c r="BH154" i="46"/>
  <c r="BG154" i="46"/>
  <c r="BF154" i="46"/>
  <c r="T154" i="46"/>
  <c r="T153" i="46" s="1"/>
  <c r="R154" i="46"/>
  <c r="R153" i="46" s="1"/>
  <c r="P154" i="46"/>
  <c r="P153" i="46" s="1"/>
  <c r="J154" i="46"/>
  <c r="BE154" i="46" s="1"/>
  <c r="J148" i="46"/>
  <c r="F148" i="46"/>
  <c r="J147" i="46"/>
  <c r="F147" i="46"/>
  <c r="F145" i="46"/>
  <c r="E143" i="46"/>
  <c r="E141" i="46"/>
  <c r="J129" i="46"/>
  <c r="J127" i="46"/>
  <c r="J123" i="46"/>
  <c r="J121" i="46"/>
  <c r="J120" i="46"/>
  <c r="J119" i="46"/>
  <c r="J117" i="46"/>
  <c r="J113" i="46"/>
  <c r="J91" i="46"/>
  <c r="F89" i="46"/>
  <c r="E87" i="46"/>
  <c r="E85" i="46"/>
  <c r="J37" i="46"/>
  <c r="J36" i="46"/>
  <c r="J35" i="46"/>
  <c r="J24" i="46"/>
  <c r="E24" i="46"/>
  <c r="J92" i="46" s="1"/>
  <c r="J23" i="46"/>
  <c r="J18" i="46"/>
  <c r="E18" i="46"/>
  <c r="F92" i="46" s="1"/>
  <c r="J17" i="46"/>
  <c r="J15" i="46"/>
  <c r="E15" i="46"/>
  <c r="F91" i="46" s="1"/>
  <c r="J14" i="46"/>
  <c r="J12" i="46"/>
  <c r="J145" i="46" s="1"/>
  <c r="E7" i="46"/>
  <c r="BD110" i="45"/>
  <c r="BC110" i="45"/>
  <c r="BB110" i="45"/>
  <c r="BA110" i="45"/>
  <c r="AZ110" i="45"/>
  <c r="AY110" i="45"/>
  <c r="AX110" i="45"/>
  <c r="AW110" i="45"/>
  <c r="AV110" i="45"/>
  <c r="AU110" i="45"/>
  <c r="AT110" i="45"/>
  <c r="AG110" i="45"/>
  <c r="AN110" i="45" s="1"/>
  <c r="BD109" i="45"/>
  <c r="BC109" i="45"/>
  <c r="BB109" i="45"/>
  <c r="BA109" i="45"/>
  <c r="AZ109" i="45"/>
  <c r="AY109" i="45"/>
  <c r="AX109" i="45"/>
  <c r="AW109" i="45"/>
  <c r="AV109" i="45"/>
  <c r="AU109" i="45"/>
  <c r="AT109" i="45"/>
  <c r="AG109" i="45"/>
  <c r="AN109" i="45" s="1"/>
  <c r="BD108" i="45"/>
  <c r="BC108" i="45"/>
  <c r="BB108" i="45"/>
  <c r="BA108" i="45"/>
  <c r="AZ108" i="45"/>
  <c r="AY108" i="45"/>
  <c r="AX108" i="45"/>
  <c r="AW108" i="45"/>
  <c r="AV108" i="45"/>
  <c r="AT108" i="45" s="1"/>
  <c r="AU108" i="45"/>
  <c r="AG108" i="45"/>
  <c r="AN108" i="45" s="1"/>
  <c r="BD107" i="45"/>
  <c r="BC107" i="45"/>
  <c r="BB107" i="45"/>
  <c r="BA107" i="45"/>
  <c r="AZ107" i="45"/>
  <c r="AY107" i="45"/>
  <c r="AX107" i="45"/>
  <c r="AW107" i="45"/>
  <c r="AV107" i="45"/>
  <c r="AU107" i="45"/>
  <c r="AT107" i="45"/>
  <c r="AN107" i="45"/>
  <c r="AG107" i="45"/>
  <c r="BD106" i="45"/>
  <c r="BC106" i="45"/>
  <c r="BB106" i="45"/>
  <c r="BA106" i="45"/>
  <c r="AZ106" i="45"/>
  <c r="AY106" i="45"/>
  <c r="AX106" i="45"/>
  <c r="AW106" i="45"/>
  <c r="AT106" i="45" s="1"/>
  <c r="AN106" i="45" s="1"/>
  <c r="AV106" i="45"/>
  <c r="AU106" i="45"/>
  <c r="AG106" i="45"/>
  <c r="BD105" i="45"/>
  <c r="BC105" i="45"/>
  <c r="BB105" i="45"/>
  <c r="BA105" i="45"/>
  <c r="AZ105" i="45"/>
  <c r="AY105" i="45"/>
  <c r="AX105" i="45"/>
  <c r="AW105" i="45"/>
  <c r="AV105" i="45"/>
  <c r="AT105" i="45" s="1"/>
  <c r="AU105" i="45"/>
  <c r="AG105" i="45"/>
  <c r="AN105" i="45" s="1"/>
  <c r="BD104" i="45"/>
  <c r="BC104" i="45"/>
  <c r="BB104" i="45"/>
  <c r="BA104" i="45"/>
  <c r="AZ104" i="45"/>
  <c r="AY104" i="45"/>
  <c r="AX104" i="45"/>
  <c r="AW104" i="45"/>
  <c r="AV104" i="45"/>
  <c r="AT104" i="45" s="1"/>
  <c r="AU104" i="45"/>
  <c r="AG104" i="45"/>
  <c r="BD103" i="45"/>
  <c r="BC103" i="45"/>
  <c r="BB103" i="45"/>
  <c r="BA103" i="45"/>
  <c r="AZ103" i="45"/>
  <c r="AY103" i="45"/>
  <c r="AX103" i="45"/>
  <c r="AW103" i="45"/>
  <c r="AV103" i="45"/>
  <c r="AT103" i="45" s="1"/>
  <c r="AN103" i="45" s="1"/>
  <c r="AU103" i="45"/>
  <c r="AG103" i="45"/>
  <c r="BD102" i="45"/>
  <c r="BC102" i="45"/>
  <c r="BB102" i="45"/>
  <c r="BA102" i="45"/>
  <c r="AZ102" i="45"/>
  <c r="AY102" i="45"/>
  <c r="AX102" i="45"/>
  <c r="AW102" i="45"/>
  <c r="AV102" i="45"/>
  <c r="AU102" i="45"/>
  <c r="AU99" i="45" s="1"/>
  <c r="AU94" i="45" s="1"/>
  <c r="AT102" i="45"/>
  <c r="AG102" i="45"/>
  <c r="AN102" i="45" s="1"/>
  <c r="BD101" i="45"/>
  <c r="BC101" i="45"/>
  <c r="BB101" i="45"/>
  <c r="BA101" i="45"/>
  <c r="AZ101" i="45"/>
  <c r="AY101" i="45"/>
  <c r="AX101" i="45"/>
  <c r="AW101" i="45"/>
  <c r="AV101" i="45"/>
  <c r="AU101" i="45"/>
  <c r="AT101" i="45"/>
  <c r="AG101" i="45"/>
  <c r="AN101" i="45" s="1"/>
  <c r="BD100" i="45"/>
  <c r="BD99" i="45" s="1"/>
  <c r="BC100" i="45"/>
  <c r="BC99" i="45" s="1"/>
  <c r="AY99" i="45" s="1"/>
  <c r="BB100" i="45"/>
  <c r="BB99" i="45" s="1"/>
  <c r="AX99" i="45" s="1"/>
  <c r="BA100" i="45"/>
  <c r="BA99" i="45" s="1"/>
  <c r="AW99" i="45" s="1"/>
  <c r="AZ100" i="45"/>
  <c r="AZ99" i="45" s="1"/>
  <c r="AV99" i="45" s="1"/>
  <c r="AY100" i="45"/>
  <c r="AX100" i="45"/>
  <c r="AW100" i="45"/>
  <c r="AV100" i="45"/>
  <c r="AT100" i="45" s="1"/>
  <c r="AU100" i="45"/>
  <c r="AG100" i="45"/>
  <c r="AN100" i="45" s="1"/>
  <c r="AS99" i="45"/>
  <c r="AS94" i="45" s="1"/>
  <c r="BD98" i="45"/>
  <c r="BC98" i="45"/>
  <c r="BB98" i="45"/>
  <c r="BA98" i="45"/>
  <c r="AZ98" i="45"/>
  <c r="AY98" i="45"/>
  <c r="AX98" i="45"/>
  <c r="AW98" i="45"/>
  <c r="AV98" i="45"/>
  <c r="AU98" i="45"/>
  <c r="AT98" i="45"/>
  <c r="AG98" i="45"/>
  <c r="AN98" i="45" s="1"/>
  <c r="BD97" i="45"/>
  <c r="BC97" i="45"/>
  <c r="BB97" i="45"/>
  <c r="BA97" i="45"/>
  <c r="AZ97" i="45"/>
  <c r="AY97" i="45"/>
  <c r="AX97" i="45"/>
  <c r="AW97" i="45"/>
  <c r="AV97" i="45"/>
  <c r="AT97" i="45" s="1"/>
  <c r="AU97" i="45"/>
  <c r="AG97" i="45"/>
  <c r="AN97" i="45" s="1"/>
  <c r="BD96" i="45"/>
  <c r="BC96" i="45"/>
  <c r="BB96" i="45"/>
  <c r="BA96" i="45"/>
  <c r="AZ96" i="45"/>
  <c r="AY96" i="45"/>
  <c r="AX96" i="45"/>
  <c r="AW96" i="45"/>
  <c r="AV96" i="45"/>
  <c r="AU96" i="45"/>
  <c r="AT96" i="45"/>
  <c r="AN96" i="45"/>
  <c r="AG96" i="45"/>
  <c r="AY95" i="45"/>
  <c r="AX95" i="45"/>
  <c r="AU95" i="45"/>
  <c r="AM90" i="45"/>
  <c r="L90" i="45"/>
  <c r="AM89" i="45"/>
  <c r="L89" i="45"/>
  <c r="AM87" i="45"/>
  <c r="L87" i="45"/>
  <c r="L85" i="45"/>
  <c r="L84" i="45"/>
  <c r="J123" i="60" l="1"/>
  <c r="J98" i="60" s="1"/>
  <c r="BK122" i="60"/>
  <c r="P122" i="60"/>
  <c r="P121" i="60" s="1"/>
  <c r="R122" i="60"/>
  <c r="R121" i="60" s="1"/>
  <c r="T122" i="60"/>
  <c r="T121" i="60" s="1"/>
  <c r="J33" i="60"/>
  <c r="F33" i="60"/>
  <c r="F92" i="60"/>
  <c r="J92" i="60"/>
  <c r="F34" i="60"/>
  <c r="J33" i="59"/>
  <c r="F33" i="59"/>
  <c r="BK123" i="59"/>
  <c r="J123" i="59" s="1"/>
  <c r="J124" i="59"/>
  <c r="J97" i="59" s="1"/>
  <c r="J117" i="59"/>
  <c r="F119" i="59"/>
  <c r="F120" i="59"/>
  <c r="J119" i="58"/>
  <c r="J97" i="58" s="1"/>
  <c r="BK118" i="58"/>
  <c r="J118" i="58" s="1"/>
  <c r="J114" i="58"/>
  <c r="F115" i="58"/>
  <c r="P124" i="57"/>
  <c r="R124" i="57"/>
  <c r="BK124" i="57"/>
  <c r="J124" i="57" s="1"/>
  <c r="J125" i="57"/>
  <c r="J97" i="57" s="1"/>
  <c r="T124" i="57"/>
  <c r="F33" i="57"/>
  <c r="J33" i="57"/>
  <c r="F34" i="57"/>
  <c r="E114" i="57"/>
  <c r="J118" i="57"/>
  <c r="F121" i="57"/>
  <c r="R123" i="56"/>
  <c r="T123" i="56"/>
  <c r="F35" i="56"/>
  <c r="J124" i="56"/>
  <c r="J99" i="56" s="1"/>
  <c r="BK123" i="56"/>
  <c r="J123" i="56" s="1"/>
  <c r="J35" i="56"/>
  <c r="J119" i="56"/>
  <c r="F120" i="56"/>
  <c r="J35" i="55"/>
  <c r="BK122" i="55"/>
  <c r="J122" i="55" s="1"/>
  <c r="J123" i="55"/>
  <c r="J99" i="55" s="1"/>
  <c r="T122" i="55"/>
  <c r="F35" i="55"/>
  <c r="F36" i="55"/>
  <c r="E110" i="55"/>
  <c r="J116" i="55"/>
  <c r="J119" i="55"/>
  <c r="J152" i="54"/>
  <c r="J100" i="54" s="1"/>
  <c r="BK125" i="54"/>
  <c r="J125" i="54" s="1"/>
  <c r="J35" i="54"/>
  <c r="F35" i="54"/>
  <c r="P125" i="54"/>
  <c r="T125" i="54"/>
  <c r="R125" i="54"/>
  <c r="J94" i="54"/>
  <c r="J93" i="54"/>
  <c r="F36" i="54"/>
  <c r="J35" i="53"/>
  <c r="F35" i="53"/>
  <c r="J123" i="53"/>
  <c r="J99" i="53" s="1"/>
  <c r="BK122" i="53"/>
  <c r="J122" i="53" s="1"/>
  <c r="P122" i="53"/>
  <c r="F118" i="53"/>
  <c r="E85" i="53"/>
  <c r="F36" i="53"/>
  <c r="J35" i="52"/>
  <c r="F35" i="52"/>
  <c r="P123" i="52"/>
  <c r="BK123" i="52"/>
  <c r="J123" i="52" s="1"/>
  <c r="J149" i="52"/>
  <c r="J100" i="52" s="1"/>
  <c r="J93" i="52"/>
  <c r="F94" i="52"/>
  <c r="J94" i="52"/>
  <c r="BK123" i="51"/>
  <c r="J123" i="51" s="1"/>
  <c r="J177" i="51"/>
  <c r="J100" i="51" s="1"/>
  <c r="T123" i="51"/>
  <c r="P123" i="51"/>
  <c r="R123" i="51"/>
  <c r="J35" i="51"/>
  <c r="F94" i="51"/>
  <c r="J94" i="51"/>
  <c r="F35" i="51"/>
  <c r="F36" i="51"/>
  <c r="J119" i="51"/>
  <c r="P125" i="50"/>
  <c r="R125" i="50"/>
  <c r="T125" i="50"/>
  <c r="J35" i="50"/>
  <c r="J126" i="50"/>
  <c r="J99" i="50" s="1"/>
  <c r="BK125" i="50"/>
  <c r="J125" i="50" s="1"/>
  <c r="J36" i="50"/>
  <c r="J119" i="50"/>
  <c r="E113" i="50"/>
  <c r="J121" i="50"/>
  <c r="F122" i="50"/>
  <c r="F35" i="50"/>
  <c r="R126" i="49"/>
  <c r="R125" i="49" s="1"/>
  <c r="BK126" i="49"/>
  <c r="J127" i="49"/>
  <c r="J98" i="49" s="1"/>
  <c r="J33" i="49"/>
  <c r="F33" i="49"/>
  <c r="E115" i="49"/>
  <c r="F92" i="49"/>
  <c r="F34" i="49"/>
  <c r="T127" i="48"/>
  <c r="T126" i="48" s="1"/>
  <c r="T125" i="48" s="1"/>
  <c r="J230" i="48"/>
  <c r="J101" i="48" s="1"/>
  <c r="BK127" i="48"/>
  <c r="J33" i="48"/>
  <c r="F33" i="48"/>
  <c r="P127" i="48"/>
  <c r="P126" i="48" s="1"/>
  <c r="P125" i="48" s="1"/>
  <c r="R127" i="48"/>
  <c r="R126" i="48" s="1"/>
  <c r="R125" i="48" s="1"/>
  <c r="E115" i="48"/>
  <c r="J119" i="48"/>
  <c r="F122" i="48"/>
  <c r="J122" i="48"/>
  <c r="P125" i="47"/>
  <c r="R125" i="47"/>
  <c r="F33" i="47"/>
  <c r="J33" i="47"/>
  <c r="J128" i="47"/>
  <c r="J99" i="47" s="1"/>
  <c r="BK127" i="47"/>
  <c r="J92" i="47"/>
  <c r="F34" i="47"/>
  <c r="J119" i="47"/>
  <c r="F121" i="47"/>
  <c r="R1379" i="46"/>
  <c r="R915" i="46" s="1"/>
  <c r="F33" i="46"/>
  <c r="AZ95" i="45" s="1"/>
  <c r="AZ94" i="45" s="1"/>
  <c r="J33" i="46"/>
  <c r="AV95" i="45" s="1"/>
  <c r="AT95" i="45" s="1"/>
  <c r="BK1643" i="46"/>
  <c r="J1643" i="46" s="1"/>
  <c r="J128" i="46" s="1"/>
  <c r="F35" i="46"/>
  <c r="BB95" i="45" s="1"/>
  <c r="BB94" i="45" s="1"/>
  <c r="BK465" i="46"/>
  <c r="BK961" i="46"/>
  <c r="P1502" i="46"/>
  <c r="P1379" i="46" s="1"/>
  <c r="P915" i="46" s="1"/>
  <c r="BK648" i="46"/>
  <c r="P576" i="46"/>
  <c r="P464" i="46" s="1"/>
  <c r="P152" i="46" s="1"/>
  <c r="P151" i="46" s="1"/>
  <c r="T1502" i="46"/>
  <c r="T1379" i="46" s="1"/>
  <c r="T915" i="46" s="1"/>
  <c r="BK208" i="46"/>
  <c r="J208" i="46" s="1"/>
  <c r="J99" i="46" s="1"/>
  <c r="R464" i="46"/>
  <c r="BK881" i="46"/>
  <c r="J881" i="46" s="1"/>
  <c r="J109" i="46" s="1"/>
  <c r="T464" i="46"/>
  <c r="T152" i="46" s="1"/>
  <c r="T151" i="46" s="1"/>
  <c r="BK1103" i="46"/>
  <c r="J1103" i="46" s="1"/>
  <c r="J118" i="46" s="1"/>
  <c r="R285" i="46"/>
  <c r="R152" i="46" s="1"/>
  <c r="R151" i="46" s="1"/>
  <c r="J153" i="46"/>
  <c r="J98" i="46" s="1"/>
  <c r="F34" i="46"/>
  <c r="BA95" i="45" s="1"/>
  <c r="F37" i="46"/>
  <c r="BD95" i="45" s="1"/>
  <c r="R1502" i="46"/>
  <c r="F36" i="46"/>
  <c r="BC95" i="45" s="1"/>
  <c r="J89" i="46"/>
  <c r="BC94" i="45"/>
  <c r="BD94" i="45"/>
  <c r="W33" i="45" s="1"/>
  <c r="BA94" i="45"/>
  <c r="AT99" i="45"/>
  <c r="AN104" i="45"/>
  <c r="AG99" i="45"/>
  <c r="AN99" i="45" s="1"/>
  <c r="AV94" i="45" l="1"/>
  <c r="W29" i="45"/>
  <c r="J122" i="60"/>
  <c r="J97" i="60" s="1"/>
  <c r="BK121" i="60"/>
  <c r="J121" i="60" s="1"/>
  <c r="J30" i="59"/>
  <c r="J39" i="59" s="1"/>
  <c r="J96" i="59"/>
  <c r="J96" i="58"/>
  <c r="J30" i="58"/>
  <c r="J39" i="58" s="1"/>
  <c r="J96" i="57"/>
  <c r="J30" i="57"/>
  <c r="J39" i="57" s="1"/>
  <c r="J98" i="56"/>
  <c r="J32" i="56"/>
  <c r="J41" i="56" s="1"/>
  <c r="J98" i="55"/>
  <c r="J32" i="55"/>
  <c r="J41" i="55" s="1"/>
  <c r="J98" i="54"/>
  <c r="J32" i="54"/>
  <c r="J41" i="54" s="1"/>
  <c r="J98" i="53"/>
  <c r="J32" i="53"/>
  <c r="J41" i="53" s="1"/>
  <c r="J98" i="52"/>
  <c r="J32" i="52"/>
  <c r="J41" i="52" s="1"/>
  <c r="J98" i="51"/>
  <c r="J32" i="51"/>
  <c r="J41" i="51" s="1"/>
  <c r="J98" i="50"/>
  <c r="J32" i="50"/>
  <c r="J41" i="50" s="1"/>
  <c r="J126" i="49"/>
  <c r="J97" i="49" s="1"/>
  <c r="BK125" i="49"/>
  <c r="J125" i="49" s="1"/>
  <c r="BK126" i="48"/>
  <c r="J127" i="48"/>
  <c r="J98" i="48" s="1"/>
  <c r="J127" i="47"/>
  <c r="J98" i="47" s="1"/>
  <c r="BK126" i="47"/>
  <c r="J648" i="46"/>
  <c r="J107" i="46" s="1"/>
  <c r="BK647" i="46"/>
  <c r="J647" i="46" s="1"/>
  <c r="J106" i="46" s="1"/>
  <c r="J961" i="46"/>
  <c r="J114" i="46" s="1"/>
  <c r="BK915" i="46"/>
  <c r="J915" i="46" s="1"/>
  <c r="J111" i="46" s="1"/>
  <c r="J465" i="46"/>
  <c r="J103" i="46" s="1"/>
  <c r="BK464" i="46"/>
  <c r="J464" i="46" s="1"/>
  <c r="J102" i="46" s="1"/>
  <c r="AK29" i="45"/>
  <c r="AW94" i="45"/>
  <c r="AK30" i="45" s="1"/>
  <c r="W30" i="45"/>
  <c r="AY94" i="45"/>
  <c r="W32" i="45"/>
  <c r="W31" i="45"/>
  <c r="AX94" i="45"/>
  <c r="J96" i="60" l="1"/>
  <c r="J30" i="60"/>
  <c r="J39" i="60" s="1"/>
  <c r="J96" i="49"/>
  <c r="J30" i="49"/>
  <c r="J39" i="49" s="1"/>
  <c r="J126" i="48"/>
  <c r="J97" i="48" s="1"/>
  <c r="BK125" i="48"/>
  <c r="J125" i="48" s="1"/>
  <c r="BK125" i="47"/>
  <c r="J125" i="47" s="1"/>
  <c r="J126" i="47"/>
  <c r="J97" i="47" s="1"/>
  <c r="BK152" i="46"/>
  <c r="AT94" i="45"/>
  <c r="J96" i="48" l="1"/>
  <c r="J30" i="48"/>
  <c r="J39" i="48" s="1"/>
  <c r="J30" i="47"/>
  <c r="J39" i="47" s="1"/>
  <c r="J96" i="47"/>
  <c r="J152" i="46"/>
  <c r="J97" i="46" s="1"/>
  <c r="BK151" i="46"/>
  <c r="J151" i="46" s="1"/>
  <c r="J30" i="46" l="1"/>
  <c r="J96" i="46"/>
  <c r="J39" i="46" l="1"/>
  <c r="AG95" i="45"/>
  <c r="B7" i="1"/>
  <c r="D7" i="43"/>
  <c r="BK393" i="42"/>
  <c r="BI393" i="42"/>
  <c r="BH393" i="42"/>
  <c r="BG393" i="42"/>
  <c r="BF393" i="42"/>
  <c r="T393" i="42"/>
  <c r="R393" i="42"/>
  <c r="P393" i="42"/>
  <c r="J393" i="42"/>
  <c r="BE393" i="42" s="1"/>
  <c r="BK389" i="42"/>
  <c r="BI389" i="42"/>
  <c r="BH389" i="42"/>
  <c r="BG389" i="42"/>
  <c r="BF389" i="42"/>
  <c r="BE389" i="42"/>
  <c r="T389" i="42"/>
  <c r="R389" i="42"/>
  <c r="P389" i="42"/>
  <c r="J389" i="42"/>
  <c r="BK383" i="42"/>
  <c r="BI383" i="42"/>
  <c r="BH383" i="42"/>
  <c r="BG383" i="42"/>
  <c r="BF383" i="42"/>
  <c r="T383" i="42"/>
  <c r="R383" i="42"/>
  <c r="P383" i="42"/>
  <c r="J383" i="42"/>
  <c r="BE383" i="42" s="1"/>
  <c r="BK379" i="42"/>
  <c r="BI379" i="42"/>
  <c r="BH379" i="42"/>
  <c r="BG379" i="42"/>
  <c r="BF379" i="42"/>
  <c r="BE379" i="42"/>
  <c r="T379" i="42"/>
  <c r="R379" i="42"/>
  <c r="P379" i="42"/>
  <c r="J379" i="42"/>
  <c r="BK365" i="42"/>
  <c r="BI365" i="42"/>
  <c r="BH365" i="42"/>
  <c r="BG365" i="42"/>
  <c r="BF365" i="42"/>
  <c r="T365" i="42"/>
  <c r="R365" i="42"/>
  <c r="P365" i="42"/>
  <c r="J365" i="42"/>
  <c r="BE365" i="42" s="1"/>
  <c r="BK361" i="42"/>
  <c r="BI361" i="42"/>
  <c r="BH361" i="42"/>
  <c r="BG361" i="42"/>
  <c r="BF361" i="42"/>
  <c r="BE361" i="42"/>
  <c r="T361" i="42"/>
  <c r="R361" i="42"/>
  <c r="P361" i="42"/>
  <c r="J361" i="42"/>
  <c r="BK356" i="42"/>
  <c r="BI356" i="42"/>
  <c r="BH356" i="42"/>
  <c r="BG356" i="42"/>
  <c r="BF356" i="42"/>
  <c r="T356" i="42"/>
  <c r="R356" i="42"/>
  <c r="P356" i="42"/>
  <c r="J356" i="42"/>
  <c r="BE356" i="42" s="1"/>
  <c r="BK352" i="42"/>
  <c r="BI352" i="42"/>
  <c r="BH352" i="42"/>
  <c r="BG352" i="42"/>
  <c r="BF352" i="42"/>
  <c r="BE352" i="42"/>
  <c r="T352" i="42"/>
  <c r="R352" i="42"/>
  <c r="P352" i="42"/>
  <c r="J352" i="42"/>
  <c r="BK338" i="42"/>
  <c r="BI338" i="42"/>
  <c r="BH338" i="42"/>
  <c r="BG338" i="42"/>
  <c r="BF338" i="42"/>
  <c r="T338" i="42"/>
  <c r="R338" i="42"/>
  <c r="P338" i="42"/>
  <c r="J338" i="42"/>
  <c r="BE338" i="42" s="1"/>
  <c r="BK324" i="42"/>
  <c r="BI324" i="42"/>
  <c r="BH324" i="42"/>
  <c r="BG324" i="42"/>
  <c r="BF324" i="42"/>
  <c r="BE324" i="42"/>
  <c r="T324" i="42"/>
  <c r="R324" i="42"/>
  <c r="P324" i="42"/>
  <c r="J324" i="42"/>
  <c r="BK310" i="42"/>
  <c r="BI310" i="42"/>
  <c r="BH310" i="42"/>
  <c r="BG310" i="42"/>
  <c r="BF310" i="42"/>
  <c r="T310" i="42"/>
  <c r="R310" i="42"/>
  <c r="P310" i="42"/>
  <c r="J310" i="42"/>
  <c r="BE310" i="42" s="1"/>
  <c r="BK307" i="42"/>
  <c r="BI307" i="42"/>
  <c r="F37" i="42" s="1"/>
  <c r="BH307" i="42"/>
  <c r="BG307" i="42"/>
  <c r="BF307" i="42"/>
  <c r="BE307" i="42"/>
  <c r="T307" i="42"/>
  <c r="R307" i="42"/>
  <c r="P307" i="42"/>
  <c r="J307" i="42"/>
  <c r="BK301" i="42"/>
  <c r="BI301" i="42"/>
  <c r="BH301" i="42"/>
  <c r="BG301" i="42"/>
  <c r="BF301" i="42"/>
  <c r="T301" i="42"/>
  <c r="R301" i="42"/>
  <c r="R300" i="42" s="1"/>
  <c r="P301" i="42"/>
  <c r="J301" i="42"/>
  <c r="BE301" i="42" s="1"/>
  <c r="BK300" i="42"/>
  <c r="T300" i="42"/>
  <c r="P300" i="42"/>
  <c r="J300" i="42"/>
  <c r="BK298" i="42"/>
  <c r="BI298" i="42"/>
  <c r="BH298" i="42"/>
  <c r="BG298" i="42"/>
  <c r="BF298" i="42"/>
  <c r="T298" i="42"/>
  <c r="R298" i="42"/>
  <c r="P298" i="42"/>
  <c r="J298" i="42"/>
  <c r="BE298" i="42" s="1"/>
  <c r="BK286" i="42"/>
  <c r="BI286" i="42"/>
  <c r="BH286" i="42"/>
  <c r="BG286" i="42"/>
  <c r="BF286" i="42"/>
  <c r="T286" i="42"/>
  <c r="R286" i="42"/>
  <c r="P286" i="42"/>
  <c r="J286" i="42"/>
  <c r="BE286" i="42" s="1"/>
  <c r="BK284" i="42"/>
  <c r="BI284" i="42"/>
  <c r="BH284" i="42"/>
  <c r="BG284" i="42"/>
  <c r="BF284" i="42"/>
  <c r="T284" i="42"/>
  <c r="R284" i="42"/>
  <c r="P284" i="42"/>
  <c r="J284" i="42"/>
  <c r="BE284" i="42" s="1"/>
  <c r="BK282" i="42"/>
  <c r="BI282" i="42"/>
  <c r="BH282" i="42"/>
  <c r="BG282" i="42"/>
  <c r="BF282" i="42"/>
  <c r="T282" i="42"/>
  <c r="R282" i="42"/>
  <c r="P282" i="42"/>
  <c r="J282" i="42"/>
  <c r="BE282" i="42" s="1"/>
  <c r="BK280" i="42"/>
  <c r="BI280" i="42"/>
  <c r="BH280" i="42"/>
  <c r="BG280" i="42"/>
  <c r="BF280" i="42"/>
  <c r="T280" i="42"/>
  <c r="R280" i="42"/>
  <c r="P280" i="42"/>
  <c r="J280" i="42"/>
  <c r="BE280" i="42" s="1"/>
  <c r="BK278" i="42"/>
  <c r="BI278" i="42"/>
  <c r="BH278" i="42"/>
  <c r="BG278" i="42"/>
  <c r="BF278" i="42"/>
  <c r="T278" i="42"/>
  <c r="R278" i="42"/>
  <c r="P278" i="42"/>
  <c r="J278" i="42"/>
  <c r="BE278" i="42" s="1"/>
  <c r="BK270" i="42"/>
  <c r="BI270" i="42"/>
  <c r="BH270" i="42"/>
  <c r="BG270" i="42"/>
  <c r="BF270" i="42"/>
  <c r="T270" i="42"/>
  <c r="R270" i="42"/>
  <c r="P270" i="42"/>
  <c r="J270" i="42"/>
  <c r="BE270" i="42" s="1"/>
  <c r="BK266" i="42"/>
  <c r="BI266" i="42"/>
  <c r="BH266" i="42"/>
  <c r="BG266" i="42"/>
  <c r="BF266" i="42"/>
  <c r="T266" i="42"/>
  <c r="R266" i="42"/>
  <c r="P266" i="42"/>
  <c r="J266" i="42"/>
  <c r="BE266" i="42" s="1"/>
  <c r="BK263" i="42"/>
  <c r="BI263" i="42"/>
  <c r="BH263" i="42"/>
  <c r="BG263" i="42"/>
  <c r="BF263" i="42"/>
  <c r="T263" i="42"/>
  <c r="R263" i="42"/>
  <c r="P263" i="42"/>
  <c r="J263" i="42"/>
  <c r="BE263" i="42" s="1"/>
  <c r="BK259" i="42"/>
  <c r="BI259" i="42"/>
  <c r="BH259" i="42"/>
  <c r="BG259" i="42"/>
  <c r="BF259" i="42"/>
  <c r="T259" i="42"/>
  <c r="R259" i="42"/>
  <c r="P259" i="42"/>
  <c r="J259" i="42"/>
  <c r="BE259" i="42" s="1"/>
  <c r="BK235" i="42"/>
  <c r="BI235" i="42"/>
  <c r="BH235" i="42"/>
  <c r="BG235" i="42"/>
  <c r="BF235" i="42"/>
  <c r="T235" i="42"/>
  <c r="R235" i="42"/>
  <c r="P235" i="42"/>
  <c r="J235" i="42"/>
  <c r="BE235" i="42" s="1"/>
  <c r="BK228" i="42"/>
  <c r="BI228" i="42"/>
  <c r="BH228" i="42"/>
  <c r="BG228" i="42"/>
  <c r="BF228" i="42"/>
  <c r="T228" i="42"/>
  <c r="R228" i="42"/>
  <c r="P228" i="42"/>
  <c r="J228" i="42"/>
  <c r="BE228" i="42" s="1"/>
  <c r="BK224" i="42"/>
  <c r="BI224" i="42"/>
  <c r="BH224" i="42"/>
  <c r="BG224" i="42"/>
  <c r="BF224" i="42"/>
  <c r="T224" i="42"/>
  <c r="R224" i="42"/>
  <c r="P224" i="42"/>
  <c r="J224" i="42"/>
  <c r="BE224" i="42" s="1"/>
  <c r="BK220" i="42"/>
  <c r="BI220" i="42"/>
  <c r="BH220" i="42"/>
  <c r="BG220" i="42"/>
  <c r="BF220" i="42"/>
  <c r="T220" i="42"/>
  <c r="R220" i="42"/>
  <c r="P220" i="42"/>
  <c r="J220" i="42"/>
  <c r="BE220" i="42" s="1"/>
  <c r="BK213" i="42"/>
  <c r="BI213" i="42"/>
  <c r="BH213" i="42"/>
  <c r="BG213" i="42"/>
  <c r="BF213" i="42"/>
  <c r="T213" i="42"/>
  <c r="R213" i="42"/>
  <c r="P213" i="42"/>
  <c r="J213" i="42"/>
  <c r="BE213" i="42" s="1"/>
  <c r="BK211" i="42"/>
  <c r="BI211" i="42"/>
  <c r="BH211" i="42"/>
  <c r="BG211" i="42"/>
  <c r="BF211" i="42"/>
  <c r="T211" i="42"/>
  <c r="R211" i="42"/>
  <c r="P211" i="42"/>
  <c r="J211" i="42"/>
  <c r="BE211" i="42" s="1"/>
  <c r="BK209" i="42"/>
  <c r="BI209" i="42"/>
  <c r="BH209" i="42"/>
  <c r="BG209" i="42"/>
  <c r="BF209" i="42"/>
  <c r="T209" i="42"/>
  <c r="R209" i="42"/>
  <c r="P209" i="42"/>
  <c r="J209" i="42"/>
  <c r="BE209" i="42" s="1"/>
  <c r="BK207" i="42"/>
  <c r="BI207" i="42"/>
  <c r="BH207" i="42"/>
  <c r="BG207" i="42"/>
  <c r="BF207" i="42"/>
  <c r="T207" i="42"/>
  <c r="R207" i="42"/>
  <c r="P207" i="42"/>
  <c r="J207" i="42"/>
  <c r="BE207" i="42" s="1"/>
  <c r="BK203" i="42"/>
  <c r="BI203" i="42"/>
  <c r="BH203" i="42"/>
  <c r="BG203" i="42"/>
  <c r="BF203" i="42"/>
  <c r="T203" i="42"/>
  <c r="R203" i="42"/>
  <c r="P203" i="42"/>
  <c r="J203" i="42"/>
  <c r="BE203" i="42" s="1"/>
  <c r="BK180" i="42"/>
  <c r="BI180" i="42"/>
  <c r="BH180" i="42"/>
  <c r="BG180" i="42"/>
  <c r="BF180" i="42"/>
  <c r="T180" i="42"/>
  <c r="R180" i="42"/>
  <c r="P180" i="42"/>
  <c r="J180" i="42"/>
  <c r="BE180" i="42" s="1"/>
  <c r="BK176" i="42"/>
  <c r="BI176" i="42"/>
  <c r="BH176" i="42"/>
  <c r="BG176" i="42"/>
  <c r="BF176" i="42"/>
  <c r="T176" i="42"/>
  <c r="R176" i="42"/>
  <c r="P176" i="42"/>
  <c r="J176" i="42"/>
  <c r="BE176" i="42" s="1"/>
  <c r="BK173" i="42"/>
  <c r="BI173" i="42"/>
  <c r="BH173" i="42"/>
  <c r="BG173" i="42"/>
  <c r="BF173" i="42"/>
  <c r="T173" i="42"/>
  <c r="R173" i="42"/>
  <c r="P173" i="42"/>
  <c r="J173" i="42"/>
  <c r="BE173" i="42" s="1"/>
  <c r="BK165" i="42"/>
  <c r="BI165" i="42"/>
  <c r="BH165" i="42"/>
  <c r="BG165" i="42"/>
  <c r="BF165" i="42"/>
  <c r="T165" i="42"/>
  <c r="R165" i="42"/>
  <c r="P165" i="42"/>
  <c r="J165" i="42"/>
  <c r="BE165" i="42" s="1"/>
  <c r="BK159" i="42"/>
  <c r="BI159" i="42"/>
  <c r="BH159" i="42"/>
  <c r="BG159" i="42"/>
  <c r="BF159" i="42"/>
  <c r="T159" i="42"/>
  <c r="T151" i="42" s="1"/>
  <c r="T150" i="42" s="1"/>
  <c r="R159" i="42"/>
  <c r="P159" i="42"/>
  <c r="J159" i="42"/>
  <c r="BE159" i="42" s="1"/>
  <c r="BK152" i="42"/>
  <c r="BK151" i="42" s="1"/>
  <c r="BI152" i="42"/>
  <c r="BH152" i="42"/>
  <c r="BG152" i="42"/>
  <c r="BF152" i="42"/>
  <c r="T152" i="42"/>
  <c r="R152" i="42"/>
  <c r="P152" i="42"/>
  <c r="P151" i="42" s="1"/>
  <c r="P150" i="42" s="1"/>
  <c r="J152" i="42"/>
  <c r="BE152" i="42" s="1"/>
  <c r="R151" i="42"/>
  <c r="R150" i="42" s="1"/>
  <c r="BK148" i="42"/>
  <c r="BI148" i="42"/>
  <c r="BH148" i="42"/>
  <c r="BG148" i="42"/>
  <c r="BF148" i="42"/>
  <c r="T148" i="42"/>
  <c r="R148" i="42"/>
  <c r="P148" i="42"/>
  <c r="J148" i="42"/>
  <c r="BE148" i="42" s="1"/>
  <c r="BK144" i="42"/>
  <c r="BI144" i="42"/>
  <c r="BH144" i="42"/>
  <c r="BG144" i="42"/>
  <c r="BF144" i="42"/>
  <c r="T144" i="42"/>
  <c r="R144" i="42"/>
  <c r="P144" i="42"/>
  <c r="J144" i="42"/>
  <c r="BE144" i="42" s="1"/>
  <c r="BK142" i="42"/>
  <c r="BI142" i="42"/>
  <c r="BH142" i="42"/>
  <c r="BG142" i="42"/>
  <c r="BF142" i="42"/>
  <c r="T142" i="42"/>
  <c r="R142" i="42"/>
  <c r="P142" i="42"/>
  <c r="P138" i="42" s="1"/>
  <c r="J142" i="42"/>
  <c r="BE142" i="42" s="1"/>
  <c r="BK139" i="42"/>
  <c r="BI139" i="42"/>
  <c r="BH139" i="42"/>
  <c r="F36" i="42" s="1"/>
  <c r="BG139" i="42"/>
  <c r="BF139" i="42"/>
  <c r="T139" i="42"/>
  <c r="T138" i="42" s="1"/>
  <c r="R139" i="42"/>
  <c r="R138" i="42" s="1"/>
  <c r="P139" i="42"/>
  <c r="J139" i="42"/>
  <c r="BE139" i="42" s="1"/>
  <c r="BK138" i="42"/>
  <c r="J138" i="42" s="1"/>
  <c r="J101" i="42" s="1"/>
  <c r="BK136" i="42"/>
  <c r="BI136" i="42"/>
  <c r="BH136" i="42"/>
  <c r="BG136" i="42"/>
  <c r="F35" i="42" s="1"/>
  <c r="BF136" i="42"/>
  <c r="T136" i="42"/>
  <c r="R136" i="42"/>
  <c r="R135" i="42" s="1"/>
  <c r="P136" i="42"/>
  <c r="P135" i="42" s="1"/>
  <c r="J136" i="42"/>
  <c r="BE136" i="42" s="1"/>
  <c r="BK135" i="42"/>
  <c r="T135" i="42"/>
  <c r="J135" i="42"/>
  <c r="J100" i="42" s="1"/>
  <c r="BK128" i="42"/>
  <c r="BK127" i="42" s="1"/>
  <c r="BI128" i="42"/>
  <c r="BH128" i="42"/>
  <c r="BG128" i="42"/>
  <c r="BF128" i="42"/>
  <c r="J34" i="42" s="1"/>
  <c r="T128" i="42"/>
  <c r="R128" i="42"/>
  <c r="P128" i="42"/>
  <c r="P127" i="42" s="1"/>
  <c r="P126" i="42" s="1"/>
  <c r="P125" i="42" s="1"/>
  <c r="P124" i="42" s="1"/>
  <c r="J128" i="42"/>
  <c r="BE128" i="42" s="1"/>
  <c r="T127" i="42"/>
  <c r="R127" i="42"/>
  <c r="R126" i="42" s="1"/>
  <c r="T126" i="42"/>
  <c r="T125" i="42" s="1"/>
  <c r="J120" i="42"/>
  <c r="F120" i="42"/>
  <c r="F118" i="42"/>
  <c r="E116" i="42"/>
  <c r="J104" i="42"/>
  <c r="F92" i="42"/>
  <c r="J91" i="42"/>
  <c r="F89" i="42"/>
  <c r="E87" i="42"/>
  <c r="J37" i="42"/>
  <c r="J36" i="42"/>
  <c r="J35" i="42"/>
  <c r="J24" i="42"/>
  <c r="E24" i="42"/>
  <c r="J121" i="42" s="1"/>
  <c r="J23" i="42"/>
  <c r="J18" i="42"/>
  <c r="E18" i="42"/>
  <c r="F121" i="42" s="1"/>
  <c r="J17" i="42"/>
  <c r="J15" i="42"/>
  <c r="E15" i="42"/>
  <c r="F91" i="42" s="1"/>
  <c r="J14" i="42"/>
  <c r="J12" i="42"/>
  <c r="J118" i="42" s="1"/>
  <c r="E7" i="42"/>
  <c r="E114" i="42" s="1"/>
  <c r="BD95" i="41"/>
  <c r="BC95" i="41"/>
  <c r="BB95" i="41"/>
  <c r="BA95" i="41"/>
  <c r="BA94" i="41" s="1"/>
  <c r="AZ95" i="41"/>
  <c r="AY95" i="41"/>
  <c r="AX95" i="41"/>
  <c r="AW95" i="41"/>
  <c r="AT95" i="41" s="1"/>
  <c r="AN95" i="41" s="1"/>
  <c r="AV95" i="41"/>
  <c r="AU95" i="41"/>
  <c r="AG95" i="41"/>
  <c r="BD94" i="41"/>
  <c r="BC94" i="41"/>
  <c r="BB94" i="41"/>
  <c r="W31" i="41" s="1"/>
  <c r="AZ94" i="41"/>
  <c r="AY94" i="41"/>
  <c r="AX94" i="41"/>
  <c r="AV94" i="41"/>
  <c r="AU94" i="41"/>
  <c r="AS94" i="41"/>
  <c r="AG94" i="41"/>
  <c r="AM90" i="41"/>
  <c r="L90" i="41"/>
  <c r="AM89" i="41"/>
  <c r="L89" i="41"/>
  <c r="AM87" i="41"/>
  <c r="L87" i="41"/>
  <c r="L85" i="41"/>
  <c r="L84" i="41"/>
  <c r="W33" i="41"/>
  <c r="W32" i="41"/>
  <c r="AK29" i="41"/>
  <c r="W29" i="41"/>
  <c r="AK26" i="41"/>
  <c r="AN95" i="45" l="1"/>
  <c r="AG94" i="45"/>
  <c r="J151" i="42"/>
  <c r="J103" i="42" s="1"/>
  <c r="BK150" i="42"/>
  <c r="J150" i="42" s="1"/>
  <c r="J102" i="42" s="1"/>
  <c r="F33" i="42"/>
  <c r="J33" i="42"/>
  <c r="J127" i="42"/>
  <c r="J99" i="42" s="1"/>
  <c r="BK126" i="42"/>
  <c r="T124" i="42"/>
  <c r="R125" i="42"/>
  <c r="R124" i="42" s="1"/>
  <c r="J89" i="42"/>
  <c r="J92" i="42"/>
  <c r="F34" i="42"/>
  <c r="E85" i="42"/>
  <c r="AW94" i="41"/>
  <c r="W30" i="41"/>
  <c r="AN94" i="45" l="1"/>
  <c r="AK26" i="45"/>
  <c r="BK125" i="42"/>
  <c r="J126" i="42"/>
  <c r="J98" i="42" s="1"/>
  <c r="AT94" i="41"/>
  <c r="AN94" i="41" s="1"/>
  <c r="AK30" i="41"/>
  <c r="AK35" i="41" s="1"/>
  <c r="AK35" i="45" l="1"/>
  <c r="B6" i="1"/>
  <c r="BK124" i="42"/>
  <c r="J124" i="42" s="1"/>
  <c r="J125" i="42"/>
  <c r="J97" i="42" s="1"/>
  <c r="J96" i="42" l="1"/>
  <c r="J30" i="42"/>
  <c r="J39" i="42" s="1"/>
  <c r="B8" i="1" l="1"/>
  <c r="B9" i="1" s="1"/>
  <c r="B10" i="1" s="1"/>
</calcChain>
</file>

<file path=xl/sharedStrings.xml><?xml version="1.0" encoding="utf-8"?>
<sst xmlns="http://schemas.openxmlformats.org/spreadsheetml/2006/main" count="45486" uniqueCount="5631">
  <si>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</si>
  <si>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</si>
  <si>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</si>
  <si>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</si>
  <si>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</si>
  <si>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DPH 21%</t>
  </si>
  <si>
    <t>Celkem vč. DPH</t>
  </si>
  <si>
    <t>UK KaM – Přestavba objektu č. 5 na kolej – Praha, Hostivař</t>
  </si>
  <si>
    <t>{25fbd0c4-f046-4aae-ba61-dffb093a95ea}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</si>
  <si>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</si>
  <si>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</si>
  <si>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</si>
  <si>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</si>
  <si>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</si>
  <si>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</si>
  <si>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VRN - Vedlejší rozpočtové náklady</t>
  </si>
  <si>
    <t>KSO:</t>
  </si>
  <si>
    <t/>
  </si>
  <si>
    <t>CC-CZ:</t>
  </si>
  <si>
    <t>Místo:</t>
  </si>
  <si>
    <t>Weilova 1450, Praha 15, Hostivař</t>
  </si>
  <si>
    <t>Datum:</t>
  </si>
  <si>
    <t>Zadavatel:</t>
  </si>
  <si>
    <t>IČ:</t>
  </si>
  <si>
    <t>DIČ:</t>
  </si>
  <si>
    <t>Uchazeč:</t>
  </si>
  <si>
    <t>Projektant:</t>
  </si>
  <si>
    <t>Digitronic CZ s.r.o.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</si>
  <si>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</si>
  <si>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</si>
  <si>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</si>
  <si>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</si>
  <si>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</si>
  <si>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</si>
  <si>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</si>
  <si>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</si>
  <si>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</si>
  <si>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</si>
  <si>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</si>
  <si>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</si>
  <si>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</si>
  <si>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</si>
  <si>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</si>
  <si>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</si>
  <si>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</si>
  <si>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</si>
  <si>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</si>
  <si>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</si>
  <si>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</si>
  <si>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</si>
  <si>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</si>
  <si>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</si>
  <si>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</si>
  <si>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</si>
  <si>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</si>
  <si>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</si>
  <si>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</si>
  <si>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</si>
  <si>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</si>
  <si>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</si>
  <si>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</si>
  <si>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</si>
  <si>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</si>
  <si>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</si>
  <si>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</si>
  <si>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</si>
  <si>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</si>
  <si>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</si>
  <si>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</si>
  <si>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</si>
  <si>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</si>
  <si>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</si>
  <si>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</si>
  <si>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</si>
  <si>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</si>
  <si>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VRN</t>
  </si>
  <si>
    <t>Vedlejší rozpočtové náklady</t>
  </si>
  <si>
    <t>5</t>
  </si>
  <si>
    <t>0</t>
  </si>
  <si>
    <t>ROZPOCET</t>
  </si>
  <si>
    <t>VRN1</t>
  </si>
  <si>
    <t>Průzkumné, geodetické a projektové práce</t>
  </si>
  <si>
    <t>1</t>
  </si>
  <si>
    <t>K</t>
  </si>
  <si>
    <t>013254000</t>
  </si>
  <si>
    <t>Dokumentace skutečného provedení stavby</t>
  </si>
  <si>
    <t>soub.</t>
  </si>
  <si>
    <t>1024</t>
  </si>
  <si>
    <t>-156411450</t>
  </si>
  <si>
    <t>PP</t>
  </si>
  <si>
    <t>P</t>
  </si>
  <si>
    <t>Poznámka k položce:_x000D_
platí pro všechny profese, pokud jinde neuvedeno</t>
  </si>
  <si>
    <t>013254001</t>
  </si>
  <si>
    <t>kontrola PD ke zjištění zjevných nedostatků či rozporů v předané PD</t>
  </si>
  <si>
    <t>-753455883</t>
  </si>
  <si>
    <t>Poznámka k položce:_x000D_
Odstraněno dotaz č.50</t>
  </si>
  <si>
    <t>3</t>
  </si>
  <si>
    <t>013254002</t>
  </si>
  <si>
    <t>Dílenská dokumentace navržených konstrukcí</t>
  </si>
  <si>
    <t>1031092371</t>
  </si>
  <si>
    <t>Dílenská dokumentace navržených konstrukcí
platí pro všechny profese, pokud jinde neuvedeno</t>
  </si>
  <si>
    <t>VRN3</t>
  </si>
  <si>
    <t>Zařízení staveniště</t>
  </si>
  <si>
    <t>4</t>
  </si>
  <si>
    <t>03210.R.2</t>
  </si>
  <si>
    <t xml:space="preserve">Oplocení staveniště </t>
  </si>
  <si>
    <t>-599808910</t>
  </si>
  <si>
    <t xml:space="preserve">Oplocení staveniště dle harmonogramu - montáž, nájem, demontáž
3x Vjezdová brána
</t>
  </si>
  <si>
    <t>032103000</t>
  </si>
  <si>
    <t>Náklady na stavební buňky (administrativa, šatna, wc)</t>
  </si>
  <si>
    <t>620724891</t>
  </si>
  <si>
    <t>Náklady na stavební buňky (administrativa, šatna, wc)
Doprava, montáž, demontáž</t>
  </si>
  <si>
    <t>6</t>
  </si>
  <si>
    <t>032503000</t>
  </si>
  <si>
    <t>Skládky na staveništi</t>
  </si>
  <si>
    <t>1022848998</t>
  </si>
  <si>
    <t>7</t>
  </si>
  <si>
    <t>032603000</t>
  </si>
  <si>
    <t>Mycí centrum</t>
  </si>
  <si>
    <t>1946117255</t>
  </si>
  <si>
    <t>Mycí centrum
Očištění stavebních strojů a náklady na očištění komunikací dotčených stavební činností</t>
  </si>
  <si>
    <t>8</t>
  </si>
  <si>
    <t>032803000</t>
  </si>
  <si>
    <t>Ostatní vybavení staveniště</t>
  </si>
  <si>
    <t>1876098951</t>
  </si>
  <si>
    <t>9</t>
  </si>
  <si>
    <t>033103000</t>
  </si>
  <si>
    <t>Připojení energií</t>
  </si>
  <si>
    <t>-1610569979</t>
  </si>
  <si>
    <t>10</t>
  </si>
  <si>
    <t>033203000</t>
  </si>
  <si>
    <t>Energie pro zařízení staveniště</t>
  </si>
  <si>
    <t>91966457</t>
  </si>
  <si>
    <t>11</t>
  </si>
  <si>
    <t>034403000</t>
  </si>
  <si>
    <t>Osvětlení staveniště</t>
  </si>
  <si>
    <t>2050814784</t>
  </si>
  <si>
    <t>12</t>
  </si>
  <si>
    <t>034503000</t>
  </si>
  <si>
    <t>Informační tabule na staveništi</t>
  </si>
  <si>
    <t>15809364</t>
  </si>
  <si>
    <t>13</t>
  </si>
  <si>
    <t>039103000</t>
  </si>
  <si>
    <t>Rozebrání, bourání a odvoz zařízení staveniště</t>
  </si>
  <si>
    <t>-931229481</t>
  </si>
  <si>
    <t>VRN4</t>
  </si>
  <si>
    <t>Inženýrská činnost</t>
  </si>
  <si>
    <t>14</t>
  </si>
  <si>
    <t>042503000</t>
  </si>
  <si>
    <t>Plán BOZP na staveništi</t>
  </si>
  <si>
    <t>264966823</t>
  </si>
  <si>
    <t>15</t>
  </si>
  <si>
    <t>042503001</t>
  </si>
  <si>
    <t>10642385</t>
  </si>
  <si>
    <t>koordinace prací, vytváření harmonogramů, předávání a přebírání staveniště, získávání potřebných vyjádření dotčených orgánů dle dokladové části</t>
  </si>
  <si>
    <t>16</t>
  </si>
  <si>
    <t>043103000.R.1</t>
  </si>
  <si>
    <t>Provedení zkoušek ETAG 004 a 014</t>
  </si>
  <si>
    <t>-1423860788</t>
  </si>
  <si>
    <t>17</t>
  </si>
  <si>
    <t>043103000.R.2</t>
  </si>
  <si>
    <t>Statický návrh kotvení ETICS dle výsledků zkoušek</t>
  </si>
  <si>
    <t>816056962</t>
  </si>
  <si>
    <t>18</t>
  </si>
  <si>
    <t>043103000.R.3</t>
  </si>
  <si>
    <t>Provedení zkoušek ETAG 006</t>
  </si>
  <si>
    <t>1502723017</t>
  </si>
  <si>
    <t>19</t>
  </si>
  <si>
    <t>043103000.R.4</t>
  </si>
  <si>
    <t xml:space="preserve">Statický návrh kotvení mPVC krytiny dle výsledků zkoušek          </t>
  </si>
  <si>
    <t>1493615659</t>
  </si>
  <si>
    <t>21</t>
  </si>
  <si>
    <t>043103000.R.5</t>
  </si>
  <si>
    <t xml:space="preserve">zajištění statika při bouracích pracech + nových pracech  + řešení  cca 80h        </t>
  </si>
  <si>
    <t>hod.</t>
  </si>
  <si>
    <t>-423718277</t>
  </si>
  <si>
    <t>VRN7</t>
  </si>
  <si>
    <t>Provozní vlivy</t>
  </si>
  <si>
    <t>20</t>
  </si>
  <si>
    <t>071103000</t>
  </si>
  <si>
    <t>Provoz investora</t>
  </si>
  <si>
    <t>-823476297</t>
  </si>
  <si>
    <t>Provoz investora
Výstavba v uzavřeném areálu</t>
  </si>
  <si>
    <t>Export Komplet</t>
  </si>
  <si>
    <t>2.0</t>
  </si>
  <si>
    <t>ZAMOK</t>
  </si>
  <si>
    <t>{7520e2d8-3478-4340-b18f-1a20d6cfd6d3}</t>
  </si>
  <si>
    <t>0,01</t>
  </si>
  <si>
    <t>REKAPITULACE STAVBY</t>
  </si>
  <si>
    <t>Návod na vyplnění</t>
  </si>
  <si>
    <t>0,001</t>
  </si>
  <si>
    <t>Kód:</t>
  </si>
  <si>
    <t>5034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</si>
  <si>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</si>
  <si>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7. 4. 2024</t>
  </si>
  <si>
    <t xml:space="preserve"> </t>
  </si>
  <si>
    <t>Vyplň údaj</t>
  </si>
  <si>
    <t>True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</si>
  <si>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</si>
  <si>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</si>
  <si>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</si>
  <si>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</si>
  <si>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</si>
  <si>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</si>
  <si>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</si>
  <si>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</si>
  <si>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</si>
  <si>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</si>
  <si>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</si>
  <si>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</si>
  <si>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</si>
  <si>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</si>
  <si>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</si>
  <si>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</si>
  <si>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</si>
  <si>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</si>
  <si>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</si>
  <si>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</si>
  <si>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</si>
  <si>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</si>
  <si>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</si>
  <si>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</si>
  <si>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{abd73d63-2d6c-4f4b-9d6c-770e71102425}</t>
  </si>
  <si>
    <t>D.1.4.A</t>
  </si>
  <si>
    <t>Vytápění</t>
  </si>
  <si>
    <t>{05e16393-6193-42e5-ba28-4444c0d19a81}</t>
  </si>
  <si>
    <t>D.1.4.C</t>
  </si>
  <si>
    <t>Vzduchotechnika a chlazení</t>
  </si>
  <si>
    <t>{dffa6cca-74af-49b6-902d-165b3dedbb3e}</t>
  </si>
  <si>
    <t>D.1.4.E</t>
  </si>
  <si>
    <t>Zdravotně technické instalace</t>
  </si>
  <si>
    <t>{7e751985-4a66-4181-be76-43b5ccb57a19}</t>
  </si>
  <si>
    <t>D.1.4.F</t>
  </si>
  <si>
    <t>Slaboproud</t>
  </si>
  <si>
    <t>{5695e54e-514b-4105-a310-f41228e0bca0}</t>
  </si>
  <si>
    <t>D.1.4.F.1</t>
  </si>
  <si>
    <t>SK</t>
  </si>
  <si>
    <t>Soupis</t>
  </si>
  <si>
    <t>{adc92376-5631-463e-9b62-1e8a43fac1f6}</t>
  </si>
  <si>
    <t>D.1.4.F.2</t>
  </si>
  <si>
    <t>EPS</t>
  </si>
  <si>
    <t>{bf0f5caf-740f-4315-a439-f0be09ba9af9}</t>
  </si>
  <si>
    <t>D.1.4.F.3</t>
  </si>
  <si>
    <t>NZS</t>
  </si>
  <si>
    <t>{fa13ed82-173f-4852-b582-493ed0a0f13f}</t>
  </si>
  <si>
    <t>D.1.4.F.4</t>
  </si>
  <si>
    <t>CCTV</t>
  </si>
  <si>
    <t>{895a368a-59d9-4d81-883a-5c6eda87d7b0}</t>
  </si>
  <si>
    <t>D.1.4.F.5</t>
  </si>
  <si>
    <t>ACS</t>
  </si>
  <si>
    <t>{8412c488-6b38-4e16-8389-a8d91cc5d2dd}</t>
  </si>
  <si>
    <t>D.1.4.F.6</t>
  </si>
  <si>
    <t>{94eb392c-55c8-4760-b94c-d8314b5f366f}</t>
  </si>
  <si>
    <t>D.1.4.F.7</t>
  </si>
  <si>
    <t>GN</t>
  </si>
  <si>
    <t>{0d3d8f49-6574-4bdf-a37e-dc17d6c16ebc}</t>
  </si>
  <si>
    <t>D.1.4.G</t>
  </si>
  <si>
    <t>Elektroinstalace</t>
  </si>
  <si>
    <t>{b1880f54-3ff2-42ad-bc0e-28cb99f48837}</t>
  </si>
  <si>
    <t>D.1.4.H</t>
  </si>
  <si>
    <t>Bleskosvod</t>
  </si>
  <si>
    <t>{0a7f839f-d26e-4761-abda-d73756add005}</t>
  </si>
  <si>
    <t>D.1.4.I</t>
  </si>
  <si>
    <t>MaR</t>
  </si>
  <si>
    <t>{f5e7e194-f081-4190-a3b3-406d5785a7e9}</t>
  </si>
  <si>
    <t>B_ker_dlazba</t>
  </si>
  <si>
    <t>733,229</t>
  </si>
  <si>
    <t>B_kerdlazb_sokl</t>
  </si>
  <si>
    <t>501,5</t>
  </si>
  <si>
    <t>B_ker_obklad</t>
  </si>
  <si>
    <t>636,995</t>
  </si>
  <si>
    <t>B_PVC_koberec</t>
  </si>
  <si>
    <t>3398,82</t>
  </si>
  <si>
    <t>B_PVC_koberc_sokl</t>
  </si>
  <si>
    <t>1421,56</t>
  </si>
  <si>
    <t>B_SDK_podhl_kazet</t>
  </si>
  <si>
    <t>126,65</t>
  </si>
  <si>
    <t>B_příčky</t>
  </si>
  <si>
    <t>2159,109</t>
  </si>
  <si>
    <t>D.1.1 - Architektonicko - stavební řešení</t>
  </si>
  <si>
    <t>B_zdivo_do1m3</t>
  </si>
  <si>
    <t>86,851</t>
  </si>
  <si>
    <t>B_příčky_do100mm</t>
  </si>
  <si>
    <t>28,89</t>
  </si>
  <si>
    <t>B_zdivo_přes1m3</t>
  </si>
  <si>
    <t>12,862</t>
  </si>
  <si>
    <t>B_LOP</t>
  </si>
  <si>
    <t>1137,54</t>
  </si>
  <si>
    <t>B_stropy_omítka</t>
  </si>
  <si>
    <t>2634,555</t>
  </si>
  <si>
    <t>B_omítky</t>
  </si>
  <si>
    <t>stěny</t>
  </si>
  <si>
    <t>784,545</t>
  </si>
  <si>
    <t>A_OK_vyměny</t>
  </si>
  <si>
    <t>401,01</t>
  </si>
  <si>
    <t>B_střecha_objekt</t>
  </si>
  <si>
    <t>264,84</t>
  </si>
  <si>
    <t>B_střecha_výtah</t>
  </si>
  <si>
    <t>stávající</t>
  </si>
  <si>
    <t>25,47</t>
  </si>
  <si>
    <t>A_podl_P6</t>
  </si>
  <si>
    <t>116,6</t>
  </si>
  <si>
    <t>A_porob_fasada</t>
  </si>
  <si>
    <t>1133,013</t>
  </si>
  <si>
    <t>A_strop_výtah</t>
  </si>
  <si>
    <t>nový</t>
  </si>
  <si>
    <t>A_strop_vytah_chodba</t>
  </si>
  <si>
    <t>42,14</t>
  </si>
  <si>
    <t>A_příčk_porob_150</t>
  </si>
  <si>
    <t>205,468</t>
  </si>
  <si>
    <t>A_příčk_porob_100</t>
  </si>
  <si>
    <t>25,138</t>
  </si>
  <si>
    <t>A_kerobklad</t>
  </si>
  <si>
    <t>1341,736</t>
  </si>
  <si>
    <t>A_kerobklad_pasky</t>
  </si>
  <si>
    <t>1053,39</t>
  </si>
  <si>
    <t>A_sokl_omítka</t>
  </si>
  <si>
    <t>A_kerobklad_kouty</t>
  </si>
  <si>
    <t>350</t>
  </si>
  <si>
    <t>A_sanitarprick</t>
  </si>
  <si>
    <t>85,65</t>
  </si>
  <si>
    <t>A_SDKif_150</t>
  </si>
  <si>
    <t>619,6</t>
  </si>
  <si>
    <t>A_SDKf_150</t>
  </si>
  <si>
    <t>1252,805</t>
  </si>
  <si>
    <t>A_SDKf_57dB</t>
  </si>
  <si>
    <t>57,454</t>
  </si>
  <si>
    <t>A_SDK_předsaz</t>
  </si>
  <si>
    <t>297,216</t>
  </si>
  <si>
    <t>A_SDK_instal300</t>
  </si>
  <si>
    <t>instalační stěny 250 a 300 mm</t>
  </si>
  <si>
    <t>359,37</t>
  </si>
  <si>
    <t>A_SKD_100</t>
  </si>
  <si>
    <t>Bez požadavku na neprůzvučnost a požární odolnost</t>
  </si>
  <si>
    <t>174,808</t>
  </si>
  <si>
    <t>A_SDK_150</t>
  </si>
  <si>
    <t>64,257</t>
  </si>
  <si>
    <t>A_SDK_obklad_sloup</t>
  </si>
  <si>
    <t>357,11</t>
  </si>
  <si>
    <t>A_ker_dlazba</t>
  </si>
  <si>
    <t>A_podl_P2</t>
  </si>
  <si>
    <t>770,7</t>
  </si>
  <si>
    <t>A_podl_P4</t>
  </si>
  <si>
    <t>A_podl_P1</t>
  </si>
  <si>
    <t>1237,8</t>
  </si>
  <si>
    <t>A_podl_P3</t>
  </si>
  <si>
    <t>311,7</t>
  </si>
  <si>
    <t>A_podl_P5</t>
  </si>
  <si>
    <t>33,8</t>
  </si>
  <si>
    <t>A_PVC_sokl</t>
  </si>
  <si>
    <t>1710,49</t>
  </si>
  <si>
    <t>A_ETICS_F</t>
  </si>
  <si>
    <t>A_ETICS_sokl</t>
  </si>
  <si>
    <t>A_ETICS_ostění</t>
  </si>
  <si>
    <t>obvod</t>
  </si>
  <si>
    <t>551,1</t>
  </si>
  <si>
    <t>A_podl_P6_1</t>
  </si>
  <si>
    <t>A_podl_P6_obvod</t>
  </si>
  <si>
    <t>134,92</t>
  </si>
  <si>
    <t>B1_kerdlazba</t>
  </si>
  <si>
    <t>899,43</t>
  </si>
  <si>
    <t>A_kerdl_R9</t>
  </si>
  <si>
    <t>A_SKD_předsaz_0</t>
  </si>
  <si>
    <t>19,44</t>
  </si>
  <si>
    <t>A_přírodnílino</t>
  </si>
  <si>
    <t>A_vinyl</t>
  </si>
  <si>
    <t>345,5</t>
  </si>
  <si>
    <t>A_kerdl_R10</t>
  </si>
  <si>
    <t>393,12</t>
  </si>
  <si>
    <t>A_kerdl_R11</t>
  </si>
  <si>
    <t>64,6</t>
  </si>
  <si>
    <t>A_kerdlsokl_R9</t>
  </si>
  <si>
    <t>369,45</t>
  </si>
  <si>
    <t>A_kerdlsokl_R10</t>
  </si>
  <si>
    <t>184,74</t>
  </si>
  <si>
    <t>A_lešení</t>
  </si>
  <si>
    <t>2672,27</t>
  </si>
  <si>
    <t>A_porob_200</t>
  </si>
  <si>
    <t>48,947</t>
  </si>
  <si>
    <t>A_porob_vyzdívky</t>
  </si>
  <si>
    <t>20,17</t>
  </si>
  <si>
    <t>A_omítk_výtah</t>
  </si>
  <si>
    <t>56,943</t>
  </si>
  <si>
    <t>A_omítk_porob_fasada</t>
  </si>
  <si>
    <t>960,128</t>
  </si>
  <si>
    <t>A_omítk_ostěníoken</t>
  </si>
  <si>
    <t>163,65</t>
  </si>
  <si>
    <t>A_SDK_podhled_a</t>
  </si>
  <si>
    <t>obyčejné desky</t>
  </si>
  <si>
    <t>43,48</t>
  </si>
  <si>
    <t>A_SDK_podhled_b</t>
  </si>
  <si>
    <t>impregnované desky - vč. kastlíků</t>
  </si>
  <si>
    <t>258,2</t>
  </si>
  <si>
    <t>SDK_podhled_f</t>
  </si>
  <si>
    <t>protipožární</t>
  </si>
  <si>
    <t>3,6</t>
  </si>
  <si>
    <t>B_omítky_stropy</t>
  </si>
  <si>
    <t>2597,91</t>
  </si>
  <si>
    <t>A_SDK_podhled_b_1</t>
  </si>
  <si>
    <t>impregnované desky</t>
  </si>
  <si>
    <t>166,3</t>
  </si>
  <si>
    <t>A_podl_P6_2</t>
  </si>
  <si>
    <t>116,9</t>
  </si>
  <si>
    <t>B_OKvýměny_bourání</t>
  </si>
  <si>
    <t>436,66</t>
  </si>
  <si>
    <t>A_podl113_119</t>
  </si>
  <si>
    <t>skladba S</t>
  </si>
  <si>
    <t>17,8</t>
  </si>
  <si>
    <t>A_OKvým_výztpodnosn</t>
  </si>
  <si>
    <t>77,815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</si>
  <si>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</si>
  <si>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</si>
  <si>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</si>
  <si>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</si>
  <si>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</si>
  <si>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</t>
  </si>
  <si>
    <t xml:space="preserve">      6.2 - Úpravy povrchů vnějších</t>
  </si>
  <si>
    <t xml:space="preserve">      6.1 - Úpravy povrchů vnitřních</t>
  </si>
  <si>
    <t xml:space="preserve">      6.3 - Podlahy</t>
  </si>
  <si>
    <t xml:space="preserve">    9 - Ostatní konstrukce a práce, bourání</t>
  </si>
  <si>
    <t xml:space="preserve">      9.1 - Ostatní konstrukce a práce</t>
  </si>
  <si>
    <t xml:space="preserve">      9.2 -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</si>
  <si>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</si>
  <si>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</si>
  <si>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</si>
  <si>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</si>
  <si>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</si>
  <si>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</si>
  <si>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</si>
  <si>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</si>
  <si>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</si>
  <si>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</si>
  <si>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</si>
  <si>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</si>
  <si>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</si>
  <si>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</si>
  <si>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  767.1 - Konstrukce zámečnické - demontáže</t>
  </si>
  <si>
    <t xml:space="preserve">      767.2 - Konstrukce zámečnické - stropní výměny</t>
  </si>
  <si>
    <t xml:space="preserve">      767.3 - Konstrukce zámečnické - ostatní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</si>
  <si>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</si>
  <si>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</si>
  <si>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</si>
  <si>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</si>
  <si>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</si>
  <si>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</si>
  <si>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</si>
  <si>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Zemní práce</t>
  </si>
  <si>
    <t>111211.R.1</t>
  </si>
  <si>
    <t>Kácení stromů do 300 mm + odstranění dřevin</t>
  </si>
  <si>
    <t>1410501025</t>
  </si>
  <si>
    <t>121151103</t>
  </si>
  <si>
    <t>Sejmutí ornice plochy do 100 m2 tl vrstvy do 200 mm strojně</t>
  </si>
  <si>
    <t>m2</t>
  </si>
  <si>
    <t>CS ÚRS 2024 01</t>
  </si>
  <si>
    <t>-495569777</t>
  </si>
  <si>
    <t>Sejmutí ornice strojně při souvislé ploše do 100 m2, tl. vrstvy do 200 mm</t>
  </si>
  <si>
    <t>VV</t>
  </si>
  <si>
    <t>plocha cad</t>
  </si>
  <si>
    <t>60,0</t>
  </si>
  <si>
    <t>131251103</t>
  </si>
  <si>
    <t>Hloubení jam nezapažených v hornině třídy těžitelnosti I skupiny 3 objem do 100 m3 strojně</t>
  </si>
  <si>
    <t>m3</t>
  </si>
  <si>
    <t>-1143832474</t>
  </si>
  <si>
    <t>Hloubení nezapažených jam a zářezů strojně s urovnáním dna do předepsaného profilu a spádu v hornině třídy těžitelnosti I skupiny 3 přes 50 do 100 m3</t>
  </si>
  <si>
    <t>výkop pro výtah</t>
  </si>
  <si>
    <t>250,0</t>
  </si>
  <si>
    <t>139711111</t>
  </si>
  <si>
    <t>Vykopávky v uzavřených prostorech v hornině třídy těžitelnosti I skupiny 1 až 3 ručně</t>
  </si>
  <si>
    <t>-1680499680</t>
  </si>
  <si>
    <t>Vykopávka v uzavřených prostorech ručně v hornině třídy těžitelnosti I skupiny 1 až 3</t>
  </si>
  <si>
    <t>výkopy inž sítí v 1.PP</t>
  </si>
  <si>
    <t>A_podl_P6*0,500</t>
  </si>
  <si>
    <t>162211311</t>
  </si>
  <si>
    <t>Vodorovné přemístění výkopku z horniny třídy těžitelnosti I skupiny 1 až 3 stavebním kolečkem do 10 m</t>
  </si>
  <si>
    <t>-1993158120</t>
  </si>
  <si>
    <t>Vodorovné přemístění výkopku nebo sypaniny stavebním kolečkem s vyprázdněním kolečka na hromady nebo do dopravního prostředku na vzdálenost do 10 m z horniny třídy těžitelnosti I, skupiny 1 až 3</t>
  </si>
  <si>
    <t>Poznámka k položce:_x000D_
nakypření 18%</t>
  </si>
  <si>
    <t>A_podl_P6*0,250</t>
  </si>
  <si>
    <t>29,15*1,18 'Přepočtené koeficientem množství</t>
  </si>
  <si>
    <t>162211319</t>
  </si>
  <si>
    <t>Příplatek k vodorovnému přemístění výkopku z horniny třídy těžitelnosti I skupiny 1 až 3 stavebním kolečkem za každých dalších 10 m</t>
  </si>
  <si>
    <t>267376425</t>
  </si>
  <si>
    <t>Vodorovné přemístění výkopku nebo sypaniny stavebním kolečkem s vyprázdněním kolečka na hromady nebo do dopravního prostředku na vzdálenost do 10 m Příplatek za každých dalších 10 m k ceně -1311</t>
  </si>
  <si>
    <t>29,225*2</t>
  </si>
  <si>
    <t>58,45*1,18 'Přepočtené koeficientem množství</t>
  </si>
  <si>
    <t>162751117</t>
  </si>
  <si>
    <t>Vodorovné přemístění přes 9 000 do 10000 m výkopku/sypaniny z horniny třídy těžitelnosti I skupiny 1 až 3</t>
  </si>
  <si>
    <t>1872546572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</si>
  <si>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</si>
  <si>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výtah</t>
  </si>
  <si>
    <t>80,0</t>
  </si>
  <si>
    <t>Součet</t>
  </si>
  <si>
    <t>138,3*1,18 'Přepočtené koeficientem množství</t>
  </si>
  <si>
    <t>171201231</t>
  </si>
  <si>
    <t>Poplatek za uložení zeminy a kamení na recyklační skládce (skládkovné) kód odpadu 17 05 04</t>
  </si>
  <si>
    <t>t</t>
  </si>
  <si>
    <t>-645911847</t>
  </si>
  <si>
    <t>Poplatek za uložení stavebního odpadu na recyklační skládce (skládkovné) zeminy a kamení zatříděného do Katalogu odpadů pod kódem 17 05 04</t>
  </si>
  <si>
    <t>Poznámka k položce:_x000D_
objem. hmotnost 1800 Kg/m3</t>
  </si>
  <si>
    <t>138,3*1,8 'Přepočtené koeficientem množství</t>
  </si>
  <si>
    <t>171251201</t>
  </si>
  <si>
    <t>Uložení sypaniny na skládky nebo meziskládky</t>
  </si>
  <si>
    <t>681319527</t>
  </si>
  <si>
    <t>Uložení sypaniny na skládky nebo meziskládky bez hutnění s upravením uložené sypaniny do předepsaného tvaru</t>
  </si>
  <si>
    <t>174111102</t>
  </si>
  <si>
    <t>Zásyp v uzavřených prostorech sypaninou se zhutněním ručně</t>
  </si>
  <si>
    <t>1926455599</t>
  </si>
  <si>
    <t>Zásyp sypaninou z jakékoliv horniny ručně s uložením výkopku ve vrstvách se zhutněním v uzavřených prostorách s urovnáním povrchu zásypu</t>
  </si>
  <si>
    <t>174151101</t>
  </si>
  <si>
    <t>Zásyp jam, šachet rýh nebo kolem objektů sypaninou se zhutněním</t>
  </si>
  <si>
    <t>-235986661</t>
  </si>
  <si>
    <t>Zásyp sypaninou z jakékoliv horniny strojně s uložením výkopku ve vrstvách se zhutněním jam, šachet, rýh nebo kolem objektů v těchto vykopávkách</t>
  </si>
  <si>
    <t>250,000-80,0</t>
  </si>
  <si>
    <t>Zakládání</t>
  </si>
  <si>
    <t>271532213</t>
  </si>
  <si>
    <t>Podsyp pod základové konstrukce se zhutněním z hrubého kameniva frakce 8 až 16 mm</t>
  </si>
  <si>
    <t>338781461</t>
  </si>
  <si>
    <t>Podsyp pod základové konstrukce se zhutněním a urovnáním povrchu z kameniva hrubého, frakce 8 - 16 mm</t>
  </si>
  <si>
    <t>A_podl113_119*1,1*0,150</t>
  </si>
  <si>
    <t>632481213</t>
  </si>
  <si>
    <t>Separační vrstva z PE fólie</t>
  </si>
  <si>
    <t>-665341318</t>
  </si>
  <si>
    <t>Separační vrstva k oddělení podlahových vrstev z polyetylénové fólie</t>
  </si>
  <si>
    <t>17,8*1,2 'Přepočtené koeficientem množství</t>
  </si>
  <si>
    <t>273313511</t>
  </si>
  <si>
    <t>Základové desky z betonu tř. C 12/15</t>
  </si>
  <si>
    <t>927862527</t>
  </si>
  <si>
    <t>Základy z betonu prostého desky z betonu kamenem neprokládaného tř. C 12/15</t>
  </si>
  <si>
    <t>ZD01</t>
  </si>
  <si>
    <t>3,0*3,7*0,100</t>
  </si>
  <si>
    <t>ZD02</t>
  </si>
  <si>
    <t>2,7*5,7*0,100</t>
  </si>
  <si>
    <t>273313811</t>
  </si>
  <si>
    <t>Základové desky z betonu tř. C 25/30</t>
  </si>
  <si>
    <t>845432126</t>
  </si>
  <si>
    <t>Základy z betonu prostého desky z betonu kamenem neprokládaného tř. C 25/30</t>
  </si>
  <si>
    <t>8,75</t>
  </si>
  <si>
    <t>16,74</t>
  </si>
  <si>
    <t>273351121</t>
  </si>
  <si>
    <t>Zřízení bednění základových desek</t>
  </si>
  <si>
    <t>CS ÚRS 2023 02</t>
  </si>
  <si>
    <t>-1280595807</t>
  </si>
  <si>
    <t>Bednění základů desek zřízení</t>
  </si>
  <si>
    <t>(3,0*2+3,7*2)*0,100</t>
  </si>
  <si>
    <t>(3,0*2+3,7*2)*0,450</t>
  </si>
  <si>
    <t>(2,7*2+5,7)*0,100</t>
  </si>
  <si>
    <t>(2,6*2+5,5)*1,1</t>
  </si>
  <si>
    <t>273351122</t>
  </si>
  <si>
    <t>Odstranění bednění základových desek</t>
  </si>
  <si>
    <t>1241616997</t>
  </si>
  <si>
    <t>Bednění základů desek odstranění</t>
  </si>
  <si>
    <t>273361821</t>
  </si>
  <si>
    <t>Výztuž základových desek betonářskou ocelí 10 505 (R)</t>
  </si>
  <si>
    <t>-1159438449</t>
  </si>
  <si>
    <t>Výztuž základů desek z betonářské oceli 10 505 (R) nebo BSt 500</t>
  </si>
  <si>
    <t>1400,0/1000</t>
  </si>
  <si>
    <t>2000,0/1000</t>
  </si>
  <si>
    <t>3,4*1,05 'Přepočtené koeficientem množství</t>
  </si>
  <si>
    <t>274313711</t>
  </si>
  <si>
    <t>Základové pásy z betonu tř. C 20/25</t>
  </si>
  <si>
    <t>797077531</t>
  </si>
  <si>
    <t>Základy z betonu prostého pasy betonu kamenem neprokládaného tř. C 20/25</t>
  </si>
  <si>
    <t>ZP01</t>
  </si>
  <si>
    <t>(4,78+1,25)*0,700*1,455</t>
  </si>
  <si>
    <t>ZP02</t>
  </si>
  <si>
    <t>(1,88+0,250)*0,700*1,455</t>
  </si>
  <si>
    <t>ZP03</t>
  </si>
  <si>
    <t>ZP04</t>
  </si>
  <si>
    <t>0,6*0,6*0,7*4</t>
  </si>
  <si>
    <t>11,488*1,015 'Přepočtené koeficientem množství</t>
  </si>
  <si>
    <t>274351121</t>
  </si>
  <si>
    <t>Zřízení bednění základových pasů rovného</t>
  </si>
  <si>
    <t>1111710727</t>
  </si>
  <si>
    <t>Bednění základů pasů rovné zřízení</t>
  </si>
  <si>
    <t>(4,78+1,7+1,0+4,080)*1,455</t>
  </si>
  <si>
    <t>(1,88+0,250)*2*1,455</t>
  </si>
  <si>
    <t>0,6*4*0,7*4</t>
  </si>
  <si>
    <t>274351122</t>
  </si>
  <si>
    <t>Odstranění bednění základových pasů rovného</t>
  </si>
  <si>
    <t>-629457524</t>
  </si>
  <si>
    <t>Bednění základů pasů rovné odstranění</t>
  </si>
  <si>
    <t>22</t>
  </si>
  <si>
    <t>273313711</t>
  </si>
  <si>
    <t>Základové desky z betonu tř. C 20/25</t>
  </si>
  <si>
    <t>1030720226</t>
  </si>
  <si>
    <t>Základy z betonu prostého desky z betonu kamenem neprokládaného tř. C 20/25</t>
  </si>
  <si>
    <t>A_podl_P6_2*0,150</t>
  </si>
  <si>
    <t>23</t>
  </si>
  <si>
    <t>273362021</t>
  </si>
  <si>
    <t>Výztuž základových desek svařovanými sítěmi Kari</t>
  </si>
  <si>
    <t>-1957032658</t>
  </si>
  <si>
    <t>Výztuž základů desek ze svařovaných sítí z drátů typu KARI</t>
  </si>
  <si>
    <t>A_podl_P6_2*3,033/1000</t>
  </si>
  <si>
    <t>0,355*1,1 'Přepočtené koeficientem množství</t>
  </si>
  <si>
    <t>Svislé a kompletní konstrukce</t>
  </si>
  <si>
    <t>24</t>
  </si>
  <si>
    <t>3.1.vytah</t>
  </si>
  <si>
    <t>Evakuační výtah cca 1000 kg / 13 osob</t>
  </si>
  <si>
    <t>kpl.</t>
  </si>
  <si>
    <t>713150616</t>
  </si>
  <si>
    <t>Poznámka k položce:_x000D_
dodávka + montáž</t>
  </si>
  <si>
    <t>25</t>
  </si>
  <si>
    <t>3.2.schodiště</t>
  </si>
  <si>
    <t>Venkovní požární schodiště - dodávka + montáž + výrobní dokumentace</t>
  </si>
  <si>
    <t>kg</t>
  </si>
  <si>
    <t>1462924394</t>
  </si>
  <si>
    <t>Venkovní požární schodiště:
- Celková výška 28.750 mm
- Poměr stoupání 179,7 / 260 mm
- Užitná průchozí šíře 900 mm
Schodišťové stupně s protiskluzovou nášlapnou hranou a bočnicemi pro přišroubování ke konstrukci 142 ks 
  osová rozteč oka 33,3x33,3 mm, nosný pásek 40 x 2 mm, třída protiskluzovosti R12 
- Schodnice z UNP 200 
- Konstrukce schodiště z otevřených profilů jako 4 opor, příčných nosníků a konzol z HEB 200 
- Výstupní podesta provedení jako schodišťové stupně 
Rozměr výstupní podesty: ca. 1.100 x 2.400 mm 9 ks 
- Mezipodesta provedení jako schodišťové stupně 
Rozměr mezipodesty: ca. 1.100 x 2.200 mm 9 ks 
- Provedení zábradlí – typ C3, výška 1.100 mm 
Madlo zábradlí trubka Ø 42 mm
Sloupky zábradlí trubka Ø 42 mm
Výplň zábradlí 3x trubka Ø 27 mm
Provedení všech ocelových dílů (ca. 22.000 kg) – S235JR v žárovém zinkování</t>
  </si>
  <si>
    <t>26</t>
  </si>
  <si>
    <t>311113144</t>
  </si>
  <si>
    <t>Nosná zeď tl přes 250 do 300 mm z hladkých tvárnic ztraceného bednění včetně výplně z betonu tř. C 20/25</t>
  </si>
  <si>
    <t>-66562757</t>
  </si>
  <si>
    <t>Nadzákladové zdi z tvárnic ztraceného bednění betonových hladkých, včetně výplně z betonu třídy C 20/25, tloušťky zdiva přes 250 do 300 mm</t>
  </si>
  <si>
    <t>chodba u výtahu</t>
  </si>
  <si>
    <t>(4,86+1,5)*(2,51+0,500)</t>
  </si>
  <si>
    <t>výtahová šachta</t>
  </si>
  <si>
    <t>(1,9*2+3,2*2)*(26,79+3,160)</t>
  </si>
  <si>
    <t>0,510*2*(3,160+2,5)</t>
  </si>
  <si>
    <t>-1,160*2,36</t>
  </si>
  <si>
    <t>-1,160*2,222*10</t>
  </si>
  <si>
    <t>27</t>
  </si>
  <si>
    <t>311113155</t>
  </si>
  <si>
    <t>Nadzákladová zeď tl přes 300 do 400 mm z hladkých tvárnic ztraceného bednění včetně výplně z betonu tř. C 25/30</t>
  </si>
  <si>
    <t>671934794</t>
  </si>
  <si>
    <t>Nadzákladové zdi z betonových tvárnic ztraceného bednění hladkých, včetně výplně z betonu třídy C 25/30, tloušťky zdiva přes 300 do 400 mm</t>
  </si>
  <si>
    <t>ZS01</t>
  </si>
  <si>
    <t>(1,0+1,36+2,1+0,4+1,4)*4,250</t>
  </si>
  <si>
    <t>1,0*2*4,250</t>
  </si>
  <si>
    <t>28</t>
  </si>
  <si>
    <t>311361821</t>
  </si>
  <si>
    <t>Výztuž nosných zdí betonářskou ocelí 10 505</t>
  </si>
  <si>
    <t>22391154</t>
  </si>
  <si>
    <t>Výztuž nadzákladových zdí nosných svislých nebo odkloněných od svislice, rovných nebo oblých z betonářské oceli 10 505 (R) nebo BSt 500</t>
  </si>
  <si>
    <t>1880,0/1000</t>
  </si>
  <si>
    <t>stěny výtahové šachty</t>
  </si>
  <si>
    <t>301,894*0,300*150,0/1000</t>
  </si>
  <si>
    <t>29</t>
  </si>
  <si>
    <t>330321410</t>
  </si>
  <si>
    <t>Sloupy nebo pilíře ze ŽB tř. C 25/30 bez výztuže</t>
  </si>
  <si>
    <t>-1752603064</t>
  </si>
  <si>
    <t>Sloupy, pilíře, táhla, rámové stojky, vzpěry z betonu železového (bez výztuže) bez zvláštních nároků na vliv prostředí tř. C 25/30</t>
  </si>
  <si>
    <t>sloupy v chodbě u výtahu</t>
  </si>
  <si>
    <t>0,3*0,3*2,510*2</t>
  </si>
  <si>
    <t>30</t>
  </si>
  <si>
    <t>331351121</t>
  </si>
  <si>
    <t>Zřízení bednění čtyřúhelníkových sloupů v do 4 m průřezu přes 0,08 do 0,16 m2</t>
  </si>
  <si>
    <t>1884576806</t>
  </si>
  <si>
    <t>Bednění hranatých sloupů a pilířů včetně vzepření průřezu pravoúhlého čtyřúhelníka výšky do 4 m, průřezu přes 0,08 do 0,16 m2 zřízení</t>
  </si>
  <si>
    <t>0,3*4*2,510*2</t>
  </si>
  <si>
    <t>31</t>
  </si>
  <si>
    <t>331351122</t>
  </si>
  <si>
    <t>Odstranění bednění čtyřúhelníkových sloupů v do 4 m průřezu přes 0,08 do 0,16 m2</t>
  </si>
  <si>
    <t>-317940402</t>
  </si>
  <si>
    <t>Bednění hranatých sloupů a pilířů včetně vzepření průřezu pravoúhlého čtyřúhelníka výšky do 4 m, průřezu přes 0,08 do 0,16 m2 odstranění</t>
  </si>
  <si>
    <t>32</t>
  </si>
  <si>
    <t>331361821</t>
  </si>
  <si>
    <t>Výztuž sloupů hranatých betonářskou ocelí 10 505</t>
  </si>
  <si>
    <t>-692728379</t>
  </si>
  <si>
    <t>Výztuž sloupů, pilířů, rámových stojek, táhel nebo vzpěr hranatých svislých nebo šikmých (odkloněných) z betonářské oceli 10 505 (R) nebo BSt 500</t>
  </si>
  <si>
    <t>0,3*0,3*2,510*2*150,0/1000</t>
  </si>
  <si>
    <t>33</t>
  </si>
  <si>
    <t>311272141</t>
  </si>
  <si>
    <t>Zdivo z pórobetonových tvárnic na pero a drážku přes P2 do P4 přes 450 do 600 kg/m3 na tenkovrstvou maltu tl 250 mm</t>
  </si>
  <si>
    <t>99977672</t>
  </si>
  <si>
    <t>Zdivo z pórobetonových tvárnic na tenké maltové lože, tl. zdiva 250 mm pevnost tvárnic přes P2 do P4, objemová hmotnost přes 450 do 600 kg/m3 na pero a drážku</t>
  </si>
  <si>
    <t>Poznámka k položce:_x000D_
vnější fasáda</t>
  </si>
  <si>
    <t>34</t>
  </si>
  <si>
    <t>311272031</t>
  </si>
  <si>
    <t>Zdivo z pórobetonových tvárnic hladkých přes P2 do P4 přes 450 do 600 kg/m3 na tenkovrstvou maltu tl 200 mm</t>
  </si>
  <si>
    <t>1085395874</t>
  </si>
  <si>
    <t>Zdivo z pórobetonových tvárnic na tenké maltové lože, tl. zdiva 200 mm pevnost tvárnic přes P2 do P4, objemová hmotnost přes 450 do 600 kg/m3 hladkých</t>
  </si>
  <si>
    <t>Poznámka k položce:_x000D_
vnitřní u hydrantů</t>
  </si>
  <si>
    <t>35</t>
  </si>
  <si>
    <t>317941121</t>
  </si>
  <si>
    <t>Osazování ocelových válcovaných nosníků na zdivu I, IE, U, UE nebo L do č. 12 nebo výšky do 120 mm</t>
  </si>
  <si>
    <t>-904483434</t>
  </si>
  <si>
    <t>Osazování ocelových válcovaných nosníků na zdivu I nebo IE nebo U nebo UE nebo L do č. 12 nebo výšky do 120 mm</t>
  </si>
  <si>
    <t>IPE 120 = 10,4 kg/m</t>
  </si>
  <si>
    <t>2.NP</t>
  </si>
  <si>
    <t>1,5*10,4*2*2/1000</t>
  </si>
  <si>
    <t>3.-5.NP</t>
  </si>
  <si>
    <t>0,062*3</t>
  </si>
  <si>
    <t>6.NP</t>
  </si>
  <si>
    <t>7.-9.NP</t>
  </si>
  <si>
    <t>36</t>
  </si>
  <si>
    <t>M</t>
  </si>
  <si>
    <t>13010714</t>
  </si>
  <si>
    <t>ocel profilová jakost S235JR (11 375) průřez I (IPN) 120</t>
  </si>
  <si>
    <t>-1980395141</t>
  </si>
  <si>
    <t>Poznámka k položce:_x000D_
Hmotnost: 11,10 kg/m</t>
  </si>
  <si>
    <t>37</t>
  </si>
  <si>
    <t>342272225</t>
  </si>
  <si>
    <t>Příčka z pórobetonových hladkých tvárnic na tenkovrstvou maltu tl 100 mm</t>
  </si>
  <si>
    <t>-1700027219</t>
  </si>
  <si>
    <t>Příčky z pórobetonových tvárnic hladkých na tenké maltové lože objemová hmotnost do 500 kg/m3, tloušťka příčky 100 mm</t>
  </si>
  <si>
    <t>odečet překladů</t>
  </si>
  <si>
    <t>-1,25*0,25</t>
  </si>
  <si>
    <t>38</t>
  </si>
  <si>
    <t>342272245</t>
  </si>
  <si>
    <t>Příčka z pórobetonových hladkých tvárnic na tenkovrstvou maltu tl 150 mm</t>
  </si>
  <si>
    <t>1482456842</t>
  </si>
  <si>
    <t>Příčky z pórobetonových tvárnic hladkých na tenké maltové lože objemová hmotnost do 500 kg/m3, tloušťka příčky 150 mm</t>
  </si>
  <si>
    <t>-1,25*0,25*13</t>
  </si>
  <si>
    <t>39</t>
  </si>
  <si>
    <t>31027108.R.1</t>
  </si>
  <si>
    <t>Zazdívka otvorů ve zdivu nadzákladovém pl přes 1 do 4 m2 pórobetonovými tvárnicemi do P2 na tenkovrstvou maltu tl 450 m</t>
  </si>
  <si>
    <t>-1801408231</t>
  </si>
  <si>
    <t>40</t>
  </si>
  <si>
    <t>346244381</t>
  </si>
  <si>
    <t>Plentování jednostranné v do 200 mm válcovaných nosníků cihlami</t>
  </si>
  <si>
    <t>-1230023783</t>
  </si>
  <si>
    <t>Plentování ocelových válcovaných nosníků jednostranné cihlami na maltu, výška stojiny do 200 mm</t>
  </si>
  <si>
    <t>1,5*0,15*2*2</t>
  </si>
  <si>
    <t>0,900*3</t>
  </si>
  <si>
    <t>0,900</t>
  </si>
  <si>
    <t>41</t>
  </si>
  <si>
    <t>346481111</t>
  </si>
  <si>
    <t>Zaplentování rýh, potrubí, výklenků nebo nik ve stěnách rabicovým pletivem</t>
  </si>
  <si>
    <t>-352439754</t>
  </si>
  <si>
    <t>Zaplentování rýh, potrubí, válcovaných nosníků, výklenků nebo nik jakéhokoliv tvaru, na maltu ve stěnách nebo před stěnami rabicovým pletivem</t>
  </si>
  <si>
    <t>(0,15+0,250+0,15)*1,5*2</t>
  </si>
  <si>
    <t>1,65*3</t>
  </si>
  <si>
    <t>1,65</t>
  </si>
  <si>
    <t>Vodorovné konstrukce</t>
  </si>
  <si>
    <t>42</t>
  </si>
  <si>
    <t>411321414</t>
  </si>
  <si>
    <t>Stropy deskové ze ŽB tř. C 25/30</t>
  </si>
  <si>
    <t>822829035</t>
  </si>
  <si>
    <t>Stropy z betonu železového (bez výztuže) stropů deskových, plochých střech, desek balkonových, desek hřibových stropů včetně hlavic hřibových sloupů tř. C 25/30</t>
  </si>
  <si>
    <t>Poznámka k položce:_x000D_
z toho 25 mm pod ocelové nosníky - krycí vrstva</t>
  </si>
  <si>
    <t>A_OK_vyměny*(0,080+0,025)</t>
  </si>
  <si>
    <t>A_strop_výtah*0,200</t>
  </si>
  <si>
    <t>A_strop_vytah_chodba*0,250</t>
  </si>
  <si>
    <t>43</t>
  </si>
  <si>
    <t>411361821</t>
  </si>
  <si>
    <t>Výztuž stropů betonářskou ocelí 10 505</t>
  </si>
  <si>
    <t>1632625667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</si>
  <si>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</si>
  <si>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 xml:space="preserve">viz statika </t>
  </si>
  <si>
    <t>desky</t>
  </si>
  <si>
    <t>1590,0/1000</t>
  </si>
  <si>
    <t>1,59*1,05 'Přepočtené koeficientem množství</t>
  </si>
  <si>
    <t>44</t>
  </si>
  <si>
    <t>411362021</t>
  </si>
  <si>
    <t>Výztuž stropů svařovanými sítěmi Kari</t>
  </si>
  <si>
    <t>-1595988099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</si>
  <si>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</si>
  <si>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viz statika D.1.2.C.08</t>
  </si>
  <si>
    <t>1547,0/1000</t>
  </si>
  <si>
    <t>výztuž kari 6-200/200 mm = pod ocelovými nosníky v pruhu 0,50 m</t>
  </si>
  <si>
    <t>A_OKvým_výztpodnosn*0,50</t>
  </si>
  <si>
    <t>40,455*1,05 'Přepočtené koeficientem množství</t>
  </si>
  <si>
    <t>45</t>
  </si>
  <si>
    <t>411351011</t>
  </si>
  <si>
    <t>Zřízení bednění stropů deskových tl přes 5 do 25 cm bez podpěrné kce</t>
  </si>
  <si>
    <t>-1420702226</t>
  </si>
  <si>
    <t>Bednění stropních konstrukcí - bez podpěrné konstrukce desek tloušťky stropní desky přes 5 do 25 cm zřízení</t>
  </si>
  <si>
    <t>46</t>
  </si>
  <si>
    <t>411351012</t>
  </si>
  <si>
    <t>Odstranění bednění stropů deskových tl přes 5 do 25 cm bez podpěrné kce</t>
  </si>
  <si>
    <t>1792891508</t>
  </si>
  <si>
    <t>Bednění stropních konstrukcí - bez podpěrné konstrukce desek tloušťky stropní desky přes 5 do 25 cm odstranění</t>
  </si>
  <si>
    <t>47</t>
  </si>
  <si>
    <t>411354331</t>
  </si>
  <si>
    <t>Zřízení podpěrné konstrukce stropů výšky přes 4 do 6 m tl přes 5 do 15 cm</t>
  </si>
  <si>
    <t>290815253</t>
  </si>
  <si>
    <t>Podpěrná konstrukce stropů - desek, kleneb a skořepin výška podepření přes 4 do 6 m tloušťka stropu přes 5 do 15 cm zřízení</t>
  </si>
  <si>
    <t>48</t>
  </si>
  <si>
    <t>411354332</t>
  </si>
  <si>
    <t>Odstranění podpěrné konstrukce stropů výšky přes 4 do 6 m tl přes 5 do 15 cm</t>
  </si>
  <si>
    <t>224289083</t>
  </si>
  <si>
    <t>Podpěrná konstrukce stropů - desek, kleneb a skořepin výška podepření přes 4 do 6 m tloušťka stropu přes 5 do 15 cm odstranění</t>
  </si>
  <si>
    <t>49</t>
  </si>
  <si>
    <t>417321515</t>
  </si>
  <si>
    <t>Ztužující pásy a věnce ze ŽB tř. C 25/30</t>
  </si>
  <si>
    <t>-1532635683</t>
  </si>
  <si>
    <t>Ztužující pásy a věnce z betonu železového (bez výztuže) tř. C 25/30</t>
  </si>
  <si>
    <t>viz statika</t>
  </si>
  <si>
    <t>V.01</t>
  </si>
  <si>
    <t>25,70</t>
  </si>
  <si>
    <t>V.02</t>
  </si>
  <si>
    <t>11,60</t>
  </si>
  <si>
    <t>50</t>
  </si>
  <si>
    <t>417361821</t>
  </si>
  <si>
    <t>Výztuž ztužujících pásů a věnců betonářskou ocelí 10 505</t>
  </si>
  <si>
    <t>1023973081</t>
  </si>
  <si>
    <t>Výztuž ztužujících pásů a věnců z betonářské oceli 10 505 (R) nebo BSt 500</t>
  </si>
  <si>
    <t>(528,0+4420,0+316,0)/1000</t>
  </si>
  <si>
    <t>5,264*1,05 'Přepočtené koeficientem množství</t>
  </si>
  <si>
    <t>51</t>
  </si>
  <si>
    <t>417351115</t>
  </si>
  <si>
    <t>Zřízení bednění ztužujících věnců</t>
  </si>
  <si>
    <t>1728954804</t>
  </si>
  <si>
    <t>Bednění bočnic ztužujících pásů a věnců včetně vzpěr zřízení</t>
  </si>
  <si>
    <t>0,25*3*394,65</t>
  </si>
  <si>
    <t>(0,150+2*0,400)*191,340</t>
  </si>
  <si>
    <t>52</t>
  </si>
  <si>
    <t>417351116</t>
  </si>
  <si>
    <t>Odstranění bednění ztužujících věnců</t>
  </si>
  <si>
    <t>-181927050</t>
  </si>
  <si>
    <t>Bednění bočnic ztužujících pásů a věnců včetně vzpěr odstranění</t>
  </si>
  <si>
    <t>53</t>
  </si>
  <si>
    <t>411.R.1</t>
  </si>
  <si>
    <t>Kotvení výtahové šachty k věnci V.01</t>
  </si>
  <si>
    <t>797964273</t>
  </si>
  <si>
    <t>Kotvení výtahové šachty k věnci V.01
viz DET.01 výkres statika D.1.2.C.09
2x ocelový spojovací prvek
4x kotva M16
úprava výztuže v místě styku</t>
  </si>
  <si>
    <t>54</t>
  </si>
  <si>
    <t>411.R.2</t>
  </si>
  <si>
    <t>ŽB věnec V.01 - kotvení k rámu</t>
  </si>
  <si>
    <t>ks</t>
  </si>
  <si>
    <t>-1477046382</t>
  </si>
  <si>
    <t xml:space="preserve">ŽB věnec V.01 - kotvení k rámu
viz výkres statika D.1.2.C.10
</t>
  </si>
  <si>
    <t>počet sloupů na patře 7 * 2, počet pater 9</t>
  </si>
  <si>
    <t>7*2*9</t>
  </si>
  <si>
    <t>55</t>
  </si>
  <si>
    <t>411.R.3</t>
  </si>
  <si>
    <t>ŽB věnec V.02 - kotvení k rámu (stávajícím průvlakům)</t>
  </si>
  <si>
    <t>m</t>
  </si>
  <si>
    <t>636014579</t>
  </si>
  <si>
    <t xml:space="preserve">ŽB věnec V.02 - kotvení k rámu (stávajícím průvlakům)
viz výkres statika D.1.2.C.10
</t>
  </si>
  <si>
    <t>56</t>
  </si>
  <si>
    <t>411.R.4</t>
  </si>
  <si>
    <t>ŽB věnec V.02 - kotvení k stávajícím schodišťovým zdím</t>
  </si>
  <si>
    <t>1427473078</t>
  </si>
  <si>
    <t xml:space="preserve">ŽB věnec V.02 - kotvení k stávajícím schodišťovým zdím
viz výkres statika D.1.2.C.04
</t>
  </si>
  <si>
    <t>2 kotvení na patře, počet pater 9</t>
  </si>
  <si>
    <t>2*9</t>
  </si>
  <si>
    <t>57</t>
  </si>
  <si>
    <t>4.R.1</t>
  </si>
  <si>
    <t>Rampa u vstupu</t>
  </si>
  <si>
    <t>1199912105</t>
  </si>
  <si>
    <t>Rampa u vstupu
- Beton rampy C25/30 XC2
včetně KARI sítě 100x100x6mm
Základové pasy C16/20 tl.300mm, hl. 900mm</t>
  </si>
  <si>
    <t>Úpravy povrchů, podlahy</t>
  </si>
  <si>
    <t>6.2</t>
  </si>
  <si>
    <t>Úpravy povrchů vnějších</t>
  </si>
  <si>
    <t>58</t>
  </si>
  <si>
    <t>622211041</t>
  </si>
  <si>
    <t>Montáž kontaktního zateplení vnějších stěn lepením a mechanickým kotvením polystyrénových desek do betonu a zdiva tl přes 160 do 200 mm</t>
  </si>
  <si>
    <t>2043584135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</si>
  <si>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</si>
  <si>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59</t>
  </si>
  <si>
    <t>2837646.R.1</t>
  </si>
  <si>
    <t>deska XPS  λ=0,033 tl 180mm</t>
  </si>
  <si>
    <t>-1119468719</t>
  </si>
  <si>
    <t>60</t>
  </si>
  <si>
    <t>622251101</t>
  </si>
  <si>
    <t>Příplatek k cenám kontaktního zateplení vnějších stěn za zápustnou montáž a použití tepelněizolačních zátek z polystyrenu</t>
  </si>
  <si>
    <t>-1445466468</t>
  </si>
  <si>
    <t>Montáž kontaktního zateplení lepením a mechanickým kotvením Příplatek k cenám za zápustnou montáž kotev s použitím tepelněizolačních zátek na vnější stěny z polystyrenu</t>
  </si>
  <si>
    <t>61</t>
  </si>
  <si>
    <t>622221042</t>
  </si>
  <si>
    <t>Montáž kontaktního zateplení vnějších stěn lepením a mechanickým kotvením desek z minerální vlny s podélnou orientací do pórobetonu tl přes 160 do 200 mm</t>
  </si>
  <si>
    <t>-753450777</t>
  </si>
  <si>
    <t>Montáž kontaktního zateplení lepením a mechanickým kotvením z desek minerální vlny s podélnou orientací vláken nebo kombinovaných (dodávka ve specifikaci) na vnější stěny, na podklad z pórobetonu, tloušťky desek přes 160 do 200 mm</t>
  </si>
  <si>
    <t>62</t>
  </si>
  <si>
    <t>6315226.R.2</t>
  </si>
  <si>
    <t>deska tepelně izolační minerální kontaktních fasád podélné vlákno λ=0,035 tl 180mm</t>
  </si>
  <si>
    <t>1985140670</t>
  </si>
  <si>
    <t>63</t>
  </si>
  <si>
    <t>622251105</t>
  </si>
  <si>
    <t>Příplatek k cenám kontaktního zateplení vnějších stěn za zápustnou montáž a použití tepelněizolačních zátek z minerální vlny</t>
  </si>
  <si>
    <t>-429486801</t>
  </si>
  <si>
    <t>Montáž kontaktního zateplení lepením a mechanickým kotvením Příplatek k cenám za zápustnou montáž kotev s použitím tepelněizolačních zátek na vnější stěny z minerální vlny</t>
  </si>
  <si>
    <t>64</t>
  </si>
  <si>
    <t>622222051</t>
  </si>
  <si>
    <t>Montáž kontaktního zateplení vnějšího ostění, nadpraží nebo parapetu hl. špalety do 400 mm lepením desek z minerální vlny tl do 40 mm</t>
  </si>
  <si>
    <t>2000170861</t>
  </si>
  <si>
    <t>Montáž kontaktního zateplení vnějšího ostění, nadpraží nebo parapetu lepením z desek z minerální vlny s podélnou nebo kolmou orientací vláken hloubky špalet přes 200 do 400 mm, tloušťky desek do 40 mm</t>
  </si>
  <si>
    <t>65</t>
  </si>
  <si>
    <t>63151518</t>
  </si>
  <si>
    <t>deska tepelně izolační minerální kontaktních fasád podélné vlákno λ=0,036 tl 40mm</t>
  </si>
  <si>
    <t>1266811311</t>
  </si>
  <si>
    <t>A_ETICS_ostění*0,200</t>
  </si>
  <si>
    <t>110,22*1,1 'Přepočtené koeficientem množství</t>
  </si>
  <si>
    <t>66</t>
  </si>
  <si>
    <t>622222.R.1</t>
  </si>
  <si>
    <t>Profily kontaktního zateplení</t>
  </si>
  <si>
    <t>710163059</t>
  </si>
  <si>
    <t>Poznámka k položce:_x000D_
dotaz č. 25</t>
  </si>
  <si>
    <t>347</t>
  </si>
  <si>
    <t>622252001</t>
  </si>
  <si>
    <t>Montáž profilů kontaktního zateplení připevněných mechanicky</t>
  </si>
  <si>
    <t>-931858376</t>
  </si>
  <si>
    <t>Montáž profilů kontaktního zateplení zakládacích soklových připevněných hmoždinkami</t>
  </si>
  <si>
    <t>23,595+13,20+19,10</t>
  </si>
  <si>
    <t>348</t>
  </si>
  <si>
    <t>59051655</t>
  </si>
  <si>
    <t>profil zakládací Al tl 0,7mm pro ETICS pro izolant tl 180mm</t>
  </si>
  <si>
    <t>1641502899</t>
  </si>
  <si>
    <t>55,895*1,05 'Přepočtené koeficientem množství</t>
  </si>
  <si>
    <t>349</t>
  </si>
  <si>
    <t>622252002</t>
  </si>
  <si>
    <t>Montáž profilů kontaktního zateplení lepených</t>
  </si>
  <si>
    <t>-322355761</t>
  </si>
  <si>
    <t>Montáž profilů kontaktního zateplení ostatních stěnových, dilatačních apod. lepených do tmelu</t>
  </si>
  <si>
    <t>dilatační profil</t>
  </si>
  <si>
    <t>28,4*2+3,0</t>
  </si>
  <si>
    <t>rohová okenní</t>
  </si>
  <si>
    <t>344,0</t>
  </si>
  <si>
    <t>rohová stěnová</t>
  </si>
  <si>
    <t>30,0*10+6,5*2+3,0*4</t>
  </si>
  <si>
    <t>parapetní</t>
  </si>
  <si>
    <t>259,0</t>
  </si>
  <si>
    <t>nadpražní</t>
  </si>
  <si>
    <t>začišťovací</t>
  </si>
  <si>
    <t>602,0</t>
  </si>
  <si>
    <t>351</t>
  </si>
  <si>
    <t>59051502</t>
  </si>
  <si>
    <t>profil dilatační rohový PVC s výztužnou tkaninou pro ETICS</t>
  </si>
  <si>
    <t>1787207800</t>
  </si>
  <si>
    <t>59,8*1,05 'Přepočtené koeficientem množství</t>
  </si>
  <si>
    <t>59051476</t>
  </si>
  <si>
    <t>profil začišťovací PVC 9mm s výztužnou tkaninou pro ostění ETICS</t>
  </si>
  <si>
    <t>-926038293</t>
  </si>
  <si>
    <t>602*1,05 'Přepočtené koeficientem množství</t>
  </si>
  <si>
    <t>352</t>
  </si>
  <si>
    <t>59051486</t>
  </si>
  <si>
    <t>profil rohový PVC 15x15mm s výztužnou tkaninou š 100mm pro ETICS</t>
  </si>
  <si>
    <t>-2072025572</t>
  </si>
  <si>
    <t>669*1,05 'Přepočtené koeficientem množství</t>
  </si>
  <si>
    <t>353</t>
  </si>
  <si>
    <t>59051510</t>
  </si>
  <si>
    <t>profil začišťovací s okapnicí PVC s výztužnou tkaninou pro nadpraží ETICS</t>
  </si>
  <si>
    <t>-23838622</t>
  </si>
  <si>
    <t>259*1,05 'Přepočtené koeficientem množství</t>
  </si>
  <si>
    <t>354</t>
  </si>
  <si>
    <t>59051512</t>
  </si>
  <si>
    <t>profil začišťovací s okapnicí PVC s výztužnou tkaninou pro parapet ETICS</t>
  </si>
  <si>
    <t>-127027923</t>
  </si>
  <si>
    <t>67</t>
  </si>
  <si>
    <t>622151011</t>
  </si>
  <si>
    <t>Penetrační silikátový nátěr vnějších pastovitých tenkovrstvých omítek stěn</t>
  </si>
  <si>
    <t>53231324</t>
  </si>
  <si>
    <t>Penetrační nátěr vnějších pastovitých tenkovrstvých omítek silikátový stěn</t>
  </si>
  <si>
    <t>68</t>
  </si>
  <si>
    <t>622541012</t>
  </si>
  <si>
    <t>Tenkovrstvá silikonsilikátová zatíraná omítka zrnitost 1,5 mm vnějších stěn</t>
  </si>
  <si>
    <t>973474518</t>
  </si>
  <si>
    <t>Omítka tenkovrstvá silikonsilikátová vnějších ploch probarvená bez penetrace, zatíraná (škrábaná), tloušťky 1,5 mm stěn</t>
  </si>
  <si>
    <t>69</t>
  </si>
  <si>
    <t>622151021</t>
  </si>
  <si>
    <t>Penetrační akrylátový nátěr vnějších mozaikových tenkovrstvých omítek stěn</t>
  </si>
  <si>
    <t>161170619</t>
  </si>
  <si>
    <t>Penetrační nátěr vnějších pastovitých tenkovrstvých omítek mozaikových akrylátový stěn</t>
  </si>
  <si>
    <t>70</t>
  </si>
  <si>
    <t>622511112</t>
  </si>
  <si>
    <t>Tenkovrstvá akrylátová mozaiková střednězrnná omítka vnějších stěn</t>
  </si>
  <si>
    <t>-1307111821</t>
  </si>
  <si>
    <t>Omítka tenkovrstvá akrylátová vnějších ploch probarvená bez penetrace mozaiková střednězrnná stěn</t>
  </si>
  <si>
    <t>6.1</t>
  </si>
  <si>
    <t>Úpravy povrchů vnitřních</t>
  </si>
  <si>
    <t>71</t>
  </si>
  <si>
    <t>612131121</t>
  </si>
  <si>
    <t>Penetrační disperzní nátěr vnitřních stěn nanášený ručně</t>
  </si>
  <si>
    <t>1266613632</t>
  </si>
  <si>
    <t>Podkladní a spojovací vrstva vnitřních omítaných ploch penetrace disperzní nanášená ručně stěn</t>
  </si>
  <si>
    <t>72</t>
  </si>
  <si>
    <t>612321141</t>
  </si>
  <si>
    <t>Vápenocementová omítka štuková dvouvrstvá vnitřních stěn nanášená ručně</t>
  </si>
  <si>
    <t>-1010407688</t>
  </si>
  <si>
    <t>Omítka vápenocementová vnitřních ploch nanášená ručně dvouvrstvá, tloušťky jádrové omítky do 10 mm a tloušťky štuku do 3 mm štuková svislých konstrukcí stěn</t>
  </si>
  <si>
    <t>A_porob_vyzdívky*2</t>
  </si>
  <si>
    <t>A_příčk_porob_100*2</t>
  </si>
  <si>
    <t>A_příčk_porob_150*2</t>
  </si>
  <si>
    <t>73</t>
  </si>
  <si>
    <t>611131121</t>
  </si>
  <si>
    <t>Penetrační disperzní nátěr vnitřních stropů nanášený ručně</t>
  </si>
  <si>
    <t>-610240740</t>
  </si>
  <si>
    <t>Podkladní a spojovací vrstva vnitřních omítaných ploch penetrace disperzní nanášená ručně stropů</t>
  </si>
  <si>
    <t>74</t>
  </si>
  <si>
    <t>611321141</t>
  </si>
  <si>
    <t>Vápenocementová omítka štuková dvouvrstvá vnitřních stropů rovných nanášená ručně</t>
  </si>
  <si>
    <t>-1345117363</t>
  </si>
  <si>
    <t>Omítka vápenocementová vnitřních ploch nanášená ručně dvouvrstvá, tloušťky jádrové omítky do 10 mm a tloušťky štuku do 3 mm štuková vodorovných konstrukcí stropů rovných</t>
  </si>
  <si>
    <t>-A_SDK_podhled_b_1</t>
  </si>
  <si>
    <t>"nový strop u výtahu"21,07</t>
  </si>
  <si>
    <t>6.3</t>
  </si>
  <si>
    <t>Podlahy</t>
  </si>
  <si>
    <t>75</t>
  </si>
  <si>
    <t>631342112</t>
  </si>
  <si>
    <t>Mazanina tl přes 50 do 80 mm z betonu lehkého tepelně-izolačního polystyrenového 500 kg/m3</t>
  </si>
  <si>
    <t>-709245856</t>
  </si>
  <si>
    <t>Mazanina z betonu lehkého tepelně-izolačního polystyrénového tl. přes 50 do 80 mm, objemové hmotnosti 500 kg/m3</t>
  </si>
  <si>
    <t>výměny ve stropech</t>
  </si>
  <si>
    <t>2.-5.NP</t>
  </si>
  <si>
    <t>4*52,5*0,080</t>
  </si>
  <si>
    <t>6.-9.NP</t>
  </si>
  <si>
    <t>4*44,6*0,080</t>
  </si>
  <si>
    <t>4*7,9*0,060</t>
  </si>
  <si>
    <t>76</t>
  </si>
  <si>
    <t>631311115</t>
  </si>
  <si>
    <t>Mazanina tl přes 50 do 80 mm z betonu prostého bez zvýšených nároků na prostředí tř. C 20/25</t>
  </si>
  <si>
    <t>189657201</t>
  </si>
  <si>
    <t>Mazanina z betonu prostého bez zvýšených nároků na prostředí tl. přes 50 do 80 mm tř. C 20/25</t>
  </si>
  <si>
    <t>A_podl_P2*0,040</t>
  </si>
  <si>
    <t>A_podl113_119*0,060</t>
  </si>
  <si>
    <t>"2.-5.NP"4*52,5*0,050</t>
  </si>
  <si>
    <t>"6.-9.NP"4*44,6*0,050</t>
  </si>
  <si>
    <t>77</t>
  </si>
  <si>
    <t>631311125</t>
  </si>
  <si>
    <t>Mazanina tl přes 80 do 120 mm z betonu prostého bez zvýšených nároků na prostředí tř. C 20/25</t>
  </si>
  <si>
    <t>-892259389</t>
  </si>
  <si>
    <t>Mazanina z betonu prostého bez zvýšených nároků na prostředí tl. přes 80 do 120 mm tř. C 20/25</t>
  </si>
  <si>
    <t>A_podl_P6_1*0,100</t>
  </si>
  <si>
    <t>78</t>
  </si>
  <si>
    <t>632451.R.1</t>
  </si>
  <si>
    <t>Vyrovnání panelů stropu vysprávkovou cementovou hmotou</t>
  </si>
  <si>
    <t>-1698062611</t>
  </si>
  <si>
    <t>79</t>
  </si>
  <si>
    <t>632451211</t>
  </si>
  <si>
    <t>Potěr cementový samonivelační litý C20 tl přes 30 do 35 mm</t>
  </si>
  <si>
    <t>1816474340</t>
  </si>
  <si>
    <t>Potěr cementový samonivelační litý tř. C 20, tl. přes 30 do 35 mm</t>
  </si>
  <si>
    <t>80</t>
  </si>
  <si>
    <t>632681.R.1</t>
  </si>
  <si>
    <t>Vyspravení stávajících betonových podlah - 50%</t>
  </si>
  <si>
    <t>-943046507</t>
  </si>
  <si>
    <t>81</t>
  </si>
  <si>
    <t>633811111</t>
  </si>
  <si>
    <t>Broušení nerovností betonových podlah do 2 mm - stržení šlemu</t>
  </si>
  <si>
    <t>-574210025</t>
  </si>
  <si>
    <t>Povrchová úprava betonových podlah broušení nerovností do 2 mm (stržení šlemu)</t>
  </si>
  <si>
    <t>82</t>
  </si>
  <si>
    <t>63399211.R.1</t>
  </si>
  <si>
    <t xml:space="preserve">Odsátí, omytí a odmaštění betonových podlah </t>
  </si>
  <si>
    <t>51433356</t>
  </si>
  <si>
    <t>83</t>
  </si>
  <si>
    <t>985331113</t>
  </si>
  <si>
    <t>Dodatečné vlepování betonářské výztuže D 12 mm do cementové aktivované malty včetně vyvrtání otvoru</t>
  </si>
  <si>
    <t>460693460</t>
  </si>
  <si>
    <t>Dodatečné vlepování betonářské výztuže včetně vyvrtání a vyčištění otvoru cementovou aktivovanou maltou průměr výztuže 12 mm</t>
  </si>
  <si>
    <t>trny po obvodu a´ 250 mm dl. 500 mm, vlepováno 250 mm</t>
  </si>
  <si>
    <t>A_podl_P6_obvod/0,250*0,250</t>
  </si>
  <si>
    <t>Ostatní konstrukce a práce, bourání</t>
  </si>
  <si>
    <t>9.1</t>
  </si>
  <si>
    <t>Ostatní konstrukce a práce</t>
  </si>
  <si>
    <t>85</t>
  </si>
  <si>
    <t>985341102</t>
  </si>
  <si>
    <t>Uhlíkové lamely pro zesílení ŽB stěn tl 1,2 mm modul pružnosti 170 kN/mm2 š 80 mm</t>
  </si>
  <si>
    <t>-2087408434</t>
  </si>
  <si>
    <t>Uhlíkové lamely pro zesílení nosných železobetonových konstrukcí stěn tloušťky 1,2 mm modulu pružnosti 170 kN/mm2, lepené na povrch, šířky 80 mm</t>
  </si>
  <si>
    <t>úprava stropní desky strojovny výtahu - D.1.2.C.07</t>
  </si>
  <si>
    <t>7,60</t>
  </si>
  <si>
    <t>86</t>
  </si>
  <si>
    <t>13021013</t>
  </si>
  <si>
    <t>tyč ocelová kruhová žebírková DIN 488 jakost B500B (10 505) výztuž do betonu D 12mm</t>
  </si>
  <si>
    <t>-1958365671</t>
  </si>
  <si>
    <t>Poznámka k položce:_x000D_
Hmotnost: 0,89 kg/m</t>
  </si>
  <si>
    <t>trny po obvodu a´ 250 mm dl. 500 mm</t>
  </si>
  <si>
    <t>A_podl_P6_obvod/0,250*0,500*0,89"(kg/m)"/1000</t>
  </si>
  <si>
    <t>180</t>
  </si>
  <si>
    <t>72123311.R.10</t>
  </si>
  <si>
    <t>HNÍZDIŠTĚ PRO RORÝSE OBECNÉHO</t>
  </si>
  <si>
    <t>1313216764</t>
  </si>
  <si>
    <t>HNÍZDIŠTĚ PRO RORÝSE OBECNÉHO
dodávka + montáž vč. přesunů hmot
viz PD</t>
  </si>
  <si>
    <t>87</t>
  </si>
  <si>
    <t>941111122</t>
  </si>
  <si>
    <t>Montáž lešení řadového trubkového lehkého s podlahami zatížení do 200 kg/m2 š od 0,9 do 1,2 m v přes 10 do 25 m</t>
  </si>
  <si>
    <t>2066120143</t>
  </si>
  <si>
    <t>Lešení řadové trubkové lehké pracovní s podlahami s provozním zatížením tř. 3 do 200 kg/m2 šířky tř. W09 od 0,9 do 1,2 m, výšky výšky přes 10 do 25 m montáž</t>
  </si>
  <si>
    <t>88</t>
  </si>
  <si>
    <t>941111222</t>
  </si>
  <si>
    <t>Příplatek k lešení řadovému trubkovému lehkému s podlahami do 200 kg/m2 š od 0,9 do 1,2 m v přes 10 do 25 m za každý den použití</t>
  </si>
  <si>
    <t>-1244966295</t>
  </si>
  <si>
    <t>Lešení řadové trubkové lehké pracovní s podlahami s provozním zatížením tř. 3 do 200 kg/m2 šířky tř. W09 od 0,9 do 1,2 m, výšky výšky přes 10 do 25 m příplatek k ceně za každý den použití</t>
  </si>
  <si>
    <t>89</t>
  </si>
  <si>
    <t>941111332</t>
  </si>
  <si>
    <t>Odborná prohlídka lešení řadového trubkového lehkého s podlahami zatížení do 200 kg/m2 š od 0,6 do 1,5 m v do 25 m pl přes 2000 do 4000 m2 zakrytého sítí</t>
  </si>
  <si>
    <t>kus</t>
  </si>
  <si>
    <t>-867158226</t>
  </si>
  <si>
    <t>Odborná prohlídka lešení řadového trubkového lehkého pracovního s podlahami s provozním zatížením tř. 3 do 200 kg/m2 šířky tř. W06 až W12 od 0,6 m do 1,5 m výšky do 25 m, celkové plochy přes 2 000 do 4 000 m2 zakrytého sítí</t>
  </si>
  <si>
    <t>90</t>
  </si>
  <si>
    <t>941111822</t>
  </si>
  <si>
    <t>Demontáž lešení řadového trubkového lehkého s podlahami zatížení do 200 kg/m2 š od 0,9 do 1,2 m v přes 10 do 25 m</t>
  </si>
  <si>
    <t>-1540225915</t>
  </si>
  <si>
    <t>Lešení řadové trubkové lehké pracovní s podlahami s provozním zatížením tř. 3 do 200 kg/m2 šířky tř. W09 od 0,9 do 1,2 m, výšky výšky přes 10 do 25 m demontáž</t>
  </si>
  <si>
    <t>91</t>
  </si>
  <si>
    <t>944511111</t>
  </si>
  <si>
    <t>Montáž ochranné sítě z textilie z umělých vláken</t>
  </si>
  <si>
    <t>122673588</t>
  </si>
  <si>
    <t>Síť ochranná zavěšená na konstrukci lešení z textilie z umělých vláken montáž</t>
  </si>
  <si>
    <t>92</t>
  </si>
  <si>
    <t>944511211</t>
  </si>
  <si>
    <t>Příplatek k ochranné síti za každý den použití</t>
  </si>
  <si>
    <t>-1871542645</t>
  </si>
  <si>
    <t>Síť ochranná zavěšená na konstrukci lešení z textilie z umělých vláken příplatek k ceně za každý den použití</t>
  </si>
  <si>
    <t>93</t>
  </si>
  <si>
    <t>944511811</t>
  </si>
  <si>
    <t>Demontáž ochranné sítě z textilie z umělých vláken</t>
  </si>
  <si>
    <t>-1087121547</t>
  </si>
  <si>
    <t>Síť ochranná zavěšená na konstrukci lešení z textilie z umělých vláken demontáž</t>
  </si>
  <si>
    <t>94</t>
  </si>
  <si>
    <t>993111111</t>
  </si>
  <si>
    <t>Dovoz a odvoz lešení řadového do 10 km včetně naložení a složení</t>
  </si>
  <si>
    <t>178055163</t>
  </si>
  <si>
    <t>Dovoz a odvoz lešení včetně naložení a složení řadového, na vzdálenost do 10 km</t>
  </si>
  <si>
    <t>95</t>
  </si>
  <si>
    <t>949101111</t>
  </si>
  <si>
    <t>Lešení pomocné pro objekty pozemních staveb s lešeňovou podlahou v do 1,9 m zatížení do 150 kg/m2</t>
  </si>
  <si>
    <t>-1160140819</t>
  </si>
  <si>
    <t>Lešení pomocné pracovní pro objekty pozemních staveb  pro zatížení do 150 kg/m2, o výšce lešeňové podlahy do 1,9 m</t>
  </si>
  <si>
    <t>součet podlah</t>
  </si>
  <si>
    <t>1.PP</t>
  </si>
  <si>
    <t>232,0</t>
  </si>
  <si>
    <t>1.NP</t>
  </si>
  <si>
    <t>317,0</t>
  </si>
  <si>
    <t>239,90*4</t>
  </si>
  <si>
    <t>231,30*4</t>
  </si>
  <si>
    <t>96</t>
  </si>
  <si>
    <t>619991.R</t>
  </si>
  <si>
    <t>Zakrytí podlah a výplní otvorů před znečištěním fólií přilepenou lepící páskou</t>
  </si>
  <si>
    <t>-1948473508</t>
  </si>
  <si>
    <t>Poznámka k položce:_x000D_
dotaz č. 26</t>
  </si>
  <si>
    <t>344</t>
  </si>
  <si>
    <t>619991001</t>
  </si>
  <si>
    <t>Zakrytí podlahy fólií</t>
  </si>
  <si>
    <t>-742746315</t>
  </si>
  <si>
    <t>Zakrytí vnitřních ploch před znečištěním fólií včetně pozdějšího odkrytí podlah</t>
  </si>
  <si>
    <t>345</t>
  </si>
  <si>
    <t>784171111</t>
  </si>
  <si>
    <t>Zakrytí vnitřních ploch stěn v místnostech v do 3,80 m</t>
  </si>
  <si>
    <t>-1708586962</t>
  </si>
  <si>
    <t>Zakrytí nemalovaných ploch (materiál ve specifikaci) včetně pozdějšího odkrytí svislých ploch např. stěn, oken, dveří v místnostech výšky do 3,80</t>
  </si>
  <si>
    <t>součet ploch oken a vnějších dveří - ETICS</t>
  </si>
  <si>
    <t>355,0*2</t>
  </si>
  <si>
    <t>346</t>
  </si>
  <si>
    <t>28323153</t>
  </si>
  <si>
    <t>fólie pro malířské potřeby samolepicí 0,5mx100m</t>
  </si>
  <si>
    <t>-1740325542</t>
  </si>
  <si>
    <t>710*1,05 'Přepočtené koeficientem množství</t>
  </si>
  <si>
    <t>97</t>
  </si>
  <si>
    <t>619991.R.1</t>
  </si>
  <si>
    <t>Zakrytí výplní otvorů bedněním oboustranně, vč. odbednění a likvidace suti</t>
  </si>
  <si>
    <t>1083496970</t>
  </si>
  <si>
    <t>Zakrytí výplní otvorů bedněním oboustranně</t>
  </si>
  <si>
    <t>3,52*1,2*2*2</t>
  </si>
  <si>
    <t>343</t>
  </si>
  <si>
    <t>962.R.8</t>
  </si>
  <si>
    <t>Vyklizení objektu, komunální odpad do 5t - v ceně i přesun a likvidace suti</t>
  </si>
  <si>
    <t>-414763648</t>
  </si>
  <si>
    <t>Poznámka k položce:_x000D_
dotaz č. 30</t>
  </si>
  <si>
    <t>98</t>
  </si>
  <si>
    <t>952901111</t>
  </si>
  <si>
    <t>Vyčištění budov bytové a občanské výstavby při výšce podlaží do 4 m</t>
  </si>
  <si>
    <t>-915925653</t>
  </si>
  <si>
    <t>Vyčištění budov nebo objektů před předáním do užívání  budov bytové nebo občanské výstavby, světlé výšky podlaží do 4 m</t>
  </si>
  <si>
    <t>9.2</t>
  </si>
  <si>
    <t>Bourání</t>
  </si>
  <si>
    <t>100</t>
  </si>
  <si>
    <t>961055.R.2</t>
  </si>
  <si>
    <t xml:space="preserve">Vybourání stávajících schodů </t>
  </si>
  <si>
    <t>1332354549</t>
  </si>
  <si>
    <t>101</t>
  </si>
  <si>
    <t>961055111</t>
  </si>
  <si>
    <t>Bourání základů ze ŽB</t>
  </si>
  <si>
    <t>1339061126</t>
  </si>
  <si>
    <t>Bourání základů z betonu železového</t>
  </si>
  <si>
    <t>opěrná stěna</t>
  </si>
  <si>
    <t>6,0*3,5*0,400</t>
  </si>
  <si>
    <t>102</t>
  </si>
  <si>
    <t>971033651</t>
  </si>
  <si>
    <t>Vybourání otvorů ve zdivu cihelném pl do 4 m2 na MVC nebo MV tl do 600 mm</t>
  </si>
  <si>
    <t>-374987619</t>
  </si>
  <si>
    <t>Vybourání otvorů ve zdivu základovém nebo nadzákladovém z cihel, tvárnic, příčkovek z cihel pálených na maltu vápennou nebo vápenocementovou plochy do 4 m2, tl. do 600 mm</t>
  </si>
  <si>
    <t>parapetní zdivo</t>
  </si>
  <si>
    <t>1.PP k výtahu</t>
  </si>
  <si>
    <t>1,16*1,00*0,450</t>
  </si>
  <si>
    <t>1.NP k výtahu</t>
  </si>
  <si>
    <t>1,5*1,0*0,375</t>
  </si>
  <si>
    <t>103</t>
  </si>
  <si>
    <t>962031132</t>
  </si>
  <si>
    <t>Bourání příček nebo přizdívek z cihel pálených tl do 100 mm</t>
  </si>
  <si>
    <t>1783676275</t>
  </si>
  <si>
    <t>Bourání příček nebo přizdívek z cihel pálených plných nebo dutých, tl. do 100 mm</t>
  </si>
  <si>
    <t>104</t>
  </si>
  <si>
    <t>962031133</t>
  </si>
  <si>
    <t>Bourání příček nebo přizdívek z cihel pálených tl přes 100 do 150 mm</t>
  </si>
  <si>
    <t>2130471471</t>
  </si>
  <si>
    <t>Bourání příček nebo přizdívek z cihel pálených plných nebo dutých, tl. přes 100 do 150 mm</t>
  </si>
  <si>
    <t>105</t>
  </si>
  <si>
    <t>962032230</t>
  </si>
  <si>
    <t>Bourání zdiva z cihel pálených nebo vápenopískových na MV nebo MVC do 1 m3</t>
  </si>
  <si>
    <t>-1115500580</t>
  </si>
  <si>
    <t>Bourání zdiva nadzákladového z cihel pálených plných nebo lícových nebo vápenopískových, na maltu vápennou nebo vápenocementovou, objemu do 1 m3</t>
  </si>
  <si>
    <t>106</t>
  </si>
  <si>
    <t>962032231</t>
  </si>
  <si>
    <t>Bourání zdiva z cihel pálených nebo vápenopískových na MV nebo MVC přes 1 m3</t>
  </si>
  <si>
    <t>-1563005877</t>
  </si>
  <si>
    <t>Bourání zdiva nadzákladového z cihel pálených plných nebo lícových nebo vápenopískových, na maltu vápennou nebo vápenocementovou, objemu přes 1 m3</t>
  </si>
  <si>
    <t>107</t>
  </si>
  <si>
    <t>962.R.1</t>
  </si>
  <si>
    <t>Demontáž pozůstatků nákladního výtahu vč. žb desky pro uložení motoru výtahu - v ceně i likvidace suti</t>
  </si>
  <si>
    <t>-990060690</t>
  </si>
  <si>
    <t>Demontáž pozůstatků nákladního výtahu vč. žb desky pro uložení motoru výtahu - v ceně i likvidace suti
zbytek vodítek, motor, odříznutí betonové desky vykonzolované tl. 200 mm, 2x2 m</t>
  </si>
  <si>
    <t>108</t>
  </si>
  <si>
    <t>962.R.2</t>
  </si>
  <si>
    <t>Demontáž elektro skříně (3ks na každém patře) vč. likvidace suti</t>
  </si>
  <si>
    <t>-1418768443</t>
  </si>
  <si>
    <t>1.PP - 9.NP</t>
  </si>
  <si>
    <t>3*10</t>
  </si>
  <si>
    <t>109</t>
  </si>
  <si>
    <t>962.R.3</t>
  </si>
  <si>
    <t>Demontáž rozvaděče elektro 600x600 mm (3ks na každém patře) vč. likvidace suti</t>
  </si>
  <si>
    <t>1568517996</t>
  </si>
  <si>
    <t>110</t>
  </si>
  <si>
    <t>962042521</t>
  </si>
  <si>
    <t>Bourání zdiva nadzákladového z lehčeného betonu přes 1 m3</t>
  </si>
  <si>
    <t>1008981351</t>
  </si>
  <si>
    <t>Bourání zdiva z lehčeného betonu nadzákladového objemu přes 1 m3</t>
  </si>
  <si>
    <t>střecha objektu - plynosilikátové tvárnice tl. 240 mm</t>
  </si>
  <si>
    <t>B_střecha_objekt*0,240</t>
  </si>
  <si>
    <t>111</t>
  </si>
  <si>
    <t>962081131</t>
  </si>
  <si>
    <t>Bourání příček ze skleněných tvárnic tl do 100 mm</t>
  </si>
  <si>
    <t>173176277</t>
  </si>
  <si>
    <t>Bourání zdiva příček nebo vybourání otvorů ze skleněných tvárnic, tl. do 100 mm</t>
  </si>
  <si>
    <t>copilitová stěna</t>
  </si>
  <si>
    <t>1,755*2,400</t>
  </si>
  <si>
    <t>112</t>
  </si>
  <si>
    <t>963012510</t>
  </si>
  <si>
    <t>Bourání stropů z ŽB desek š do 300 mm tl do 140 mm</t>
  </si>
  <si>
    <t>390368572</t>
  </si>
  <si>
    <t>Bourání stropů z desek nebo panelů železobetonových prefabrikovaných s dutinami z desek, š. do 300 mm tl. do 140 mm</t>
  </si>
  <si>
    <t>B_OKvýměny_bourání*0,140</t>
  </si>
  <si>
    <t>0,8*0,8*0,200</t>
  </si>
  <si>
    <t>113</t>
  </si>
  <si>
    <t>977312114</t>
  </si>
  <si>
    <t>Řezání stávajících betonových mazanin vyztužených hl do 200 mm</t>
  </si>
  <si>
    <t>1262080996</t>
  </si>
  <si>
    <t>Řezání stávajících betonových mazanin s vyztužením hloubky přes 150 do 200 mm</t>
  </si>
  <si>
    <t>0,8*4</t>
  </si>
  <si>
    <t>114</t>
  </si>
  <si>
    <t>977151123</t>
  </si>
  <si>
    <t>Jádrové vrty diamantovými korunkami do stavebních materiálů D přes 130 do 150 mm</t>
  </si>
  <si>
    <t>94750880</t>
  </si>
  <si>
    <t>Jádrové vrty diamantovými korunkami do stavebních materiálů (železobetonu, betonu, cihel, obkladů, dlažeb, kamene) průměru přes 130 do 150 mm</t>
  </si>
  <si>
    <t>4x 12 jádrové odvrtání otvorů profil 150 mm pro potrubí</t>
  </si>
  <si>
    <t>0,2*124</t>
  </si>
  <si>
    <t>115</t>
  </si>
  <si>
    <t>963053937</t>
  </si>
  <si>
    <t>Bourání ŽB schodišťových ramen monolitických na schodnicích</t>
  </si>
  <si>
    <t>-755277388</t>
  </si>
  <si>
    <t>Bourání železobetonových monolitických schodišťových ramen na schodnicích s vybouráním schodnic</t>
  </si>
  <si>
    <t>(2,505*1,4+0,9+0,9+4,3+4,35+1,6)*1,2*0,2</t>
  </si>
  <si>
    <t>116</t>
  </si>
  <si>
    <t>965042241</t>
  </si>
  <si>
    <t>Bourání podkladů pod dlažby nebo mazanin betonových nebo z litého asfaltu tl přes 100 mm pl přes 4 m2</t>
  </si>
  <si>
    <t>-1624911960</t>
  </si>
  <si>
    <t>Bourání mazanin betonových nebo z litého asfaltu tl. přes 100 mm, plochy přes 4 m2</t>
  </si>
  <si>
    <t>A_podl_P6_1*0,200</t>
  </si>
  <si>
    <t>střecha beton 45 mm</t>
  </si>
  <si>
    <t>B_střecha_výtah*0,045</t>
  </si>
  <si>
    <t>117</t>
  </si>
  <si>
    <t>965043341</t>
  </si>
  <si>
    <t>Bourání podkladů pod dlažby betonových s potěrem nebo teracem tl do 100 mm pl přes 4 m2</t>
  </si>
  <si>
    <t>355156959</t>
  </si>
  <si>
    <t>Bourání mazanin betonových s potěrem nebo teracem tl. do 100 mm, plochy přes 4 m2</t>
  </si>
  <si>
    <t>cementový potěr tl. 25 mm pod bouranou keramickou dlabou</t>
  </si>
  <si>
    <t>B1_kerdlazba*0,025</t>
  </si>
  <si>
    <t>A_OK_vyměny*0,045</t>
  </si>
  <si>
    <t>118</t>
  </si>
  <si>
    <t>965082923</t>
  </si>
  <si>
    <t>Odstranění násypů pod podlahami tl do 100 mm pl přes 2 m2</t>
  </si>
  <si>
    <t>-1493957499</t>
  </si>
  <si>
    <t>Odstranění násypu pod podlahami nebo ochranného násypu na střechách tl. do 100 mm, plochy přes 2 m2</t>
  </si>
  <si>
    <t>písek 10 mm</t>
  </si>
  <si>
    <t>A_OK_vyměny*0,01</t>
  </si>
  <si>
    <t>119</t>
  </si>
  <si>
    <t>968072455</t>
  </si>
  <si>
    <t>Vybourání kovových dveřních zárubní pl do 2 m2</t>
  </si>
  <si>
    <t>-1175649191</t>
  </si>
  <si>
    <t>Vybourání kovových rámů oken s křídly, dveřních zárubní, vrat, stěn, ostění nebo obkladů dveřních zárubní, plochy do 2 m2</t>
  </si>
  <si>
    <t>Poznámka k položce:_x000D_
bourání zárubní jen u nebouraných příček v případě, kdy se zároveň nebourá okolní zdivo</t>
  </si>
  <si>
    <t>0,9*2,02*3</t>
  </si>
  <si>
    <t>120</t>
  </si>
  <si>
    <t>968072456</t>
  </si>
  <si>
    <t>Vybourání kovových dveřních zárubní pl přes 2 m2</t>
  </si>
  <si>
    <t>-1187950113</t>
  </si>
  <si>
    <t>Vybourání kovových rámů oken s křídly, dveřních zárubní, vrat, stěn, ostění nebo obkladů dveřních zárubní, plochy přes 2 m2</t>
  </si>
  <si>
    <t>1,1*2,02</t>
  </si>
  <si>
    <t>1,0*2,02*2</t>
  </si>
  <si>
    <t>1,55*2,02</t>
  </si>
  <si>
    <t>121</t>
  </si>
  <si>
    <t>968082015</t>
  </si>
  <si>
    <t>Vybourání plastových rámů oken včetně křídel plochy do 1 m2</t>
  </si>
  <si>
    <t>627818042</t>
  </si>
  <si>
    <t>Vybourání plastových rámů oken s křídly, dveřních zárubní, vrat rámu oken s křídly, plochy do 1 m2</t>
  </si>
  <si>
    <t>"1.PP"1,2*0,6*12</t>
  </si>
  <si>
    <t>"jižní fasáda"0,9*0,9*14</t>
  </si>
  <si>
    <t>122</t>
  </si>
  <si>
    <t>968082016</t>
  </si>
  <si>
    <t>Vybourání plastových rámů oken včetně křídel plochy přes 1 do 2 m2</t>
  </si>
  <si>
    <t>1467694354</t>
  </si>
  <si>
    <t>Vybourání plastových rámů oken s křídly, dveřních zárubní, vrat rámu oken s křídly, plochy přes 1 do 2 m2</t>
  </si>
  <si>
    <t>"1.NP"1,5*1,5*12</t>
  </si>
  <si>
    <t>"západní a východní fasáda"0,9*1,45*(8+8)</t>
  </si>
  <si>
    <t>"severní fasáda"1,60*1,35*8</t>
  </si>
  <si>
    <t>123</t>
  </si>
  <si>
    <t>968082017</t>
  </si>
  <si>
    <t>Vybourání plastových rámů oken včetně křídel plochy přes 2 do 4 m2</t>
  </si>
  <si>
    <t>-1041169305</t>
  </si>
  <si>
    <t>Vybourání plastových rámů oken s křídly, dveřních zárubní, vrat rámu oken s křídly, plochy přes 2 do 4 m2</t>
  </si>
  <si>
    <t>východní a západní fasáda</t>
  </si>
  <si>
    <t>(2,40*1,45*(5*8))*2</t>
  </si>
  <si>
    <t>124</t>
  </si>
  <si>
    <t>968082018</t>
  </si>
  <si>
    <t>Vybourání plastových rámů oken včetně křídel plochy přes 4 m2</t>
  </si>
  <si>
    <t>1410548024</t>
  </si>
  <si>
    <t>Vybourání plastových rámů oken s křídly, dveřních zárubní, vrat rámu oken s křídly, plochy přes 4 m2</t>
  </si>
  <si>
    <t>dveře s nadsvětlíky v krčku</t>
  </si>
  <si>
    <t>1,8*(2,1+0,5)*2</t>
  </si>
  <si>
    <t>okno na mezipodestách</t>
  </si>
  <si>
    <t>3,65*1,6*8</t>
  </si>
  <si>
    <t>dveře v 1.NP na mezipodestu</t>
  </si>
  <si>
    <t>3,65*2,5</t>
  </si>
  <si>
    <t>okno na chodbě v koridoru</t>
  </si>
  <si>
    <t>3,4*2,4</t>
  </si>
  <si>
    <t>125</t>
  </si>
  <si>
    <t>968072247</t>
  </si>
  <si>
    <t>Vybourání kovových rámů oken jednoduchých včetně křídel pl přes 4 m2</t>
  </si>
  <si>
    <t>-691347095</t>
  </si>
  <si>
    <t>Vybourání kovových rámů oken s křídly, dveřních zárubní, vrat, stěn, ostění nebo obkladů okenních rámů s křídly jednoduchých, plochy přes 4 m2</t>
  </si>
  <si>
    <t>3,9*2,5</t>
  </si>
  <si>
    <t>126</t>
  </si>
  <si>
    <t>968062247</t>
  </si>
  <si>
    <t>Vybourání dřevěných rámů oken jednoduchých včetně křídel pl přes 4 m2</t>
  </si>
  <si>
    <t>1661078194</t>
  </si>
  <si>
    <t>Vybourání dřevěných rámů oken s křídly, dveřních zárubní, vrat, stěn, ostění nebo obkladů rámů oken s křídly jednoduchých, plochy přes 4 m2</t>
  </si>
  <si>
    <t>"prosklení v příčce"4,1*1,2*2</t>
  </si>
  <si>
    <t>127</t>
  </si>
  <si>
    <t>76741681.R.1</t>
  </si>
  <si>
    <t>Demontáž rastrové fasády LOP pro budovu v přes 24 do 32 m</t>
  </si>
  <si>
    <t>407090429</t>
  </si>
  <si>
    <t xml:space="preserve">Demontáž lehkých obvodových plášťů rastrová (roštová) konstrukce výšky budovy přes 24 do 32 m
Obsahuje:
Vnější vrstva lakované hliníkové plechy
80 mm tepelná izolace
30 mm desky Lignopor
15 mm SDK desky
</t>
  </si>
  <si>
    <t>128</t>
  </si>
  <si>
    <t>97731211.R.1</t>
  </si>
  <si>
    <t>Odříznutí železobetonové podesty a střechy pilou</t>
  </si>
  <si>
    <t>1597482623</t>
  </si>
  <si>
    <t>3,5+4,3+4,35+1,6</t>
  </si>
  <si>
    <t>129</t>
  </si>
  <si>
    <t>978011191</t>
  </si>
  <si>
    <t>Otlučení (osekání) vnitřní vápenné nebo vápenocementové omítky stropů v rozsahu přes 50 do 100 %</t>
  </si>
  <si>
    <t>108957910</t>
  </si>
  <si>
    <t>Otlučení vápenných nebo vápenocementových omítek vnitřních ploch stropů, v rozsahu přes 50 do 100 %</t>
  </si>
  <si>
    <t>Poznámka k položce:_x000D_
+ 5% nosníky</t>
  </si>
  <si>
    <t>2634,555*1,05 'Přepočtené koeficientem množství</t>
  </si>
  <si>
    <t>130</t>
  </si>
  <si>
    <t>978013191</t>
  </si>
  <si>
    <t>Otlučení (osekání) vnitřní vápenné nebo vápenocementové omítky stěn v rozsahu přes 50 do 100 %</t>
  </si>
  <si>
    <t>232849931</t>
  </si>
  <si>
    <t>Otlučení vápenných nebo vápenocementových omítek vnitřních ploch stěn s vyškrabáním spar, s očištěním zdiva, v rozsahu přes 50 do 100 %</t>
  </si>
  <si>
    <t>997</t>
  </si>
  <si>
    <t>Přesun sutě</t>
  </si>
  <si>
    <t>131</t>
  </si>
  <si>
    <t>997013118</t>
  </si>
  <si>
    <t>Vnitrostaveništní doprava suti a vybouraných hmot pro budovy v přes 24 do 27 m</t>
  </si>
  <si>
    <t>1084976162</t>
  </si>
  <si>
    <t>Vnitrostaveništní doprava suti a vybouraných hmot vodorovně do 50 m s naložením základní pro budovy a haly výšky přes 24 do 27 m</t>
  </si>
  <si>
    <t>Poznámka k položce:_x000D_
vč. 22,756 t kovového odpadu, který je započítán do přesunů, ale ne do uložení na skládce</t>
  </si>
  <si>
    <t>132</t>
  </si>
  <si>
    <t>997013501</t>
  </si>
  <si>
    <t>Odvoz suti a vybouraných hmot na skládku nebo meziskládku do 1 km se složením</t>
  </si>
  <si>
    <t>1596860636</t>
  </si>
  <si>
    <t>Odvoz suti a vybouraných hmot na skládku nebo meziskládku se složením, na vzdálenost do 1 km</t>
  </si>
  <si>
    <t>133</t>
  </si>
  <si>
    <t>997013509</t>
  </si>
  <si>
    <t>Příplatek k odvozu suti a vybouraných hmot na skládku ZKD 1 km přes 1 km</t>
  </si>
  <si>
    <t>-1221618262</t>
  </si>
  <si>
    <t>Odvoz suti a vybouraných hmot na skládku nebo meziskládku se složením, na vzdálenost Příplatek k ceně za každý další započatý 1 km přes 1 km</t>
  </si>
  <si>
    <t>Poznámka k položce:_x000D_
skládka do 10 km</t>
  </si>
  <si>
    <t>1570,063*9 'Přepočtené koeficientem množství</t>
  </si>
  <si>
    <t>134</t>
  </si>
  <si>
    <t>997013804</t>
  </si>
  <si>
    <t>Poplatek za uložení na skládce (skládkovné) stavebního odpadu ze skla kód odpadu 17 02 02</t>
  </si>
  <si>
    <t>-1733292603</t>
  </si>
  <si>
    <t>Poplatek za uložení stavebního odpadu na skládce (skládkovné) ze skla zatříděného do Katalogu odpadů pod kódem 17 02 02</t>
  </si>
  <si>
    <t>135</t>
  </si>
  <si>
    <t>997013811</t>
  </si>
  <si>
    <t>Poplatek za uložení na skládce (skládkovné) stavebního odpadu dřevěného kód odpadu 17 02 01</t>
  </si>
  <si>
    <t>369724470</t>
  </si>
  <si>
    <t>Poplatek za uložení stavebního odpadu na skládce (skládkovné) dřevěného zatříděného do Katalogu odpadů pod kódem 17 02 01</t>
  </si>
  <si>
    <t>136</t>
  </si>
  <si>
    <t>997013812</t>
  </si>
  <si>
    <t>Poplatek za uložení na skládce (skládkovné) stavebního odpadu na bázi sádry kód odpadu 17 08 02</t>
  </si>
  <si>
    <t>286137885</t>
  </si>
  <si>
    <t>Poplatek za uložení stavebního odpadu na skládce (skládkovné) z materiálů na bázi sádry zatříděného do Katalogu odpadů pod kódem 17 08 02</t>
  </si>
  <si>
    <t>137</t>
  </si>
  <si>
    <t>997013813</t>
  </si>
  <si>
    <t>Poplatek za uložení na skládce (skládkovné) stavebního odpadu z plastických hmot kód odpadu 17 02 03</t>
  </si>
  <si>
    <t>1280659663</t>
  </si>
  <si>
    <t>Poplatek za uložení stavebního odpadu na skládce (skládkovné) z plastických hmot zatříděného do Katalogu odpadů pod kódem 17 02 03</t>
  </si>
  <si>
    <t>138</t>
  </si>
  <si>
    <t>997013814</t>
  </si>
  <si>
    <t>Poplatek za uložení na skládce (skládkovné) stavebního odpadu izolací kód odpadu 17 06 04</t>
  </si>
  <si>
    <t>-615155409</t>
  </si>
  <si>
    <t>Poplatek za uložení stavebního odpadu na skládce (skládkovné) z izolačních materiálů zatříděného do Katalogu odpadů pod kódem 17 06 04</t>
  </si>
  <si>
    <t>139</t>
  </si>
  <si>
    <t>997013861</t>
  </si>
  <si>
    <t>Poplatek za uložení stavebního odpadu na recyklační skládce (skládkovné) z prostého betonu kód odpadu 17 01 01</t>
  </si>
  <si>
    <t>701970672</t>
  </si>
  <si>
    <t>Poplatek za uložení stavebního odpadu na recyklační skládce (skládkovné) z prostého betonu zatříděného do Katalogu odpadů pod kódem 17 01 01</t>
  </si>
  <si>
    <t>140</t>
  </si>
  <si>
    <t>997013862</t>
  </si>
  <si>
    <t>Poplatek za uložení stavebního odpadu na recyklační skládce (skládkovné) z armovaného betonu kód odpadu 17 01 01</t>
  </si>
  <si>
    <t>2081313545</t>
  </si>
  <si>
    <t>Poplatek za uložení stavebního odpadu na recyklační skládce (skládkovné) z armovaného betonu zatříděného do Katalogu odpadů pod kódem 17 01 01</t>
  </si>
  <si>
    <t>141</t>
  </si>
  <si>
    <t>997013863</t>
  </si>
  <si>
    <t>Poplatek za uložení stavebního odpadu na recyklační skládce (skládkovné) cihelného kód odpadu 17 01 02</t>
  </si>
  <si>
    <t>-939674529</t>
  </si>
  <si>
    <t>Poplatek za uložení stavebního odpadu na recyklační skládce (skládkovné) cihelného zatříděného do Katalogu odpadů pod kódem 17 01 02</t>
  </si>
  <si>
    <t>142</t>
  </si>
  <si>
    <t>997013867</t>
  </si>
  <si>
    <t>Poplatek za uložení stavebního odpadu na recyklační skládce (skládkovné) z tašek a keramických výrobků kód odpadu 17 01 03</t>
  </si>
  <si>
    <t>-814575780</t>
  </si>
  <si>
    <t>Poplatek za uložení stavebního odpadu na recyklační skládce (skládkovné) z tašek a keramických výrobků zatříděného do Katalogu odpadů pod kódem 17 01 03</t>
  </si>
  <si>
    <t>143</t>
  </si>
  <si>
    <t>997013871</t>
  </si>
  <si>
    <t>Poplatek za uložení stavebního odpadu na recyklační skládce (skládkovné) směsného stavebního a demoličního kód odpadu 17 09 04</t>
  </si>
  <si>
    <t>-1559831442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</si>
  <si>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</si>
  <si>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</si>
  <si>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</si>
  <si>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144</t>
  </si>
  <si>
    <t>998011004</t>
  </si>
  <si>
    <t>Přesun hmot pro budovy zděné v přes 24 do 36 m</t>
  </si>
  <si>
    <t>186904210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</si>
  <si>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</si>
  <si>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Poznámka k položce:_x000D_
změna přesunů_x000D_
dotaz č. 25 a 30</t>
  </si>
  <si>
    <t>PSV</t>
  </si>
  <si>
    <t>Práce a dodávky PSV</t>
  </si>
  <si>
    <t>711</t>
  </si>
  <si>
    <t>Izolace proti vodě, vlhkosti a plynům</t>
  </si>
  <si>
    <t>145</t>
  </si>
  <si>
    <t>711111002</t>
  </si>
  <si>
    <t>Provedení izolace proti zemní vlhkosti vodorovné za studena lakem asfaltovým</t>
  </si>
  <si>
    <t>-1498873236</t>
  </si>
  <si>
    <t>Provedení izolace proti zemní vlhkosti natěradly a tmely za studena na ploše vodorovné V nátěrem lakem asfaltovým</t>
  </si>
  <si>
    <t>146</t>
  </si>
  <si>
    <t>11163150</t>
  </si>
  <si>
    <t>lak penetrační asfaltový</t>
  </si>
  <si>
    <t>-131015804</t>
  </si>
  <si>
    <t>Poznámka k položce:_x000D_
Spotřeba 0,3-0,4kg/m2</t>
  </si>
  <si>
    <t>17,8*0,00039 'Přepočtené koeficientem množství</t>
  </si>
  <si>
    <t>147</t>
  </si>
  <si>
    <t>711112001</t>
  </si>
  <si>
    <t>Provedení izolace proti zemní vlhkosti svislé za studena nátěrem penetračním</t>
  </si>
  <si>
    <t>1298704998</t>
  </si>
  <si>
    <t>Provedení izolace proti zemní vlhkosti natěradly a tmely za studena na ploše svislé S nátěrem penetračním</t>
  </si>
  <si>
    <t>A_podl_P6_obvod*0,300</t>
  </si>
  <si>
    <t>148</t>
  </si>
  <si>
    <t>-559587339</t>
  </si>
  <si>
    <t>40,476*0,00034 'Přepočtené koeficientem množství</t>
  </si>
  <si>
    <t>149</t>
  </si>
  <si>
    <t>711131101</t>
  </si>
  <si>
    <t>Provedení izolace proti zemní vlhkosti pásy na sucho vodorovné AIP nebo tkaninou</t>
  </si>
  <si>
    <t>-1289624549</t>
  </si>
  <si>
    <t>Provedení izolace proti zemní vlhkosti pásy na sucho AIP nebo tkaniny na ploše vodorovné V</t>
  </si>
  <si>
    <t>A_podl113_119*2</t>
  </si>
  <si>
    <t>150</t>
  </si>
  <si>
    <t>62855004</t>
  </si>
  <si>
    <t>pás asfaltový natavitelný modifikovaný SBS s vložkou z polyesterové rohože a hrubozrnným břidličným posypem na horním povrchu tl 5,0mm</t>
  </si>
  <si>
    <t>975443581</t>
  </si>
  <si>
    <t>17,8*1,1655 'Přepočtené koeficientem množství</t>
  </si>
  <si>
    <t>151</t>
  </si>
  <si>
    <t>62853004</t>
  </si>
  <si>
    <t>pás asfaltový natavitelný modifikovaný SBS s vložkou ze skleněné tkaniny a spalitelnou PE fólií nebo jemnozrnným minerálním posypem na horním povrchu tl 4,0mm</t>
  </si>
  <si>
    <t>-1538957480</t>
  </si>
  <si>
    <t>152</t>
  </si>
  <si>
    <t>711131811</t>
  </si>
  <si>
    <t>Odstranění izolace proti zemní vlhkosti vodorovné</t>
  </si>
  <si>
    <t>2043979953</t>
  </si>
  <si>
    <t>Odstranění izolace proti zemní vlhkosti na ploše vodorovné V</t>
  </si>
  <si>
    <t>lepenka A500H</t>
  </si>
  <si>
    <t>153</t>
  </si>
  <si>
    <t>711132101</t>
  </si>
  <si>
    <t>Provedení izolace proti zemní vlhkosti pásy na sucho svislé AIP nebo tkaninou</t>
  </si>
  <si>
    <t>-312611109</t>
  </si>
  <si>
    <t>Provedení izolace proti zemní vlhkosti pásy na sucho AIP nebo tkaniny na ploše svislé S</t>
  </si>
  <si>
    <t>A_podl_P6_obvod*0,300*2</t>
  </si>
  <si>
    <t>154</t>
  </si>
  <si>
    <t>62855001</t>
  </si>
  <si>
    <t>pás asfaltový natavitelný modifikovaný SBS s vložkou z polyesterové rohože a spalitelnou PE fólií nebo jemnozrnným minerálním posypem na horním povrchu tl 4,0mm</t>
  </si>
  <si>
    <t>-1349797954</t>
  </si>
  <si>
    <t>40,476*1,221 'Přepočtené koeficientem množství</t>
  </si>
  <si>
    <t>155</t>
  </si>
  <si>
    <t>222993420</t>
  </si>
  <si>
    <t>342</t>
  </si>
  <si>
    <t>998711103</t>
  </si>
  <si>
    <t>Přesun hmot tonážní pro izolace proti vodě, vlhkosti a plynům v objektech v přes 12 do 60 m</t>
  </si>
  <si>
    <t>-1540746246</t>
  </si>
  <si>
    <t>Přesun hmot pro izolace proti vodě, vlhkosti a plynům stanovený z hmotnosti přesunovaného materiálu vodorovná dopravní vzdálenost do 50 m základní v objektech výšky přes 12 do 60 m</t>
  </si>
  <si>
    <t>Poznámka k položce:_x000D_
dotaz č. 29</t>
  </si>
  <si>
    <t>712</t>
  </si>
  <si>
    <t>Povlakové krytiny</t>
  </si>
  <si>
    <t>713</t>
  </si>
  <si>
    <t>Izolace tepelné</t>
  </si>
  <si>
    <t>182</t>
  </si>
  <si>
    <t>713120811</t>
  </si>
  <si>
    <t>Odstranění tepelné izolace podlah volně kladené z vláknitých materiálů suchých tl do 100 mm</t>
  </si>
  <si>
    <t>237322741</t>
  </si>
  <si>
    <t>Odstranění tepelné izolace podlah z rohoží, pásů, dílců, desek, bloků podlah volně kladených nebo mezi trámy z vláknitých materiálů suchých, tloušťka izolace do 100 mm</t>
  </si>
  <si>
    <t>hobra</t>
  </si>
  <si>
    <t>185</t>
  </si>
  <si>
    <t>713121111</t>
  </si>
  <si>
    <t>Montáž izolace tepelné podlah volně kladenými rohožemi, pásy, dílci, deskami 1 vrstva</t>
  </si>
  <si>
    <t>-1475961313</t>
  </si>
  <si>
    <t>Montáž tepelné izolace podlah rohožemi, pásy, deskami, dílci, bloky (izolační materiál ve specifikaci) kladenými volně jednovrstvá</t>
  </si>
  <si>
    <t>186</t>
  </si>
  <si>
    <t>28375960</t>
  </si>
  <si>
    <t>deska EPS 200 pro konstrukce s velmi vysokým zatížením λ=0,034 tl 140mm</t>
  </si>
  <si>
    <t>-223721996</t>
  </si>
  <si>
    <t>17,8*1,05 'Přepočtené koeficientem množství</t>
  </si>
  <si>
    <t>187</t>
  </si>
  <si>
    <t>713131141</t>
  </si>
  <si>
    <t>Montáž izolace tepelné stěn lepením celoplošně rohoží, pásů, dílců, desek</t>
  </si>
  <si>
    <t>-367373593</t>
  </si>
  <si>
    <t>Montáž tepelné izolace stěn rohožemi, pásy, deskami, dílci, bloky (izolační materiál ve specifikaci) lepením celoplošně bez mechanického kotvení</t>
  </si>
  <si>
    <t>Základy dilatace</t>
  </si>
  <si>
    <t>5,5*1,5</t>
  </si>
  <si>
    <t>0,7*0,5*3</t>
  </si>
  <si>
    <t>5,0*1,5</t>
  </si>
  <si>
    <t>5,4*1,5</t>
  </si>
  <si>
    <t>stěny výtahu</t>
  </si>
  <si>
    <t>2,5*(26,490+3,160)-1,16*2,21*10</t>
  </si>
  <si>
    <t>188</t>
  </si>
  <si>
    <t>28376414</t>
  </si>
  <si>
    <t>deska XPS hrana polodrážková a hladký povrch 300kPA λ=0,035 tl 20mm</t>
  </si>
  <si>
    <t>1598559142</t>
  </si>
  <si>
    <t>73,389*1,05 'Přepočtené koeficientem množství</t>
  </si>
  <si>
    <t>193</t>
  </si>
  <si>
    <t>998713104</t>
  </si>
  <si>
    <t>Přesun hmot tonážní pro izolace tepelné v objektech v přes 24 do 36 m</t>
  </si>
  <si>
    <t>465357714</t>
  </si>
  <si>
    <t>Přesun hmot pro izolace tepelné stanovený z hmotnosti přesunovaného materiálu vodorovná dopravní vzdálenost do 50 m v objektech výšky přes 24 m do 36 m</t>
  </si>
  <si>
    <t>725</t>
  </si>
  <si>
    <t>Zdravotechnika - zařizovací předměty</t>
  </si>
  <si>
    <t>194</t>
  </si>
  <si>
    <t>725110811</t>
  </si>
  <si>
    <t>Demontáž klozetů splachovací s nádrží</t>
  </si>
  <si>
    <t>soubor</t>
  </si>
  <si>
    <t>1312096325</t>
  </si>
  <si>
    <t>Demontáž klozetů splachovacích s nádrží nebo tlakovým splachovačem</t>
  </si>
  <si>
    <t>3.NP</t>
  </si>
  <si>
    <t>4.NP</t>
  </si>
  <si>
    <t>5.NP</t>
  </si>
  <si>
    <t>7.NP</t>
  </si>
  <si>
    <t>8.NP</t>
  </si>
  <si>
    <t>9.NP</t>
  </si>
  <si>
    <t>195</t>
  </si>
  <si>
    <t>725122813</t>
  </si>
  <si>
    <t>Demontáž pisoárových stání s nádrží a jedním záchodkem</t>
  </si>
  <si>
    <t>-233391751</t>
  </si>
  <si>
    <t>Demontáž pisoárů s nádrží a 1 záchodkem</t>
  </si>
  <si>
    <t>196</t>
  </si>
  <si>
    <t>725210821</t>
  </si>
  <si>
    <t>Demontáž umyvadel bez výtokových armatur</t>
  </si>
  <si>
    <t>-1004579801</t>
  </si>
  <si>
    <t>Demontáž umyvadel bez výtokových armatur umyvadel</t>
  </si>
  <si>
    <t>197</t>
  </si>
  <si>
    <t>725240811</t>
  </si>
  <si>
    <t>Demontáž kabin sprchových bez výtokových armatur</t>
  </si>
  <si>
    <t>-992008353</t>
  </si>
  <si>
    <t>Demontáž sprchových kabin a vaniček bez výtokových armatur kabin</t>
  </si>
  <si>
    <t>198</t>
  </si>
  <si>
    <t>725310823</t>
  </si>
  <si>
    <t>Demontáž dřez jednoduchý vestavěný v kuchyňských sestavách bez výtokových armatur</t>
  </si>
  <si>
    <t>-1994231507</t>
  </si>
  <si>
    <t>Demontáž dřezů jednodílných bez výtokových armatur vestavěných v kuchyňských sestavách</t>
  </si>
  <si>
    <t>199</t>
  </si>
  <si>
    <t>725330820</t>
  </si>
  <si>
    <t>Demontáž výlevka diturvitová</t>
  </si>
  <si>
    <t>139810755</t>
  </si>
  <si>
    <t>Demontáž výlevek bez výtokových armatur a bez nádrže a splachovacího potrubí diturvitových</t>
  </si>
  <si>
    <t>741</t>
  </si>
  <si>
    <t>Elektroinstalace - silnoproud</t>
  </si>
  <si>
    <t>200</t>
  </si>
  <si>
    <t>741112831</t>
  </si>
  <si>
    <t>Demontáž elektroinstalačních kanálů podlahových uložených pevně</t>
  </si>
  <si>
    <t>1926906976</t>
  </si>
  <si>
    <t>Demotáž elektroinstalačních lišt a kanálů podlahových uložených pevně kanálů</t>
  </si>
  <si>
    <t>17,7*2+12,2</t>
  </si>
  <si>
    <t>762</t>
  </si>
  <si>
    <t>Konstrukce tesařské</t>
  </si>
  <si>
    <t>201</t>
  </si>
  <si>
    <t>762511813</t>
  </si>
  <si>
    <t>Demontáž kce podkladové z desek dřevoštěpkových tl do 15 mm na sraz lepených</t>
  </si>
  <si>
    <t>160252310</t>
  </si>
  <si>
    <t>Demontáž podlahové konstrukce podkladové z dřevoštěpkových desek jednovrstvých lepených na sraz, tloušťka desky do 15 mm</t>
  </si>
  <si>
    <t>11,93</t>
  </si>
  <si>
    <t>763</t>
  </si>
  <si>
    <t>Konstrukce suché výstavby</t>
  </si>
  <si>
    <t>202</t>
  </si>
  <si>
    <t>763131831</t>
  </si>
  <si>
    <t>Demontáž SDK podhledu s jednovrstvou nosnou kcí z ocelových profilů opláštění jednoduché</t>
  </si>
  <si>
    <t>1188285283</t>
  </si>
  <si>
    <t>Demontáž podhledu nebo samostatného požárního předělu ze sádrokartonových desek s nosnou konstrukcí jednovrstvou z ocelových profilů, opláštění jednoduché</t>
  </si>
  <si>
    <t>(1,0*2+0,600)*(6,275+0,125+6,80+3,25)*2</t>
  </si>
  <si>
    <t>203</t>
  </si>
  <si>
    <t>763135811</t>
  </si>
  <si>
    <t>Demontáž podhledu sádrokartonového kazetového na roštu viditelném</t>
  </si>
  <si>
    <t>-748121819</t>
  </si>
  <si>
    <t>Demontáž podhledu sádrokartonového kazetového na zavěšeném na roštu viditelném</t>
  </si>
  <si>
    <t>204</t>
  </si>
  <si>
    <t>763135821</t>
  </si>
  <si>
    <t>Demontáž podhledu sádrokartonového lamelového polozapuštěného</t>
  </si>
  <si>
    <t>914186662</t>
  </si>
  <si>
    <t>3,412*3,28</t>
  </si>
  <si>
    <t>205</t>
  </si>
  <si>
    <t>76311143.R.3</t>
  </si>
  <si>
    <t>SDK příčka tl 100 mm profil CW+UW 50 desky 2xH2 12,5 bez izolace</t>
  </si>
  <si>
    <t>1453086977</t>
  </si>
  <si>
    <t>206</t>
  </si>
  <si>
    <t>76311143.R.4</t>
  </si>
  <si>
    <t>SDK příčka tl 150 mm profil CW+UW 100 desky 2xH2 12,5 bez izolace</t>
  </si>
  <si>
    <t>-958846082</t>
  </si>
  <si>
    <t>207</t>
  </si>
  <si>
    <t>763111426</t>
  </si>
  <si>
    <t>SDK příčka tl 150 mm profil CW+UW 100 desky 2xDF 12,5 s izolací EI 90 Rw do 59 dB</t>
  </si>
  <si>
    <t>-519684243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</si>
  <si>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</si>
  <si>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208</t>
  </si>
  <si>
    <t>763111447</t>
  </si>
  <si>
    <t>SDK příčka tl 150 mm profil CW+UW 100 desky 2xDFH2 12,5 s izolací EI 90 Rw do 59 dB</t>
  </si>
  <si>
    <t>-1534855426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</si>
  <si>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</si>
  <si>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209</t>
  </si>
  <si>
    <t>76311142.R.1</t>
  </si>
  <si>
    <t>SDK příčka tl 150 mm profil CW+UW 100 desky 2xDF 12,5 s izolací EI 90 Rw do 57 dB</t>
  </si>
  <si>
    <t>1619173671</t>
  </si>
  <si>
    <t>Příčka ze sádrokartonových desek s nosnou konstrukcí z jednoduchých ocelových profilů UW, CW dvojitě opláštěná deskami protipožárními DF tl. 2 x 12,5 mm EI 90, příčka tl. 150 mm, profil 100, s izolací, Rw do 57 dB</t>
  </si>
  <si>
    <t>210</t>
  </si>
  <si>
    <t>76311331.R.2</t>
  </si>
  <si>
    <t>SDK příčka instalační tl 155-650 mm zdvojený profil CW+UW 50 desky 2xDF 12,5 s izolací EI 60 Rw do 54 dB</t>
  </si>
  <si>
    <t>1254239627</t>
  </si>
  <si>
    <t>211</t>
  </si>
  <si>
    <t>763.R.1</t>
  </si>
  <si>
    <t>Zakrytí otvoru po vybourání dveří výtahu</t>
  </si>
  <si>
    <t>-1916555890</t>
  </si>
  <si>
    <t>Zakrytí otvoru po vybourání dveří výtahu
2x 15 SDK + plech 1mm + oc. sdk. kce</t>
  </si>
  <si>
    <t>1,25*2,9</t>
  </si>
  <si>
    <t>1,25*2,7*10</t>
  </si>
  <si>
    <t>212</t>
  </si>
  <si>
    <t>763121467</t>
  </si>
  <si>
    <t>SDK stěna předsazená tl 125 mm profil CW+UW 100 desky 2xDFH2 12,5 s izolací EI 45</t>
  </si>
  <si>
    <t>977906808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</si>
  <si>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</si>
  <si>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213</t>
  </si>
  <si>
    <t>763121212</t>
  </si>
  <si>
    <t>SDK stěna předsazená deska 1xA tl 12,5 mm lepené na bochánky bez nosné kce</t>
  </si>
  <si>
    <t>1591522552</t>
  </si>
  <si>
    <t>Stěna předsazená ze sádrokartonových desek bez nosné konstrukce jednoduše opláštěná deskou standardní A tl. 12,5 mm, lepenou na bochánky</t>
  </si>
  <si>
    <t>214</t>
  </si>
  <si>
    <t>763121411</t>
  </si>
  <si>
    <t>SDK stěna předsazená tl 62,5 mm profil CW+UW 50 deska 1xA 12,5 bez izolace EI 15</t>
  </si>
  <si>
    <t>-1621678724</t>
  </si>
  <si>
    <t>Stěna předsazená ze sádrokartonových desek s nosnou konstrukcí z ocelových profilů CW, UW jednoduše opláštěná deskou standardní A tl. 12,5 mm bez izolace, EI 15, stěna tl. 62,5 mm, profil 50</t>
  </si>
  <si>
    <t>215</t>
  </si>
  <si>
    <t>763131411</t>
  </si>
  <si>
    <t>SDK podhled desky 1xA 12,5 bez izolace dvouvrstvá spodní kce profil CD+UD</t>
  </si>
  <si>
    <t>-2130158322</t>
  </si>
  <si>
    <t>Podhled ze sádrokartonových desek dvouvrstvá zavěšená spodní konstrukce z ocelových profilů CD, UD jednoduše opláštěná deskou standardní A, tl. 12,5 mm, bez izolace</t>
  </si>
  <si>
    <t>216</t>
  </si>
  <si>
    <t>763131451</t>
  </si>
  <si>
    <t>SDK podhled deska 1xH2 12,5 bez izolace dvouvrstvá spodní kce profil CD+UD</t>
  </si>
  <si>
    <t>121881109</t>
  </si>
  <si>
    <t>Podhled ze sádrokartonových desek dvouvrstvá zavěšená spodní konstrukce z ocelových profilů CD, UD jednoduše opláštěná deskou impregnovanou H2, tl. 12,5 mm, bez izolace</t>
  </si>
  <si>
    <t>217</t>
  </si>
  <si>
    <t>763131431</t>
  </si>
  <si>
    <t>SDK podhled deska 1xDF 12,5 bez izolace dvouvrstvá spodní kce profil CD+UD REI do 90</t>
  </si>
  <si>
    <t>2120732951</t>
  </si>
  <si>
    <t>Podhled ze sádrokartonových desek dvouvrstvá zavěšená spodní konstrukce z ocelových profilů CD, UD jednoduše opláštěná deskou protipožární DF, tl. 12,5 mm, bez izolace, REI do 90</t>
  </si>
  <si>
    <t>218</t>
  </si>
  <si>
    <t>763411116</t>
  </si>
  <si>
    <t>Sanitární příčky do mokrého prostředí, kompaktní desky tl 13 mm</t>
  </si>
  <si>
    <t>45254775</t>
  </si>
  <si>
    <t>Sanitární příčky vhodné do mokrého prostředí dělící z kompaktních desek tl. 13 mm</t>
  </si>
  <si>
    <t>219</t>
  </si>
  <si>
    <t>763411126</t>
  </si>
  <si>
    <t>Dveře sanitárních příček, kompaktní desky tl 13 mm, š do 800 mm, v do 2000 mm</t>
  </si>
  <si>
    <t>-1907796014</t>
  </si>
  <si>
    <t>Sanitární příčky vhodné do mokrého prostředí dveře vnitřní do sanitárních příček šířky do 800 mm, výšky do 2 000 mm z kompaktních desek včetně nerezového kování tl. 13 mm</t>
  </si>
  <si>
    <t>4*3</t>
  </si>
  <si>
    <t>220</t>
  </si>
  <si>
    <t>998763304</t>
  </si>
  <si>
    <t>Přesun hmot tonážní pro konstrukce montované z desek v objektech v přes 24 do 36 m</t>
  </si>
  <si>
    <t>1819769825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</si>
  <si>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24 do 36 m</t>
  </si>
  <si>
    <t>764</t>
  </si>
  <si>
    <t>Konstrukce klempířské</t>
  </si>
  <si>
    <t>221</t>
  </si>
  <si>
    <t>764002821</t>
  </si>
  <si>
    <t>Demontáž střešního výlezu do suti</t>
  </si>
  <si>
    <t>-1292015563</t>
  </si>
  <si>
    <t>Demontáž klempířských konstrukcí střešního výlezu do suti</t>
  </si>
  <si>
    <t>222</t>
  </si>
  <si>
    <t>764002841</t>
  </si>
  <si>
    <t>Demontáž oplechování horních ploch zdí a nadezdívek do suti</t>
  </si>
  <si>
    <t>-263389047</t>
  </si>
  <si>
    <t>Demontáž klempířských konstrukcí oplechování horních ploch zdí a nadezdívek do suti</t>
  </si>
  <si>
    <t>střecha objekt</t>
  </si>
  <si>
    <t>21,9*2+12,8*2</t>
  </si>
  <si>
    <t>střecha výtah</t>
  </si>
  <si>
    <t>4,4*2+6,05*2</t>
  </si>
  <si>
    <t>223</t>
  </si>
  <si>
    <t>764002851</t>
  </si>
  <si>
    <t>Demontáž oplechování parapetů do suti</t>
  </si>
  <si>
    <t>-1694233239</t>
  </si>
  <si>
    <t>Demontáž klempířských konstrukcí oplechování parapetů do suti</t>
  </si>
  <si>
    <t>1,2*12</t>
  </si>
  <si>
    <t>0,9*14</t>
  </si>
  <si>
    <t>1,5*12</t>
  </si>
  <si>
    <t>0,9*(8+8)</t>
  </si>
  <si>
    <t>1,48*8</t>
  </si>
  <si>
    <t>(2,36*(5*8))*2</t>
  </si>
  <si>
    <t>3,65*8</t>
  </si>
  <si>
    <t>224</t>
  </si>
  <si>
    <t>76421660.R.1</t>
  </si>
  <si>
    <t>Oplechování rovných parapetů mechanicky kotvené z Pz s povrchovou úpravou rš 400 mm vč. plastových krytek</t>
  </si>
  <si>
    <t>-1995178946</t>
  </si>
  <si>
    <t>K1</t>
  </si>
  <si>
    <t>2,3*80</t>
  </si>
  <si>
    <t>1,5*8</t>
  </si>
  <si>
    <t>1,55*11</t>
  </si>
  <si>
    <t>1,25*8</t>
  </si>
  <si>
    <t>1,25*3</t>
  </si>
  <si>
    <t>3,25*6</t>
  </si>
  <si>
    <t>3,25</t>
  </si>
  <si>
    <t>1,25*16</t>
  </si>
  <si>
    <t>3,05</t>
  </si>
  <si>
    <t>225</t>
  </si>
  <si>
    <t>998764104</t>
  </si>
  <si>
    <t>Přesun hmot tonážní pro konstrukce klempířské v objektech v přes 24 do 36 m</t>
  </si>
  <si>
    <t>-1001783764</t>
  </si>
  <si>
    <t>Přesun hmot pro konstrukce klempířské stanovený z hmotnosti přesunovaného materiálu vodorovná dopravní vzdálenost do 50 m základní v objektech výšky přes 24 do 36 m</t>
  </si>
  <si>
    <t>765</t>
  </si>
  <si>
    <t>Krytina skládaná</t>
  </si>
  <si>
    <t>226</t>
  </si>
  <si>
    <t>765192811</t>
  </si>
  <si>
    <t>Demontáž střešního výlezu jakékoliv plochy</t>
  </si>
  <si>
    <t>-1287027398</t>
  </si>
  <si>
    <t>Poznámka k položce:_x000D_
střešní výlez 9.NP _x000D_
0,6 x 0,6 m</t>
  </si>
  <si>
    <t>766</t>
  </si>
  <si>
    <t>Konstrukce truhlářské</t>
  </si>
  <si>
    <t>227</t>
  </si>
  <si>
    <t>766691811</t>
  </si>
  <si>
    <t>Demontáž parapetních desek dřevěných nebo plastových šířky do 300 mm</t>
  </si>
  <si>
    <t>1142513827</t>
  </si>
  <si>
    <t>Demontáž parapetních desek šířky do 300 mm</t>
  </si>
  <si>
    <t>228</t>
  </si>
  <si>
    <t>766411821</t>
  </si>
  <si>
    <t>Demontáž truhlářského obložení stěn z palubek</t>
  </si>
  <si>
    <t>3344738</t>
  </si>
  <si>
    <t>Demontáž obložení stěn palubkami</t>
  </si>
  <si>
    <t>4,325*2,9-0,9*2,02</t>
  </si>
  <si>
    <t>229</t>
  </si>
  <si>
    <t>766691914</t>
  </si>
  <si>
    <t>Vyvěšení nebo zavěšení dřevěných křídel dveří pl do 2 m2</t>
  </si>
  <si>
    <t>-564353556</t>
  </si>
  <si>
    <t>Ostatní práce vyvěšení nebo zavěšení křídel dřevěných dveřních, plochy do 2 m2</t>
  </si>
  <si>
    <t>230</t>
  </si>
  <si>
    <t>766691915</t>
  </si>
  <si>
    <t>Vyvěšení nebo zavěšení dřevěných křídel dveří pl přes 2 m2</t>
  </si>
  <si>
    <t>-315781806</t>
  </si>
  <si>
    <t>Ostatní práce vyvěšení nebo zavěšení křídel dřevěných dveřních, plochy přes 2 m2</t>
  </si>
  <si>
    <t>231</t>
  </si>
  <si>
    <t>766812830</t>
  </si>
  <si>
    <t>Demontáž kuchyňských linek dřevěných nebo kovových dl přes 1,5 do 1,8 m</t>
  </si>
  <si>
    <t>1283299037</t>
  </si>
  <si>
    <t>Demontáž kuchyňských linek dřevěných nebo kovových včetně skříněk uchycených na stěně, délky přes 1500 do 1800 mm</t>
  </si>
  <si>
    <t>232</t>
  </si>
  <si>
    <t>766825811</t>
  </si>
  <si>
    <t>Demontáž truhlářských vestavěných skříní jednokřídlových</t>
  </si>
  <si>
    <t>1567561885</t>
  </si>
  <si>
    <t>Demontáž nábytku vestavěného skříní jednokřídlových</t>
  </si>
  <si>
    <t>233</t>
  </si>
  <si>
    <t>766.R.D1</t>
  </si>
  <si>
    <t>D1 - Dveře jednokřídlé, světlý průchod 800/1970, s polodrážkou do ocelové zárubně, plné vnitřní, bílé, HPL, kování nerez klikaxklika, zámek typu FAB, generální klíč. Označení dveří směru dveří ve výkrese. v 1PP 3x s elektronickým zámkem na čtečku karet.</t>
  </si>
  <si>
    <t>1797967822</t>
  </si>
  <si>
    <t>D1 - Dveře jednokřídlé, světlý průchod 800/1970, s polodrážkou do
ocelové zárubně, plné vnitřní, bílé, HPL, kování nerez klikaxklika, zámek
typu FAB, generální klíč. Označení dveří směru dveří ve výkrese.
v 1PP 3x s elektronickým zámkem na čtečku karet.</t>
  </si>
  <si>
    <t>234</t>
  </si>
  <si>
    <t>766.R.D2</t>
  </si>
  <si>
    <t xml:space="preserve">D2 - Dveře jednokřídlé, světlý průchod 800/1970, s polodrážkou do ocelové zárubně, plné vnitřní, bílé, HPL, kování nerez klikaxklika, zámek typu FAB, generální klíč. Označení dveří směru dveří ve výkrese.  </t>
  </si>
  <si>
    <t>1352677788</t>
  </si>
  <si>
    <t xml:space="preserve">D2 - Dveře jednokřídlé, světlý průchod 800/1970, s polodrážkou do
ocelové zárubně, plné vnitřní, bílé, HPL, kování nerez klikaxklika, zámek
typu FAB, generální klíč. Označení dveří směru dveří ve výkrese.
</t>
  </si>
  <si>
    <t>235</t>
  </si>
  <si>
    <t>766.R.D3</t>
  </si>
  <si>
    <t xml:space="preserve">D3 - Dveře jednokřídlé, světlý průchod 800/1970, s polodrážkou do ocelové zárubně, plné vnitřní, bílé, HPL, kování nerez klikaxklika + nerez madlo v šířce dveří, zámek typu FAB, generální klíč. Označení dveří směru dveří ve výkrese.  </t>
  </si>
  <si>
    <t>246873691</t>
  </si>
  <si>
    <t xml:space="preserve">D3 - Dveře jednokřídlé, světlý průchod 800/1970, s polodrážkou do
ocelové zárubně, plné vnitřní, bílé, HPL, kování nerez klikaxklika + nerez
madlo v šířce dveří, zámek typu FAB, generální klíč. Označení dveří
směru dveří ve výkrese.
</t>
  </si>
  <si>
    <t>236</t>
  </si>
  <si>
    <t>766.R.D4</t>
  </si>
  <si>
    <t>D4 - Sestava AL dveří s nadsvětlíkem. Dveře dvoukřídlé 1800x2000 s nadsvětlíkem 1800x500, průchodná šířka křídla 900mm, rám i křídlo z AL profilu s elox. úpravou, prosklené s bezp. sklem typu VSG, do výšky 300mm plné AL</t>
  </si>
  <si>
    <t>460407086</t>
  </si>
  <si>
    <t>D4 - Sestava AL dveří s nadsvětlíkem. Dveře dvoukřídlé 1800x2000 s
nadsvětlíkem 1800x500, průchodná šířka křídla 900mm, rám i křídlo z AL
profilu s elox. úpravou, prosklené s bezp. sklem typu VSG, do výšky
300mm plné AL, nerez klikaxklika + nerez madlo v šířce křídla 900mm,
zámek typu FAB, generální klíč, panikové kování.</t>
  </si>
  <si>
    <t>237</t>
  </si>
  <si>
    <t>766.R.DP1</t>
  </si>
  <si>
    <t>DP1 - Dveře jednokřídlé, světlý průchod 900/1970, s polodrážkou do ocelové zárubně, plné vnitřní, bílé, HPL, kování nerez klikaxklika, zámek typu FAB, generální klíč. Označení dveří směru dveří ve výkrese. Požární odolnost a vlastnosti EI30DP3,C3,S200</t>
  </si>
  <si>
    <t>1692303746</t>
  </si>
  <si>
    <t>DP1 - Dveře jednokřídlé, světlý průchod 900/1970, s polodrážkou do
ocelové zárubně, plné vnitřní, bílé, HPL, kování nerez klikaxklika, zámek
typu FAB, generální klíč. Označení dveří směru dveří ve výkrese.
Požární odolnost a vlastnosti EI30DP3,C3,S200</t>
  </si>
  <si>
    <t>238</t>
  </si>
  <si>
    <t>766.R.DP2</t>
  </si>
  <si>
    <t>DP2 - Dveře jednokřídlé, světlý průchod 800/1970, s polodrážkou do ocelové zárubně, plné vnitřní, bílé, HPL, kování nerez klikaxklika, zámek typu FAB, generální klíč. Označení dveří směru dveří ve výkrese. Požární odolnost a vlastnosti EI30DP3,C3,S200</t>
  </si>
  <si>
    <t>1669995707</t>
  </si>
  <si>
    <t>DP2 - Dveře jednokřídlé, světlý průchod 800/1970, s polodrážkou do
ocelové zárubně, plné vnitřní, bílé, HPL, kování nerez klikaxklika, zámek
typu FAB, generální klíč. Označení dveří směru dveří ve výkrese.
Požární odolnost a vlastnosti EI30DP3,C3,S200</t>
  </si>
  <si>
    <t>239</t>
  </si>
  <si>
    <t>766.R.DP3</t>
  </si>
  <si>
    <t>DP3 - Dveře jednokřídlé, světlý průchod 900/1970, s polodrážkou do ocelové zárubně, plné vnitřní, bílé, HPL, kování nerez klikaxklika, zámek typu FAB, generální klíč, panikové kování.  Požární odolnost a vlastnosti EI30DP3,C3,S200</t>
  </si>
  <si>
    <t>58470834</t>
  </si>
  <si>
    <t>DP3 - Dveře jednokřídlé, světlý průchod 900/1970, s polodrážkou do
ocelové zárubně, plné vnitřní, bílé, HPL, kování nerez klikaxklika, zámek
typu FAB, generální klíč, panikové kování. 
Požární odolnost a vlastnosti EI30DP3,C3,S200</t>
  </si>
  <si>
    <t>240</t>
  </si>
  <si>
    <t>766.R.DP4</t>
  </si>
  <si>
    <t>DP4 - Dveře jednokřídlé, světlý průchod 900/1970, s polodrážkou do ocelové zárubně, plné vnitřní, bílé, HPL, kování nerez klikaxklika, zámek typu FAB, generální klíč. Označení dveří směru dveří ve výkrese. Požární odolnost a vlastnosti EW30DP3,C3</t>
  </si>
  <si>
    <t>926606246</t>
  </si>
  <si>
    <t>DP4 - Dveře jednokřídlé, světlý průchod 900/1970, s polodrážkou do
ocelové zárubně, plné vnitřní, bílé, HPL, kování nerez klikaxklika, zámek
typu FAB, generální klíč. Označení dveří směru dveří ve výkrese.
Požární odolnost a vlastnosti EW30DP3,C3</t>
  </si>
  <si>
    <t>241</t>
  </si>
  <si>
    <t>766.R.DP5</t>
  </si>
  <si>
    <t>DP5 - Dveře jednokřídlé, světlý průchod 900/1970, s polodrážkou do ocelové zárubně, plné vnitřní, bílé, HPL, kování nerez klikaxklika + nerez madlo v šířce křídla, zámek typu FAB, generální klíč.  Požární odolnost a vlastnosti EW30DP3,C3</t>
  </si>
  <si>
    <t>1995372865</t>
  </si>
  <si>
    <t>DP5 - Dveře jednokřídlé, světlý průchod 900/1970, s polodrážkou do
ocelové zárubně, plné vnitřní, bílé, HPL, kování nerez klikaxklika + nerez
madlo v šířce křídla, zámek typu FAB, generální klíč. 
Požární odolnost a vlastnosti EW30DP3,C3</t>
  </si>
  <si>
    <t>242</t>
  </si>
  <si>
    <t>766.R.DP6</t>
  </si>
  <si>
    <t>DP6 - Dveře dvoukřídlé 1800x2200, průchodná šířka křídla 900mm, rám i křídlo z AL profilu s elox. úpravou, prosklené s bezp. sklem typu VSG, do výšky 300mm plné AL, nerez klikaxklika + nerez madlo v šířce křídla 900mm, Požární odolnost a vlastnosti EI30DP</t>
  </si>
  <si>
    <t>-1137922305</t>
  </si>
  <si>
    <t>DP6 - Dveře dvoukřídlé 1800x2200, průchodná šířka křídla 900mm, rám i
křídlo z AL profilu s elox. úpravou, prosklené s bezp. sklem typu VSG, do
výšky 300mm plné AL, nerez klikaxklika + nerez madlo v šířce křídla
900mm, zámek typu FAB, generální klíč, panikové kování.
Požární odolnost a vlastnosti EI30DP3,C3,S200,K</t>
  </si>
  <si>
    <t>243</t>
  </si>
  <si>
    <t>766.R.DP7</t>
  </si>
  <si>
    <t>DP7 - Dveře jednokřídlé, světlý průchod 900/1970, s polodrážkou do ocelové zárubně, plné vnitřní, bílé, HPL, kování nerez klikaxklika + nerez madlo v šířce křídla, zámek typu FAB, generální klíč, panikové kování. Požární odolnost a vlastnosti EI30DP3,C3,S</t>
  </si>
  <si>
    <t>1494450402</t>
  </si>
  <si>
    <t>DP7 - Dveře jednokřídlé, světlý průchod 900/1970, s polodrážkou do
ocelové zárubně, plné vnitřní, bílé, HPL, kování nerez klikaxklika + nerez
madlo v šířce křídla, zámek typu FAB, generální klíč, panikové kování.
Požární odolnost a vlastnosti EI30DP3,C3,S200</t>
  </si>
  <si>
    <t>244</t>
  </si>
  <si>
    <t>766.R.DP8</t>
  </si>
  <si>
    <t>-793269343</t>
  </si>
  <si>
    <t>245</t>
  </si>
  <si>
    <t>766.R.DP9</t>
  </si>
  <si>
    <t>DP9 - Sestava AL dveří s nadsvětlíkem 3820x3250mm. Dveře dvoukřídlé 1800x2000 s nadsvětlíkem 3820x1250, průchodná šířka křídla 900mm, rám i křídlo z AL profilu s elox. úpravou, prosklené s bezp. sklem typu VSG, do výšky 300mm plné AL</t>
  </si>
  <si>
    <t>-1257190903</t>
  </si>
  <si>
    <t>DP9 - Sestava AL dveří s nadsvětlíkem 3820x3250mm. Dveře dvoukřídlé
1800x2000 s nadsvětlíkem 3820x1250, průchodná šířka křídla 900mm,
rám i křídlo z AL profilu s elox. úpravou, prosklené s bezp. sklem typu
VSG, do výšky 300mm plné AL, nerez klikaxklika + nerez madlo na křídle
š.900mm, elektronický zámek pro čtečku karet, panikové kování.</t>
  </si>
  <si>
    <t>246</t>
  </si>
  <si>
    <t>766.R.DP10</t>
  </si>
  <si>
    <t>DP10 - Dveře jednokřídlé, světlý průchod 800/1970, s polodrážkou do ocelové zárubně, plné vnitřní, bílé, HPL, kování nerez klikaxklika, zámek typu FAB, generální klíč. Označení dveří směru dveří ve výkrese. Požární odolnost a vlastnosti EW30DP3,C3</t>
  </si>
  <si>
    <t>75915442</t>
  </si>
  <si>
    <t>DP10 - Dveře jednokřídlé, světlý průchod 800/1970, s polodrážkou do
ocelové zárubně, plné vnitřní, bílé, HPL, kování nerez klikaxklika, zámek
typu FAB, generální klíč. Označení dveří směru dveří ve výkrese.
Požární odolnost a vlastnosti EW30DP3,C3</t>
  </si>
  <si>
    <t>247</t>
  </si>
  <si>
    <t>766.R.DP11</t>
  </si>
  <si>
    <t>DP11 - Dveře jednokřídlé, světlý průchod 900/1970, s polodrážkou do ocelové zárubně, plné vnitřní, bílé, HPL, kování nerez klikaxklika, zámek typu FAB, generální klíč, panikové kování.  Požární odolnost a vlastnosti EW30DP3,C3,S200</t>
  </si>
  <si>
    <t>254071397</t>
  </si>
  <si>
    <t>DP11 - Dveře jednokřídlé, světlý průchod 900/1970, s polodrážkou do
ocelové zárubně, plné vnitřní, bílé, HPL, kování nerez klikaxklika, zámek
typu FAB, generální klíč, panikové kování. 
Požární odolnost a vlastnosti EW30DP3,C3,S200</t>
  </si>
  <si>
    <t>248</t>
  </si>
  <si>
    <t>766.R.DP12</t>
  </si>
  <si>
    <t>DP12 - Dveře jednokřídlé, světlý průchod 700/1970, s polodrážkou do ocelové zárubně, plné vnitřní, bílé, HPL, kování nerez klikaxklika, zámek typu FAB, generální klíč. Označení dveří směru dveří ve výkrese. Požární odolnost a vlastnosti EW30DP3,C3,S200</t>
  </si>
  <si>
    <t>-1480681632</t>
  </si>
  <si>
    <t>DP12 - Dveře jednokřídlé, světlý průchod 700/1970, s polodrážkou do
ocelové zárubně, plné vnitřní, bílé, HPL, kování nerez klikaxklika, zámek
typu FAB, generální klíč. Označení dveří směru dveří ve výkrese.
Požární odolnost a vlastnosti EW30DP3,C3,S200</t>
  </si>
  <si>
    <t>249</t>
  </si>
  <si>
    <t>766.R.DO1</t>
  </si>
  <si>
    <t>DO1 - Dveře jednokřídlé, vchodové tepelně izolační Uwmax=1,2W/m2K, hliníkové, celoprosklené s bezp. sklem typu VSG, světlý průchod 900/1970, nerez klikaxkoule, zámek typu FAB, generální klíč, panikové kování.  Požární odolnost a vlastnosti EW30DP3,C3</t>
  </si>
  <si>
    <t>-1813838489</t>
  </si>
  <si>
    <t>DO1 - Dveře jednokřídlé, vchodové tepelně izolační Uwmax=1,2W/m2K,
hliníkové, celoprosklené s bezp. sklem typu VSG, světlý průchod
900/1970, nerez klikaxkoule, zámek typu FAB, generální klíč, panikové
kování. 
Požární odolnost a vlastnosti EW30DP3,C3</t>
  </si>
  <si>
    <t>250</t>
  </si>
  <si>
    <t>766.R.DO2</t>
  </si>
  <si>
    <t>DO2 - Sestava AL dveří s nadsvětlíkem, tepelně izolační Uwmax=1,2W/m2K. Dveře dvoukřídlé 1800x2000 s nadsvětlíkem 1800x500, průchodná šířka křídla 900mm, rám i křídlo z AL profilu s elox. úpravou, prosklené s bezp. sklem typu VSG, do výšky 300mm plné AL</t>
  </si>
  <si>
    <t>1891664124</t>
  </si>
  <si>
    <t>DO2 - Sestava AL dveří s nadsvětlíkem, tepelně izolační
Uwmax=1,2W/m2K. Dveře dvoukřídlé 1800x2000 s nadsvětlíkem
1800x500, průchodná šířka křídla 900mm, rám i křídlo z AL profilu s elox.
úpravou, prosklené s bezp. sklem typu VSG, do výšky 300mm plné AL,
nerez klikaxklika + nerez madlo v šířce křídla 900mm, elektronický
zámek pro čtečku karet, panikové kování.</t>
  </si>
  <si>
    <t>251</t>
  </si>
  <si>
    <t>766.R.P1</t>
  </si>
  <si>
    <t>-553236093</t>
  </si>
  <si>
    <t>252</t>
  </si>
  <si>
    <t>766.R.P2</t>
  </si>
  <si>
    <t>-1081207755</t>
  </si>
  <si>
    <t>253</t>
  </si>
  <si>
    <t>766.R.P3</t>
  </si>
  <si>
    <t>-1427309189</t>
  </si>
  <si>
    <t>254</t>
  </si>
  <si>
    <t>766.R.P4</t>
  </si>
  <si>
    <t>131209198</t>
  </si>
  <si>
    <t>255</t>
  </si>
  <si>
    <t>766.R.P4a</t>
  </si>
  <si>
    <t>-983616282</t>
  </si>
  <si>
    <t>256</t>
  </si>
  <si>
    <t>766.R.P5</t>
  </si>
  <si>
    <t>811756079</t>
  </si>
  <si>
    <t>257</t>
  </si>
  <si>
    <t>766.R.P5ch</t>
  </si>
  <si>
    <t>1521213941</t>
  </si>
  <si>
    <t>258</t>
  </si>
  <si>
    <t>766.R.P6</t>
  </si>
  <si>
    <t>-114890723</t>
  </si>
  <si>
    <t>259</t>
  </si>
  <si>
    <t>766.R.P7</t>
  </si>
  <si>
    <t>-692670450</t>
  </si>
  <si>
    <t>260</t>
  </si>
  <si>
    <t>766.R.P8</t>
  </si>
  <si>
    <t>-1816777633</t>
  </si>
  <si>
    <t>261</t>
  </si>
  <si>
    <t>766694116</t>
  </si>
  <si>
    <t>Montáž parapetních desek dřevěných nebo plastových š do 30 cm</t>
  </si>
  <si>
    <t>-1163786667</t>
  </si>
  <si>
    <t>Montáž ostatních truhlářských konstrukcí parapetních desek dřevěných nebo plastových šířky do 300 mm</t>
  </si>
  <si>
    <t>262</t>
  </si>
  <si>
    <t>61140078</t>
  </si>
  <si>
    <t>parapet plastový vnitřní š 200mm</t>
  </si>
  <si>
    <t>1634863094</t>
  </si>
  <si>
    <t>263</t>
  </si>
  <si>
    <t>61144019</t>
  </si>
  <si>
    <t>koncovka k parapetu plastovému vnitřnímu 1 pár</t>
  </si>
  <si>
    <t>sada</t>
  </si>
  <si>
    <t>-1713052351</t>
  </si>
  <si>
    <t>80+8+11+8+3+6+1+1+16+1</t>
  </si>
  <si>
    <t>264</t>
  </si>
  <si>
    <t>998766104</t>
  </si>
  <si>
    <t>Přesun hmot tonážní pro kce truhlářské v objektech v přes 24 do 36 m</t>
  </si>
  <si>
    <t>-767700623</t>
  </si>
  <si>
    <t>Přesun hmot pro konstrukce truhlářské stanovený z hmotnosti přesunovaného materiálu vodorovná dopravní vzdálenost do 50 m základní v objektech výšky přes 24 do 36 m</t>
  </si>
  <si>
    <t>767</t>
  </si>
  <si>
    <t>Konstrukce zámečnické</t>
  </si>
  <si>
    <t>265</t>
  </si>
  <si>
    <t>998767104</t>
  </si>
  <si>
    <t>Přesun hmot tonážní pro zámečnické konstrukce v objektech v přes 24 do 36 m</t>
  </si>
  <si>
    <t>-766826032</t>
  </si>
  <si>
    <t>Přesun hmot pro zámečnické konstrukce stanovený z hmotnosti přesunovaného materiálu vodorovná dopravní vzdálenost do 50 m základní v objektech výšky přes 24 do 36 m</t>
  </si>
  <si>
    <t>767.1</t>
  </si>
  <si>
    <t>Konstrukce zámečnické - demontáže</t>
  </si>
  <si>
    <t>266</t>
  </si>
  <si>
    <t>767.R.1</t>
  </si>
  <si>
    <t>Demontáž osobního výtahu - nosnost 630 kg, včetně ocelových dveří 10 ks</t>
  </si>
  <si>
    <t>1503352934</t>
  </si>
  <si>
    <t>267</t>
  </si>
  <si>
    <t>767.R.2</t>
  </si>
  <si>
    <t>Demontáž stávajícího suchovodu litina po celé výšce budovy vč. propojení a ukončení na fasádě</t>
  </si>
  <si>
    <t>1765347691</t>
  </si>
  <si>
    <t>268</t>
  </si>
  <si>
    <t>767.R.3</t>
  </si>
  <si>
    <t>Demontáž požárního průlezu - ocelový poklop 1,35 x 0,9 m + ocelový požární žebřík na stěně 600 x 2400 m mezi 2. - 9.NP</t>
  </si>
  <si>
    <t>932215870</t>
  </si>
  <si>
    <t>269</t>
  </si>
  <si>
    <t>767.R.4</t>
  </si>
  <si>
    <t>demontáž antén na střeše</t>
  </si>
  <si>
    <t>813274670</t>
  </si>
  <si>
    <t>270</t>
  </si>
  <si>
    <t>767161813</t>
  </si>
  <si>
    <t>Demontáž zábradlí rovného nerozebíratelného hmotnosti 1 m zábradlí do 20 kg do suti</t>
  </si>
  <si>
    <t>-474913764</t>
  </si>
  <si>
    <t>Demontáž zábradlí do suti rovného nerozebíratelný spoj hmotnosti 1 m zábradlí do 20 kg</t>
  </si>
  <si>
    <t>3,5+0,9+0,9+4,3+4,35+1,2</t>
  </si>
  <si>
    <t>271</t>
  </si>
  <si>
    <t>767661811</t>
  </si>
  <si>
    <t>Demontáž mříží pevných nebo otevíravých</t>
  </si>
  <si>
    <t>-277098516</t>
  </si>
  <si>
    <t>1,2*0,6*12</t>
  </si>
  <si>
    <t>1,2*2,1*2+1,3*2,1</t>
  </si>
  <si>
    <t>1,5*1,5*2</t>
  </si>
  <si>
    <t>2,0*2,7</t>
  </si>
  <si>
    <t>272</t>
  </si>
  <si>
    <t>767996703</t>
  </si>
  <si>
    <t>Demontáž atypických zámečnických konstrukcí řezáním hm jednotlivých dílů přes 100 do 250 kg</t>
  </si>
  <si>
    <t>1340202192</t>
  </si>
  <si>
    <t>Demontáž ostatních zámečnických konstrukcí řezáním o hmotnosti jednotlivých dílů přes 100 do 250 kg</t>
  </si>
  <si>
    <t>venkovní sloup 200 mm dl. 2,9 m</t>
  </si>
  <si>
    <t>150,0*2,9</t>
  </si>
  <si>
    <t>273</t>
  </si>
  <si>
    <t>899101211</t>
  </si>
  <si>
    <t>Demontáž poklopů litinových nebo ocelových včetně rámů hmotnosti do 50 kg</t>
  </si>
  <si>
    <t>-1720484681</t>
  </si>
  <si>
    <t>Demontáž poklopů litinových a ocelových včetně rámů, hmotnosti jednotlivě do 50 kg</t>
  </si>
  <si>
    <t>Poznámka k položce:_x000D_
1.PP</t>
  </si>
  <si>
    <t>274</t>
  </si>
  <si>
    <t>899102211</t>
  </si>
  <si>
    <t>Demontáž poklopů litinových nebo ocelových včetně rámů hmotnosti přes 50 do 100 kg</t>
  </si>
  <si>
    <t>755130328</t>
  </si>
  <si>
    <t>Demontáž poklopů litinových a ocelových včetně rámů, hmotnosti jednotlivě přes 50 do 100 Kg</t>
  </si>
  <si>
    <t>767.2</t>
  </si>
  <si>
    <t>Konstrukce zámečnické - stropní výměny</t>
  </si>
  <si>
    <t>275</t>
  </si>
  <si>
    <t>767995112</t>
  </si>
  <si>
    <t>Montáž atypických zámečnických konstrukcí hm přes 5 do 10 kg</t>
  </si>
  <si>
    <t>909436572</t>
  </si>
  <si>
    <t>Montáž ostatních atypických zámečnických konstrukcí hmotnosti přes 5 do 10 kg</t>
  </si>
  <si>
    <t xml:space="preserve">N.05 </t>
  </si>
  <si>
    <t>0,530*16,01*(38+26+8+3+5)</t>
  </si>
  <si>
    <t>N.06</t>
  </si>
  <si>
    <t>0,63*16,01*26</t>
  </si>
  <si>
    <t>N.07</t>
  </si>
  <si>
    <t>0,350*16,01*26</t>
  </si>
  <si>
    <t>N.11</t>
  </si>
  <si>
    <t>0,515*12,89*5</t>
  </si>
  <si>
    <t>N.12</t>
  </si>
  <si>
    <t>0,395*16,01*5</t>
  </si>
  <si>
    <t>276</t>
  </si>
  <si>
    <t>767995113</t>
  </si>
  <si>
    <t>Montáž atypických zámečnických konstrukcí hm přes 10 do 20 kg</t>
  </si>
  <si>
    <t>-1303339848</t>
  </si>
  <si>
    <t>Montáž ostatních atypických zámečnických konstrukcí hmotnosti přes 10 do 20 kg</t>
  </si>
  <si>
    <t xml:space="preserve">N.04 </t>
  </si>
  <si>
    <t>0,650*16,01*(38+26+8+3+5)</t>
  </si>
  <si>
    <t>N.15</t>
  </si>
  <si>
    <t>0,76*16,01*1</t>
  </si>
  <si>
    <t>277</t>
  </si>
  <si>
    <t>767995114</t>
  </si>
  <si>
    <t>Montáž atypických zámečnických konstrukcí hm přes 20 do 50 kg</t>
  </si>
  <si>
    <t>-1700456346</t>
  </si>
  <si>
    <t>Montáž ostatních atypických zámečnických konstrukcí hmotnosti přes 20 do 50 kg</t>
  </si>
  <si>
    <t xml:space="preserve">N.02 </t>
  </si>
  <si>
    <t>(2,920*12,89)*(38+26+8)</t>
  </si>
  <si>
    <t xml:space="preserve">N.03 </t>
  </si>
  <si>
    <t>(1,5*16,01)*(38+26+8+6+10)</t>
  </si>
  <si>
    <t>N.08</t>
  </si>
  <si>
    <t>2,365*12,89*3</t>
  </si>
  <si>
    <t>N.09</t>
  </si>
  <si>
    <t>0,6*16,01*3</t>
  </si>
  <si>
    <t>N.10</t>
  </si>
  <si>
    <t>0,480*16,01*3</t>
  </si>
  <si>
    <t>N.14</t>
  </si>
  <si>
    <t>1,5*16,01*2*1</t>
  </si>
  <si>
    <t>278</t>
  </si>
  <si>
    <t>767995115</t>
  </si>
  <si>
    <t>Montáž atypických zámečnických konstrukcí hm přes 50 do 100 kg</t>
  </si>
  <si>
    <t>900192643</t>
  </si>
  <si>
    <t>Montáž ostatních atypických zámečnických konstrukcí hmotnosti přes 50 do 100 kg</t>
  </si>
  <si>
    <t>N.01 * počet sestav</t>
  </si>
  <si>
    <t>(3,57*16,01*2)*(38+26+8+3+5)</t>
  </si>
  <si>
    <t>N.13</t>
  </si>
  <si>
    <t>3,93*16,01*2*1</t>
  </si>
  <si>
    <t>279</t>
  </si>
  <si>
    <t>13010820</t>
  </si>
  <si>
    <t>ocel profilová jakost S235JR (11 375) průřez U (UPN) 140</t>
  </si>
  <si>
    <t>-1153239556</t>
  </si>
  <si>
    <t>Poznámka k položce:_x000D_
Hmotnost: 16,00 kg/m</t>
  </si>
  <si>
    <t>N.01</t>
  </si>
  <si>
    <t>13447,04*0,00115 'Přepočtené koeficientem množství</t>
  </si>
  <si>
    <t>280</t>
  </si>
  <si>
    <t>13010746</t>
  </si>
  <si>
    <t>ocel profilová jakost S235JR (11 375) průřez IPE 140</t>
  </si>
  <si>
    <t>1068968915</t>
  </si>
  <si>
    <t>Poznámka k položce:_x000D_
Hmotnost: 13,40 kg/m</t>
  </si>
  <si>
    <t>2834,641*0,00115 'Přepočtené koeficientem množství</t>
  </si>
  <si>
    <t>281</t>
  </si>
  <si>
    <t>Ocelové konstrukce výměny - výrobní dokumentace, výroba, spojovací a kotvící prvky, ochranný nátěr</t>
  </si>
  <si>
    <t>1820680270</t>
  </si>
  <si>
    <t>767.3</t>
  </si>
  <si>
    <t>Konstrukce zámečnické - ostatní</t>
  </si>
  <si>
    <t>282</t>
  </si>
  <si>
    <t>767.3.R.Z1</t>
  </si>
  <si>
    <t xml:space="preserve">Z1 - Ocelový mobilní žebřík s háky uchycený na stěnu  šíře 600 x 2800 mm pro výlez na střechu </t>
  </si>
  <si>
    <t>-862434337</t>
  </si>
  <si>
    <t xml:space="preserve">Z1 - Ocelový mobilní žebřík s háky uchycený na stěnu  šíře 600 x 2800
mm pro výlez na střechu </t>
  </si>
  <si>
    <t>Poznámka k položce:_x000D_
dodávka + motáž</t>
  </si>
  <si>
    <t>283</t>
  </si>
  <si>
    <t>767.3.R.Z2</t>
  </si>
  <si>
    <t xml:space="preserve">Z2 - Zrcadlo včetně lepení do obkladu, 600 x 800 mm, zabroušené hrany,, fazeta 15 mm, spárování bezbarvým silikonem </t>
  </si>
  <si>
    <t>-1080769731</t>
  </si>
  <si>
    <t xml:space="preserve">Z2 - Zrcadlo včetně lepení do obkladu, 600 x 800 mm, zabroušené
hrany,, fazeta 15 mm, spárování bezbarvým silikonem </t>
  </si>
  <si>
    <t>284</t>
  </si>
  <si>
    <t>767.3.R.Z3</t>
  </si>
  <si>
    <t xml:space="preserve">Z3 - Set hygienický - 2 x háček na stěnu + mýdelník - vše materiál nerez pro vysokou zátěž  </t>
  </si>
  <si>
    <t>-879709701</t>
  </si>
  <si>
    <t xml:space="preserve">Z3 - Set hygienický - 2 x háček na stěnu + mýdelník -
vše materiál nerez pro vysokou zátěž 
</t>
  </si>
  <si>
    <t>285</t>
  </si>
  <si>
    <t>767.3.R.Z4</t>
  </si>
  <si>
    <t>Z4 - Set hygienický pro buňku, mýdelník 2 x, dvojháček 2 x ,  zásobník toaletního papíru, WC štětka kotvená na stěnu - vše materiál nerez pro vysoku zátěž</t>
  </si>
  <si>
    <t>-244712423</t>
  </si>
  <si>
    <t>Z4 - Set hygienický pro buňku, mýdelník 2 x, dvojháček 2 x ,  zásobník
toaletního papíru, WC štětka kotvená na stěnu - vše
materiál nerez pro vysoku zátěž</t>
  </si>
  <si>
    <t>286</t>
  </si>
  <si>
    <t>767.3.R.Z5</t>
  </si>
  <si>
    <t xml:space="preserve">Z5 - Podlahová  lišta nerez (dilatační) pro přechod keramická dlažba  x povlaková krytina ks  </t>
  </si>
  <si>
    <t>-977256714</t>
  </si>
  <si>
    <t xml:space="preserve">Z5 - Podlahová  lišta nerez (dilatační) pro přechod keramická dlažba  x
povlaková krytina ks 
</t>
  </si>
  <si>
    <t>287</t>
  </si>
  <si>
    <t>767.3.R.Z6</t>
  </si>
  <si>
    <t xml:space="preserve">Z6 - Sprchová zástěna posuvná třídílná, rám eloxovaný hliník, zasklení bezpečnostním sklem s úpravou proti ulpívání kapek vody rozměr 900+200/2000 tvar L </t>
  </si>
  <si>
    <t>598959250</t>
  </si>
  <si>
    <t xml:space="preserve">Z6 - Sprchová zástěna posuvná třídílná, rám eloxovaný hliník, zasklení
bezpečnostním sklem s úpravou proti ulpívání kapek vody rozměr
900+200/2000 tvar L
</t>
  </si>
  <si>
    <t>288</t>
  </si>
  <si>
    <t>767.3.R.Z7</t>
  </si>
  <si>
    <t>Z7 - Hygienický set pro invalidy, náklopné zrcadlo, madla 5 ks , mýdelník, háček 3 x, WC štětka na stěnu, sedátko do sprchy, zásobník toaletního papíru, vše nerez pro vysokou zátěž</t>
  </si>
  <si>
    <t>-698654134</t>
  </si>
  <si>
    <t>Z7 - Hygienický set pro invalidy, náklopné zrcadlo, madla 5 ks ,
mýdelník, háček 3 x, WC štětka na stěnu, sedátko do
sprchy, zásobník toaletního papíru, vše nerez pro vysokou zátěž</t>
  </si>
  <si>
    <t>289</t>
  </si>
  <si>
    <t>76341.R.Z8</t>
  </si>
  <si>
    <t xml:space="preserve">Z8 - Příčky z žebírkového krepovaného pletiva v rámu pro oddělení sušáren s dveřmi 700 mm na zámek </t>
  </si>
  <si>
    <t>252656062</t>
  </si>
  <si>
    <t xml:space="preserve">Z8 - Příčky z žebírkového krepovaného pletiva v rámu pro oddělení
sušáren s dveřmi 700 mm na zámek ,výška kce 2,5m(pod strop)
RAL 6011resedagrun, 20m2 3x dveře 700 mm úprava kce vyztužením ve
výšce 1,8 m pro osazení prádelních lanek
 </t>
  </si>
  <si>
    <t>Poznámka k položce:_x000D_
dodávka + montáž_x000D_
Souhrnná položka pro Z8  a Z14 ve výpisu prvků</t>
  </si>
  <si>
    <t>((3,445+2,375*2)*2,5)*2</t>
  </si>
  <si>
    <t>290</t>
  </si>
  <si>
    <t>767.3.R.Z9</t>
  </si>
  <si>
    <t xml:space="preserve">Z9 - Hygienický set Háček stěnu + mýdelník 2 x - vše materiál nerez pro vysokou zátěž </t>
  </si>
  <si>
    <t>-988152756</t>
  </si>
  <si>
    <t xml:space="preserve">Z9 - Hygienický set Háček stěnu + mýdelník 2 x - vše
materiál nerez pro vysokou zátěž </t>
  </si>
  <si>
    <t>291</t>
  </si>
  <si>
    <t>767.3.R.Z10</t>
  </si>
  <si>
    <t xml:space="preserve">Z10 - Hygienický set , WCštětka ,zásobník toaletního papíru  + háček - vše materiál nerez pro vysokou zátěž </t>
  </si>
  <si>
    <t>153826336</t>
  </si>
  <si>
    <t>292</t>
  </si>
  <si>
    <t>767.3.R.Z11</t>
  </si>
  <si>
    <t xml:space="preserve"> Z11 - Výlez na střechu 900 x 900 mm, uzamykatelný,zateplený. EI30 </t>
  </si>
  <si>
    <t>-417821017</t>
  </si>
  <si>
    <t>293</t>
  </si>
  <si>
    <t>767.3.R.Z12</t>
  </si>
  <si>
    <t>-1986672137</t>
  </si>
  <si>
    <t>294</t>
  </si>
  <si>
    <t>767.3.R.Z13</t>
  </si>
  <si>
    <t>194598230</t>
  </si>
  <si>
    <t>295</t>
  </si>
  <si>
    <t>76341.R.Z15</t>
  </si>
  <si>
    <t xml:space="preserve">Z15 - Rám s tahokovem 2x2m. Ocelový rám z jackelu 50x50x2,5 s výplní tahokovu s kosočtvercovými oky 43x13mm, můstek 2,5mm. Povrchová úprava, barva černá mat.      </t>
  </si>
  <si>
    <t>132644619</t>
  </si>
  <si>
    <t xml:space="preserve">Z15 - Rám s tahokovem 2x2m. Ocelový rám z jackelu 50x50x2,5 s výplní
tahokovu s kosočtvercovými oky 43x13mm, můstek 2,5mm. Povrchová
úprava, barva černá mat.
 </t>
  </si>
  <si>
    <t>296</t>
  </si>
  <si>
    <t>76341.R.Z16</t>
  </si>
  <si>
    <t>Z16 - Ocelová mříž okenního otvoru</t>
  </si>
  <si>
    <t>-1452265899</t>
  </si>
  <si>
    <t>Z16 - Ocelová mříž okenního otvoru, fixní, kotvená do obvodové kce,
poloha v ostění, RC3.
FeZn s komaxitem a vrchním lakem, barva dle vzorkování.
Rám jekl 25x25x2,5mm, vnitřní vertikální příčle kulatina Ø16mm,
vodorovné příčle pásovina 25x10mm. Oko mříže max. v.230 x
š.130mm.
Kotvení na chem. kotvy.
Certifikát RC3.
Rozměr pro okenní otvor 1200x600mm</t>
  </si>
  <si>
    <t>297</t>
  </si>
  <si>
    <t>76341.R.Z17</t>
  </si>
  <si>
    <t xml:space="preserve">Z17 - SDK revizní dvířka 200x200mm EI45, umístění na každé šachtě. </t>
  </si>
  <si>
    <t>84085533</t>
  </si>
  <si>
    <t xml:space="preserve">Poznámka k položce:_x000D_
dodávka + montáž_x000D_
</t>
  </si>
  <si>
    <t>298</t>
  </si>
  <si>
    <t>76341.R.Z18</t>
  </si>
  <si>
    <t>Z18 - SDK revizní dvířka 200x200mm, umístění na kastlíku VZT v chodbách</t>
  </si>
  <si>
    <t>471172697</t>
  </si>
  <si>
    <t>299</t>
  </si>
  <si>
    <t>76341.R.Z19</t>
  </si>
  <si>
    <t>Z20 - Adjustace evakuačních plánů(tisk, zasklení,rámeček ,montáž A4</t>
  </si>
  <si>
    <t>-347882244</t>
  </si>
  <si>
    <t>300</t>
  </si>
  <si>
    <t>76341.R.Z21</t>
  </si>
  <si>
    <t>Z21 - FeZn zábradlí, trubkové, délky 4,3m, výšky 0,9m, 2x madlo Ø48x2 (v.0,9m a 0,75m), přesah madla 300mm, kotveno pomocí chemických kotev. Zábradlí vstupní rampy.</t>
  </si>
  <si>
    <t>1304542801</t>
  </si>
  <si>
    <t>Z21 - FeZn zábradlí, trubkové, délky 4,3m, výšky 0,9m, 2x madlo Ø48x2
(v.0,9m a 0,75m), přesah madla 300mm, kotveno pomocí chemických kotev.
Zábradlí vstupní rampy.</t>
  </si>
  <si>
    <t>301</t>
  </si>
  <si>
    <t>767.3.R.hasic</t>
  </si>
  <si>
    <t>Ruční hasicí přístroje dle PBŘ</t>
  </si>
  <si>
    <t>-1852653014</t>
  </si>
  <si>
    <t>771</t>
  </si>
  <si>
    <t>Podlahy z dlaždic</t>
  </si>
  <si>
    <t>302</t>
  </si>
  <si>
    <t>771571810</t>
  </si>
  <si>
    <t>Demontáž podlah z dlaždic keramických kladených do malty</t>
  </si>
  <si>
    <t>-1008815502</t>
  </si>
  <si>
    <t>303</t>
  </si>
  <si>
    <t>771471810</t>
  </si>
  <si>
    <t>Demontáž soklíků z dlaždic keramických kladených do malty rovných</t>
  </si>
  <si>
    <t>602194124</t>
  </si>
  <si>
    <t>304</t>
  </si>
  <si>
    <t>771471830</t>
  </si>
  <si>
    <t>Demontáž soklíků z dlaždic keramických kladených do malty schodišťových</t>
  </si>
  <si>
    <t>580007017</t>
  </si>
  <si>
    <t>(0,28+0,17)*9*2</t>
  </si>
  <si>
    <t>1.NP - 8.NP</t>
  </si>
  <si>
    <t>8,1*8</t>
  </si>
  <si>
    <t>305</t>
  </si>
  <si>
    <t>771111011</t>
  </si>
  <si>
    <t>Vysátí podkladu před pokládkou dlažby</t>
  </si>
  <si>
    <t>-781711477</t>
  </si>
  <si>
    <t>Příprava podkladu před provedením dlažby vysátí podlah</t>
  </si>
  <si>
    <t>306</t>
  </si>
  <si>
    <t>771121011</t>
  </si>
  <si>
    <t>Nátěr penetrační na podlahu</t>
  </si>
  <si>
    <t>-515944648</t>
  </si>
  <si>
    <t>Příprava podkladu před provedením dlažby nátěr penetrační na podlahu</t>
  </si>
  <si>
    <t>A_podl_P2+A_podl_P4</t>
  </si>
  <si>
    <t>307</t>
  </si>
  <si>
    <t>771591112</t>
  </si>
  <si>
    <t>Izolace pod dlažbu nátěrem nebo stěrkou ve dvou vrstvách</t>
  </si>
  <si>
    <t>77592898</t>
  </si>
  <si>
    <t>Izolace podlahy pod dlažbu nátěrem nebo stěrkou ve dvou vrstvách</t>
  </si>
  <si>
    <t>308</t>
  </si>
  <si>
    <t>771574419</t>
  </si>
  <si>
    <t>Montáž podlah keramických hladkých lepených cementovým flexibilním lepidlem přes 22 do 25 ks/m2</t>
  </si>
  <si>
    <t>-106527687</t>
  </si>
  <si>
    <t>Montáž podlah z dlaždic keramických lepených cementovým flexibilním lepidlem hladkých, tloušťky do 10 mm přes 22 do 25 ks/m2</t>
  </si>
  <si>
    <t>309</t>
  </si>
  <si>
    <t>771474115</t>
  </si>
  <si>
    <t>Montáž soklů z dlaždic keramických rovných lepených cementovým flexibilním lepidlem v přes 150 do 200 mm</t>
  </si>
  <si>
    <t>-359451899</t>
  </si>
  <si>
    <t>Montáž soklů z dlaždic keramických lepených cementovým flexibilním lepidlem rovných, výšky přes 150 do 200 mm</t>
  </si>
  <si>
    <t>310</t>
  </si>
  <si>
    <t>5976115.R.1</t>
  </si>
  <si>
    <t>dlažba keramická 6-10° R9</t>
  </si>
  <si>
    <t>2009247950</t>
  </si>
  <si>
    <t>A_kerdlsokl_R9*0,200</t>
  </si>
  <si>
    <t>311</t>
  </si>
  <si>
    <t>5976115.R.2</t>
  </si>
  <si>
    <t>dlažba keramická 10-19° R10</t>
  </si>
  <si>
    <t>1187486676</t>
  </si>
  <si>
    <t>A_kerdlsokl_R10*0,200</t>
  </si>
  <si>
    <t>430,068*1,1 'Přepočtené koeficientem množství</t>
  </si>
  <si>
    <t>312</t>
  </si>
  <si>
    <t>5976115.R.3</t>
  </si>
  <si>
    <t>dlažba keramická &gt;18° B (R11)</t>
  </si>
  <si>
    <t>-2143027432</t>
  </si>
  <si>
    <t>64,6*1,1 'Přepočtené koeficientem množství</t>
  </si>
  <si>
    <t>313</t>
  </si>
  <si>
    <t>771474125</t>
  </si>
  <si>
    <t>Montáž soklů z dlaždic keramických schodišťových šikmých lepených cementovým flexibilním lepidlem v přes 150 do 200 mm</t>
  </si>
  <si>
    <t>-776739542</t>
  </si>
  <si>
    <t>Montáž soklů z dlaždic keramických lepených cementovým flexibilním lepidlem schodišťových šikmých, výšky přes 150 do 200 mm</t>
  </si>
  <si>
    <t>Poznámka k položce:_x000D_
mezipodesta schodiště</t>
  </si>
  <si>
    <t>314</t>
  </si>
  <si>
    <t>59761133</t>
  </si>
  <si>
    <t>dlažba keramická slinutá nemrazuvzdorná povrch hladký/matný tl do 10mm přes 22 do 25ks/m2</t>
  </si>
  <si>
    <t>-1376491115</t>
  </si>
  <si>
    <t>(0,28+0,17)*0,2*9*4</t>
  </si>
  <si>
    <t>3,24*8</t>
  </si>
  <si>
    <t>315</t>
  </si>
  <si>
    <t>998771104</t>
  </si>
  <si>
    <t>Přesun hmot tonážní pro podlahy z dlaždic v objektech v přes 24 do 36 m</t>
  </si>
  <si>
    <t>-1739443965</t>
  </si>
  <si>
    <t>Přesun hmot pro podlahy z dlaždic stanovený z hmotnosti přesunovaného materiálu vodorovná dopravní vzdálenost do 50 m základní v objektech výšky přes 24 do 36 m</t>
  </si>
  <si>
    <t>772</t>
  </si>
  <si>
    <t>Podlahy z kamene</t>
  </si>
  <si>
    <t>316</t>
  </si>
  <si>
    <t>772421811</t>
  </si>
  <si>
    <t>Demontáž obkladů soklů do suti z desek z kamene kladených do malty rovných</t>
  </si>
  <si>
    <t>-25687685</t>
  </si>
  <si>
    <t>Demontáž obkladu soklů z kamenných desek do suti kladených do malty rovných</t>
  </si>
  <si>
    <t>22,90-0,9*2</t>
  </si>
  <si>
    <t>317</t>
  </si>
  <si>
    <t>772521811</t>
  </si>
  <si>
    <t>Demontáž dlažby z kamene do suti z měkkých kamenů kladených do malty</t>
  </si>
  <si>
    <t>-1132421703</t>
  </si>
  <si>
    <t>29,22</t>
  </si>
  <si>
    <t>776</t>
  </si>
  <si>
    <t>Podlahy povlakové</t>
  </si>
  <si>
    <t>318</t>
  </si>
  <si>
    <t>776201811</t>
  </si>
  <si>
    <t>Demontáž lepených povlakových podlah bez podložky ručně</t>
  </si>
  <si>
    <t>1558266089</t>
  </si>
  <si>
    <t>Demontáž povlakových podlahovin lepených ručně bez podložky</t>
  </si>
  <si>
    <t>319</t>
  </si>
  <si>
    <t>776410811</t>
  </si>
  <si>
    <t>Odstranění soklíků a lišt pryžových nebo plastových</t>
  </si>
  <si>
    <t>-557611150</t>
  </si>
  <si>
    <t>Demontáž soklíků nebo lišt pryžových nebo plastových</t>
  </si>
  <si>
    <t>320</t>
  </si>
  <si>
    <t>776111116</t>
  </si>
  <si>
    <t>Odstranění zbytků lepidla z podkladu povlakových podlah broušením</t>
  </si>
  <si>
    <t>-1177434827</t>
  </si>
  <si>
    <t>Příprava podkladu povlakových podlah a stěn broušení podlah stávajícího podkladu pro odstranění lepidla (po starých krytinách)</t>
  </si>
  <si>
    <t>321</t>
  </si>
  <si>
    <t>776111311</t>
  </si>
  <si>
    <t>Vysátí podkladu povlakových podlah</t>
  </si>
  <si>
    <t>1132203486</t>
  </si>
  <si>
    <t>Příprava podkladu povlakových podlah a stěn vysátí podlah</t>
  </si>
  <si>
    <t>1579,1</t>
  </si>
  <si>
    <t>322</t>
  </si>
  <si>
    <t>776121112</t>
  </si>
  <si>
    <t>Vodou ředitelná penetrace savého podkladu povlakových podlah</t>
  </si>
  <si>
    <t>-635142052</t>
  </si>
  <si>
    <t>Příprava podkladu povlakových podlah a stěn penetrace vodou ředitelná podlah</t>
  </si>
  <si>
    <t>A_podl_P1*2</t>
  </si>
  <si>
    <t>A_podl_P3*2</t>
  </si>
  <si>
    <t>323</t>
  </si>
  <si>
    <t>776141111</t>
  </si>
  <si>
    <t>Stěrka podlahová nivelační pro vyrovnání podkladu povlakových podlah pevnosti 20 MPa tl do 3 mm</t>
  </si>
  <si>
    <t>-1137348031</t>
  </si>
  <si>
    <t>Příprava podkladu povlakových podlah a stěn vyrovnání samonivelační stěrkou podlah min.pevnosti 20 MPa, tloušťky do 3 mm</t>
  </si>
  <si>
    <t>324</t>
  </si>
  <si>
    <t>776251111</t>
  </si>
  <si>
    <t>Lepení pásů z přírodního linolea (marmolea) standardním lepidlem</t>
  </si>
  <si>
    <t>391641757</t>
  </si>
  <si>
    <t>Montáž podlahovin z přírodního linolea (marmolea) lepením standardním lepidlem z pásů standardních</t>
  </si>
  <si>
    <t>325</t>
  </si>
  <si>
    <t>2841106.R.1</t>
  </si>
  <si>
    <t>linoleum přírodní 6-10°, R9</t>
  </si>
  <si>
    <t>105316553</t>
  </si>
  <si>
    <t>326</t>
  </si>
  <si>
    <t>77624112.R.1</t>
  </si>
  <si>
    <t>Lepení vzorovaných pásů z vinylu</t>
  </si>
  <si>
    <t>-2007222194</t>
  </si>
  <si>
    <t>327</t>
  </si>
  <si>
    <t>2841115.R.1</t>
  </si>
  <si>
    <t>PVC vinyl 6-10°, protiskluznost R9</t>
  </si>
  <si>
    <t>516828816</t>
  </si>
  <si>
    <t>345,5*1,1 'Přepočtené koeficientem množství</t>
  </si>
  <si>
    <t>328</t>
  </si>
  <si>
    <t>776411111</t>
  </si>
  <si>
    <t>Montáž obvodových soklíků výšky do 80 mm</t>
  </si>
  <si>
    <t>-1062421988</t>
  </si>
  <si>
    <t>Montáž soklíků lepením obvodových, výšky do 80 mm</t>
  </si>
  <si>
    <t>329</t>
  </si>
  <si>
    <t>2841100.R.1</t>
  </si>
  <si>
    <t>lišta soklová 60mm</t>
  </si>
  <si>
    <t>1789151661</t>
  </si>
  <si>
    <t>1710,49*1,02 'Přepočtené koeficientem množství</t>
  </si>
  <si>
    <t>330</t>
  </si>
  <si>
    <t>998776104</t>
  </si>
  <si>
    <t>Přesun hmot tonážní pro podlahy povlakové v objektech v přes 24 do 36 m</t>
  </si>
  <si>
    <t>-1629084639</t>
  </si>
  <si>
    <t>Přesun hmot pro podlahy povlakové stanovený z hmotnosti přesunovaného materiálu vodorovná dopravní vzdálenost do 50 m základní v objektech výšky přes 24 do 36 m</t>
  </si>
  <si>
    <t>781</t>
  </si>
  <si>
    <t>Dokončovací práce - obklady</t>
  </si>
  <si>
    <t>331</t>
  </si>
  <si>
    <t>781471810</t>
  </si>
  <si>
    <t>Demontáž obkladů z obkladaček keramických kladených do malty</t>
  </si>
  <si>
    <t>-814151460</t>
  </si>
  <si>
    <t>Demontáž obkladů z dlaždic keramických kladených do malty</t>
  </si>
  <si>
    <t>332</t>
  </si>
  <si>
    <t>781121011</t>
  </si>
  <si>
    <t>Nátěr penetrační na stěnu</t>
  </si>
  <si>
    <t>-1556845384</t>
  </si>
  <si>
    <t>Příprava podkladu před provedením obkladu nátěr penetrační na stěnu</t>
  </si>
  <si>
    <t>333</t>
  </si>
  <si>
    <t>781131112</t>
  </si>
  <si>
    <t>Izolace pod obklad nátěrem nebo stěrkou ve dvou vrstvách</t>
  </si>
  <si>
    <t>342030518</t>
  </si>
  <si>
    <t>Izolace stěny pod obklad izolace nátěrem nebo stěrkou ve dvou vrstvách</t>
  </si>
  <si>
    <t>334</t>
  </si>
  <si>
    <t>781131232</t>
  </si>
  <si>
    <t>Izolace pod obklad těsnícími pásy pro styčné nebo dilatační spáry</t>
  </si>
  <si>
    <t>-588463111</t>
  </si>
  <si>
    <t>Izolace stěny pod obklad izolace těsnícími izolačními pásy pro styčné nebo dilatační spáry</t>
  </si>
  <si>
    <t>335</t>
  </si>
  <si>
    <t>78113124.R.1</t>
  </si>
  <si>
    <t>Izolace pod obklad těsnícími pásy - kout a rohy</t>
  </si>
  <si>
    <t>280065574</t>
  </si>
  <si>
    <t>Izolace stěny pod obklad izolace těsnícími izolačními pásy vnitřní kout</t>
  </si>
  <si>
    <t>336</t>
  </si>
  <si>
    <t>78147221.R.1</t>
  </si>
  <si>
    <t>Montáž obkladů keramických hladkých lepených cementovým flexibilním lepidlem přes 22 do 25 ks/m2 vč. ukončení bílou plastovou lištou</t>
  </si>
  <si>
    <t>-1208173910</t>
  </si>
  <si>
    <t>337</t>
  </si>
  <si>
    <t>1679457620</t>
  </si>
  <si>
    <t>338</t>
  </si>
  <si>
    <t>998781104</t>
  </si>
  <si>
    <t>Přesun hmot tonážní pro obklady keramické v objektech v přes 24 do 36 m</t>
  </si>
  <si>
    <t>-1091378862</t>
  </si>
  <si>
    <t>Přesun hmot pro obklady keramické stanovený z hmotnosti přesunovaného materiálu vodorovná dopravní vzdálenost do 50 m v objektech výšky přes 24 do 36 m</t>
  </si>
  <si>
    <t>784</t>
  </si>
  <si>
    <t>Dokončovací práce - malby a tapety</t>
  </si>
  <si>
    <t>339</t>
  </si>
  <si>
    <t>784111001</t>
  </si>
  <si>
    <t>Oprášení (ometení ) podkladu v místnostech v do 3,80 m</t>
  </si>
  <si>
    <t>-723820214</t>
  </si>
  <si>
    <t>Oprášení (ometení) podkladu v místnostech výšky do 3,80 m</t>
  </si>
  <si>
    <t>340</t>
  </si>
  <si>
    <t>784181101</t>
  </si>
  <si>
    <t>Základní akrylátová jednonásobná bezbarvá penetrace podkladu v místnostech v do 3,80 m</t>
  </si>
  <si>
    <t>-1728203746</t>
  </si>
  <si>
    <t>Penetrace podkladu jednonásobná základní akrylátová bezbarvá v místnostech výšky do 3,80 m</t>
  </si>
  <si>
    <t>341</t>
  </si>
  <si>
    <t>78422110.R.1</t>
  </si>
  <si>
    <t>Dvojnásobné bílé malby ze směsí za sucha dobře otěruvzdorných s protiplísňovou přísadou v místnostech do 3,80 m</t>
  </si>
  <si>
    <t>1888994795</t>
  </si>
  <si>
    <t>-A_kerobklad</t>
  </si>
  <si>
    <t>"stěny a strop v koridoru"42,13*3,0+79,5</t>
  </si>
  <si>
    <t>"stěny původního výtahu"7,5*28,5</t>
  </si>
  <si>
    <t>D.1.4.A - Vytápění</t>
  </si>
  <si>
    <t xml:space="preserve">    730 - Ústřední vytápění</t>
  </si>
  <si>
    <t xml:space="preserve">      730.1 - Potrubí vč. tvarovek, kotvení, montáže, dodávky a příslušenství</t>
  </si>
  <si>
    <t xml:space="preserve">      730.2 - Izolace potrubí vč. tvarovek, montáže, kotvení. dodávky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</si>
  <si>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</si>
  <si>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</si>
  <si>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Vybavení kotelny - Armatury, zařízení vč. dodávky, montáže a příslušenství</t>
  </si>
  <si>
    <t xml:space="preserve">      730.6 - Armatury</t>
  </si>
  <si>
    <t>OST - Ostatní</t>
  </si>
  <si>
    <t>730</t>
  </si>
  <si>
    <t>Ústřední vytápění</t>
  </si>
  <si>
    <t>730.1</t>
  </si>
  <si>
    <t>Potrubí vč. tvarovek, kotvení, montáže, dodávky a příslušenství</t>
  </si>
  <si>
    <t>733122222</t>
  </si>
  <si>
    <t>Potrubí z uhlíkové oceli tenkostěnné vně pozink spojované lisováním D 15x1,2 mm</t>
  </si>
  <si>
    <t>-788999006</t>
  </si>
  <si>
    <t>Potrubí z trubek ocelových hladkých spojovaných lisováním z uhlíkové oceli tenkostěnné vně pozinkované PN 16, T= +110°C Ø 15/1,2</t>
  </si>
  <si>
    <t>733122223</t>
  </si>
  <si>
    <t>Potrubí z uhlíkové oceli tenkostěnné vně pozink spojované lisováním D 18x1,2 mm</t>
  </si>
  <si>
    <t>-866743041</t>
  </si>
  <si>
    <t>Potrubí z trubek ocelových hladkých spojovaných lisováním z uhlíkové oceli tenkostěnné vně pozinkované PN 16, T= +110°C Ø 18/1,2</t>
  </si>
  <si>
    <t>733122224</t>
  </si>
  <si>
    <t>Potrubí z uhlíkové oceli tenkostěnné vně pozink spojované lisováním D 22x1,5 mm</t>
  </si>
  <si>
    <t>-891896983</t>
  </si>
  <si>
    <t>Potrubí z trubek ocelových hladkých spojovaných lisováním z uhlíkové oceli tenkostěnné vně pozinkované PN 16, T= +110°C Ø 22/1,5</t>
  </si>
  <si>
    <t>733122225</t>
  </si>
  <si>
    <t>Potrubí z uhlíkové oceli tenkostěnné vně pozink spojované lisováním D 28x1,5 mm</t>
  </si>
  <si>
    <t>572657506</t>
  </si>
  <si>
    <t>Potrubí z trubek ocelových hladkých spojovaných lisováním z uhlíkové oceli tenkostěnné vně pozinkované PN 16, T= +110°C Ø 28/1,5</t>
  </si>
  <si>
    <t>733122226</t>
  </si>
  <si>
    <t>Potrubí z uhlíkové oceli tenkostěnné vně pozink spojované lisováním D 35x1,5 mm</t>
  </si>
  <si>
    <t>482745068</t>
  </si>
  <si>
    <t>Potrubí z trubek ocelových hladkých spojovaných lisováním z uhlíkové oceli tenkostěnné vně pozinkované PN 16, T= +110°C Ø 35/1,5</t>
  </si>
  <si>
    <t>733122228</t>
  </si>
  <si>
    <t>Potrubí z uhlíkové oceli tenkostěnné vně pozink spojované lisováním D 54x1,5 mm</t>
  </si>
  <si>
    <t>697511690</t>
  </si>
  <si>
    <t>Potrubí z trubek ocelových hladkých spojovaných lisováním z uhlíkové oceli tenkostěnné vně pozinkované PN 16, T= +110°C Ø 54/1,5</t>
  </si>
  <si>
    <t>733120815</t>
  </si>
  <si>
    <t>Demontáž potrubí ocelového hladkého D do 38</t>
  </si>
  <si>
    <t>1073186780</t>
  </si>
  <si>
    <t>Demontáž potrubí z trubek ocelových hladkých Ø do 38</t>
  </si>
  <si>
    <t>733120819</t>
  </si>
  <si>
    <t>Demontáž potrubí ocelového hladkého D přes 38 do 60,3</t>
  </si>
  <si>
    <t>-785215348</t>
  </si>
  <si>
    <t>Demontáž potrubí z trubek ocelových hladkých Ø přes 38 do 60,3</t>
  </si>
  <si>
    <t>730.2</t>
  </si>
  <si>
    <t>Izolace potrubí vč. tvarovek, montáže, kotvení. dodávky a příslušenství</t>
  </si>
  <si>
    <t>733811251R</t>
  </si>
  <si>
    <t>Ochrana potrubí ústředního vytápění termoizolačními pouzdry z kamenné vlny s hliníkovou povrchovou úpravou tl 30 mm DN do 22 mm</t>
  </si>
  <si>
    <t>-2013467819</t>
  </si>
  <si>
    <t xml:space="preserve">Ochrana potrubí termoizolačními pouzdry z kamenné vlny s hliníkovou povrchovou úpravou, tloušťky izolace 30 mm, vnitřního průměru izolace DN do 22 mm, stažení v příčném směru hliníkovou samolepící páskou nebo drátem. </t>
  </si>
  <si>
    <t>Poznámka k položce:_x000D_
dotaz č. 7_x000D_
_x000D_
změna materiálu tepelné izolace z PE izolačních pouzder na termoizolační pouzdra z kamenné vlny s hliníkovou povrchovou úpravou</t>
  </si>
  <si>
    <t>733811252R</t>
  </si>
  <si>
    <t>Ochrana potrubí ústředního vytápění termoizolačními pouzdry z kamenné vlny s hliníkovou povrchovou úpravou tl 40 mm DN přes 22 do 45 mm</t>
  </si>
  <si>
    <t>-1673135673</t>
  </si>
  <si>
    <t>Ochrana potrubí termoizolačními pouzdry z kamenné vlny s hliníkovou povrchovou úpravou, tloušťky izolace 40 mm, vnitřního průměru izolace DN přes 22 do 45 mm, stažení v příčném směru hliníkovou samolepící páskou nebo drátem.</t>
  </si>
  <si>
    <t>733811253R</t>
  </si>
  <si>
    <t>Ochrana potrubí ústředního vytápění termoizolačními pouzdry z kamenné vlny s hliníkovou povrchovou úpravou, tl 50 mm DN přes 45 do 63 mm</t>
  </si>
  <si>
    <t>-780208178</t>
  </si>
  <si>
    <t>Ochrana potrubí termoizolačními pouzdry z kamenné vlny s hliníkovou povrchovou úpravou, tloušťky izolace 50 mm, vnitřního průměru izolace DN přes 45 do 63 mm, stažení v příčném směru hliníkovou samolepící páskou nebo drátem.</t>
  </si>
  <si>
    <t>7338112R</t>
  </si>
  <si>
    <t>Izolační pouzdro pro sdružený rozdělovač/sběrač, PUR tepelná izolace s ALU povrchem, tl. 35 mm,  Tmax 90°C</t>
  </si>
  <si>
    <t>98097245</t>
  </si>
  <si>
    <t>Izolační pouzdro pro sdružený rozdělovač/sběrač, snímatelná PUR tepelná izolace s ALU kašírovaným
povrchem, tl. 35 mm,  Tmax 90°C</t>
  </si>
  <si>
    <t>Poznámka k položce:_x000D_
dotaz č. 8_x000D_
_x000D_
upřesnění tyou izolace, tloušťky</t>
  </si>
  <si>
    <t>7338113R</t>
  </si>
  <si>
    <t>Izolační pouzdro pro HVDT, PUR tepelná izolace s ALU povrchem, tl. 35 mm,  Tmax 90°C</t>
  </si>
  <si>
    <t>-1344015902</t>
  </si>
  <si>
    <t>Izolační pouzdro pro HVDT, snímatelná PUR tepelná izolace s ALU kašírovaným povrchem,  tl. 35 mm,  Tmax 90°C</t>
  </si>
  <si>
    <t>713410831R</t>
  </si>
  <si>
    <t>Odstranění izolace tepelné potrubí pásy nebo rohožemi s AL fólií staženými drátem tl do 50 mm</t>
  </si>
  <si>
    <t>1683506303</t>
  </si>
  <si>
    <t>Odstranění tepelné izolace potrubí a ohybů pásy nebo rohožemi s povrchovou úpravou hliníkovou fólií, tloušťka izolace do 50 mm</t>
  </si>
  <si>
    <t>Poznámka k položce:_x000D_
dotaz č. 13_x000D_
_x000D_
položka nově přidána</t>
  </si>
  <si>
    <t>713410833R</t>
  </si>
  <si>
    <t>Odstranění izolace tepelné potrubí pásy nebo rohožemi s AL fólií staženými drátem tl přes 50 mm</t>
  </si>
  <si>
    <t>1328289271</t>
  </si>
  <si>
    <t>Odstranění tepelné izolace potrubí a ohybů pásy nebo rohožemi s povrchovou úpravou hliníkovou fólií, tloušťka izolace přes 50 mm</t>
  </si>
  <si>
    <t>730.3</t>
  </si>
  <si>
    <t>Otopná tělesa vč. montáže, dodávky a příslušenství</t>
  </si>
  <si>
    <t>735152251</t>
  </si>
  <si>
    <t>Otopné těleso panelové VK jednodeskové středové dolní připojení 1 přídavná přestupní plocha výška/délka 500/400 mm výkon 343 W</t>
  </si>
  <si>
    <t>-2084152607</t>
  </si>
  <si>
    <t>Otopná tělesa panelová VK jednodesková středové dolní připojení PN 1,0 MPa, T do 110°C s jednou přídavnou přestupní plochou výšky tělesa 500 mm stavební délky / výkonu 400 mm / 343 W</t>
  </si>
  <si>
    <t>Poznámka k položce:_x000D_
dotaz č. 9_x000D_
_x000D_
doplněno "středové dolní připojení"</t>
  </si>
  <si>
    <t>735152252</t>
  </si>
  <si>
    <t>Otopné těleso panelové VK středové dolní připojení jednodeskové 1 přídavná přestupní plocha výška/délka 500/500 mm výkon 429 W</t>
  </si>
  <si>
    <t>-812287020</t>
  </si>
  <si>
    <t>Otopná tělesa panelová VK jednodesková středové dolní připojení PN 1,0 MPa, T do 110°C s jednou přídavnou přestupní plochou výšky tělesa 500 mm stavební délky / výkonu 500 mm / 429 W</t>
  </si>
  <si>
    <t>735152452</t>
  </si>
  <si>
    <t>Otopné těleso panelové VK středové dolní připojení dvoudeskové 1 přídavná přestupní plocha výška/délka 500/500 mm výkon 559 W</t>
  </si>
  <si>
    <t>-1531465160</t>
  </si>
  <si>
    <t>Otopná tělesa panelová VK středové dolní připojení dvoudesková PN 1,0 MPa, T do 110°C s jednou přídavnou přestupní plochou výšky tělesa 500 mm stavební délky / výkonu 500 mm / 559 W</t>
  </si>
  <si>
    <t>735152455</t>
  </si>
  <si>
    <t>Otopné těleso panelové VK středové dolní připojení dvoudeskové 1 přídavná přestupní plocha výška/délka 500/800 mm výkon 894 W</t>
  </si>
  <si>
    <t>-802877043</t>
  </si>
  <si>
    <t>Otopná tělesa panelová VK středové dolní připojení dvoudesková PN 1,0 MPa, T do 110°C s jednou přídavnou přestupní plochou výšky tělesa 500 mm stavební délky / výkonu 800 mm / 894 W</t>
  </si>
  <si>
    <t>735152456</t>
  </si>
  <si>
    <t>Otopné těleso panelové VK středové dolní připojení dvoudeskové 1 přídavná přestupní plocha výška/délka 500/900 mm výkon 1005 W</t>
  </si>
  <si>
    <t>-725429236</t>
  </si>
  <si>
    <t>Otopná tělesa panelová VK středové dolní připojení dvoudesková PN 1,0 MPa, T do 110°C s jednou přídavnou přestupní plochou výšky tělesa 500 mm stavební délky / výkonu 900 mm / 1005 W</t>
  </si>
  <si>
    <t>735152457</t>
  </si>
  <si>
    <t>Otopné těleso panelové VK středové dolní připojení dvoudeskové 1 přídavná přestupní plocha výška/délka 500/1000 mm výkon 1117 W</t>
  </si>
  <si>
    <t>1860294399</t>
  </si>
  <si>
    <t>Otopná tělesa panelová VK středové dolní připojení dvoudesková PN 1,0 MPa, T do 110°C s jednou přídavnou přestupní plochou výšky tělesa 500 mm stavební délky / výkonu 1000 mm / 1117 W</t>
  </si>
  <si>
    <t>735152458</t>
  </si>
  <si>
    <t>Otopné těleso panelové VK středové dolní připojení dvoudeskové 1 přídavná přestupní plocha výška/délka 500/1100 mm výkon 1229 W</t>
  </si>
  <si>
    <t>1755179247</t>
  </si>
  <si>
    <t>Otopná tělesa panelová VK středové dolní připojení dvoudesková PN 1,0 MPa, T do 110°C s jednou přídavnou přestupní plochou výšky tělesa 500 mm stavební délky / výkonu 1100 mm / 1229 W</t>
  </si>
  <si>
    <t>735152459</t>
  </si>
  <si>
    <t>Otopné těleso panelové VK středové dolní připojení dvoudeskové 1 přídavná přestupní plocha výška/délka 500/1200 mm výkon 1340 W</t>
  </si>
  <si>
    <t>-804850816</t>
  </si>
  <si>
    <t>Otopná tělesa panelová VK středové dolní připojení dvoudesková PN 1,0 MPa, T do 110°C s jednou přídavnou přestupní plochou výšky tělesa 500 mm stavební délky / výkonu 1200 mm / 1340 W</t>
  </si>
  <si>
    <t>735152497</t>
  </si>
  <si>
    <t>Otopné těleso panelové VK středové dolní připojení dvoudeskové 1 přídavná přestupní plocha výška/délka 900/1000 mm výkon 1754 W</t>
  </si>
  <si>
    <t>-1975742073</t>
  </si>
  <si>
    <t>Otopná tělesa panelová VK středové dolní připojení dvoudesková PN 1,0 MPa, T do 110°C s jednou přídavnou přestupní plochou výšky tělesa 900 mm stavební délky / výkonu 1000 mm / 1754 W</t>
  </si>
  <si>
    <t>735152552</t>
  </si>
  <si>
    <t>Otopné těleso panelové VK středové dolní připojení dvoudeskové 2 přídavné přestupní plochy výška/délka 500/500 mm výkon 726 W</t>
  </si>
  <si>
    <t>748726036</t>
  </si>
  <si>
    <t>Otopná tělesa panelová VK středové dolní připojení dvoudesková PN 1,0 MPa, T do 110°C se dvěma přídavnými přestupními plochami výšky tělesa 500 mm stavební délky / výkonu 500 mm / 726 W</t>
  </si>
  <si>
    <t>735152554</t>
  </si>
  <si>
    <t>Otopné těleso panelové VK středové dolní připojení dvoudeskové 2 přídavné přestupní plochy výška/délka 500/700 mm výkon 1016 W</t>
  </si>
  <si>
    <t>-1265185328</t>
  </si>
  <si>
    <t>Otopná tělesa panelová VK středové dolní připojení dvoudesková PN 1,0 MPa, T do 110°C se dvěma přídavnými přestupními plochami výšky tělesa 500 mm stavební délky / výkonu 700 mm / 1016 W</t>
  </si>
  <si>
    <t>735152555</t>
  </si>
  <si>
    <t>Otopné těleso panelové VK středové dolní připojení dvoudeskové 2 přídavné přestupní plochy výška/délka 500/800 mm výkon 1162 W</t>
  </si>
  <si>
    <t>16197927</t>
  </si>
  <si>
    <t>Otopná tělesa panelová VK středové dolní připojení dvoudesková  PN 1,0 MPa, T do 110°C se dvěma přídavnými přestupními plochami výšky tělesa 500 mm stavební délky / výkonu 800 mm / 1162 W</t>
  </si>
  <si>
    <t>735152561</t>
  </si>
  <si>
    <t>Otopné těleso panelové VK středové dolní připojení dvoudeskové 2 přídavné přestupní plochy výška/délka 500/1600 mm výkon 2323 W</t>
  </si>
  <si>
    <t>617739281</t>
  </si>
  <si>
    <t>Otopná tělesa panelová VK středové dolní připojení dvoudesková PN 1,0 MPa, T do 110°C se dvěma přídavnými přestupními plochami výšky tělesa 500 mm stavební délky / výkonu 1600 mm / 2323 W</t>
  </si>
  <si>
    <t>735160131</t>
  </si>
  <si>
    <t>Otopné těleso trubkové středové dolní připojení teplovodní výška/délka 1 500/450 mm</t>
  </si>
  <si>
    <t>-1828130324</t>
  </si>
  <si>
    <t>Otopná tělesa trubková teplovodní na stěnu středové dolní připojení výšky tělesa 1 500 mm, délky 450 mm</t>
  </si>
  <si>
    <t>73511181R</t>
  </si>
  <si>
    <t>Demontáž otopných těles stávajících</t>
  </si>
  <si>
    <t>2015791712</t>
  </si>
  <si>
    <t>Demontáž otopných těles litinových článkových</t>
  </si>
  <si>
    <t>730.4</t>
  </si>
  <si>
    <t>Armatury pro připojení otopných těles vč. dodávky, montáže a příslušenství</t>
  </si>
  <si>
    <t>734222812</t>
  </si>
  <si>
    <t>Ventil závitový termostatický přímý G 1/2 PN 16 do 110°C s ruční hlavou chromovaný</t>
  </si>
  <si>
    <t>-1950013608</t>
  </si>
  <si>
    <t>Ventily regulační závitové termostatické, s hlavicí ručního ovládání PN 16 do 110°C přímé chromované G 1/2</t>
  </si>
  <si>
    <t>Poznámka k položce:_x000D_
dotaz č. 10_x000D_
_x000D_
Položka č. 29 zrušena</t>
  </si>
  <si>
    <t>734221682</t>
  </si>
  <si>
    <t>Termostatická hlavice kapalinová PN 10 do 110°C otopných těles VK</t>
  </si>
  <si>
    <t>-1180741645</t>
  </si>
  <si>
    <t>Ventily regulační závitové hlavice termostatické pro ovládání ventilů PN 10 do 110°C kapalinové otopných těles VK</t>
  </si>
  <si>
    <t>734261402</t>
  </si>
  <si>
    <t>Armatura připojovací rohová G 1/2x18 PN 10 do 110°C radiátorů typu VK</t>
  </si>
  <si>
    <t>-704311059</t>
  </si>
  <si>
    <t>Šroubení připojovací armatury radiátorů VK PN 10 do 110°C, regulační uzavíratelné rohové G 1/2 x 18</t>
  </si>
  <si>
    <t>734261333</t>
  </si>
  <si>
    <t>Šroubení topenářské rohové G 1/2 PN 16 do 120°C</t>
  </si>
  <si>
    <t>992673850</t>
  </si>
  <si>
    <t>Šroubení topenářské PN 16 do 120°C rohové G 1/2</t>
  </si>
  <si>
    <t>Poznámka k položce:_x000D_
dotaz č. 10_x000D_
_x000D_
Položka č. 32 zrušena</t>
  </si>
  <si>
    <t>734109R</t>
  </si>
  <si>
    <t xml:space="preserve">Připojovací armatura pro trubkové těleso,  DN 15 vč. příslušenství </t>
  </si>
  <si>
    <t>1961593604</t>
  </si>
  <si>
    <t>734000R</t>
  </si>
  <si>
    <t xml:space="preserve">Svěrné šroubení 1/2" pro ocelové potrubí </t>
  </si>
  <si>
    <t>1879011113</t>
  </si>
  <si>
    <t>Poznámka k položce:_x000D_
dotaz č. 11_x000D_
_x000D_
Položka č. 69 nově přidána</t>
  </si>
  <si>
    <t>730.5</t>
  </si>
  <si>
    <t>Vybavení kotelny - Armatury, zařízení vč. dodávky, montáže a příslušenství</t>
  </si>
  <si>
    <t>732421417</t>
  </si>
  <si>
    <t>Čerpadlo teplovodní mokroběžné závitové oběhové DN 25 výtlak do 7,0 m průtok 7,0 m3/h PN 10 pro vytápění</t>
  </si>
  <si>
    <t>-781192629</t>
  </si>
  <si>
    <t>Čerpadla teplovodní mokroběžná závitová oběhová pro teplovodní vytápění (elektronicky řízená) PN 10, do 110°C DN přípojky/dopravní výška H (m) - čerpací výkon Q (m3/h) DN 25 / do 7,0 m / 7,0 m3/h</t>
  </si>
  <si>
    <t>734295022</t>
  </si>
  <si>
    <t>Směšovací ventil otopných a chladicích systémů závitový třícestný G 1" se servomotorem</t>
  </si>
  <si>
    <t>2040461215</t>
  </si>
  <si>
    <t>Směšovací armatury otopných a chladících systémů ventily závitové PN 10 T= 120°C třícestné se servomotorem G 1</t>
  </si>
  <si>
    <t>73441211R</t>
  </si>
  <si>
    <t>Měřič tepla, Qn 6, G 1, ultrazvukový</t>
  </si>
  <si>
    <t>-1503677173</t>
  </si>
  <si>
    <t>Teploměry technické kompaktní měřiče tepla jmenovitý průtok Qn (m3/h) 2,5 3/4", ultrazvukový</t>
  </si>
  <si>
    <t>732112228R</t>
  </si>
  <si>
    <t>Rozdělovač sběrač sdružený hydraulický (průtok Q=7,5 m3/h), 2 výstupní větve</t>
  </si>
  <si>
    <t>1374945849</t>
  </si>
  <si>
    <t>Rozdělovače a sběrače sdružené hydraulické závitové (průtok Q=7,5 m3/h), připojovací hrdla od zdroje G 2", připojovací hrdla výstupní G 6/4", rozteč výstupních hrdel 250 mm, celková délka 1200 mm</t>
  </si>
  <si>
    <t xml:space="preserve">Poznámka k položce:_x000D_
dotaz č. 12_x000D_
_x000D_
Doplněna technická specifikace pro položky č. 37, 38, 59, 63. </t>
  </si>
  <si>
    <t>732113103R</t>
  </si>
  <si>
    <t>Hydraulický vyrovnávač dynamických tlaků, průměr 159 mm, PN 6  přírubový, max. průtok Q=12 m3/h, včetně příslušenství</t>
  </si>
  <si>
    <t>1839140832</t>
  </si>
  <si>
    <t>Hydraulické vyrovnávače dynamických tlaků přírubové PN 6, max. průtok Q=12 m3/h, průměr 159 mm, včetně příslušenství</t>
  </si>
  <si>
    <t>734211120</t>
  </si>
  <si>
    <t>Ventil závitový odvzdušňovací G 1/2 PN 14 do 120°C automatický</t>
  </si>
  <si>
    <t>899870753</t>
  </si>
  <si>
    <t>Ventily odvzdušňovací závitové automatické PN 14 do 120°C G 1/2</t>
  </si>
  <si>
    <t>734163446</t>
  </si>
  <si>
    <t>Filtr DN 50 PN 40 do 400°C z uhlíkové oceli s vypouštěcí přírubou</t>
  </si>
  <si>
    <t>-1596781171</t>
  </si>
  <si>
    <t>Filtry z uhlíkové oceli s čístícím víkem nebo vypouštěcí zátkou PN 40 do 400°C DN 50</t>
  </si>
  <si>
    <t>734242415</t>
  </si>
  <si>
    <t>Ventil závitový zpětný přímý G 5/4 PN 16 do 110°C</t>
  </si>
  <si>
    <t>-179664921</t>
  </si>
  <si>
    <t>Ventily zpětné závitové PN 16 do 110°C přímé G 5/4</t>
  </si>
  <si>
    <t>734292724</t>
  </si>
  <si>
    <t>Kohout kulový přímý G 3/4 PN 42 do 185°C vnitřní závit s vypouštěním</t>
  </si>
  <si>
    <t>-608880881</t>
  </si>
  <si>
    <t>Ostatní armatury kulové kohouty PN 42 do 185°C přímé vnitřní závit s vypouštěním G 3/4</t>
  </si>
  <si>
    <t>734292716</t>
  </si>
  <si>
    <t>Kohout kulový přímý G 1 1/4 PN 42 do 185°C vnitřní závit</t>
  </si>
  <si>
    <t>274588780</t>
  </si>
  <si>
    <t>Ostatní armatury kulové kohouty PN 42 do 185°C přímé vnitřní závit G 1 1/4</t>
  </si>
  <si>
    <t>734111414</t>
  </si>
  <si>
    <t>Ventil přírubový uzavírací přímý DN 50 PN 16 do 300°C ovládaný ručně</t>
  </si>
  <si>
    <t>-911513448</t>
  </si>
  <si>
    <t>Ventily uzavírací přírubové přímé ovládané ručně PN 16 do 300°C (V 30 111 616) DN 50</t>
  </si>
  <si>
    <t>734411117</t>
  </si>
  <si>
    <t>Teploměr technický s pevným stonkem a jímkou zadní připojení průměr 80 mm délky 100 mm</t>
  </si>
  <si>
    <t>-1260026711</t>
  </si>
  <si>
    <t>Teploměry technické s pevným stonkem a jímkou zadní připojení (axiální) průměr 80 mm délka stonku 100 mm</t>
  </si>
  <si>
    <t>734220117</t>
  </si>
  <si>
    <t>Ventil závitový regulační přímý G 2 PN 25 do 120°C vyvažovací bez vypouštění</t>
  </si>
  <si>
    <t>1813495036</t>
  </si>
  <si>
    <t>Ventily regulační závitové vyvažovací přímé bez vypouštění PN 25 do 120°C G 2</t>
  </si>
  <si>
    <t>730.6</t>
  </si>
  <si>
    <t>Armatury</t>
  </si>
  <si>
    <t>734292715</t>
  </si>
  <si>
    <t>Kohout kulový přímý G 1 PN 42 do 185°C vnitřní závit</t>
  </si>
  <si>
    <t>-2044559942</t>
  </si>
  <si>
    <t>Ostatní armatury kulové kohouty PN 42 do 185°C přímé vnitřní závit G 1</t>
  </si>
  <si>
    <t>734292713</t>
  </si>
  <si>
    <t>Kohout kulový přímý G 1/2 PN 42 do 185°C vnitřní závit</t>
  </si>
  <si>
    <t>358685113</t>
  </si>
  <si>
    <t>Ostatní armatury kulové kohouty PN 42 do 185°C přímé vnitřní závit G 1/2</t>
  </si>
  <si>
    <t>1546161182</t>
  </si>
  <si>
    <t>734291123</t>
  </si>
  <si>
    <t>Kohout plnící a vypouštěcí G 1/2 PN 10 do 140°C závitový</t>
  </si>
  <si>
    <t>523757244</t>
  </si>
  <si>
    <t>Ostatní armatury kohouty plnicí a vypouštěcí PN 10 do 90°C G 1/2</t>
  </si>
  <si>
    <t>734220112</t>
  </si>
  <si>
    <t>Ventil závitový regulační přímý G 1/2 PN 25 do 120°C vyvažovací bez vypouštění</t>
  </si>
  <si>
    <t>48131697</t>
  </si>
  <si>
    <t>Ventily regulační závitové vyvažovací přímé bez vypouštění PN 25 do 120°C G 1/2</t>
  </si>
  <si>
    <t>734220113</t>
  </si>
  <si>
    <t>Ventil závitový regulační přímý G 3/4 PN 25 do 120°C vyvažovací bez vypouštění</t>
  </si>
  <si>
    <t>54750562</t>
  </si>
  <si>
    <t>Ventily regulační závitové vyvažovací přímé bez vypouštění PN 25 do 120°C G 3/4</t>
  </si>
  <si>
    <t>734220114</t>
  </si>
  <si>
    <t>Ventil závitový regulační přímý G 1 PN 25 do 120°C vyvažovací bez vypouštění</t>
  </si>
  <si>
    <t>-2129928559</t>
  </si>
  <si>
    <t>Ventily regulační závitové vyvažovací přímé bez vypouštění PN 25 do 120°C G 1</t>
  </si>
  <si>
    <t>73410081R</t>
  </si>
  <si>
    <t>Demontáž armatur pro vytápění</t>
  </si>
  <si>
    <t>565446415</t>
  </si>
  <si>
    <t>Demontáž armatur pro vytápění
Pozn. uveden přibližný počet demontovaných armatur</t>
  </si>
  <si>
    <t xml:space="preserve">Poznámka k položce:_x000D_
dotaz č. 13_x000D_
_x000D_
položka nově přidána_x000D_
_x000D_
</t>
  </si>
  <si>
    <t>OST</t>
  </si>
  <si>
    <t>Ostatní</t>
  </si>
  <si>
    <t>OST1.1</t>
  </si>
  <si>
    <t>-1138344303</t>
  </si>
  <si>
    <t>OST1.2</t>
  </si>
  <si>
    <t>Výrobní dokumentace</t>
  </si>
  <si>
    <t>-2110995820</t>
  </si>
  <si>
    <t>OST2</t>
  </si>
  <si>
    <t>Spojovací a kotevní materiál</t>
  </si>
  <si>
    <t>%</t>
  </si>
  <si>
    <t>815667781</t>
  </si>
  <si>
    <t>OST3</t>
  </si>
  <si>
    <t>Zkouška v rámci montážních prací - Topná zkouška</t>
  </si>
  <si>
    <t>h</t>
  </si>
  <si>
    <t>174109649</t>
  </si>
  <si>
    <t>OST4</t>
  </si>
  <si>
    <t>Zkouška v rámci montážních prací - Tlaková zkouška</t>
  </si>
  <si>
    <t>kpl</t>
  </si>
  <si>
    <t>-1532819189</t>
  </si>
  <si>
    <t>OST5.1</t>
  </si>
  <si>
    <t>Stavební přípomoce (vč. prostupů)</t>
  </si>
  <si>
    <t>soub</t>
  </si>
  <si>
    <t>393758681</t>
  </si>
  <si>
    <t>Stavební přípomoce (vč. prostupů)
Jedná se veškeré pomocné o stavební práce a režijní náklady, které přímo souvisí s dodávkou této části a jsou nezbytné k jejímu úplnému dokončení a nejsou naceněny v rámci samostatně uvedené položky. Jedná se zejména stavební úpravy související s přípravou tras vedení potrubí a montáže zařízení. Tj. obecně bouraní prostupů vč. zpětného zapravení, lokální demontáže podhledů popř. opláštění potrubí vč. uvedení do původního stavu. Příprava pro zavěšení potrubí.</t>
  </si>
  <si>
    <t>OST5.2</t>
  </si>
  <si>
    <t>Režie</t>
  </si>
  <si>
    <t>-1211550014</t>
  </si>
  <si>
    <t>OST5.3</t>
  </si>
  <si>
    <t>Doprava</t>
  </si>
  <si>
    <t>1594302591</t>
  </si>
  <si>
    <t>OST11</t>
  </si>
  <si>
    <t>Přesun hmot pro vytápění  stanovený procentní sazbou (%) z ceny vodorovná dopravní vzdálenost do 50 m v objektech výšky do 6 m</t>
  </si>
  <si>
    <t>-554669105</t>
  </si>
  <si>
    <t>OST12</t>
  </si>
  <si>
    <t>Propojení s profesí elektroinstalace - elektrické připojení čerpadel, pohonů směšovačů, zapojení regulace</t>
  </si>
  <si>
    <t>749698330</t>
  </si>
  <si>
    <t>OST13</t>
  </si>
  <si>
    <t>Požární ucpávky</t>
  </si>
  <si>
    <t>1289952733</t>
  </si>
  <si>
    <t>M1</t>
  </si>
  <si>
    <t>Montáž zařízení ve strojovně UT</t>
  </si>
  <si>
    <t>-1320408492</t>
  </si>
  <si>
    <t>M2</t>
  </si>
  <si>
    <t>Napojení na stávající rozvody UT</t>
  </si>
  <si>
    <t>-1809904339</t>
  </si>
  <si>
    <t>OST5.3.D</t>
  </si>
  <si>
    <t>Doprava kovových materiálů na místo likvidace</t>
  </si>
  <si>
    <t>-1446808900</t>
  </si>
  <si>
    <t>Poznámka k položce:_x000D_
dotaz č. 6_x000D_
_x000D_
položka nově přidána_x000D_
Doplněny položky č. 72, 73, 74 - položky pro přesun, dopravu, likvidaci demontovaných hmot.</t>
  </si>
  <si>
    <t>OST5.4.D</t>
  </si>
  <si>
    <t>Doprava izolačních materiálů na místo likvidace, ekologická likvidace</t>
  </si>
  <si>
    <t>-45714461</t>
  </si>
  <si>
    <t>Doprava demontovaného materiálu na místo likvidace, ekologická likvidace</t>
  </si>
  <si>
    <t>Poznámka k položce:_x000D_
dotaz č. 6_x000D_
_x000D_
Doplněny položky č. 72, 73, 74 - položky pro přesun, dopravu, likvidaci demontovaných hmot.</t>
  </si>
  <si>
    <t>OST11.D</t>
  </si>
  <si>
    <t>Přesun hmot (po demontáži) pro vytápění  stanovený procentní sazbou (%) z ceny vodorovná dopravní vzdálenost do 50 m v objektech výšky do 20 m</t>
  </si>
  <si>
    <t>-444245079</t>
  </si>
  <si>
    <t>D.1.4.C - Vzduchotechnika a chlazení</t>
  </si>
  <si>
    <t xml:space="preserve">    751 - Vzduchotechnika</t>
  </si>
  <si>
    <t xml:space="preserve">      zař. č. 1 - Hygienické zázemí</t>
  </si>
  <si>
    <t xml:space="preserve">      zař. č. 2 - Větrání výtahové šachty</t>
  </si>
  <si>
    <t xml:space="preserve">      zař. č. 3 - Větrání ostatních prostor</t>
  </si>
  <si>
    <t xml:space="preserve">      zař. č. 4 - Větrání CHÚC B - schodiště</t>
  </si>
  <si>
    <t xml:space="preserve">      zař. č. 5 - Větrání CHÚC B - 1.NP</t>
  </si>
  <si>
    <t xml:space="preserve">      zař. č. 6 - Chlazení náhradní zdroj</t>
  </si>
  <si>
    <t xml:space="preserve">    OST - Ostatní</t>
  </si>
  <si>
    <t>751</t>
  </si>
  <si>
    <t>Vzduchotechnika</t>
  </si>
  <si>
    <t>zař. č. 1</t>
  </si>
  <si>
    <t>Hygienické zázemí</t>
  </si>
  <si>
    <t>751111131</t>
  </si>
  <si>
    <t>Montáž ventilátoru axiálního nízkotlakého potrubního základního D do 200 mm</t>
  </si>
  <si>
    <t>-1194134832</t>
  </si>
  <si>
    <t>Montáž ventilátoru axiálního nízkotlakého potrubního základního, průměru do 200 mm</t>
  </si>
  <si>
    <t>42914537R</t>
  </si>
  <si>
    <t>ventilátor axiální diagonální potrubní plastový úsporný IP44 připojení D 200mm EC motor Q=620 m3/h, dP=150 Pa vč. příslušenství</t>
  </si>
  <si>
    <t>-331267408</t>
  </si>
  <si>
    <t>ventilátor axiální diagonální potrubní plastový úsporný IP44 připojení D 200mm</t>
  </si>
  <si>
    <t>42914534R</t>
  </si>
  <si>
    <t>ventilátor axiální diagonální potrubní plastový úsporný IP44 připojení D 125mm EC motor Q=160 m3/h, dP=120 Pa vč. příslušenství</t>
  </si>
  <si>
    <t>-2137862700</t>
  </si>
  <si>
    <t>ventilátor axiální diagonální potrubní plastový úsporný IP44 připojení D 125mm</t>
  </si>
  <si>
    <t>751111133</t>
  </si>
  <si>
    <t>Montáž ventilátoru axiálního nízkotlakého potrubního základního D přes 300 do 400 mm</t>
  </si>
  <si>
    <t>1881781185</t>
  </si>
  <si>
    <t>Montáž ventilátoru axiálního nízkotlakého potrubního základního, průměru přes 300 do 400 mm</t>
  </si>
  <si>
    <t>42914539R</t>
  </si>
  <si>
    <t>ventilátor axiální diagonální potrubní plastový úsporný IP44 připojení D 315mm EC motor Q=1 040 m3/h, dP=200 Pa vč. příslušenství</t>
  </si>
  <si>
    <t>-519188265</t>
  </si>
  <si>
    <t>ventilátor axiální diagonální potrubní plastový úsporný IP44 připojení D 315mm</t>
  </si>
  <si>
    <t>751.DG.ST.R1</t>
  </si>
  <si>
    <t>stříška atyp  - ochrana ventilátorů na střeše proti povětrnosti vč. montáže</t>
  </si>
  <si>
    <t>1335606652</t>
  </si>
  <si>
    <t>střížka  - ochrana ventilátorů na střeše proti povětrnosti vč. montáže</t>
  </si>
  <si>
    <t>751344112</t>
  </si>
  <si>
    <t>Montáž tlumiče hluku pro kruhové potrubí D přes 100 do 200 mm</t>
  </si>
  <si>
    <t>-1926356909</t>
  </si>
  <si>
    <t>Montáž tlumičů hluku pro kruhové potrubí, průměru přes 100 do 200 mm</t>
  </si>
  <si>
    <t>42976002R</t>
  </si>
  <si>
    <t>tlumič hluku kruhový  s nízkou výškou Pz, D 125mm, l=1000mm</t>
  </si>
  <si>
    <t>1731377714</t>
  </si>
  <si>
    <t xml:space="preserve">tlumič hluku kruhový Pz, D 125mm, l=1000mm
Tlumič hluku s nízkou instalační výškou.
Čtyřhranné tlumiče hluku s kruhovým připojením s izolací z minerální vlny a vnitřním perforovaným plechem
</t>
  </si>
  <si>
    <t>42976002R2</t>
  </si>
  <si>
    <t>tlumič hluku kruhový  s nízkou výškou Pz, D 125mm, l=500mm</t>
  </si>
  <si>
    <t>934122728</t>
  </si>
  <si>
    <t>42976006R</t>
  </si>
  <si>
    <t>tlumič hluku kruhový Pz s nizkou výškou, D 200mm, l=1000mm</t>
  </si>
  <si>
    <t>1765558720</t>
  </si>
  <si>
    <t xml:space="preserve">tlumič hluku kruhový Pz, D 200mm, l=1000mm
Tlumič hluku s nízkou instalační výškou.
Čtyřhranné tlumiče hluku s kruhovým připojením s izolací z minerální vlny a vnitřním perforovaným plechem
</t>
  </si>
  <si>
    <t>42976006R2</t>
  </si>
  <si>
    <t>tlumič hluku kruhový Pz s nizkou výškou, D 200mm, l=500mm</t>
  </si>
  <si>
    <t>-1426327576</t>
  </si>
  <si>
    <t>751344114</t>
  </si>
  <si>
    <t>Montáž tlumiče hluku pro kruhové potrubí D přes 300 do 400 mm</t>
  </si>
  <si>
    <t>-1450264653</t>
  </si>
  <si>
    <t>Montáž tlumičů hluku pro kruhové potrubí, průměru přes 300 do 400 mm</t>
  </si>
  <si>
    <t>42976010</t>
  </si>
  <si>
    <t>tlumič hluku kruhový Pz, D 315mm, l=1000mm</t>
  </si>
  <si>
    <t>1605935377</t>
  </si>
  <si>
    <t>751514778</t>
  </si>
  <si>
    <t>Montáž protidešťové stříšky nebo výfukové hlavice do plechového potrubí kruhové bez příruby D přes 300 do 400 mm</t>
  </si>
  <si>
    <t>-1461326088</t>
  </si>
  <si>
    <t>Montáž protidešťové stříšky nebo výfukové hlavice do plechového potrubí kruhové bez příruby, průměru přes 300 do 400 mm</t>
  </si>
  <si>
    <t>42972031</t>
  </si>
  <si>
    <t>výfukový kus šikmý Pz 45° D 315mm</t>
  </si>
  <si>
    <t>-496341435</t>
  </si>
  <si>
    <t>751322012</t>
  </si>
  <si>
    <t>Montáž talířového ventilu D přes 100 do 200 mm</t>
  </si>
  <si>
    <t>40920787</t>
  </si>
  <si>
    <t>Montáž talířových ventilů, anemostatů, dýz talířového ventilu, průměru přes 100 do 200 mm</t>
  </si>
  <si>
    <t>42972212</t>
  </si>
  <si>
    <t>ventil talířový pro odvod vzduchu kovový D 100mm</t>
  </si>
  <si>
    <t>911641141</t>
  </si>
  <si>
    <t>0 "6-9 NP</t>
  </si>
  <si>
    <t>2*4 "2-5 NP</t>
  </si>
  <si>
    <t>0 " 1NP</t>
  </si>
  <si>
    <t>0 "1PP</t>
  </si>
  <si>
    <t>42972213</t>
  </si>
  <si>
    <t>ventil talířový pro odvod vzduchu kovový D 125mm</t>
  </si>
  <si>
    <t>-966179593</t>
  </si>
  <si>
    <t>6*4 "6-9 NP</t>
  </si>
  <si>
    <t>4*1 " 1NP</t>
  </si>
  <si>
    <t>2*1 "1PP</t>
  </si>
  <si>
    <t>42972215</t>
  </si>
  <si>
    <t>ventil talířový pro odvod vzduchu kovový D 160mm</t>
  </si>
  <si>
    <t>2051061404</t>
  </si>
  <si>
    <t>8 "1PP</t>
  </si>
  <si>
    <t>751514679</t>
  </si>
  <si>
    <t>Montáž škrtící klapky nebo zpětné klapky do plechového potrubí kruhové bez příruby D přes 100 do 200 mm</t>
  </si>
  <si>
    <t>1244448076</t>
  </si>
  <si>
    <t>Montáž škrtící klapky nebo zpětné klapky do plechového potrubí kruhové bez příruby, průměru přes 100 do 200 mm</t>
  </si>
  <si>
    <t>42981300</t>
  </si>
  <si>
    <t>klapka kruhová regulační Pz D 100mm</t>
  </si>
  <si>
    <t>1176534002</t>
  </si>
  <si>
    <t>42981002</t>
  </si>
  <si>
    <t>klapka kruhová regulační Pz D 125mm</t>
  </si>
  <si>
    <t>-1696608260</t>
  </si>
  <si>
    <t>1889895656</t>
  </si>
  <si>
    <t>42971020</t>
  </si>
  <si>
    <t>klapka kruhová zpětná Pz D 125mm</t>
  </si>
  <si>
    <t>-1434954034</t>
  </si>
  <si>
    <t>42971024</t>
  </si>
  <si>
    <t>klapka kruhová zpětná Pz D 200mm</t>
  </si>
  <si>
    <t>1310359292</t>
  </si>
  <si>
    <t>751514681</t>
  </si>
  <si>
    <t>Montáž škrtící klapky nebo zpětné klapky do plechového potrubí kruhové bez příruby D přes 300 do 400 mm</t>
  </si>
  <si>
    <t>1988570597</t>
  </si>
  <si>
    <t>Montáž škrtící klapky nebo zpětné klapky do plechového potrubí kruhové bez příruby, průměru přes 300 do 400 mm</t>
  </si>
  <si>
    <t>42971032</t>
  </si>
  <si>
    <t>klapka kruhová zpětná Pz D 315mm</t>
  </si>
  <si>
    <t>-1301689818</t>
  </si>
  <si>
    <t>751398051</t>
  </si>
  <si>
    <t>Montáž protidešťové žaluzie nebo žaluziové klapky na čtyřhranné potrubí do 0,150 m2</t>
  </si>
  <si>
    <t>-666020426</t>
  </si>
  <si>
    <t>Montáž ostatních zařízení protidešťové žaluzie nebo žaluziové klapky na čtyřhranné potrubí, průřezu do 0,150 m2</t>
  </si>
  <si>
    <t>42972917R</t>
  </si>
  <si>
    <t>Protidešťová žaluzie 315x315 mm Sef=0,061  m2</t>
  </si>
  <si>
    <t>528334296</t>
  </si>
  <si>
    <t>Protidešťová žaluzie pevnými lamelami včetně rámu a  nástříku RAL dle  požadavku stavby</t>
  </si>
  <si>
    <t>42972915R</t>
  </si>
  <si>
    <t>Protidešťová žaluzie 200x200 mm Sef=0,021  m2</t>
  </si>
  <si>
    <t>1469534677</t>
  </si>
  <si>
    <t>751510042R200</t>
  </si>
  <si>
    <t>Vzduchotechnické potrubí z pozinkovaného plechu kruhové spirálně vinutá trouba bez příruby do 200 mm vč. tvarovek a montáže</t>
  </si>
  <si>
    <t>-1951846939</t>
  </si>
  <si>
    <t xml:space="preserve">Vzduchotechnické potrubí spojovaným systémem safe tj. spoje dvojbřitým těsněním z EPDM pryže s použitím pro spoje texy (samořezné šrouby) nebo těsné trhací nýty (safe) 
(popř. spojovaným systémem safe click používá pro spoje zacvakávací zámky (noky))
</t>
  </si>
  <si>
    <t>751510043R315</t>
  </si>
  <si>
    <t>Vzduchotechnické potrubí z pozinkovaného plechu kruhové spirálně vinutá trouba bez přírub do 315 mm vč. tvarovek a montáže</t>
  </si>
  <si>
    <t>-1468851267</t>
  </si>
  <si>
    <t>Vzduchotechnické potrubí spojovaným systémem safe tj. spoje dvojbřitým těsněním z EPDM pryže s použitím pro spoje texy (samořezné šrouby) nebo těsné trhací nýty (safe) 
(popř. spojovaným systémem safe click používá pro spoje zacvakávací zámky (noky))</t>
  </si>
  <si>
    <t>713411141</t>
  </si>
  <si>
    <t>Montáž izolace tepelné potrubí pásy nebo rohožemi s Al fólií staženými Al páskou 1x</t>
  </si>
  <si>
    <t>-893029212</t>
  </si>
  <si>
    <t>Montáž izolace tepelné potrubí a ohybů pásy nebo rohožemi s povrchovou úpravou hliníkovou fólií připevněnými samolepící hliníkovou páskou potrubí jednovrstvá</t>
  </si>
  <si>
    <t>63141797</t>
  </si>
  <si>
    <t>rohož izolační z minerální vlny lamelová s Al fólií 65kg/m3 tl 80mm</t>
  </si>
  <si>
    <t>720928825</t>
  </si>
  <si>
    <t>713491112R</t>
  </si>
  <si>
    <t>Oplechování VZT potrubí vč. tvarovek a montáže</t>
  </si>
  <si>
    <t>-1987606680</t>
  </si>
  <si>
    <t>751.DV.500.200</t>
  </si>
  <si>
    <t>Dveřní mřížka 500x200 mm Al transparetní elox vč. instalace, rozteč lamel 20 mm</t>
  </si>
  <si>
    <t>1604286614</t>
  </si>
  <si>
    <t>Dveřní mřížka mm Al transparetní elox vč. instalace, rozteč lamel 20 mm</t>
  </si>
  <si>
    <t>751.DV.400.160</t>
  </si>
  <si>
    <t>Dveřní mřížka 400x160 mm Al transparetní elox vč. instalace, rozteč lamel 20 mm</t>
  </si>
  <si>
    <t>-1733279035</t>
  </si>
  <si>
    <t>751.SM.620.280</t>
  </si>
  <si>
    <t>Stěnová mřížka 620x280 z hliníkových profilů, rozteč lamel 12,5 mm vč. upevňovacích rámečů se skrytým uchycením</t>
  </si>
  <si>
    <t>723646676</t>
  </si>
  <si>
    <t>Stěnová mřížka z hliníkových profilů, rozteč lamel 12,5 mm vč. upevňovacích rámečů se skrytým uchycením
(cena za dvojici mřížek z obou stran otvoru včetně propojení a upevnění s montáží)</t>
  </si>
  <si>
    <t>751.SM.320.280</t>
  </si>
  <si>
    <t>Stěnová mřížka 320x280 z hliníkových profilů, rozteč lamel 12,5 mm vč. upevňovacích rámečů se skrytým uchycením</t>
  </si>
  <si>
    <t>-1931178945</t>
  </si>
  <si>
    <t>zař. č. 2</t>
  </si>
  <si>
    <t>Větrání výtahové šachty</t>
  </si>
  <si>
    <t>1905898651</t>
  </si>
  <si>
    <t>42972923R2</t>
  </si>
  <si>
    <t xml:space="preserve">Protidešťová žaluzie 500x250 mm </t>
  </si>
  <si>
    <t>890358420</t>
  </si>
  <si>
    <t>751511D09</t>
  </si>
  <si>
    <t>Čtyřhranné potrubí vč. tvarovek (100%) a montáže</t>
  </si>
  <si>
    <t>-1618013690</t>
  </si>
  <si>
    <t>Čtyřhranné potrubí vč. tvarovek (100%) a kotvení</t>
  </si>
  <si>
    <t>751311093</t>
  </si>
  <si>
    <t>Montáž vyústi čtyřhranné do čtyřhranného potrubí přes 0,080 do 0,150 m2</t>
  </si>
  <si>
    <t>569449173</t>
  </si>
  <si>
    <t>Montáž vyústi čtyřhranné do čtyřhranného potrubí, průřezu přes 0,080 do 0,150 m2</t>
  </si>
  <si>
    <t>42972676</t>
  </si>
  <si>
    <t>výustka komfortní jednořadá Al 500x250mm</t>
  </si>
  <si>
    <t>1935355650</t>
  </si>
  <si>
    <t>výustka komfortní jednořadá Al 500x300mm</t>
  </si>
  <si>
    <t>zař. č. 3</t>
  </si>
  <si>
    <t>Větrání ostatních prostor</t>
  </si>
  <si>
    <t>-1481577010</t>
  </si>
  <si>
    <t>42914533R</t>
  </si>
  <si>
    <t>ventilátor axiální diagonální potrubní plastový úsporný IP44 připojení D 100mm EC motor Q=50 m3/h, dP=80 Pa vč. příslušenství</t>
  </si>
  <si>
    <t>-1523702142</t>
  </si>
  <si>
    <t>ventilátor axiální diagonální potrubní plastový úsporný IP44 připojení D 100mm</t>
  </si>
  <si>
    <t>42914534R2</t>
  </si>
  <si>
    <t>ventilátor axiální diagonální potrubní kovový IP44 připojení D 125mm EC motor Q=200 m3/h, dP=150 Pa vč. příslušenství</t>
  </si>
  <si>
    <t>-2064857113</t>
  </si>
  <si>
    <t>-181500296</t>
  </si>
  <si>
    <t>221312633</t>
  </si>
  <si>
    <t>-994942385</t>
  </si>
  <si>
    <t>42976201</t>
  </si>
  <si>
    <t>tlumič hluku kruhový Pz, D 100mm, l=500mm</t>
  </si>
  <si>
    <t>-904736062</t>
  </si>
  <si>
    <t>42976202</t>
  </si>
  <si>
    <t>tlumič hluku kruhový Pz, D 125mm, l=500mm</t>
  </si>
  <si>
    <t>1552172755</t>
  </si>
  <si>
    <t>42976006</t>
  </si>
  <si>
    <t>tlumič hluku kruhový Pz, D 200mm, l=1000mm</t>
  </si>
  <si>
    <t>-893112273</t>
  </si>
  <si>
    <t>751514776</t>
  </si>
  <si>
    <t>Montáž protidešťové stříšky nebo výfukové hlavice do plechového potrubí kruhové bez příruby D přes 100 do 200 mm</t>
  </si>
  <si>
    <t>1705360881</t>
  </si>
  <si>
    <t>Montáž protidešťové stříšky nebo výfukové hlavice do plechového potrubí kruhové bez příruby, průměru přes 100 do 200 mm</t>
  </si>
  <si>
    <t>42972022</t>
  </si>
  <si>
    <t>výfukový kus šikmý Pz 45° D 100mm</t>
  </si>
  <si>
    <t>1009478332</t>
  </si>
  <si>
    <t>42972023</t>
  </si>
  <si>
    <t>výfukový kus šikmý Pz 45° D 125mm</t>
  </si>
  <si>
    <t>-2025920775</t>
  </si>
  <si>
    <t>42972027</t>
  </si>
  <si>
    <t>výfukový kus šikmý Pz 45° D 200mm</t>
  </si>
  <si>
    <t>706343476</t>
  </si>
  <si>
    <t>-1289514052</t>
  </si>
  <si>
    <t>2021470636</t>
  </si>
  <si>
    <t>1626420420</t>
  </si>
  <si>
    <t>42971019</t>
  </si>
  <si>
    <t>klapka kruhová zpětná Pz D 100mm</t>
  </si>
  <si>
    <t>-1162225049</t>
  </si>
  <si>
    <t>-18055608</t>
  </si>
  <si>
    <t>-1128195023</t>
  </si>
  <si>
    <t>-618455251</t>
  </si>
  <si>
    <t>1346538870</t>
  </si>
  <si>
    <t>1027623706</t>
  </si>
  <si>
    <t>751111012</t>
  </si>
  <si>
    <t>Montáž ventilátoru axiálního nízkotlakého nástěnného základního D přes 100 do 200 mm</t>
  </si>
  <si>
    <t>-398700849</t>
  </si>
  <si>
    <t>Montáž ventilátoru axiálního nízkotlakého nástěnného základního, průměru přes 100 do 200 mm</t>
  </si>
  <si>
    <t>42914115</t>
  </si>
  <si>
    <t>ventilátor axiální stěnový skříň z plastu IP44 25W D 125mm</t>
  </si>
  <si>
    <t>-1322352056</t>
  </si>
  <si>
    <t>751398041</t>
  </si>
  <si>
    <t>Montáž protidešťové žaluzie nebo žaluziové klapky na kruhové potrubí D do 300 mm</t>
  </si>
  <si>
    <t>650948002</t>
  </si>
  <si>
    <t>Montáž ostatních zařízení protidešťové žaluzie nebo žaluziové klapky na kruhové potrubí, průměru do 300 mm</t>
  </si>
  <si>
    <t>42972901</t>
  </si>
  <si>
    <t>žaluzie protidešťová plastová s pevnými lamelami, pro potrubí D 160mm</t>
  </si>
  <si>
    <t>-503922351</t>
  </si>
  <si>
    <t>751-PP</t>
  </si>
  <si>
    <t>Fasádní přívodní prvek nastavitelný s regulační klapkou vč. montáže</t>
  </si>
  <si>
    <t>455243633</t>
  </si>
  <si>
    <t xml:space="preserve">Kruhový přívodní prvek čerstvého vzduchu s délkově upravitelným pouzdrem pro montáž do venkovní stěny. Vnitřní adaptér s integrovanou regulační klapkou. Z vnější strany vybaven krycí mřížkou.
Spádováno směrem k exteriéru 
</t>
  </si>
  <si>
    <t>376879844</t>
  </si>
  <si>
    <t>62576843</t>
  </si>
  <si>
    <t>322445211</t>
  </si>
  <si>
    <t>-1317891564</t>
  </si>
  <si>
    <t>751721111</t>
  </si>
  <si>
    <t>Montáž klimatizační jednotky venkovní s jednofázovým napájením (do 2 vnitřních jednotek)</t>
  </si>
  <si>
    <t>CS ÚRS 2020 01</t>
  </si>
  <si>
    <t>348064917</t>
  </si>
  <si>
    <t>Montáž klimatizační jednotky venkovní jednofázové napájení do 2 vnitřních jednotek</t>
  </si>
  <si>
    <t>421.DG0124.VJ.1</t>
  </si>
  <si>
    <t>Venkovní jednotka kompresorová jednotka, chlazení typu Split, chladící výkon (jm./max.) 5/5,8 vč. příslušenství</t>
  </si>
  <si>
    <t>-1862581352</t>
  </si>
  <si>
    <t>Venkovní jednotka kompresorová jednotka, chlazení typu Split, chladící výkon (jm./max.) 5/5,8 vč. příslušenství 
Součástí příslušenství jsou i kompletní  pomocné konstrukce a materiálů pro uložení na střeše (ulložení na podložených dlaždicích popř. systémových blocích)</t>
  </si>
  <si>
    <t>751711133</t>
  </si>
  <si>
    <t>Montáž klimatizační jednotky vnitřní kazetové čtyřcestné o výkonu přes 5 do 6,5 kW</t>
  </si>
  <si>
    <t>416790077</t>
  </si>
  <si>
    <t>Montáž klimatizační jednotky vnitřní kazetové čtyřcestné o výkonu (pro objem místnosti) přes 5 do 6,5 kW (přes 50 do 65 m3)</t>
  </si>
  <si>
    <t>42952002R</t>
  </si>
  <si>
    <t>jednotka klimatizační nástěnná o výkonu do 6,0kW vč. přílušenství</t>
  </si>
  <si>
    <t>-2138484688</t>
  </si>
  <si>
    <t>jednotka klimatizační nástěnná o výkonu do 6,0kW</t>
  </si>
  <si>
    <t>751791122</t>
  </si>
  <si>
    <t>Montáž dvojice napojovacího měděného potrubí předizolovaného 6-12 (1/4" x 1/2")</t>
  </si>
  <si>
    <t>-561492862</t>
  </si>
  <si>
    <t>Montáž napojovacího potrubí měděného předizolované dvojice, D mm (") 6-12 (1/4"-1/2")</t>
  </si>
  <si>
    <t>42981914</t>
  </si>
  <si>
    <t>trubka dvojitě předizolovaná Cu 1/4" -1/2" (6-12 mm), stěna tl 0,8/0,8mm, izolace 9 mm</t>
  </si>
  <si>
    <t>258360412</t>
  </si>
  <si>
    <t>741910414R</t>
  </si>
  <si>
    <t>Montáž žlab kovový šířky do 250 mm včetně víka</t>
  </si>
  <si>
    <t>934905765</t>
  </si>
  <si>
    <t xml:space="preserve">Montáž žlabů bez stojiny a výložníků kovových s podpěrkami a příslušenstvím </t>
  </si>
  <si>
    <t>34575495R</t>
  </si>
  <si>
    <t>žlab kabelový pozinkovaný 2m/ks 100X250 včetně víka</t>
  </si>
  <si>
    <t>-317857520</t>
  </si>
  <si>
    <t>84</t>
  </si>
  <si>
    <t>OST.K</t>
  </si>
  <si>
    <t>Parapetní kanál dutý pro vedení chladiv. do rozměru 100x50 dle dim. potrubí vč. montáže (plast, bílý)</t>
  </si>
  <si>
    <t>949359647</t>
  </si>
  <si>
    <t>zař. č. 4</t>
  </si>
  <si>
    <t>Větrání CHÚC B - schodiště</t>
  </si>
  <si>
    <t>751111276</t>
  </si>
  <si>
    <t>Montáž ventilátoru axiálního středotlakého potrubního základního D přes 600 do 700 mm</t>
  </si>
  <si>
    <t>76332042</t>
  </si>
  <si>
    <t>Montáž ventilátoru axiálního středotlakého potrubního základního, průměru přes 600 do 700 mm</t>
  </si>
  <si>
    <t>42914483R4</t>
  </si>
  <si>
    <t>ventilátor axiální potrubní ocelový IP55 příkon 11000 W D 630mm Q=23800 m3/h vč. příslušenství (nástevec pro vertilkální uložení, fr. měnič, pružné manžety, zpětná klapka) - podrobnosti viz popis tech. zpráva</t>
  </si>
  <si>
    <t>-497607929</t>
  </si>
  <si>
    <t>ventilátor axiální potrubní ocelový 4 póly IP65 výkon 3000 W D 630mm 13 000 m3/h vč. příslušenství (konzole a uložení, fr. měnič, pružné manžety, zpětná klapka)</t>
  </si>
  <si>
    <t>751514781</t>
  </si>
  <si>
    <t>Montáž protidešťové stříšky nebo výfukové hlavice do plechového potrubí kruhové bez příruby D přes 600 do 700 mm</t>
  </si>
  <si>
    <t>1404612912</t>
  </si>
  <si>
    <t>Montáž protidešťové stříšky nebo výfukové hlavice do plechového potrubí kruhové bez příruby, průměru přes 600 do 700 mm</t>
  </si>
  <si>
    <t>42972037</t>
  </si>
  <si>
    <t>výfukový kus šikmý Pz 45° D 630mm</t>
  </si>
  <si>
    <t>1463111861</t>
  </si>
  <si>
    <t>751514667</t>
  </si>
  <si>
    <t>Montáž škrtící klapky nebo zpětné klapky do plechového potrubí kruhové s přírubou D přes 600 do 700 mm</t>
  </si>
  <si>
    <t>1659997273</t>
  </si>
  <si>
    <t>Montáž škrtící klapky nebo zpětné klapky do plechového potrubí kruhové s přírubou, průměru přes 600 do 700 mm</t>
  </si>
  <si>
    <t>42971017R</t>
  </si>
  <si>
    <t>klapka kruhová uzavírací těsná Pz D 630mm včetně servopohonu</t>
  </si>
  <si>
    <t>450750086</t>
  </si>
  <si>
    <t>751398024</t>
  </si>
  <si>
    <t>Montáž větrací mřížky stěnové přes 0,150 do 0,200 m2</t>
  </si>
  <si>
    <t>136381137</t>
  </si>
  <si>
    <t>Montáž ostatních zařízení větrací mřížky stěnové, průřezu přes 0,150 do 0,200 m2</t>
  </si>
  <si>
    <t>RMAT0002</t>
  </si>
  <si>
    <t>Krycí mřížka tahokov (Sef=80%)  s přírubou 630x250 včetně barva bílá</t>
  </si>
  <si>
    <t>1817558279</t>
  </si>
  <si>
    <t>Krycí mřížka tahokov (Sef=80%) 1000x1000 mm</t>
  </si>
  <si>
    <t>751514614</t>
  </si>
  <si>
    <t>Montáž škrtící klapky nebo zpětné klapky do plechového potrubí čtyřhranné s přírubou přes 0,140 do 0,210 m2</t>
  </si>
  <si>
    <t>725619025</t>
  </si>
  <si>
    <t>Montáž škrtící klapky nebo zpětné klapky do plechového potrubí čtyřhranné s přírubou, průřezu přes 0,140 do 0,210 m2</t>
  </si>
  <si>
    <t>42982465R</t>
  </si>
  <si>
    <t>klapka čtyřhranná regulační Pz 630x250mm</t>
  </si>
  <si>
    <t>-1569250863</t>
  </si>
  <si>
    <t>751511D03</t>
  </si>
  <si>
    <t>Čtyřhranné potrubí vč. tvarovek (50%) a montáže</t>
  </si>
  <si>
    <t>-271860517</t>
  </si>
  <si>
    <t>Čtyřhranné potrubí vč. tvarovek (50%) a kotvení</t>
  </si>
  <si>
    <t>-28559818</t>
  </si>
  <si>
    <t>-1189865617</t>
  </si>
  <si>
    <t>751.RD.500.500.R</t>
  </si>
  <si>
    <t>revizdní dvířka plastová bílá do rozměrum max. 500x500 mm vč. rámeččku a montáže</t>
  </si>
  <si>
    <t>-823821753</t>
  </si>
  <si>
    <t>zař. č. 5</t>
  </si>
  <si>
    <t>Větrání CHÚC B - 1.NP</t>
  </si>
  <si>
    <t>99</t>
  </si>
  <si>
    <t>751111274</t>
  </si>
  <si>
    <t>Montáž ventilátoru axiálního středotlakého potrubního základního D přes 400 do 500 mm</t>
  </si>
  <si>
    <t>561651957</t>
  </si>
  <si>
    <t>Montáž ventilátoru axiálního středotlakého potrubního základního, průměru přes 400 do 500 mm</t>
  </si>
  <si>
    <t>42914483R5</t>
  </si>
  <si>
    <t>ventilátor axiální potrubní ocelový IP55 příkon 3000 W D 500mm Q=7700 m3/h vč. příslušenství (konzole a uložení, fr. měnič, pružné manžety, zpětná klapka) - podrobnosti viz popis tech. zpráva</t>
  </si>
  <si>
    <t>-566746514</t>
  </si>
  <si>
    <t>ventilátor axiální potrubní ocelový IP55 příkon 3000 W D 500mm Q=7700 m3/h vč. příslušenství (konzole a uložení, fr. měnič, pružné manžety, zpětná klapka)</t>
  </si>
  <si>
    <t>429.Rb</t>
  </si>
  <si>
    <t>Izolovaný box pro ochranu ventilátoru do exteriéru s revizními dvířky vč. montáže</t>
  </si>
  <si>
    <t>497672361</t>
  </si>
  <si>
    <t>751514780</t>
  </si>
  <si>
    <t>Montáž protidešťové stříšky nebo výfukové hlavice do plechového potrubí kruhové bez příruby D přes 500 do 600 mm</t>
  </si>
  <si>
    <t>-631705796</t>
  </si>
  <si>
    <t>Montáž protidešťové stříšky nebo výfukové hlavice do plechového potrubí kruhové bez příruby, průměru přes 500 do 600 mm</t>
  </si>
  <si>
    <t>42972035</t>
  </si>
  <si>
    <t>výfukový kus šikmý Pz 45° D 500mm</t>
  </si>
  <si>
    <t>1539612445</t>
  </si>
  <si>
    <t>751514621</t>
  </si>
  <si>
    <t>Montáž škrtící klapky nebo zpětné klapky do plechového potrubí čtyřhranné s přírubou přes 0,630 do 0,700 m2</t>
  </si>
  <si>
    <t>-1426204044</t>
  </si>
  <si>
    <t>Montáž škrtící klapky nebo zpětné klapky do plechového potrubí čtyřhranné s přírubou, průřezu přes 0,630 do 0,700 m2</t>
  </si>
  <si>
    <t>42982468R</t>
  </si>
  <si>
    <t>klapka čtyřhranná uzavírací těsná Pz 800x800 vč. servopohonu</t>
  </si>
  <si>
    <t>-1229797957</t>
  </si>
  <si>
    <t>klapka čtyřhranná uzavírací těsná Pz 250x1250 vč. servopohonu</t>
  </si>
  <si>
    <t>751398025R</t>
  </si>
  <si>
    <t>Montáž větrací mřížky stěnové přes 0,200 m2</t>
  </si>
  <si>
    <t>130346844</t>
  </si>
  <si>
    <t>Montáž ostatních zařízení větrací mřížky stěnové, průřezu přes 0,200 m2</t>
  </si>
  <si>
    <t>RMAT0001</t>
  </si>
  <si>
    <t>Krycí mřížka tahokov (Sef=80%)  s přírubou 800x800 včetně barva bílá</t>
  </si>
  <si>
    <t>-2103819459</t>
  </si>
  <si>
    <t>751511D07</t>
  </si>
  <si>
    <t>1917564421</t>
  </si>
  <si>
    <t>Čtyřhranné potrubí vč. tvarovek (80%) a kotvení</t>
  </si>
  <si>
    <t>751510045</t>
  </si>
  <si>
    <t>Vzduchotechnické potrubí z pozinkovaného plechu kruhové spirálně vinutá trouba bez příruby D přes 400 do 500 mm</t>
  </si>
  <si>
    <t>-1013228405</t>
  </si>
  <si>
    <t>Vzduchotechnické potrubí z pozinkovaného plechu kruhové, trouba spirálně vinutá bez příruby, průměru přes 400 do 500 mm</t>
  </si>
  <si>
    <t>258792072</t>
  </si>
  <si>
    <t>2101048688</t>
  </si>
  <si>
    <t>1366811267</t>
  </si>
  <si>
    <t>zař. č. 6</t>
  </si>
  <si>
    <t>Chlazení náhradní zdroj</t>
  </si>
  <si>
    <t>493783816</t>
  </si>
  <si>
    <t>1680146794</t>
  </si>
  <si>
    <t>1828502548</t>
  </si>
  <si>
    <t>-760097134</t>
  </si>
  <si>
    <t>-702621882</t>
  </si>
  <si>
    <t>1207003387</t>
  </si>
  <si>
    <t>262144</t>
  </si>
  <si>
    <t>298766963</t>
  </si>
  <si>
    <t>-510465101</t>
  </si>
  <si>
    <t>-1119653751</t>
  </si>
  <si>
    <t>1837644284</t>
  </si>
  <si>
    <t>10*0,3*1,2 "větrání ostatních prostor stěny stropy, fasáda výlevky</t>
  </si>
  <si>
    <t>977151125</t>
  </si>
  <si>
    <t>Jádrové vrty diamantovými korunkami do stavebních materiálů D přes 180 do 200 mm</t>
  </si>
  <si>
    <t>685589589</t>
  </si>
  <si>
    <t>Jádrové vrty diamantovými korunkami do stavebních materiálů (železobetonu, betonu, cihel, obkladů, dlažeb, kamene) průměru přes 180 do 200 mm</t>
  </si>
  <si>
    <t>12*0,3*1,1  "větrání ostatních prostor stěny stropy, fasáda výlevky</t>
  </si>
  <si>
    <t>971052461</t>
  </si>
  <si>
    <t>Vybourání nebo prorážení otvorů v ŽB příčkách a zdech pl do 0,25 m2 tl do 600 mm</t>
  </si>
  <si>
    <t>-1427903601</t>
  </si>
  <si>
    <t>Vybourání a prorážení otvorů v železobetonových příčkách a zdech základových nebo nadzákladových, plochy do 0,25 m2, tl. do 600 mm</t>
  </si>
  <si>
    <t>3 "koupelny 1.PP fasáda</t>
  </si>
  <si>
    <t>998751203</t>
  </si>
  <si>
    <t>Přesun hmot procentní pro vzduchotechniku v objektech v přes 24 do 36 m</t>
  </si>
  <si>
    <t>-1767616755</t>
  </si>
  <si>
    <t>Přesun hmot pro vzduchotechniku stanovený procentní sazbou (%) z ceny vodorovná dopravní vzdálenost do 50 m základní v objektech výšky přes 24 do 36 m</t>
  </si>
  <si>
    <t>OST.2</t>
  </si>
  <si>
    <t>512</t>
  </si>
  <si>
    <t>9583387</t>
  </si>
  <si>
    <t>OST.10</t>
  </si>
  <si>
    <t>Ostatní náklady a provozní vlivy</t>
  </si>
  <si>
    <t>1428359455</t>
  </si>
  <si>
    <t xml:space="preserve">Ostatní náklady a provozní vlivy
- náklady na průběžný a finální úklid
- náklady na zakrývání (obalení) instalovaného zařízení jako ochrana před znečištěním ostatním výstavbou
- vyčištění zařízení a rozvodů před předáním
- práce ve výškách a práce bez pevné pracovní podlahy
- inženýrská a  koordinační činnost, vytváření harmonogramů, revize, přebíránía předávání díla
- režijní náklady spojené s výstavbou a dopravou zařízení
</t>
  </si>
  <si>
    <t>OST.11</t>
  </si>
  <si>
    <t>Sada pro odvod kondezátu vč. montáže</t>
  </si>
  <si>
    <t>2001491136</t>
  </si>
  <si>
    <t xml:space="preserve">Sada pro odvod kondezátá vč. montáže
</t>
  </si>
  <si>
    <t>9 "paty stoupacích potrubí</t>
  </si>
  <si>
    <t>OST.3</t>
  </si>
  <si>
    <t>Dokumentace skutečného provedení</t>
  </si>
  <si>
    <t>880947683</t>
  </si>
  <si>
    <t>OST.4</t>
  </si>
  <si>
    <t>Počáteční zaregulování a zprovoznění VZT systémů</t>
  </si>
  <si>
    <t>-546956377</t>
  </si>
  <si>
    <t>OST.6</t>
  </si>
  <si>
    <t>Měření hluku vč. protokolu</t>
  </si>
  <si>
    <t>60405704</t>
  </si>
  <si>
    <t>OST.7</t>
  </si>
  <si>
    <t>Požární ucpávky do D200 mm  - 45 ks včetně dodání certifikátů systému, dodávky seznamů, štítkování prostupů</t>
  </si>
  <si>
    <t>-1040961837</t>
  </si>
  <si>
    <t>OST.8</t>
  </si>
  <si>
    <t>Stavební přípomoci</t>
  </si>
  <si>
    <t>709772691</t>
  </si>
  <si>
    <t>OST.9</t>
  </si>
  <si>
    <t>Demontáže stávající jednotky chlazení</t>
  </si>
  <si>
    <t>1277766116</t>
  </si>
  <si>
    <t xml:space="preserve">Demontáže stávající jednotky chlazení tj.
- odsátí chladiva vč. likvidace
- demontáž venkovní jednotky split systému vč. nosných konzol a  likvidace
- demontáže chladivového potrubí CU (dvojice kapalina/plyn) vč izolace a souběžného komunikačního kabelu délka do 40 m vč. likvidace
- demontáž vnitřní jednotky chlazení do 7 kW vč.likvidace
</t>
  </si>
  <si>
    <t>Poznámka k položce:_x000D_
dotaž č. 43_x000D_
_x000D_
-upravena položka ze souboru na ks_x000D_
-dolpněna informace o rozsahu položky_x000D_
-definováno potrubí</t>
  </si>
  <si>
    <t>D.1.4.E - Zdravotně technické instalace</t>
  </si>
  <si>
    <t xml:space="preserve">Digitronic CZ s.r.o. 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</si>
  <si>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</si>
  <si>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</si>
  <si>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</si>
  <si>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728.S - Vnější kanalizace - splašková</t>
  </si>
  <si>
    <t xml:space="preserve">    728.D - Vnější kanalizace - dešťová</t>
  </si>
  <si>
    <t xml:space="preserve">    730 - Kanalizace a vodovod - demontáže</t>
  </si>
  <si>
    <t>ON - Ostatní náklady</t>
  </si>
  <si>
    <t>721</t>
  </si>
  <si>
    <t>Zdravotechnika - vnitřní kanalizace</t>
  </si>
  <si>
    <t>721173401</t>
  </si>
  <si>
    <t>Potrubí kanalizační z PVC SN 4 svodné DN 110</t>
  </si>
  <si>
    <t>-761712388</t>
  </si>
  <si>
    <t>Potrubí z trub PVC SN4 svodné (ležaté) DN 110</t>
  </si>
  <si>
    <t>721173402</t>
  </si>
  <si>
    <t>Potrubí kanalizační z PVC SN 4 DN 125</t>
  </si>
  <si>
    <t>1422746209</t>
  </si>
  <si>
    <t>Potrubí z trub PVC SN4 svodné (ležaté) DN 125</t>
  </si>
  <si>
    <t>721173403</t>
  </si>
  <si>
    <t>Potrubí kanalizační z PVC SN 4 DN 160</t>
  </si>
  <si>
    <t>-291020051</t>
  </si>
  <si>
    <t>Potrubí z trub PVC SN4 svodné (ležaté) DN 160</t>
  </si>
  <si>
    <t>721174042</t>
  </si>
  <si>
    <t>Potrubí kanalizační z PP připojovací DN 40</t>
  </si>
  <si>
    <t>-1686409762</t>
  </si>
  <si>
    <t>Potrubí z trub polypropylenových připojovací DN 40</t>
  </si>
  <si>
    <t>721174043</t>
  </si>
  <si>
    <t>Potrubí kanalizační z PP DN 50</t>
  </si>
  <si>
    <t>-892122328</t>
  </si>
  <si>
    <t>Potrubí z trub polypropylenových připojovací DN 50</t>
  </si>
  <si>
    <t>721174044</t>
  </si>
  <si>
    <t>Potrubí kanalizační z PP připojovací DN 75</t>
  </si>
  <si>
    <t>-944680874</t>
  </si>
  <si>
    <t>Potrubí z trub polypropylenových připojovací DN 75</t>
  </si>
  <si>
    <t>721174045</t>
  </si>
  <si>
    <t>Potrubí kanalizační z PP DN 110</t>
  </si>
  <si>
    <t>1628321099</t>
  </si>
  <si>
    <t>Potrubí z trub polypropylenových připojovací DN 110</t>
  </si>
  <si>
    <t>722181245</t>
  </si>
  <si>
    <t>Ochrana vodovodního potrubí přilepenými termoizolačními trubicemi z PE tl přes 13 do 20 mm DN přes 89 do 110 mm</t>
  </si>
  <si>
    <t>-2143317621</t>
  </si>
  <si>
    <t>Ochrana potrubí termoizolačními trubicemi z pěnového polyetylenu PE přilepenými v příčných a podélných spojích, tloušťky izolace přes 13 do 20 mm, vnitřního průměru izolace DN přes 89 do 110 mm</t>
  </si>
  <si>
    <t>72100001D</t>
  </si>
  <si>
    <t>Potrubí pro odvod kondenzátu PPR hadice DN32</t>
  </si>
  <si>
    <t>-1816048605</t>
  </si>
  <si>
    <t>721194105</t>
  </si>
  <si>
    <t>Vyvedení a upevnění odpadních výpustek DN 50</t>
  </si>
  <si>
    <t>-718217818</t>
  </si>
  <si>
    <t>Vyměření přípojek na potrubí vyvedení a upevnění odpadních výpustek DN 50</t>
  </si>
  <si>
    <t>721194109</t>
  </si>
  <si>
    <t>Vyvedení a upevnění odpadních výpustek DN 110</t>
  </si>
  <si>
    <t>287264833</t>
  </si>
  <si>
    <t>Vyměření přípojek na potrubí vyvedení a upevnění odpadních výpustek DN 100</t>
  </si>
  <si>
    <t>721274103</t>
  </si>
  <si>
    <t>Přivzdušňovací ventil venkovní odpadních potrubí DN 110</t>
  </si>
  <si>
    <t>1275616690</t>
  </si>
  <si>
    <t>Ventily přivzdušňovací odpadních potrubí venkovní DN 110</t>
  </si>
  <si>
    <t>721274123</t>
  </si>
  <si>
    <t>Přivzdušňovací ventil vnitřní odpadních potrubí DN 100</t>
  </si>
  <si>
    <t>-591052094</t>
  </si>
  <si>
    <t>Ventily přivzdušňovací odpadních potrubí vnitřní DN 100</t>
  </si>
  <si>
    <t>ZTI.7</t>
  </si>
  <si>
    <t>Čistící tvarovka  DN100</t>
  </si>
  <si>
    <t>1145520447</t>
  </si>
  <si>
    <t>722</t>
  </si>
  <si>
    <t>Zdravotechnika - vnitřní vodovod</t>
  </si>
  <si>
    <t>722174002</t>
  </si>
  <si>
    <t>Potrubí vodovodní plastové PPR svar polyfuze PN 16 D 20 x 2,8 mm, vč. kotvení, tvarovek</t>
  </si>
  <si>
    <t>510195368</t>
  </si>
  <si>
    <t>Potrubí z plastových trubek z polypropylenu (PPR) svařovaných polyfuzně PN 16 (SDR 7,4) D 20 x 2,8</t>
  </si>
  <si>
    <t>722174003</t>
  </si>
  <si>
    <t>Potrubí vodovodní plastové PPR svar polyfuze PN 16 D 25 x 3,5 mm, vč. kotvení, tvarovek</t>
  </si>
  <si>
    <t>-624800612</t>
  </si>
  <si>
    <t>Potrubí z plastových trubek z polypropylenu (PPR) svařovaných polyfuzně PN 16 (SDR 7,4) D 25 x 3,5</t>
  </si>
  <si>
    <t>722174004</t>
  </si>
  <si>
    <t>Potrubí vodovodní plastové PPR svar polyfuze PN 16 D 32 x 4,4 mm, vč. kotvení, tvarovek</t>
  </si>
  <si>
    <t>2127968979</t>
  </si>
  <si>
    <t>Potrubí z plastových trubek z polypropylenu (PPR) svařovaných polyfuzně PN 16 (SDR 7,4) D 32 x 4,4</t>
  </si>
  <si>
    <t>722174005</t>
  </si>
  <si>
    <t>Potrubí vodovodní plastové PPR svar polyfuze PN 16 D 40 x 5,5 mm</t>
  </si>
  <si>
    <t>-416514612</t>
  </si>
  <si>
    <t>Potrubí z plastových trubek z polypropylenu (PPR) svařovaných polyfuzně PN 16 (SDR 7,4) D 40 x 5,5</t>
  </si>
  <si>
    <t>722174006</t>
  </si>
  <si>
    <t>Potrubí vodovodní plastové PPR svar polyfúze PN 16 D 50x6,9 mm</t>
  </si>
  <si>
    <t>-1774438530</t>
  </si>
  <si>
    <t>Potrubí z plastových trubek z polypropylenu PPR svařovaných polyfúzně PN 16 (SDR 7,4) D 50 x 6,9</t>
  </si>
  <si>
    <t>722174007</t>
  </si>
  <si>
    <t>Potrubí vodovodní plastové PPR svar polyfúze PN 16 D 63x8,6 mm</t>
  </si>
  <si>
    <t>-555957459</t>
  </si>
  <si>
    <t>Potrubí z plastových trubek z polypropylenu PPR svařovaných polyfúzně PN 16 (SDR 7,4) D 63 x 8,6</t>
  </si>
  <si>
    <t>722174022</t>
  </si>
  <si>
    <t>Potrubí vodovodní plastové PPR svar polyfúze PN 20 D 20x3,4 mm</t>
  </si>
  <si>
    <t>-1401131144</t>
  </si>
  <si>
    <t>Potrubí z plastových trubek z polypropylenu PPR svařovaných polyfúzně PN 20 (SDR 6) D 20 x 3,4</t>
  </si>
  <si>
    <t>722174023</t>
  </si>
  <si>
    <t>Potrubí vodovodní plastové PPR svar polyfuze PN 20 D 25 x 4,2 mm, vč. kotvení, tvarovek</t>
  </si>
  <si>
    <t>1972270328</t>
  </si>
  <si>
    <t>Potrubí z plastových trubek z polypropylenu (PPR) svařovaných polyfuzně PN 20 (SDR 6) D 25 x 4,2</t>
  </si>
  <si>
    <t>722174024</t>
  </si>
  <si>
    <t>Potrubí vodovodní plastové PPR svar polyfuze PN 20 D 32 x5,4 mm, vč. kotvení, tvarovek</t>
  </si>
  <si>
    <t>-340184204</t>
  </si>
  <si>
    <t>Potrubí z plastových trubek z polypropylenu (PPR) svařovaných polyfuzně PN 20 (SDR 6) D 32 x 5,4</t>
  </si>
  <si>
    <t>722174025</t>
  </si>
  <si>
    <t>Potrubí vodovodní plastové PPR svar polyfúze PN 20 D 40x6,7 mm</t>
  </si>
  <si>
    <t>-848371807</t>
  </si>
  <si>
    <t>Potrubí z plastových trubek z polypropylenu PPR svařovaných polyfúzně PN 20 (SDR 6) D 40 x 6,7</t>
  </si>
  <si>
    <t>722174026</t>
  </si>
  <si>
    <t>Potrubí vodovodní plastové PPR svar polyfúze PN 20 D 50x8,4 mm</t>
  </si>
  <si>
    <t>1558155032</t>
  </si>
  <si>
    <t>Potrubí z plastových trubek z polypropylenu PPR svařovaných polyfúzně PN 20 (SDR 6) D 50 x 8,3</t>
  </si>
  <si>
    <t>722175007</t>
  </si>
  <si>
    <t>Potrubí vodovodní plastové PP-RCT svar polyfúze D 63x8,6 mm</t>
  </si>
  <si>
    <t>505327727</t>
  </si>
  <si>
    <t>Potrubí z plastových trubek z polypropylenu PP-RCT svařovaných polyfúzně D 63 x 8,6</t>
  </si>
  <si>
    <t>722140134</t>
  </si>
  <si>
    <t>Potrubí pro zavodněný požární systém z ušlechtilé oceli spojované lisováním D 28x1,2mm</t>
  </si>
  <si>
    <t>-1448355106</t>
  </si>
  <si>
    <t>Potrubí z ocelových trubek z ušlechtilé oceli (nerez) pro zavodněný požární systém spojované lisováním PN 16 do 110°C Ø 28/1,2</t>
  </si>
  <si>
    <t>Poznámka k položce:_x000D_
dotaz č.21_x000D_
_x000D_
doplněna chybějící položka</t>
  </si>
  <si>
    <t>722140137</t>
  </si>
  <si>
    <t>Potrubí pro zavodněný požární systém z ušlechtilé oceli spojované lisováním D 54x1,5mm</t>
  </si>
  <si>
    <t>-345685229</t>
  </si>
  <si>
    <t>Potrubí z ocelových trubek z ušlechtilé oceli (nerez) pro zavodněný požární systém spojované lisováním PN 16 do 110°C Ø 54/1,5</t>
  </si>
  <si>
    <t>722181221</t>
  </si>
  <si>
    <t>Ochrana vodovodního potrubí přilepenými termoizolačními trubicemi z PE tl do 9 mm DN do 22 mm</t>
  </si>
  <si>
    <t>1281881723</t>
  </si>
  <si>
    <t>Ochrana potrubí 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</si>
  <si>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</si>
  <si>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do 9 mm DN do 45 mm</t>
  </si>
  <si>
    <t>1021192714</t>
  </si>
  <si>
    <t>Ochrana potrubí  termoizolačními trubicemi z pěnového polyetylenu PE přilepenými v příčných a podélných spojích, tloušťky izolace přes 6 do 9 mm, vnitřního průměru izolace DN přes 22 do 45 mm</t>
  </si>
  <si>
    <t>Poznámka k položce:_x000D_
dotaz č.21_x000D_
_x000D_
Změna množství na základě doplněné položky č. 105</t>
  </si>
  <si>
    <t>722181223</t>
  </si>
  <si>
    <t>Ochrana vodovodního potrubí přilepenými termoizolačními trubicemi z PE tl přes 6 do 9 mm DN přes 45 do 63 mm</t>
  </si>
  <si>
    <t>-176878831</t>
  </si>
  <si>
    <t>Ochrana potrubí termoizolačními trubicemi z pěnového polyetylenu PE přilepenými v příčných a podélných spojích, tloušťky izolace přes 6 do 9 mm, vnitřního průměru izolace DN přes 45 do 63 mm</t>
  </si>
  <si>
    <t>Poznámka k položce:_x000D_
dotaz č.21_x000D_
_x000D_
Změna množství na základě doplněné položky č. 106</t>
  </si>
  <si>
    <t>722181251</t>
  </si>
  <si>
    <t>Ochrana vodovodního potrubí přilepenými termoizolačními trubicemi z PE tl do 25 mm DN do 22 mm</t>
  </si>
  <si>
    <t>-1260578926</t>
  </si>
  <si>
    <t>Ochrana potrubí  termoizolačními trubicemi z pěnového polyetylenu PE přilepenými v příčných a podélných spojích, tloušťky izolace přes 20 do 25 mm, vnitřního průměru izolace DN do 22 mm</t>
  </si>
  <si>
    <t>722181252</t>
  </si>
  <si>
    <t>Ochrana vodovodního potrubí přilepenými termoizolačními trubicemi z PE tl do 30 mm DN do 45 mm</t>
  </si>
  <si>
    <t>-1787661282</t>
  </si>
  <si>
    <t>Ochrana potrubí  termoizolačními trubicemi z pěnového polyetylenu PE přilepenými v příčných a podélných spojích, tloušťky izolace přes 20 do 30 mm, vnitřního průměru izolace DN přes 22 do 45 mm</t>
  </si>
  <si>
    <t>722181253</t>
  </si>
  <si>
    <t>Ochrana vodovodního potrubí přilepenými termoizolačními trubicemi z PE tl přes 20 do 25 mm DN přes 45 do 63 mm</t>
  </si>
  <si>
    <t>-802692156</t>
  </si>
  <si>
    <t>Ochrana potrubí termoizolačními trubicemi z pěnového polyetylenu PE přilepenými v příčných a podélných spojích, tloušťky izolace přes 20 do 25 mm, vnitřního průměru izolace DN přes 45 do 63 mm</t>
  </si>
  <si>
    <t>722190401</t>
  </si>
  <si>
    <t>Zřízení přípojek na potrubí  vyvedení a upevnění výpustek do DN 25</t>
  </si>
  <si>
    <t>547760905</t>
  </si>
  <si>
    <t>724</t>
  </si>
  <si>
    <t>Zdravotechnika - strojní vybavení</t>
  </si>
  <si>
    <t>722262164</t>
  </si>
  <si>
    <t>Vodoměr přírubový šroubový do 40°C DN 25 x 260 mm Qn 6 m3/h horizontální</t>
  </si>
  <si>
    <t>1767502249</t>
  </si>
  <si>
    <t>Vodoměry pro vodu do 40°C přírubové šroubové horizontální DN 25 x 260 mm Qn 6</t>
  </si>
  <si>
    <t>Poznámka k položce:_x000D_
dotaz č.16_x000D_
_x000D_
změna množství na základě zodpovězení dotazu č.16</t>
  </si>
  <si>
    <t>ZTI.1</t>
  </si>
  <si>
    <t>Nerezový deskový výměník tepla, 10 desek, 6 kW, 20 bar, max Q=2 m3/h, vývody 4x G 3/4", včetně izolačního pouzdra z expandovaného polypropylenu tl. 30 mm, včetně osazení a zapojení</t>
  </si>
  <si>
    <t>-431334135</t>
  </si>
  <si>
    <t xml:space="preserve">Poznámka k položce:_x000D_
dotaz č.16_x000D_
_x000D_
V rámci srozumitelnosti bylo provedeno sloučení (zrušení) položek č. 34, 35, 36, 38, které jsou součástí jednoho výrobku viz. nově vytvořená položka č. 108 – „Patní měřič TUV, včetně vystrojení“.  </t>
  </si>
  <si>
    <t>ZTI.2</t>
  </si>
  <si>
    <t>Skříň - kov, 860x860x370 mm</t>
  </si>
  <si>
    <t>-415562658</t>
  </si>
  <si>
    <t>Skříň - kov, 860x860x370 mm, včetně nátěru a osazení</t>
  </si>
  <si>
    <t xml:space="preserve">Poznámka k položce:_x000D_
dotaz č.16, 17_x000D_
_x000D_
V rámci srozumitelnosti bylo provedeno sloučení (zrušení) položek č. 34, 35, 36, 38, které jsou součástí jednoho výrobku viz. nově vytvořená položka č. 108 – „Patní měřič TUV, včetně vystrojení“.  </t>
  </si>
  <si>
    <t>ZTI.3</t>
  </si>
  <si>
    <t>Měřič tepla - patní, Qn 6</t>
  </si>
  <si>
    <t>1556731630</t>
  </si>
  <si>
    <t>ZTI.4</t>
  </si>
  <si>
    <t>Redukce přírubová 50/80</t>
  </si>
  <si>
    <t>-1307261353</t>
  </si>
  <si>
    <t>732421204</t>
  </si>
  <si>
    <t>Čerpadlo teplovodní mokroběžné závitové cirkulační DN 25 výtlak do 6,0 m průtok 9,0 m3/h pro TUV</t>
  </si>
  <si>
    <t>2139824723</t>
  </si>
  <si>
    <t>Čerpadla teplovodní mokroběžná závitová cirkulační pro TUV (elektronicky řízená) PN 10, do 80°C DN přípojky/dopravní výška H (m) - čerpací výkon Q (m3/h) DN 25 / do 6,0 m / 9,0 m3/h</t>
  </si>
  <si>
    <t>ZTI.PM</t>
  </si>
  <si>
    <t xml:space="preserve">Patní měřič TUV, včetně vystrojení </t>
  </si>
  <si>
    <t>672212542</t>
  </si>
  <si>
    <t xml:space="preserve">Patní měřič TUV pro spojité dynamické měření dodávky teplé vody na vstupu do objektu, včetně vystrojení a kovové skříně 860x860x370 mm (včetně kotvících prvků)
Vystrojení patního měřiče: vodoměr na teplé vodě Qn=6m3/hod, cirkulační čerpadlo teplé vody DN 25, výměník 6 kW, armatury dle výrobce (zpětná klapka, filtr, vyvažovací ventil, zpětná klapka)
Patní měřič teplé vody - parametry: výkon výměníku 6 kW, měřící rozsah Qn=6 m3/h, připojovací potrubí 4xPPR32, elektrický příkon 48 kW, rozmezí teplot měřeného média: +30 °C až +90 °C, max. provozní tlak 10 bar, min. provozní tlak 1 bar, druh krytí IP 40, napájecí napětí 1-230V AC,50Hz
</t>
  </si>
  <si>
    <t>734242417</t>
  </si>
  <si>
    <t>Ventil závitový zpětný přímý G 2 PN 16 do 110°C</t>
  </si>
  <si>
    <t>1574194853</t>
  </si>
  <si>
    <t>Ventily zpětné závitové PN 16 do 110°C přímé G 2</t>
  </si>
  <si>
    <t>734292728</t>
  </si>
  <si>
    <t>Kohout kulový přímý G 2 PN 42 do 185°C vnitřní závit s vypouštěním</t>
  </si>
  <si>
    <t>-1771875</t>
  </si>
  <si>
    <t>Ostatní armatury kulové kohouty PN 42 do 185°C přímé vnitřní závit s vypouštěním G 2</t>
  </si>
  <si>
    <t>734292726</t>
  </si>
  <si>
    <t>Kohout kulový přímý G 5/4 PN 42 do 185°C vnitřní závit s vypouštěním</t>
  </si>
  <si>
    <t>-1372196223</t>
  </si>
  <si>
    <t>Ostatní armatury kulové kohouty PN 42 do 185°C přímé vnitřní závit s vypouštěním G 5/4</t>
  </si>
  <si>
    <t>734292725</t>
  </si>
  <si>
    <t>Kohout kulový přímý G 1 PN 42 do 185°C vnitřní závit s vypouštěním</t>
  </si>
  <si>
    <t>737476902</t>
  </si>
  <si>
    <t>Ostatní armatury kulové kohouty PN 42 do 185°C přímé vnitřní závit s vypouštěním G 1</t>
  </si>
  <si>
    <t>2840029</t>
  </si>
  <si>
    <t>734292723</t>
  </si>
  <si>
    <t>Kohout kulový přímý G 1/2 PN 42 do 185°C vnitřní závit s vypouštěním</t>
  </si>
  <si>
    <t>-497430685</t>
  </si>
  <si>
    <t>Ostatní armatury kulové kohouty PN 42 do 185°C přímé vnitřní závit s vypouštěním G 1/2</t>
  </si>
  <si>
    <t>734292714</t>
  </si>
  <si>
    <t>Kohout kulový přímý G 3/4 PN 42 do 185°C vnitřní závit</t>
  </si>
  <si>
    <t>-1318788229</t>
  </si>
  <si>
    <t>Ostatní armatury kulové kohouty PN 42 do 185°C přímé vnitřní závit G 3/4</t>
  </si>
  <si>
    <t>1952798161</t>
  </si>
  <si>
    <t>ZTI.5</t>
  </si>
  <si>
    <t>Multifunkční cirkulační ventil DN15</t>
  </si>
  <si>
    <t>1690122496</t>
  </si>
  <si>
    <t>ZTI.6</t>
  </si>
  <si>
    <t>Multifunkční cirkulační ventil DN20</t>
  </si>
  <si>
    <t>396470658</t>
  </si>
  <si>
    <t>722232506</t>
  </si>
  <si>
    <t>Potrubní oddělovač G 2" PN 10 do 65°C vnější závit</t>
  </si>
  <si>
    <t>74339951</t>
  </si>
  <si>
    <t>Armatury se dvěma závity potrubní oddělovače vnější závit PN 10 do 65 °C G 2"</t>
  </si>
  <si>
    <t>725813111</t>
  </si>
  <si>
    <t>Ventily rohové vč připojovací trubičky nebo flexi hadičky G 1/2"</t>
  </si>
  <si>
    <t>-741170634</t>
  </si>
  <si>
    <t>Ventily rohové vč. připojovací trubičky nebo flexi hadičky G 1/2"</t>
  </si>
  <si>
    <t>64211046R</t>
  </si>
  <si>
    <t xml:space="preserve">U - Umyvadlo keramické závěsné bílé </t>
  </si>
  <si>
    <t>-606226122</t>
  </si>
  <si>
    <t>umyvadlo keramické závěsné bílé š 600mm</t>
  </si>
  <si>
    <t>55145686</t>
  </si>
  <si>
    <t>baterie umyvadlová stojánková páková</t>
  </si>
  <si>
    <t>-1812882454</t>
  </si>
  <si>
    <t>Poznámka k položce:_x000D_
dotaz č.15_x000D_
_x000D_
změna množství na základě upřesnění položek ve výkazu výměr dle  Knihy standardů</t>
  </si>
  <si>
    <t>55145686R</t>
  </si>
  <si>
    <t>baterie umyvadlová stojánková páková s prodlouženou pákou</t>
  </si>
  <si>
    <t>-1592311530</t>
  </si>
  <si>
    <t>Poznámka k položce:_x000D_
dotaz č.15_x000D_
_x000D_
doplněna chybějící položka na základě upřesnění položek ve výkazu výměr dle  Knihy standardů</t>
  </si>
  <si>
    <t>725211603K1</t>
  </si>
  <si>
    <t>Umyvadla keramická invalidní bílá bez výtokových armatur připevněná na stěnu šrouby bez sloupu nebo krytu na sifon, šířka umyvadla 600 mm</t>
  </si>
  <si>
    <t>1780054232</t>
  </si>
  <si>
    <t>Umyvadla keramická bílá bez výtokových armatur připevněná na stěnu šrouby bez sloupu nebo krytu na sifon, šířka umyvadla 600 mm</t>
  </si>
  <si>
    <t>725829131</t>
  </si>
  <si>
    <t>Montáž baterie umyvadlové stojánkové G 1/2 ostatní typ</t>
  </si>
  <si>
    <t>159980885</t>
  </si>
  <si>
    <t>Baterie umyvadlové montáž ostatních typů stojánkových G 1/2</t>
  </si>
  <si>
    <t>725861102</t>
  </si>
  <si>
    <t>Zápachová uzávěrka pro umyvadla DN 40</t>
  </si>
  <si>
    <t>1268992363</t>
  </si>
  <si>
    <t>Zápachové uzávěrky zařizovacích předmětů pro umyvadla DN 40</t>
  </si>
  <si>
    <t>725219102</t>
  </si>
  <si>
    <t>Montáž umyvadla připevněného na šrouby do zdiva</t>
  </si>
  <si>
    <t>-312193827</t>
  </si>
  <si>
    <t>Umyvadla montáž umyvadel ostatních typů na šrouby do zdiva</t>
  </si>
  <si>
    <t>55231080R</t>
  </si>
  <si>
    <t xml:space="preserve">D - dřez nerez vestavný matný </t>
  </si>
  <si>
    <t>-398025298</t>
  </si>
  <si>
    <t>dřez nerez vestavný matný 560x480mm</t>
  </si>
  <si>
    <t>Poznámka k položce:_x000D_
dotaz č.21_x000D_
_x000D_
změna množství</t>
  </si>
  <si>
    <t>725319111</t>
  </si>
  <si>
    <t>Montáž dřezu ostatních typů</t>
  </si>
  <si>
    <t>662900792</t>
  </si>
  <si>
    <t>Dřezy bez výtokových armatur montáž dřezů ostatních typů</t>
  </si>
  <si>
    <t>Poznámka k položce:_x000D_
vdotaz č.21_x000D_
_x000D_
změna množství</t>
  </si>
  <si>
    <t>725821325R</t>
  </si>
  <si>
    <t>Baterie dřezová stojánková páková s otáčivým ústím</t>
  </si>
  <si>
    <t>1092725404</t>
  </si>
  <si>
    <t>Baterie dřezové stojánkové pákové s otáčivým ústím</t>
  </si>
  <si>
    <t>725829111</t>
  </si>
  <si>
    <t>Montáž baterie stojánkové dřezové G 1/2</t>
  </si>
  <si>
    <t>-353148913</t>
  </si>
  <si>
    <t>Baterie dřezové montáž ostatních typů stojánkových G 1/2</t>
  </si>
  <si>
    <t>725862113</t>
  </si>
  <si>
    <t>Zápachová uzávěrka pro dřezy s přípojkou pro pračku nebo myčku DN 40/50</t>
  </si>
  <si>
    <t>-1600780133</t>
  </si>
  <si>
    <t>Zápachové uzávěrky zařizovacích předmětů pro dřezy s přípojkou pro pračku nebo myčku DN 40/50</t>
  </si>
  <si>
    <t>72586211R</t>
  </si>
  <si>
    <t>Zápachová uzávěrka pro pračku nebo myčku DN 40/50</t>
  </si>
  <si>
    <t>-1765155288</t>
  </si>
  <si>
    <t>64236031R</t>
  </si>
  <si>
    <t>WC - klozet keramický bílý závěsný hluboké splachování</t>
  </si>
  <si>
    <t>1537086175</t>
  </si>
  <si>
    <t>klozet keramický bílý závěsný hluboké splachování 530x360x350mm</t>
  </si>
  <si>
    <t>7251120K3</t>
  </si>
  <si>
    <t>Klozetové sedátko</t>
  </si>
  <si>
    <t>312820994</t>
  </si>
  <si>
    <t>Klozetové sedátko z tvrzeného PVC s poklopem bílé</t>
  </si>
  <si>
    <t>7251120K2</t>
  </si>
  <si>
    <t>Zařízení záchodů klozety keramické invalidní kombi s hlubokým splachováním odpad vodorovný vč. záchodového prkénka</t>
  </si>
  <si>
    <t>-50468598</t>
  </si>
  <si>
    <t>726131041</t>
  </si>
  <si>
    <t>Instalační předstěna pro klozet závěsný v 1120 mm s ovládáním zepředu do lehkých stěn s kovovou kcí</t>
  </si>
  <si>
    <t>-119678721</t>
  </si>
  <si>
    <t>Předstěnové instalační systémy do lehkých stěn s kovovou konstrukcí pro závěsné klozety ovládání zepředu, stavební výšky 1120 mm</t>
  </si>
  <si>
    <t>725119125</t>
  </si>
  <si>
    <t>Montáž klozetových mís závěsných na nosné stěny</t>
  </si>
  <si>
    <t>-415800572</t>
  </si>
  <si>
    <t>Zařízení záchodů montáž klozetových mís závěsných na nosné stěny</t>
  </si>
  <si>
    <t>725119122</t>
  </si>
  <si>
    <t>Montáž klozetových mís kombi</t>
  </si>
  <si>
    <t>1101356774</t>
  </si>
  <si>
    <t>Zařízení záchodů montáž klozetových mís kombi</t>
  </si>
  <si>
    <t>Poznámka k položce:_x000D_
dotaz č.18_x000D_
_x000D_
změna množství</t>
  </si>
  <si>
    <t>5542303R</t>
  </si>
  <si>
    <t>vanička sprchová akrylátová čtvercová 1100x900mm</t>
  </si>
  <si>
    <t>756304588</t>
  </si>
  <si>
    <t>72522430R</t>
  </si>
  <si>
    <t>Sifon pro sprchovou vaničku</t>
  </si>
  <si>
    <t>-1820326562</t>
  </si>
  <si>
    <t>5549501R</t>
  </si>
  <si>
    <t>dveře sprchové polorámové skleněné tl 6mm otvíravé jednokřídlé do niky na vaničku š 900 mm</t>
  </si>
  <si>
    <t>1030810523</t>
  </si>
  <si>
    <t>5549502R</t>
  </si>
  <si>
    <t>dveře sprchové polorámové skleněné tl 6mm otvíravé jednokřídlé do niky na vaničku š 800 mm</t>
  </si>
  <si>
    <t>188823460</t>
  </si>
  <si>
    <t>5549503R</t>
  </si>
  <si>
    <t>rohová sprchová zástěna na vaničku š 800 mm</t>
  </si>
  <si>
    <t>944317523</t>
  </si>
  <si>
    <t>5549504R</t>
  </si>
  <si>
    <t>rohová sprchová zástěna na vaničku š 900 mm</t>
  </si>
  <si>
    <t>2021205059</t>
  </si>
  <si>
    <t>55495041R</t>
  </si>
  <si>
    <t>Montáž sprchové rohové zástěny, sprchových dveří</t>
  </si>
  <si>
    <t>-1566127783</t>
  </si>
  <si>
    <t>725841312</t>
  </si>
  <si>
    <t>Baterie sprchová nástěnná páková</t>
  </si>
  <si>
    <t>-645029302</t>
  </si>
  <si>
    <t xml:space="preserve">Baterie sprchové nástěnné pákové
</t>
  </si>
  <si>
    <t>72584131R</t>
  </si>
  <si>
    <t>Příslušenství pro sprchové baterie vč. sprchového setu</t>
  </si>
  <si>
    <t>576195994</t>
  </si>
  <si>
    <t>725849411</t>
  </si>
  <si>
    <t>Montáž baterie sprchové nástěnná s nastavitelnou výškou sprchy</t>
  </si>
  <si>
    <t>-2083919972</t>
  </si>
  <si>
    <t>Baterie sprchové montáž nástěnných baterií s nastavitelnou výškou sprchy</t>
  </si>
  <si>
    <t>725241901</t>
  </si>
  <si>
    <t>Montáž vaničky sprchové</t>
  </si>
  <si>
    <t>-248130523</t>
  </si>
  <si>
    <t>Sprchové vaničky montáž sprchových vaniček</t>
  </si>
  <si>
    <t>721211401</t>
  </si>
  <si>
    <t>Vpusť podlahová s vodorovným odtokem DN 40/50 mřížka nerez 115x115</t>
  </si>
  <si>
    <t>1731818359</t>
  </si>
  <si>
    <t>Podlahové vpusti s vodorovným odtokem DN 40/50 mřížka nerez 115x115</t>
  </si>
  <si>
    <t>721211502</t>
  </si>
  <si>
    <t>Vpusť sklepní s vodorovným odtokem DN 110 mřížka litina 170x240</t>
  </si>
  <si>
    <t>1259216023</t>
  </si>
  <si>
    <t>Podlahové vpusti sklepní vpusti s vodorovným odtokem DN 110 mřížka litina 170x240</t>
  </si>
  <si>
    <t>725813112</t>
  </si>
  <si>
    <t>Ventil rohový pračkový G 3/4"</t>
  </si>
  <si>
    <t>1030520190</t>
  </si>
  <si>
    <t>Ventily rohové bez připojovací trubičky nebo flexi hadičky pračkové G 3/4"</t>
  </si>
  <si>
    <t>7251215P1</t>
  </si>
  <si>
    <t>Pisoárový záchodek keramický bez splachovací nádrže, s mechanickým splachovadlem</t>
  </si>
  <si>
    <t>832361847</t>
  </si>
  <si>
    <t>725331111</t>
  </si>
  <si>
    <t>Výlevky bez výtokových armatur a splachovací nádrže keramické se sklopnou plastovou mřížkou 425 mm</t>
  </si>
  <si>
    <t>-896120057</t>
  </si>
  <si>
    <t>725821326R</t>
  </si>
  <si>
    <t>Baterie nástěnná páková s otáčivým ústím</t>
  </si>
  <si>
    <t>-1147872529</t>
  </si>
  <si>
    <t>72582911R</t>
  </si>
  <si>
    <t>Montáž baterie nástěnné G 1/2</t>
  </si>
  <si>
    <t>-650333716</t>
  </si>
  <si>
    <t>725334301R</t>
  </si>
  <si>
    <t>Zápachová uzávěrka pro odvod kondenzátu ze VZT potrubí a chladících jednotek</t>
  </si>
  <si>
    <t>1548394088</t>
  </si>
  <si>
    <t>722250133</t>
  </si>
  <si>
    <t>Hydrantový systém s tvarově stálou hadicí D 25 x 30 m celoplechový</t>
  </si>
  <si>
    <t>423614752</t>
  </si>
  <si>
    <t>Požární příslušenství a armatury hydrantový systém s tvarově stálou hadicí celoplechový D 25 x 30 m</t>
  </si>
  <si>
    <t>728.S</t>
  </si>
  <si>
    <t>Vnější kanalizace - splašková</t>
  </si>
  <si>
    <t>721173403R</t>
  </si>
  <si>
    <t>Potrubí kanalizační z PVC SN 8 DN160</t>
  </si>
  <si>
    <t>-1764695193</t>
  </si>
  <si>
    <t>-1917326841</t>
  </si>
  <si>
    <t xml:space="preserve">Poznámka k položce:_x000D_
dotaz č.21_x000D_
_x000D_
odpadní potrubí _x000D_
Zrušena položka č. 77 a 83_x000D_
Doplněna položka č. 120_x000D_
</t>
  </si>
  <si>
    <t>7201K1</t>
  </si>
  <si>
    <t>Výkopové práce, příložné pažení výkopu, odstranění pažení, zásyp s hutněním, odvoz zeminy, poplatek za uložení na skládce</t>
  </si>
  <si>
    <t>-217978730</t>
  </si>
  <si>
    <t>Poznámka k položce:_x000D_
dotaz č.44_x000D_
_x000D_
položka zrušena, nahrazena položkami č. 131-135</t>
  </si>
  <si>
    <t>123112101</t>
  </si>
  <si>
    <t>Vykopávky zářezů se šikmými stěnami pro podzemní vedení v hornině třídy těžitelnosti I skupiny 1 a 2 ručně</t>
  </si>
  <si>
    <t>-1890961514</t>
  </si>
  <si>
    <t>Vykopávky zářezů se šikmými stěnami pro podzemní vedení ručně v hornině třídy těžitelnosti I skupiny 1 a 2</t>
  </si>
  <si>
    <t xml:space="preserve">Poznámka k položce:_x000D_
dotaz č.44_x000D_
</t>
  </si>
  <si>
    <t>-576544116</t>
  </si>
  <si>
    <t>Poznámka k položce:_x000D_
dotaz č.44_x000D_
_x000D_
_x000D_
nakypření 18%</t>
  </si>
  <si>
    <t>75*1,18 'Přepočtené koeficientem množství</t>
  </si>
  <si>
    <t>1418968041</t>
  </si>
  <si>
    <t>2067379930</t>
  </si>
  <si>
    <t>Poplatek za uložení stavebního odpadu na recyklační skládce (skládkovné) zeminy a kamení zatříděného do Katalogu odpadů pod kódem 17 05 04
objem. hmotnost 1800 Kg/m3</t>
  </si>
  <si>
    <t>88,5*1,8 'Přepočtené koeficientem množství</t>
  </si>
  <si>
    <t>1519188717</t>
  </si>
  <si>
    <t>7201K3</t>
  </si>
  <si>
    <t>Zpětný zásyp potrubí a jímky vykopanou zeminou  se zhutněním</t>
  </si>
  <si>
    <t>-934753014</t>
  </si>
  <si>
    <t>721262204</t>
  </si>
  <si>
    <t>Klapka koncová polypropylen PP DN 160</t>
  </si>
  <si>
    <t>-137543628</t>
  </si>
  <si>
    <t>Koncové klapky polypropylenové (PP) žabí DN 160</t>
  </si>
  <si>
    <t>721262205</t>
  </si>
  <si>
    <t>plastová šachta, průměr 600mm, poklop litinový D400, dno šachty 6m</t>
  </si>
  <si>
    <t>-1814471859</t>
  </si>
  <si>
    <t>platová šachta, průměr 600mm, poklop litinový D400, dno šachty 6m</t>
  </si>
  <si>
    <t>721262206</t>
  </si>
  <si>
    <t>Napojení odbočkou 300/150 na stávající areálovou šplakovou kanalizaci</t>
  </si>
  <si>
    <t>-1122642447</t>
  </si>
  <si>
    <t>728.D</t>
  </si>
  <si>
    <t>Vnější kanalizace - dešťová</t>
  </si>
  <si>
    <t>1230111965</t>
  </si>
  <si>
    <t>Poznámka k položce:_x000D_
dotaz č.21_x000D_
_x000D_
odpadní potrubí _x000D_
Zrušena položka č. 77 a 83_x000D_
Doplněna položka č. 121</t>
  </si>
  <si>
    <t>493473928</t>
  </si>
  <si>
    <t>-2025623019</t>
  </si>
  <si>
    <t>Poznámka k položce:_x000D_
dotaz č.44_x000D_
_x000D_
položka zrušena, nahrazena položkami č. 136-140</t>
  </si>
  <si>
    <t>1164137639</t>
  </si>
  <si>
    <t>-1523460001</t>
  </si>
  <si>
    <t>50*1,18 'Přepočtené koeficientem množství</t>
  </si>
  <si>
    <t>-1333588388</t>
  </si>
  <si>
    <t>1728298244</t>
  </si>
  <si>
    <t>59*1,8 'Přepočtené koeficientem množství</t>
  </si>
  <si>
    <t>-929393379</t>
  </si>
  <si>
    <t>-853317695</t>
  </si>
  <si>
    <t>651682648</t>
  </si>
  <si>
    <t>721262207</t>
  </si>
  <si>
    <t>prefabrikovaná šachta, DN1000, poklop litinový D400, dno šachty 6m</t>
  </si>
  <si>
    <t>1564992724</t>
  </si>
  <si>
    <t>721262208</t>
  </si>
  <si>
    <t>Napojení odbočkou 300/150 na stávající areálovou dešťovou kanalizaci</t>
  </si>
  <si>
    <t>169205134</t>
  </si>
  <si>
    <t>Kanalizace a vodovod - demontáže</t>
  </si>
  <si>
    <t>72111080R</t>
  </si>
  <si>
    <t>Demontáž a likvidace  stávajícího kanalizačního potrubí</t>
  </si>
  <si>
    <t>104978447</t>
  </si>
  <si>
    <t>Demontáž a likvidace stávajícího kanalizačního potrubí</t>
  </si>
  <si>
    <t>72111081R</t>
  </si>
  <si>
    <t>Demontáž střešních větracích hlavic s výskytem azbestu, včetně likvidace</t>
  </si>
  <si>
    <t>-1466144264</t>
  </si>
  <si>
    <t>Poznámka k položce:_x000D_
dotaz č.45_x000D_
_x000D_
položka zrušena</t>
  </si>
  <si>
    <t>72213080R</t>
  </si>
  <si>
    <t>Demontáž a likvidace stávajícho vodovodního potrubí, včetně izolace</t>
  </si>
  <si>
    <t>-424737913</t>
  </si>
  <si>
    <t>72210001R</t>
  </si>
  <si>
    <t>Demontáž armatur pro vodovod</t>
  </si>
  <si>
    <t>-236459839</t>
  </si>
  <si>
    <t>746580719</t>
  </si>
  <si>
    <t>Doprava demontovaného materiálu na místo likvidace</t>
  </si>
  <si>
    <t>Doprava izolačních materiálů na místo likvidace</t>
  </si>
  <si>
    <t>1973241056</t>
  </si>
  <si>
    <t>OST5.5.D</t>
  </si>
  <si>
    <t>Doprava demontovaných ostatních materiálů na místo likvidace</t>
  </si>
  <si>
    <t>-1155548996</t>
  </si>
  <si>
    <t>Doprava demontovaných ostatních materiálů na místo likvidace,</t>
  </si>
  <si>
    <t>Přesun hmot pro zdravotně technické instalace v rámci demontáží, stanovený procentní sazbou (%) z ceny vodorovná dopravní vzdálenost do 50 m v objektech výšky do 20 m</t>
  </si>
  <si>
    <t>-597957455</t>
  </si>
  <si>
    <t>ON</t>
  </si>
  <si>
    <t>Ostatní náklady</t>
  </si>
  <si>
    <t>043114000</t>
  </si>
  <si>
    <t>Zkoušky tlakové, propláchnutí, dezinfekce</t>
  </si>
  <si>
    <t>-621201183</t>
  </si>
  <si>
    <t>Zkoušky tlakové</t>
  </si>
  <si>
    <t>012103000</t>
  </si>
  <si>
    <t>Geodetické práce před výstavbou</t>
  </si>
  <si>
    <t>211468289</t>
  </si>
  <si>
    <t>012303000</t>
  </si>
  <si>
    <t>Geodetické práce po výstavbě</t>
  </si>
  <si>
    <t>-601889914</t>
  </si>
  <si>
    <t>AV1</t>
  </si>
  <si>
    <t>Napojení na stávající vnitřní vodovod, dešťovou a splaškovou kanalizaci</t>
  </si>
  <si>
    <t xml:space="preserve">soub </t>
  </si>
  <si>
    <t>661994583</t>
  </si>
  <si>
    <t>Napojení na stávající vnitřní vodovod</t>
  </si>
  <si>
    <t>AV2</t>
  </si>
  <si>
    <t>Napojení na stávající venkovní vodovod, dešťovou a splaškovou kanalizaci</t>
  </si>
  <si>
    <t>1188289770</t>
  </si>
  <si>
    <t xml:space="preserve">Napojení na stávající venkovní vodovod </t>
  </si>
  <si>
    <t>OSTV4</t>
  </si>
  <si>
    <t>Stavební přípomoce, drážkování, začíštění (vč. prostupů)</t>
  </si>
  <si>
    <t>34569777</t>
  </si>
  <si>
    <t>Poznámka k položce:_x000D_
dotaz č.19_x000D_
_x000D_
doplněna technická specifikace</t>
  </si>
  <si>
    <t>555987046R</t>
  </si>
  <si>
    <t>Pomocný montážní materiál</t>
  </si>
  <si>
    <t>462267955</t>
  </si>
  <si>
    <t>ON4</t>
  </si>
  <si>
    <t>Doprava, režie</t>
  </si>
  <si>
    <t>-2077421771</t>
  </si>
  <si>
    <t>998721101</t>
  </si>
  <si>
    <t>Přesun hmot tonážní pro vnitřní kanalizace v objektech v do 50 m</t>
  </si>
  <si>
    <t>286500385</t>
  </si>
  <si>
    <t>Přesun hmot pro vnitřní kanalizace stanovený z hmotnosti přesunovaného materiálu vodorovná dopravní vzdálenost do 50 m v objektech výšky do 50 m</t>
  </si>
  <si>
    <t>998722103</t>
  </si>
  <si>
    <t>Přesun hmot tonážní pro vnitřní vodovod v objektech v přes 12 do 24 m</t>
  </si>
  <si>
    <t>761260409</t>
  </si>
  <si>
    <t>Přesun hmot pro vnitřní vodovod stanovený z hmotnosti přesunovaného materiálu vodorovná dopravní vzdálenost do 50 m základní v objektech výšky přes 12 do 24 m</t>
  </si>
  <si>
    <t>998725103</t>
  </si>
  <si>
    <t>Přesun hmot tonážní pro zařizovací předměty v objektech v přes 12 do 24 m</t>
  </si>
  <si>
    <t>1257016141</t>
  </si>
  <si>
    <t>Přesun hmot pro zařizovací předměty stanovený z hmotnosti přesunovaného materiálu vodorovná dopravní vzdálenost do 50 m základní v objektech výšky přes 12 do 24 m</t>
  </si>
  <si>
    <t>ON15</t>
  </si>
  <si>
    <t>Spojovací a kotevní materiál pro potrubí vodovodu a kanalizace</t>
  </si>
  <si>
    <t>686849143</t>
  </si>
  <si>
    <t>Pomocné konstrukce, ostatní materiál pro potrubí vodovodu a kanalizace</t>
  </si>
  <si>
    <t>ON8</t>
  </si>
  <si>
    <t>1424851171</t>
  </si>
  <si>
    <t>-452498974</t>
  </si>
  <si>
    <t>ON20</t>
  </si>
  <si>
    <t>-677767838</t>
  </si>
  <si>
    <t>Požární ucpávky
manžety - 150 ks - DN110
ucpávky - 250 ks - do DN50 včetně
ucpávky - 10 ks - DN75</t>
  </si>
  <si>
    <t>Poznámka k položce:_x000D_
dotaz č.20_x000D_
_x000D_
doplněno</t>
  </si>
  <si>
    <t>D.1.4.F - Slaboproud</t>
  </si>
  <si>
    <t>Soupis:</t>
  </si>
  <si>
    <t>D.1.4.F.1 - SK</t>
  </si>
  <si>
    <t xml:space="preserve">7421 - Datový rozvaděč   </t>
  </si>
  <si>
    <t xml:space="preserve">7422 - Metalická kabeláž   </t>
  </si>
  <si>
    <t xml:space="preserve">7423 - Optická kabeláž   </t>
  </si>
  <si>
    <t xml:space="preserve">7424 - Kabelové trasy   </t>
  </si>
  <si>
    <t xml:space="preserve">7425 - Ostatní   </t>
  </si>
  <si>
    <t>7421</t>
  </si>
  <si>
    <t xml:space="preserve">Datový rozvaděč   </t>
  </si>
  <si>
    <t>742330002</t>
  </si>
  <si>
    <t>Montáž rozvaděče stojanového</t>
  </si>
  <si>
    <t>01R</t>
  </si>
  <si>
    <t>Stojanový datový rozvaděč 19", 42U, 800x800, rozebiratelný s požární odolností  P 15-45-R, S200</t>
  </si>
  <si>
    <t>Poznámka k položce:_x000D_
Dotaz č. 22</t>
  </si>
  <si>
    <t>02R</t>
  </si>
  <si>
    <t>Podstavec 800x800 s filtrem</t>
  </si>
  <si>
    <t>03R</t>
  </si>
  <si>
    <t>Ventilační jednotka 230V/90W, 6 ventilátorů, termostat</t>
  </si>
  <si>
    <t>742330022</t>
  </si>
  <si>
    <t>Montáž napájecího panelu do rozvaděče</t>
  </si>
  <si>
    <t>04R</t>
  </si>
  <si>
    <t>Rozvodný panel 9x230V, vypínač s krytkou a světelnou signalizací, délka 2,3m</t>
  </si>
  <si>
    <t>05R</t>
  </si>
  <si>
    <t>Vyvázání kabelových svazků po 24 kabelech</t>
  </si>
  <si>
    <t>06R</t>
  </si>
  <si>
    <t>Ustavení datového rozvaděče</t>
  </si>
  <si>
    <t>07R</t>
  </si>
  <si>
    <t>Demontáž stávajícího rozvaděče</t>
  </si>
  <si>
    <t>7422</t>
  </si>
  <si>
    <t xml:space="preserve">Metalická kabeláž   </t>
  </si>
  <si>
    <t>742121001</t>
  </si>
  <si>
    <t>Montáž kabelů sdělovacích pro vnitřní rozvody do 15 žil</t>
  </si>
  <si>
    <t>08R</t>
  </si>
  <si>
    <t>Instalační kabel U/UTP cat. 5E LSOH 300MHz</t>
  </si>
  <si>
    <t>09R</t>
  </si>
  <si>
    <t>Instalační kabel U/FTP cat. 6A LSOH 550 MHz</t>
  </si>
  <si>
    <t>742330024</t>
  </si>
  <si>
    <t>Montáž patch panelu 24 portů UTP/FTP</t>
  </si>
  <si>
    <t>10R</t>
  </si>
  <si>
    <t>Patch panel osazený, 24x RJ45 cat. 5E, 1U</t>
  </si>
  <si>
    <t>11R</t>
  </si>
  <si>
    <t>Patch panel osazený, 24x RJ45 cat. 6A, 1U</t>
  </si>
  <si>
    <t>742330023</t>
  </si>
  <si>
    <t>Montáž vyvazovacíhoho panelu 1U</t>
  </si>
  <si>
    <t>12R</t>
  </si>
  <si>
    <t>Vyvazovací panel 1U, jednostraná plastová lišta</t>
  </si>
  <si>
    <t>13R</t>
  </si>
  <si>
    <t>Montáž konektoru RJ45</t>
  </si>
  <si>
    <t>14R</t>
  </si>
  <si>
    <t>Konektor RJ45 cat. 5E UTP</t>
  </si>
  <si>
    <t>15R</t>
  </si>
  <si>
    <t>Konektor RJ45 cat. 6A STP</t>
  </si>
  <si>
    <t>742330041</t>
  </si>
  <si>
    <t>Montáž datové jednozásuvky</t>
  </si>
  <si>
    <t>16R</t>
  </si>
  <si>
    <t>Datová zásuvka 1x RJ45 cat. 5E, pod omítku, kompletní</t>
  </si>
  <si>
    <t>742330042</t>
  </si>
  <si>
    <t>Montáž datové dvouzásuvky</t>
  </si>
  <si>
    <t>17R</t>
  </si>
  <si>
    <t>Datová zásuvka 2x RJ45 cat. 5E, pod omítku, kompletní</t>
  </si>
  <si>
    <t>742330051</t>
  </si>
  <si>
    <t>Popis portu datové zásuvky</t>
  </si>
  <si>
    <t>742330052</t>
  </si>
  <si>
    <t>Popis portů patchpanelu</t>
  </si>
  <si>
    <t>18R</t>
  </si>
  <si>
    <t>Patch kabel cat. 5E UTP šedý 2 m</t>
  </si>
  <si>
    <t>19R</t>
  </si>
  <si>
    <t>Patch kabel cat. 6A STP šedý 2 m</t>
  </si>
  <si>
    <t>742330101</t>
  </si>
  <si>
    <t>Měření metalického segmentu s vyhotovením protokolu</t>
  </si>
  <si>
    <t>7423</t>
  </si>
  <si>
    <t xml:space="preserve">Optická kabeláž   </t>
  </si>
  <si>
    <t>20R</t>
  </si>
  <si>
    <t>Montáž optického kabelu</t>
  </si>
  <si>
    <t>21R</t>
  </si>
  <si>
    <t>Optický kabel univerzální 4 vl. 50/125 OM4 LSOH</t>
  </si>
  <si>
    <t>742330026</t>
  </si>
  <si>
    <t>Montáž panelu pro 24 x optický konektor</t>
  </si>
  <si>
    <t>22R</t>
  </si>
  <si>
    <t>Optická vana výsuvná s čelem pro 24x SC adaptér, 19" 1U černá</t>
  </si>
  <si>
    <t>23R</t>
  </si>
  <si>
    <t>Montáž optické kazety</t>
  </si>
  <si>
    <t>24R</t>
  </si>
  <si>
    <t>Optická kazeta pro max. 12 svárů s víkem a držáky svárů</t>
  </si>
  <si>
    <t>25R</t>
  </si>
  <si>
    <t>Svár optického pigtailu</t>
  </si>
  <si>
    <t>26R</t>
  </si>
  <si>
    <t>Optický pigtail SC 50/125 OM4 2m</t>
  </si>
  <si>
    <t>27R</t>
  </si>
  <si>
    <t>Adaptér SC multimode OM4</t>
  </si>
  <si>
    <t>742330031</t>
  </si>
  <si>
    <t>Teplem smrštitelná ochrana sváru</t>
  </si>
  <si>
    <t>28R</t>
  </si>
  <si>
    <t>Ochrana sváru 60 mm</t>
  </si>
  <si>
    <t>29R</t>
  </si>
  <si>
    <t>Patch kabel LC - SC Duplex 50/125 OM4 2m</t>
  </si>
  <si>
    <t>30R</t>
  </si>
  <si>
    <t>Proměření jednoho vlákna metodou přímou, vč. protokolu</t>
  </si>
  <si>
    <t>31R</t>
  </si>
  <si>
    <t>Proměření jednoho vlákna metodou OTDR, vč. protokolu</t>
  </si>
  <si>
    <t>7424</t>
  </si>
  <si>
    <t xml:space="preserve">Kabelové trasy   </t>
  </si>
  <si>
    <t>32R</t>
  </si>
  <si>
    <t>Montáž drátěného kabelového žlabu šířky 200 mm</t>
  </si>
  <si>
    <t>33R</t>
  </si>
  <si>
    <t>Drátěný kabelový žlab 200/100 mm, vč. instalačního materiálu, ohybů, typových dílců, nosných prvků</t>
  </si>
  <si>
    <t>34R</t>
  </si>
  <si>
    <t>Montáž drátěného kabelového žlabu šířky 100 mm</t>
  </si>
  <si>
    <t>35R</t>
  </si>
  <si>
    <t>Drátěný kabelový žlab 100/100 mm, vč. instalačního materiálu, ohybů, typových dílců, nosných prvků</t>
  </si>
  <si>
    <t>460520171</t>
  </si>
  <si>
    <t>Montáž trubek ochranných plastových ohebných D do 32 mm uložených do rýhy</t>
  </si>
  <si>
    <t>34571062</t>
  </si>
  <si>
    <t>trubka elektroinstalační ohebná z PVC (ČSN)2316</t>
  </si>
  <si>
    <t>Poznámka k položce:_x000D_
zadavatel umožňuje nabídnout rovnocenné řešení. (§ 90 odst. 3 ZZVZ)</t>
  </si>
  <si>
    <t>34571073</t>
  </si>
  <si>
    <t>trubka elektroinstalační ohebná z PVC (EN) 2325</t>
  </si>
  <si>
    <t>460680501</t>
  </si>
  <si>
    <t>Vysekání rýh pro montáž trubek a kabelů ve zdivu betonovém hloubky do 3 cm a šířky do 3 cm</t>
  </si>
  <si>
    <t>36R</t>
  </si>
  <si>
    <t>Vrtaný průraz betonové zdi do tl. 30 cm</t>
  </si>
  <si>
    <t>38R</t>
  </si>
  <si>
    <t>Vrtaný průraz betonové zdi do tl. 50 cm</t>
  </si>
  <si>
    <t>220261643</t>
  </si>
  <si>
    <t>Osazení hmoždinky do zdi z tvrdého kamene nebo betonu</t>
  </si>
  <si>
    <t>39R</t>
  </si>
  <si>
    <t>Hmoždinka do stěny 8 mm</t>
  </si>
  <si>
    <t>100 kus</t>
  </si>
  <si>
    <t>40R</t>
  </si>
  <si>
    <t>Příchytky, stahovací pásky, upevňovací materiál, drobný m ontážní materiál</t>
  </si>
  <si>
    <t>7425</t>
  </si>
  <si>
    <t xml:space="preserve">Ostatní   </t>
  </si>
  <si>
    <t>41R</t>
  </si>
  <si>
    <t>Demontáž stávající strukturované kabeláže a lišt</t>
  </si>
  <si>
    <t>hod</t>
  </si>
  <si>
    <t>-853616253</t>
  </si>
  <si>
    <t>HZS3222</t>
  </si>
  <si>
    <t>Hodinová zúčtovací sazba montér slaboproudých zařízení odborný</t>
  </si>
  <si>
    <t>Poznámka k položce:_x000D_
ostatní neuvedené činnosti nezbytné k řádnému dokončení a zprovoznění instalace dle zadávací dokumentace</t>
  </si>
  <si>
    <t>42R</t>
  </si>
  <si>
    <t>Příprava na montáž, prověření prostorů instalace, seznámení se s prostory, konzultace s uživatelem</t>
  </si>
  <si>
    <t>43R</t>
  </si>
  <si>
    <t>Součinnost IT specialisty uživatele - konzultace, řešení instalace jednotlivých systémů SK, integrace nových systémů a stávající technologie, další potřebné práce</t>
  </si>
  <si>
    <t>44R</t>
  </si>
  <si>
    <t>Zprovoznění systému, zaškolení obsluhy, zkušební provoz v délce 14 dnů</t>
  </si>
  <si>
    <t>45R</t>
  </si>
  <si>
    <t>Pomocné stavební přípomoce</t>
  </si>
  <si>
    <t>46R</t>
  </si>
  <si>
    <t>Přesun materiálu a hmot</t>
  </si>
  <si>
    <t>47R</t>
  </si>
  <si>
    <t>Požární utěsnění prostupů v souladu s PBŘ stavby</t>
  </si>
  <si>
    <t>48R</t>
  </si>
  <si>
    <t>Zpracování dokumentace pro certifikaci, certifikace systému SK, systémová záruka výrobce 25 let</t>
  </si>
  <si>
    <t>49R</t>
  </si>
  <si>
    <t>Dokumentace skutečného provedení včetně CD v počtu 3 paré</t>
  </si>
  <si>
    <t>50R</t>
  </si>
  <si>
    <t>Ekologická likvidace odpadu</t>
  </si>
  <si>
    <t xml:space="preserve">Ekologická likvidace odpadu
Položka obsahuje odvoz a likvidaci pro 1ks datového rozvaděče, pro 7500 m kabelů UTP/FTP, pro 7ks patch panelů, pro 90 datových zásuvek, pro 100ks patch kabelů, pro 100m optického kabelu, pro 350m kabelového žlabu, pro 900m  instalační trubky. </t>
  </si>
  <si>
    <t>Poznámka k položce:_x000D_
Dotaz č. 41</t>
  </si>
  <si>
    <t>51R</t>
  </si>
  <si>
    <t>Průběžný úklid</t>
  </si>
  <si>
    <t>52R</t>
  </si>
  <si>
    <t>D.1.4.F.2 - EPS</t>
  </si>
  <si>
    <t xml:space="preserve">7421 - Elektrická požární signalizace   </t>
  </si>
  <si>
    <t xml:space="preserve">7422 - Elektroinstalační materiál a práce   </t>
  </si>
  <si>
    <t xml:space="preserve">7423 - Ostatní   </t>
  </si>
  <si>
    <t xml:space="preserve">Elektrická požární signalizace   </t>
  </si>
  <si>
    <t>742210002</t>
  </si>
  <si>
    <t>Montáž ústředny EPS dvou nebo tří kruhové bez čelního panelu</t>
  </si>
  <si>
    <t>Kompaktní ústředna pro montáž na stěnu, 2 kruhové vedení, možnost rozšíření na 4 kruh. vedení, max. 1000 adres. Obsahuje desku procesoru, základní desku, zdroj 24VDC/5A, zobrazovací a ovládací panel s barevným dotykovým displejem. Prostor pro 2 AKU</t>
  </si>
  <si>
    <t>Montáž vstupně výstupní desky</t>
  </si>
  <si>
    <t>Vstupně výstupní deska, 8 galvanicky oddělených dig. vstupů, 8 reléových bezpot. výstupů, montáž na desku ústředny</t>
  </si>
  <si>
    <t>742210041</t>
  </si>
  <si>
    <t>Montáž akumulátoru 2x12 V pro ústřednu EPS</t>
  </si>
  <si>
    <t>Akumulátor 12V/26Ah</t>
  </si>
  <si>
    <t>742210131</t>
  </si>
  <si>
    <t>Montáž soklu hlásiče nebo patice</t>
  </si>
  <si>
    <t>Zásuvka pro automatické hlásiče</t>
  </si>
  <si>
    <t>742210121</t>
  </si>
  <si>
    <t>Montáž hlásiče automatického bodového</t>
  </si>
  <si>
    <t>Adresovatelný interaktivní multisenzorový hlásič, optický-CO-tepelný</t>
  </si>
  <si>
    <t>Adresovatelný interaktivní tepelný hlásič</t>
  </si>
  <si>
    <t>742210151</t>
  </si>
  <si>
    <t>Montáž tlačítkového hlásiče se sklíčkem</t>
  </si>
  <si>
    <t>Adresovatelný tlačítkový hlásič požáru vnitřní s izolátorem, červený</t>
  </si>
  <si>
    <t>742210261</t>
  </si>
  <si>
    <t>Montáž sirény nebo majáku nebo signalizace</t>
  </si>
  <si>
    <t>Siréna vnitřní, 9-28V, červená</t>
  </si>
  <si>
    <t>Siréna vnitřní s majákem, 9-28V, červená</t>
  </si>
  <si>
    <t>742210251</t>
  </si>
  <si>
    <t>Připojení kontaktu ovládaného nebo monitorovaného</t>
  </si>
  <si>
    <t>742210071</t>
  </si>
  <si>
    <t>Montáž ovládacícho tabla externího pro EPS</t>
  </si>
  <si>
    <t>Externí tablo obsluhy se zdrojem, barevný dotykový displej, včetně 2x AKU 12V 17 Ah</t>
  </si>
  <si>
    <t>53R</t>
  </si>
  <si>
    <t>Průmyslový VDSL media konvertor/extender 1x100Base-TX, dostup až 1000m, 24VDC.</t>
  </si>
  <si>
    <t>54R</t>
  </si>
  <si>
    <t>Switch do slotu pro ústřednu EPS, 5 metalických portů.</t>
  </si>
  <si>
    <t>742210031</t>
  </si>
  <si>
    <t>Montáž napájecího zdroje dle EN54-4</t>
  </si>
  <si>
    <t>55R</t>
  </si>
  <si>
    <t>EN54-4 spínaný zdroj 27,6 V ss / max. 1,2 A v krytu, včetně 2x AKU 7 Ah</t>
  </si>
  <si>
    <t>742210061</t>
  </si>
  <si>
    <t>Montáž ovládacího panelu požární ochrany</t>
  </si>
  <si>
    <t>57R</t>
  </si>
  <si>
    <t>Obslužné pole požární ochrany - OPPO</t>
  </si>
  <si>
    <t xml:space="preserve">Elektroinstalační materiál a práce   </t>
  </si>
  <si>
    <t>742210171</t>
  </si>
  <si>
    <t>Montáž kabelu</t>
  </si>
  <si>
    <t>Kabel J-Y(St)Y 2x2x0,8</t>
  </si>
  <si>
    <t>Montáž trasy funkční při požáru dle ČSN 730895, nastřelovací montáž Px-R</t>
  </si>
  <si>
    <t>Kabel Cu 2x2x0,8, B2ca s1 d0, Px-R</t>
  </si>
  <si>
    <t>Kabel Cu 4x2x0,8, B2ca s1 d0, Px-R</t>
  </si>
  <si>
    <t>58R</t>
  </si>
  <si>
    <t>Kabel Cu 10x2x0,8, B2ca s1d0, Px-R</t>
  </si>
  <si>
    <t>Kabel Cu 2x1,5, B2ca s1 d0, Px-R</t>
  </si>
  <si>
    <t>56R</t>
  </si>
  <si>
    <t>Kabel FTP 4x2x0,5 cat. 5, B2ca s1d0, Px-R</t>
  </si>
  <si>
    <t>Nastřelovací kabelová příchytka Px-R</t>
  </si>
  <si>
    <t>460680531</t>
  </si>
  <si>
    <t>Vysekání rýh pro montáž trubek a kabelů ve stropech hloubky do 3 cm a šířky do 3 cm</t>
  </si>
  <si>
    <t>Montáž trubek ochranných plastových ohebných D do 32 mm uložených do vrýhy</t>
  </si>
  <si>
    <t>Montáž plastových kabelových příchytek včetně vyvrtání otvoru ve stěnách betonových průměru 8 mm - linka hlásičů</t>
  </si>
  <si>
    <t>Plastová kabelová příchytka - linka hlásičů</t>
  </si>
  <si>
    <t>Příchytky, stahovací pásky, upevňovací materiál, drobný montážní materiál</t>
  </si>
  <si>
    <t>2101981807</t>
  </si>
  <si>
    <t>742210401</t>
  </si>
  <si>
    <t>Programování základních parametrů ústředny EPS</t>
  </si>
  <si>
    <t>742210421</t>
  </si>
  <si>
    <t>Programování a oživení systému na jeden detektor EPS</t>
  </si>
  <si>
    <t>742210503</t>
  </si>
  <si>
    <t>Provedení koordinační funkční zkoušky EPS</t>
  </si>
  <si>
    <t>742210521</t>
  </si>
  <si>
    <t>Výchozí revize systému EPS na jeden detektor</t>
  </si>
  <si>
    <t>Provozní kniha EPS</t>
  </si>
  <si>
    <t xml:space="preserve">Ekologická likvidace odpadu
Položka obsahuje odvoz a ekologickou likvidaci obalů dodaných komponent a instalačního materiálu. </t>
  </si>
  <si>
    <t>D.1.4.F.3 - NZS</t>
  </si>
  <si>
    <t xml:space="preserve">7421 - Nouzový zvukový systém   </t>
  </si>
  <si>
    <t xml:space="preserve">Nouzový zvukový systém   </t>
  </si>
  <si>
    <t>Montáž řídící jednotky NZS včetně příslušenství</t>
  </si>
  <si>
    <t>Řídící jednotka s displejem LCD dle EN54-16, karta čtyř nezávislých repro. linek (A, B), 7 slotů pro další karty repro. linek, karta 8 logických vstupů, 2 sloty pro další karty vstupů a výstupů, 1 port LAN, 48VDC, 19"/2U</t>
  </si>
  <si>
    <t>Karta čtyř nezávislých reproduktorových linek (A, B), kontrola linek</t>
  </si>
  <si>
    <t>Výkonový zesilovač třídy D, 2x650Watt, 100/50V, Sleep mód, konfigurovatelný modulární zesilovač 650W nebo 1300W (650W+650W), 48VDC, 19"/2U</t>
  </si>
  <si>
    <t>Jednotka pro správu a distribuci napájení systému 230VAC/48VDC+24VDC/max. 3,2kW, 19"/2U</t>
  </si>
  <si>
    <t>Napájecí modul 230VAC/48VDC/880W</t>
  </si>
  <si>
    <t>Montážní vana pro max. 4 napájecí moduly, 19"/2U</t>
  </si>
  <si>
    <t>Interface modul audio/RS485, montáž DIN35</t>
  </si>
  <si>
    <t>Rozvaděč stojanový 19", 27U / 600x600, skleněné dveře</t>
  </si>
  <si>
    <t>Montáž reproduktoru</t>
  </si>
  <si>
    <t>Evakuační skříňkový reproduktor dle EN54-24, kovový, s keramickou svorkovnicí a tepelnou pojistkou, výkon 100V/6/3/1,5/0,75W, frekvenční rozsah 120-18000Hz, barva bílá (RAL 9016).</t>
  </si>
  <si>
    <t>Montáž elektroinstalační krabice požárně odolné</t>
  </si>
  <si>
    <t>16R.1</t>
  </si>
  <si>
    <t>Elektroinstalační krabice požárně odolná, keramická svorkovnice 3 póly, IP66</t>
  </si>
  <si>
    <t>-1200200429</t>
  </si>
  <si>
    <t>Programování a oživení systému</t>
  </si>
  <si>
    <t>Měření srozumitelnosti dle ČSN EN 60849, včetně protokolu</t>
  </si>
  <si>
    <t>D.1.4.F.4 - CCTV</t>
  </si>
  <si>
    <t xml:space="preserve">7421 - Kamerový systém   </t>
  </si>
  <si>
    <t xml:space="preserve">7422 - Ostatní   </t>
  </si>
  <si>
    <t xml:space="preserve">Kamerový systém   </t>
  </si>
  <si>
    <t>742230004</t>
  </si>
  <si>
    <t>Montáž vnitřní kamery</t>
  </si>
  <si>
    <t>01r</t>
  </si>
  <si>
    <t>Vnitřní IP dome kamera,  1/2,8" Progressive Scan RGB CMOS TD/N, 1920 x 1080, 60 sn./s při všech rozlišeních, f=3-10.5mm, WDR, IR, videoanalytické aplikace třetích stran</t>
  </si>
  <si>
    <t>02r</t>
  </si>
  <si>
    <t>Rozšíření stávajícího SW pro záznam kamer - 1 licence na kameru</t>
  </si>
  <si>
    <t>879513766</t>
  </si>
  <si>
    <t>Konfigurace systému, nastavení kamer</t>
  </si>
  <si>
    <t>Poznámka k položce:_x000D_
Dotaz č. 40</t>
  </si>
  <si>
    <t>D.1.4.F.5 - ACS</t>
  </si>
  <si>
    <t xml:space="preserve">7421 - Přístupový systém   </t>
  </si>
  <si>
    <t xml:space="preserve">7422 - Elektromechanické komponenty - zámky   </t>
  </si>
  <si>
    <t xml:space="preserve">7423 - Elektromechanické komponenty - otvírače   </t>
  </si>
  <si>
    <t xml:space="preserve">7424 - Elektroinstalační materiál a práce   </t>
  </si>
  <si>
    <t xml:space="preserve">Přístupový systém   </t>
  </si>
  <si>
    <t>742240001</t>
  </si>
  <si>
    <t>Montáž čtečky karet k elektronické kontrole vstupu</t>
  </si>
  <si>
    <t xml:space="preserve">Bezkontaktní snímač 13,56 MHz </t>
  </si>
  <si>
    <t>Kryt snímače, šedý</t>
  </si>
  <si>
    <t>742240005</t>
  </si>
  <si>
    <t>Montáž řídící jednotky pro připojení čteček k elektronické kontrole vstupu</t>
  </si>
  <si>
    <t>Lokální komunikační server pro snímače, 2x Ethernet, montáž do racku</t>
  </si>
  <si>
    <t>Poznámka k položce:_x000D_
1× LAN pro připojení do firemní LAN; 1× LAN pro připojení sítě snímačů; Automatická aktivace připojených snímačů; Signalizace provozních stavů LED; Podpora VPN; Možnost provozu více serverů v oddělených sítích LAN; Šifrovaný přenos dat AES 256 bitů</t>
  </si>
  <si>
    <t>Vzdálené bezpečnostní relé pro snímač a jedny dveře</t>
  </si>
  <si>
    <t>Montáž spínaného zdroje</t>
  </si>
  <si>
    <t>Spínaný zdroj v kovovém krytu 13,8 Vss / 5A se signalizačními výstupy</t>
  </si>
  <si>
    <t>Akumulátor 12V/17Ah</t>
  </si>
  <si>
    <t>Montáž dveřního interkomu</t>
  </si>
  <si>
    <t>IP dveřní interkom, 3 tlačítka, nerez, napájení PoE</t>
  </si>
  <si>
    <t>Krabice pro instalaci interkomu do zdi</t>
  </si>
  <si>
    <t xml:space="preserve">Elektromechanické komponenty - zámky   </t>
  </si>
  <si>
    <t>Montáž elektromechanického zámku pro jednokřídlé dveře, včetně příslušenství</t>
  </si>
  <si>
    <t>Elektromechanický samozamykací zámek hluboký, certifikát pro požárně odolné dveře a východy, 12-24Vss, možnost nastavení invezní funkce napájení, universální provedení, rozteč 72 mm, backset 55 mm</t>
  </si>
  <si>
    <t>Kabel s konektorem, 10 m</t>
  </si>
  <si>
    <t>Zadlabací kabelová průchodka</t>
  </si>
  <si>
    <t>Bezpečnostní kování klika/klika, 4. bezpečnostní třída</t>
  </si>
  <si>
    <t>Protiplech k zámku</t>
  </si>
  <si>
    <t>Dveřní zavírač, certifikace pro požárně odolné a kouřotěsné dveře, plynule nastavitelná rychlost zavírání, dovírání a úhlu otevření pomocí termodynamických ventilů, včetně ramínka</t>
  </si>
  <si>
    <t>Úprava jednokřídlých dveří pro zabudování zámku</t>
  </si>
  <si>
    <t>Montáž elektromechanického zámku pro dvojkřídlé dveře, včetně příslušenství</t>
  </si>
  <si>
    <t>Elektromechanický samozamykací zámek pro použití na dvoukřídlé požární dveře, rozteč 92 mm, backset 32 mm, aktivní křídlo</t>
  </si>
  <si>
    <t>Mechanická část pro pasivní křídlo, sestava zámků</t>
  </si>
  <si>
    <t>Požární konzole s integrovaným mechanickým koordinátorem pro dvoukřídlé dveře</t>
  </si>
  <si>
    <t>Vnější klika k panikovým hrazdám</t>
  </si>
  <si>
    <t>Paniková hrazda pro elektromechanické zámky</t>
  </si>
  <si>
    <t>Montážní plech pro požární konzoli</t>
  </si>
  <si>
    <t>Úprava dvoukřídlých dveří pro zabudování zámku, hrazdy a příslušenství</t>
  </si>
  <si>
    <t xml:space="preserve">Elektromechanické komponenty - otvírače   </t>
  </si>
  <si>
    <t>Montáž elektrického otvírače pro jednokřídlé dveře, včetně příslušenství</t>
  </si>
  <si>
    <t>Elektrický otvírač nízkoodběrový, certifikát pro požárně odolné dveře</t>
  </si>
  <si>
    <t>Čelní plech, nerez</t>
  </si>
  <si>
    <t>Dveřní kování klika/koule</t>
  </si>
  <si>
    <t>Úprava jednokřídlých dveří pro zabudování otvírače</t>
  </si>
  <si>
    <t>Kabel UTP cat. 5E</t>
  </si>
  <si>
    <t>Kabel FTP cat. 5E</t>
  </si>
  <si>
    <t>2043879619</t>
  </si>
  <si>
    <t>D.1.4.F.6 - STA</t>
  </si>
  <si>
    <t xml:space="preserve">7421 - Společná televizní anténa   </t>
  </si>
  <si>
    <t xml:space="preserve">Společná televizní anténa   </t>
  </si>
  <si>
    <t>742420021</t>
  </si>
  <si>
    <t>Montáž antenního stožáru včetně upevňovacího materiálu</t>
  </si>
  <si>
    <t>Stožár 2,5m/42 mm pozink včetně upevňovacího materiálu</t>
  </si>
  <si>
    <t>742420001</t>
  </si>
  <si>
    <t>Montáž venkovní televizní antény</t>
  </si>
  <si>
    <t>Anténa UHF, 21-60 kanál, zisk 13 dB</t>
  </si>
  <si>
    <t>742420011</t>
  </si>
  <si>
    <t>Montáž FM antény</t>
  </si>
  <si>
    <t>Směrová VKV anténa, hliník</t>
  </si>
  <si>
    <t>742420051</t>
  </si>
  <si>
    <t>Montáž anténního rozbočovače</t>
  </si>
  <si>
    <t>Rozbočovač 2x výstup 3,5dB, šířka pásma 5-1000 MHz, kryt z poniklované zinkové slitiny</t>
  </si>
  <si>
    <t>Rozbočovač 12x výstup 13dB, šířka pásma 5-1000 MHz, kryt z poniklované zinkové slitiny</t>
  </si>
  <si>
    <t>Rozbočovač 6x výstup 9,2dB, šířka pásma 5-1000 MHz, kryt z poniklované zinkové slitiny</t>
  </si>
  <si>
    <t>742420061</t>
  </si>
  <si>
    <t>Montáž rozvodnice STA</t>
  </si>
  <si>
    <t>Rozvodnice bílá na zeď se zámkem, 300/300/100 mm</t>
  </si>
  <si>
    <t>Rozbočná skříň STA 500x500x150, plechová, včetně DIN lišty</t>
  </si>
  <si>
    <t>742420081</t>
  </si>
  <si>
    <t>Montáž systémového zdroje do rozvaděče</t>
  </si>
  <si>
    <t>Napájecí zdroj 230 V AC/24 V DC</t>
  </si>
  <si>
    <t>Montáž procesoru</t>
  </si>
  <si>
    <t>DVB-C/DVB-T/T2 dvojitý kanálový procesor,AGC</t>
  </si>
  <si>
    <t>KS</t>
  </si>
  <si>
    <t>742420041</t>
  </si>
  <si>
    <t>Montáž anténního domovního zesilovače</t>
  </si>
  <si>
    <t>12r</t>
  </si>
  <si>
    <t>Širokopásmový zesilovač, zesílení 45 dB, výstupní úroveň 120 dBuV</t>
  </si>
  <si>
    <t>742123001</t>
  </si>
  <si>
    <t>Montáž přepěťové ochrany pro slaboproudá zařízení</t>
  </si>
  <si>
    <t>Svodič bleskových proudů pro koaxiální vedení, F konektory, montáž na DIN lištu</t>
  </si>
  <si>
    <t>Zemnící sada pro koaxiální vedení</t>
  </si>
  <si>
    <t>Montáž koaxiálního kabelu</t>
  </si>
  <si>
    <t>Poznámka k položce:_x000D_
Pozn.: trasy jsou součástí rozpočtu strukturované kabeláže</t>
  </si>
  <si>
    <t>Koaxiální kabel 75 Ohm</t>
  </si>
  <si>
    <t>742420121</t>
  </si>
  <si>
    <t>Montáž televizní zásuvky koncové nebo průběžné</t>
  </si>
  <si>
    <t>Zásuvka koncová TV+R+SAT, pod omítku, kompletní přístroj</t>
  </si>
  <si>
    <t>-1968811495</t>
  </si>
  <si>
    <t>Konfigurace systému</t>
  </si>
  <si>
    <t>Proměření vývodu</t>
  </si>
  <si>
    <t>D.1.4.F.7 - GN</t>
  </si>
  <si>
    <t xml:space="preserve">7421 - Grafická nadstavba   </t>
  </si>
  <si>
    <t xml:space="preserve">7422 - Klientské PC   </t>
  </si>
  <si>
    <t xml:space="preserve">Grafická nadstavba   </t>
  </si>
  <si>
    <t>Grafická nadstavba pro integraci bezpečnostních systémů ACS, EPS a CCTV, komunikační software</t>
  </si>
  <si>
    <t>Ovladač grafické nadstavby pro EPS</t>
  </si>
  <si>
    <t>Ovladač grafické nadstavby pro CCTV</t>
  </si>
  <si>
    <t>Ovladač grafické nadstavby pro ACS</t>
  </si>
  <si>
    <t>Ethernet modul pro ústřednu EPS</t>
  </si>
  <si>
    <t xml:space="preserve">Klientské PC   </t>
  </si>
  <si>
    <t>PC klient, vč klávesnice a myši, OS (kompatibilní se SW pro slaboproud a MaR), CPU (3 GHz, 6 MB / mezipaměti, 4 jádra), 8 GB DDR3 SDRAM, HDD 1 TB SATA, Grafická karta - 16 GB GDDR6, PCI Express, 256Bit, 2xDisplayPort</t>
  </si>
  <si>
    <t>PC klient, vč klávesnice a myši, OS Windows 10 Professional 64-bit, Intel Core i5-4590S (3 GHz, 6 MB / mezipaměti, 4 jádra), 8 GB DDR3 SDRAM, HDD 1 TB SATA 7200 ot./min, NVIDIA CUDA x2 monitor Display port</t>
  </si>
  <si>
    <t>Monitor 24", podsvícení LED, 24", 1920x1080, 16:9, 250 cd/m2, kontrast 3000:1, odezva 5ms, 16,7 mil. barev, 1x VGA, 1x DP, 24W/230V</t>
  </si>
  <si>
    <t>DisplayPort propojovací kabel, stíněný, 2 m</t>
  </si>
  <si>
    <t>Zpracování grafiky, vytvoření databáze</t>
  </si>
  <si>
    <t>Instalace a konfigurace systému, uvedení do provozu, zaškolení uživatelů</t>
  </si>
  <si>
    <t>Nastavení systémů EPS, CCTV, ACS</t>
  </si>
  <si>
    <t>Funkční zkoušky systému včetně nastavování v době zkušebního provozu</t>
  </si>
  <si>
    <t>D.1.4.G - Elektroinstalace</t>
  </si>
  <si>
    <t>D1 - Osvětlení</t>
  </si>
  <si>
    <t>D2 - Ovládání osvětlení</t>
  </si>
  <si>
    <t>D3 - Zásuvky</t>
  </si>
  <si>
    <t>D4 - Ostatní periferie</t>
  </si>
  <si>
    <t>D5 - Rozvaděče</t>
  </si>
  <si>
    <t>D6 - Kabely a kabelové trasy</t>
  </si>
  <si>
    <t>D7 - Ostatní</t>
  </si>
  <si>
    <t xml:space="preserve">D8 - Hodinové zúčtovací sazby                                                                            </t>
  </si>
  <si>
    <t>D1</t>
  </si>
  <si>
    <t>Osvětlení</t>
  </si>
  <si>
    <t>Pol1</t>
  </si>
  <si>
    <t>1 svítidlo   Nouzové LED svítidlo, montáž přisazením, IP65 (454 lm; 3.0 W; Nouzové osvětlení: 454 lm, 3.0 W), montáž</t>
  </si>
  <si>
    <t>Pol296</t>
  </si>
  <si>
    <t>1 svítidlo   Nouzové LED svítidlo, montáž přisazením, IP65 (454 lm; 3.0 W; Nouzové osvětlení: 454 lm, 3.0 W), dodávka</t>
  </si>
  <si>
    <t>Pol168</t>
  </si>
  <si>
    <t>2 svítidlo    Přisazené zářivkové svítidlo s prismatickým difuzorem (2071 lm;41.0 W), montáž</t>
  </si>
  <si>
    <t>Pol169</t>
  </si>
  <si>
    <t>2 svítidlo    Přisazené zářivkové svítidlo s prismatickým difuzorem (2071 lm;41.0 W), dodávka</t>
  </si>
  <si>
    <t>Pol170</t>
  </si>
  <si>
    <t>3  svítidlo  Přisazené zářivkové svítidlo s prismatickým difuzorem (3163 lm; 60.0W), montáž</t>
  </si>
  <si>
    <t>Pol171</t>
  </si>
  <si>
    <t>3  svítidlo  Přisazené zářivkové svítidlo s prismatickým difuzorem (3163 lm; 60.0W), dodávka</t>
  </si>
  <si>
    <t>Pol172</t>
  </si>
  <si>
    <t>4 svítidlo    Přisazené zářivkové svítidlo s prismatickým difuzorem (4156 lm;77.0 W), montáž</t>
  </si>
  <si>
    <t>Pol173</t>
  </si>
  <si>
    <t>4 svítidlo    Přisazené zářivkové svítidlo s prismatickým difuzorem (4156 lm;77.0 W), dodávka</t>
  </si>
  <si>
    <t>Pol174</t>
  </si>
  <si>
    <t>5 svítidlo    Přisazené zářivkové svítidlo s prismatickým difuzorem (7971 lm;175.0 W)4, montáž</t>
  </si>
  <si>
    <t>Pol175</t>
  </si>
  <si>
    <t>5 svítidlo    Přisazené zářivkové svítidlo s prismatickým difuzorem (7971 lm;175.0 W)4, dodávka</t>
  </si>
  <si>
    <t>Pol176</t>
  </si>
  <si>
    <t>6 svítidlo    Interiéové, přisazené LED svítidlo, difuzor opálový (2472 lm;19.0 W), montáž</t>
  </si>
  <si>
    <t>Pol177</t>
  </si>
  <si>
    <t>6 svítidlo    Interiéové, přisazené LED svítidlo, difuzor opálový (2472 lm;19.0 W), dodávka</t>
  </si>
  <si>
    <t>Pol178</t>
  </si>
  <si>
    <t>8 svítidlo     Interiéové, přisazené LED svítidlo, difuzor opálový (2472 lm;19.0 W; Nouzové osvětlení: 2472 lm, 19.0 W)), montáž</t>
  </si>
  <si>
    <t>Pol179</t>
  </si>
  <si>
    <t>8 svítidlo    Interiéové, přisazené LED svítidlo, difuzor opálový (2472 lm;19.0 W; Nouzové osvětlení: 2472 lm, 19.0 W)), dodávka</t>
  </si>
  <si>
    <t>Pol180</t>
  </si>
  <si>
    <t>9 svítidlo    Designové LED svítidlo, montáž přisazením na zeď, difuzor opálový (2525 lm; 27.8 W; Nouzové osvětlení: 2525 lm, 27.8 W), montáž</t>
  </si>
  <si>
    <t>Pol181</t>
  </si>
  <si>
    <t>9 svítidlo      Designové LED svítidlo, montáž přisazením na zeď, difuzor opálový (2525 lm; 27.8 W; Nouzové osvětlení: 2525 lm, 27.8 W), dodávka</t>
  </si>
  <si>
    <t>Pol182</t>
  </si>
  <si>
    <t>10 svítidlo     Interiéové, přisazené LED svítidlo, difuzor opálový (1350 lm;4x18.0 W; Nouzové osvětlení: 1350 lm, 4x18 W), montáž</t>
  </si>
  <si>
    <t>Pol183</t>
  </si>
  <si>
    <t>10 svítidlo     Interiéové, přisazené LED svítidlo, difuzor opálový (1350 lm;4x18.0 W; Nouzové osvětlení: 1350 lm, 4x18 W), dodávka</t>
  </si>
  <si>
    <t>Pol184</t>
  </si>
  <si>
    <t>11 svítidlo     Interiéové, přisazené LED svítidlo, difuzor opálový (1350 lm;4x18 W), montáž</t>
  </si>
  <si>
    <t>Pol185</t>
  </si>
  <si>
    <t>11 svítidlo     Interiéové, přisazené LED svítidlo, difuzor opálový (1350 lm;4x18 W), dodávka</t>
  </si>
  <si>
    <t>Pol21</t>
  </si>
  <si>
    <t>12 svítidlo      6 3k2 840 LED svítidlo do interiéru, délka 0,6m, difuzor opálový (2129 lm; 19.0 W), montáž</t>
  </si>
  <si>
    <t>Pol314</t>
  </si>
  <si>
    <t>12 svítidlo      6 3k2 840 LED svítidlo do interiéru, délka 0,6m, difuzor opálový (2129 lm; 19.0 W), dodávka</t>
  </si>
  <si>
    <t>Pol315</t>
  </si>
  <si>
    <t>Vývod pro nástěnné svítidlo</t>
  </si>
  <si>
    <t>Pol316</t>
  </si>
  <si>
    <t>Vývod pro stropní svítidlo</t>
  </si>
  <si>
    <t>Pol317</t>
  </si>
  <si>
    <t>Kovové konstrukce pro instalaci svítidel-montáž</t>
  </si>
  <si>
    <t>Pol318</t>
  </si>
  <si>
    <t>Kovové konstrukce pro instalaci svítidel-dodávka</t>
  </si>
  <si>
    <t>Pol319</t>
  </si>
  <si>
    <t>Zákonný recyklační poplatek - svítidla</t>
  </si>
  <si>
    <t>Pol320</t>
  </si>
  <si>
    <t>Měření intenzity osvětlení</t>
  </si>
  <si>
    <t>D2</t>
  </si>
  <si>
    <t>Ovládání osvětlení</t>
  </si>
  <si>
    <t>Pol186</t>
  </si>
  <si>
    <t>ovladač zapínací tlačítkový se signální doutnavkou, montáž</t>
  </si>
  <si>
    <t>Pol31</t>
  </si>
  <si>
    <t>ovladač zapínací tlačítkový se signální doutnavkou, dodávka</t>
  </si>
  <si>
    <t>Pol187</t>
  </si>
  <si>
    <t>spínač jednopólový Ř1  IP20, montáž</t>
  </si>
  <si>
    <t>Pol33</t>
  </si>
  <si>
    <t>spínač jednopólový Ř1  IP20, dodávka</t>
  </si>
  <si>
    <t>Pol188</t>
  </si>
  <si>
    <t>spínač jednopólový Ř1  IP44, montáž</t>
  </si>
  <si>
    <t>Pol35</t>
  </si>
  <si>
    <t>spínač jednopólový Ř1  IP44, dodávka</t>
  </si>
  <si>
    <t>Pol189</t>
  </si>
  <si>
    <t>spínač řazení Ř5  IP20, montáž</t>
  </si>
  <si>
    <t>Pol37</t>
  </si>
  <si>
    <t>spínač řazení Ř5  IP20, dodávka</t>
  </si>
  <si>
    <t>Pol190</t>
  </si>
  <si>
    <t>spínač řazení Ř5  IP44, montáž</t>
  </si>
  <si>
    <t>Pol39</t>
  </si>
  <si>
    <t>spínač řazení Ř5  IP44, dodávka</t>
  </si>
  <si>
    <t>Pol191</t>
  </si>
  <si>
    <t>spínač řazení  Ř6 IP20, montáž</t>
  </si>
  <si>
    <t>Pol41</t>
  </si>
  <si>
    <t>spínač řazení  Ř6 IP20, dodávka</t>
  </si>
  <si>
    <t>Pol192</t>
  </si>
  <si>
    <t>spínač jednopólový 10A Ř7 IP20, montáž</t>
  </si>
  <si>
    <t>Pol43</t>
  </si>
  <si>
    <t>spínač jednopólový 10A Ř7 IP20, dodávka</t>
  </si>
  <si>
    <t>Pol328</t>
  </si>
  <si>
    <t>krabice univerzální, montáž</t>
  </si>
  <si>
    <t>Pol45</t>
  </si>
  <si>
    <t>krabice univerzální, dodávka</t>
  </si>
  <si>
    <t>D3</t>
  </si>
  <si>
    <t>Zásuvky</t>
  </si>
  <si>
    <t>Pol193</t>
  </si>
  <si>
    <t>zásuvka 1násobná polozapuštěná 230V 16A IP20, montáž</t>
  </si>
  <si>
    <t>Pol47</t>
  </si>
  <si>
    <t>zásuvka 1násobná polozapuštěná 230V 16A IP20, dodávka</t>
  </si>
  <si>
    <t>Pol194</t>
  </si>
  <si>
    <t>zásuvka 1násobná polozapuštěná 230V 16A IP44, montáž</t>
  </si>
  <si>
    <t>Pol49</t>
  </si>
  <si>
    <t>zásuvka 1násobná polozapuštěná 230V 16A IP44, dodávka</t>
  </si>
  <si>
    <t>Pol195</t>
  </si>
  <si>
    <t>zásuvka 2násobná  polozapuštěná 230V 16A IP20, montáž</t>
  </si>
  <si>
    <t>Pol51</t>
  </si>
  <si>
    <t>zásuvka 2násobná  polozapuštěná 230V 16A IP20, dodávka</t>
  </si>
  <si>
    <t>Pol196</t>
  </si>
  <si>
    <t>zásuvka 1násobná polozapuštěná 230V 16A IP20 s přepěťovou ochranou, montáž</t>
  </si>
  <si>
    <t>Poznámka k položce:_x000D_
Dotaz č. 33</t>
  </si>
  <si>
    <t>Pol53</t>
  </si>
  <si>
    <t>zásuvka 1násobná polozapuštěná 230V 16A IP20 s přepěťovou ochranou, dodávka</t>
  </si>
  <si>
    <t>Pol197</t>
  </si>
  <si>
    <t>zásuvka 2násobná polozapuštěná 230V 16A IP20 s přepěťovou ochranou, montáž</t>
  </si>
  <si>
    <t>Pol55</t>
  </si>
  <si>
    <t>zásuvka 2násobná polozapuštěná 230V 16A IP20 s přepěťovou ochranou, dodávka</t>
  </si>
  <si>
    <t>Pol334</t>
  </si>
  <si>
    <t>krabice přístrojová instalační, montáž</t>
  </si>
  <si>
    <t>Pol57</t>
  </si>
  <si>
    <t>krabice přístrojová instalační, dodávka</t>
  </si>
  <si>
    <t>Pol335</t>
  </si>
  <si>
    <t>Ukončení vodič izolovaný do 2,5mm2 v rozváděči nebo na přístroji</t>
  </si>
  <si>
    <t>D4</t>
  </si>
  <si>
    <t>Ostatní periferie</t>
  </si>
  <si>
    <t>Pol198</t>
  </si>
  <si>
    <t>ovladač zapínací tahový  se šňůrkou ALARM EMERGENCI, montáž</t>
  </si>
  <si>
    <t>Pol199</t>
  </si>
  <si>
    <t>ovladač zapínací tahový  se šňůrkou ALARM EMERGENCI, dodávka</t>
  </si>
  <si>
    <t>Pol200</t>
  </si>
  <si>
    <t>ovladač zapínací tlačítkový reset ALARM EMERGENCI, montáž</t>
  </si>
  <si>
    <t>Pol201</t>
  </si>
  <si>
    <t>ovladač zapínací tlačítkový reset ALARM EMERGENCI, dodávka</t>
  </si>
  <si>
    <t>Pol64</t>
  </si>
  <si>
    <t>kontrolní modul s alarmem- vzdálené místo  ALARM EMERGENCI, montáž</t>
  </si>
  <si>
    <t>Pol202</t>
  </si>
  <si>
    <t>kontrolní modul s alarmem- vzdálené místo  ALARM EMERGENCI, dodávka</t>
  </si>
  <si>
    <t>Pol66</t>
  </si>
  <si>
    <t>transformátor napájení   ALARM EMERGENCI, montáž</t>
  </si>
  <si>
    <t>Pol203</t>
  </si>
  <si>
    <t>transformátor napájení   ALARM EMERGENCI, dodávka</t>
  </si>
  <si>
    <t>Pol68</t>
  </si>
  <si>
    <t>Požární tlačítko s aretací 230V 10A IP55  CENTRA-TOTAL STOP, montáž</t>
  </si>
  <si>
    <t>Pol69</t>
  </si>
  <si>
    <t>Požární tlačítko s aretací 230V 10A IP55  CENTRA-TOTAL STOP, dodávka</t>
  </si>
  <si>
    <t>Pol70</t>
  </si>
  <si>
    <t>Požární tlačítko se sklem, montáž</t>
  </si>
  <si>
    <t>Pol71</t>
  </si>
  <si>
    <t>Požární tlačítko se sklem, dodávka</t>
  </si>
  <si>
    <t>Pol204</t>
  </si>
  <si>
    <t>Nástěnné pohybové čidlo, montáž</t>
  </si>
  <si>
    <t>Pol205</t>
  </si>
  <si>
    <t>Nástěnné pohybové čidlo, dodávka</t>
  </si>
  <si>
    <t>Pol76</t>
  </si>
  <si>
    <t>Časový spínač ventilátoru pod vypínač 230V  0-25 min., montáž</t>
  </si>
  <si>
    <t>Pol77</t>
  </si>
  <si>
    <t>Časový spínač ventilátoru pod vypínač 230V  0-25 min., dodávka</t>
  </si>
  <si>
    <t>Pol338</t>
  </si>
  <si>
    <t>Ukončení vodič izolovaný do 2 mm2 v rozváděči nebo na přístroji</t>
  </si>
  <si>
    <t>Pol339</t>
  </si>
  <si>
    <t>Ukončení vodič izolovaný do 6 mm2 v rozváděči nebo na přístroji</t>
  </si>
  <si>
    <t>Pol340</t>
  </si>
  <si>
    <t>Ukončení vodič izolovaný do 10 mm2 v rozváděči nebo na přístroji</t>
  </si>
  <si>
    <t>Pol341</t>
  </si>
  <si>
    <t>Ukončení vodič izolovaný do 16 mm2 v rozváděči nebo na přístroji</t>
  </si>
  <si>
    <t>Pol342</t>
  </si>
  <si>
    <t>Ukončení vodič izolovaný do 25 mm2 v rozváděči nebo na přístroji</t>
  </si>
  <si>
    <t>156</t>
  </si>
  <si>
    <t>D5</t>
  </si>
  <si>
    <t>Rozvaděče</t>
  </si>
  <si>
    <t>Pol83</t>
  </si>
  <si>
    <t>Rozvodnice HDS, montáž</t>
  </si>
  <si>
    <t>158</t>
  </si>
  <si>
    <t>Pol206</t>
  </si>
  <si>
    <t>Rozvodnice HDS, dodávka</t>
  </si>
  <si>
    <t>160</t>
  </si>
  <si>
    <t>Pol207</t>
  </si>
  <si>
    <t>rozvaděč RH0  dvě pole včetně výzbroje, montáž</t>
  </si>
  <si>
    <t>162</t>
  </si>
  <si>
    <t>Pol208</t>
  </si>
  <si>
    <t>rozvaděč RH0  dvě pole včetně výzbroje, dodávka</t>
  </si>
  <si>
    <t>164</t>
  </si>
  <si>
    <t>Pol87</t>
  </si>
  <si>
    <t>rozvaděč PBZ splňující třídu funkčnosti P 15-45-R (funkčnost při požáru minimálně 45min) bez aktivního větrání včetně výbavy dle PD, montáž</t>
  </si>
  <si>
    <t>166</t>
  </si>
  <si>
    <t>Pol209</t>
  </si>
  <si>
    <t>rozvaděč PBZ splňující třídu funkčnosti P 15-45-R (funkčnost při požáru minimálně 45min) bez aktivního větrání včetně výbavy dle PD, dodávka</t>
  </si>
  <si>
    <t>168</t>
  </si>
  <si>
    <t>Pol210</t>
  </si>
  <si>
    <t>UPS 60 kVA/54kW, 3f/3f, výstupní účiník 0.9, externí bateriový modul doba zálohování 45min</t>
  </si>
  <si>
    <t>170</t>
  </si>
  <si>
    <t>Pol211</t>
  </si>
  <si>
    <t>Montáž UPS -Doprava zařízení od výrobce, předinstalační konzultace s technikem- specialistou,složení na místě, nasunutí do stavebně připravené místnosti, elektroinstalace na připravenou silovou kabeláž, uvedení do provozu, zátěžová zkouška, kompletní dok.</t>
  </si>
  <si>
    <t>172</t>
  </si>
  <si>
    <t>Pol91</t>
  </si>
  <si>
    <t>Montáž rozvodnice oceloplechová nebo plastová běžná do 20 kg</t>
  </si>
  <si>
    <t>174</t>
  </si>
  <si>
    <t>Pol212</t>
  </si>
  <si>
    <t>rozvaděč R1  s požární odolností EI 30DP1,S200, bez aktivního větrání včetně výbavy dle výkresové dokumentace, dodávka</t>
  </si>
  <si>
    <t>176</t>
  </si>
  <si>
    <t xml:space="preserve">rozvaděč R1  s požární odolností EI 30DP1,S200, bez aktivního větrání včetně výbavy dle výkresové dokumentace, dodávka
</t>
  </si>
  <si>
    <t>178</t>
  </si>
  <si>
    <t>Pol213</t>
  </si>
  <si>
    <t>rozvaděč R2-R5 s požární odolností EI 30DP1,S200, bez aktivního větrání včetně výbavy dle výkresové dokumentace, dodávka</t>
  </si>
  <si>
    <t>Pol214</t>
  </si>
  <si>
    <t>rozvaděč R6-R9 s požární odolností EI 30DP1,S200, bez aktivního větrání včetně výbavy dle výkresové dokumentace, dodávka</t>
  </si>
  <si>
    <t>184</t>
  </si>
  <si>
    <t>Pol215</t>
  </si>
  <si>
    <t>rozvaděč pokojů 1.NP, dodávka</t>
  </si>
  <si>
    <t>190</t>
  </si>
  <si>
    <t>Pol216</t>
  </si>
  <si>
    <t>rozvaděč pokojů 2.-5.NP, dodávka</t>
  </si>
  <si>
    <t>192</t>
  </si>
  <si>
    <t>Pol217</t>
  </si>
  <si>
    <t>velky rozvaděč pokojů 6.-9.NP, dodávka</t>
  </si>
  <si>
    <t>Pol345</t>
  </si>
  <si>
    <t>maly rozvaděč pokojů 6.-9.NP, dodávka</t>
  </si>
  <si>
    <t>Pol346</t>
  </si>
  <si>
    <t>rozvaděč vrátnice, dodávka</t>
  </si>
  <si>
    <t>D6</t>
  </si>
  <si>
    <t>Kabely a kabelové trasy</t>
  </si>
  <si>
    <t>Pol347</t>
  </si>
  <si>
    <t>Kabel  CHKE-V 5x4 60min</t>
  </si>
  <si>
    <t>Pol348</t>
  </si>
  <si>
    <t>Pol349</t>
  </si>
  <si>
    <t>Kabel AYKY 3x240+120</t>
  </si>
  <si>
    <t>Pol350</t>
  </si>
  <si>
    <t>Pol351</t>
  </si>
  <si>
    <t>Kabel CYKY 3x1,5</t>
  </si>
  <si>
    <t>Pol352</t>
  </si>
  <si>
    <t>Pol353</t>
  </si>
  <si>
    <t>Kabel CYKY 3x2,5</t>
  </si>
  <si>
    <t>Pol354</t>
  </si>
  <si>
    <t>Pol355</t>
  </si>
  <si>
    <t>Kabel CHKE-R 2x1,5</t>
  </si>
  <si>
    <t>Pol356</t>
  </si>
  <si>
    <t>Pol357</t>
  </si>
  <si>
    <t>Kabel CHKE-R 3x1,5</t>
  </si>
  <si>
    <t>Pol358</t>
  </si>
  <si>
    <t>Pol359</t>
  </si>
  <si>
    <t>Kabel CHKE-R 3x2,5</t>
  </si>
  <si>
    <t>Pol360</t>
  </si>
  <si>
    <t>Pol361</t>
  </si>
  <si>
    <t>Kabel CHKE-R 5x1,5</t>
  </si>
  <si>
    <t>Pol362</t>
  </si>
  <si>
    <t>Pol363</t>
  </si>
  <si>
    <t>Kabel CHKE-R 5x10</t>
  </si>
  <si>
    <t>Pol364</t>
  </si>
  <si>
    <t>Pol365</t>
  </si>
  <si>
    <t>Kabel CHKE-R 5x2,5</t>
  </si>
  <si>
    <t>Pol366</t>
  </si>
  <si>
    <t>Pol367</t>
  </si>
  <si>
    <t>Kabel CHKE-R 5x4</t>
  </si>
  <si>
    <t>Pol368</t>
  </si>
  <si>
    <t>Pol369</t>
  </si>
  <si>
    <t>Kabel CHKE-R 5x6</t>
  </si>
  <si>
    <t>Pol370</t>
  </si>
  <si>
    <t>Pol371</t>
  </si>
  <si>
    <t>Kabel CHKE-R 7x1,5</t>
  </si>
  <si>
    <t>Pol372</t>
  </si>
  <si>
    <t>Pol373</t>
  </si>
  <si>
    <t>Kabel CHKE-V 2x1,5 60min</t>
  </si>
  <si>
    <t>Pol374</t>
  </si>
  <si>
    <t>Pol375</t>
  </si>
  <si>
    <t>Kabel CHKE-V 3x1,5 60min</t>
  </si>
  <si>
    <t>Pol376</t>
  </si>
  <si>
    <t>Pol377</t>
  </si>
  <si>
    <t>Kabel CHKE-V 3x2,5 60min</t>
  </si>
  <si>
    <t>Pol378</t>
  </si>
  <si>
    <t>Pol379</t>
  </si>
  <si>
    <t>Kabel CHKE-V 5x1,5 60min</t>
  </si>
  <si>
    <t>Pol380</t>
  </si>
  <si>
    <t>Pol381</t>
  </si>
  <si>
    <t>Kabel CHKE-V 5x2,5 60min</t>
  </si>
  <si>
    <t>Pol382</t>
  </si>
  <si>
    <t>Pol383</t>
  </si>
  <si>
    <t>Kabel CHKE-V 5x25 60min</t>
  </si>
  <si>
    <t>Pol384</t>
  </si>
  <si>
    <t>Pol385</t>
  </si>
  <si>
    <t>Kabel CHKE-V 5x6 60min</t>
  </si>
  <si>
    <t>Pol386</t>
  </si>
  <si>
    <t>Pol387</t>
  </si>
  <si>
    <t>Kabel JYTY 4x1</t>
  </si>
  <si>
    <t>Pol388</t>
  </si>
  <si>
    <t>Pol389</t>
  </si>
  <si>
    <t>Kabel NHXCH FE180/E90 4x6</t>
  </si>
  <si>
    <t>Pol390</t>
  </si>
  <si>
    <t>Pol131</t>
  </si>
  <si>
    <t>Kabel CYA 4 mm2, montáž</t>
  </si>
  <si>
    <t>Pol132</t>
  </si>
  <si>
    <t>Kabel CYA 4 mm2, dodávka</t>
  </si>
  <si>
    <t>Pol133</t>
  </si>
  <si>
    <t>Kabel CYA 25 mm2, montáž</t>
  </si>
  <si>
    <t>Pol134</t>
  </si>
  <si>
    <t>Kabel CYA 25 mm2, dodávka</t>
  </si>
  <si>
    <t>Pol135</t>
  </si>
  <si>
    <t>Kabelový žlab 125x50, montáž</t>
  </si>
  <si>
    <t>Pol136</t>
  </si>
  <si>
    <t>Kabelový žlab 125x50, dodávka</t>
  </si>
  <si>
    <t>Pol137</t>
  </si>
  <si>
    <t>Kabelový žlab 250x50, montáž</t>
  </si>
  <si>
    <t>Pol138</t>
  </si>
  <si>
    <t>Kabelový žlab 250x50, dodávka</t>
  </si>
  <si>
    <t>Pol139</t>
  </si>
  <si>
    <t>Trubka elektroinstalační tuhá DN20, montáž</t>
  </si>
  <si>
    <t>Pol140</t>
  </si>
  <si>
    <t>Trubka elektroinstalační tuhá DN20, dodávka</t>
  </si>
  <si>
    <t>Pol141</t>
  </si>
  <si>
    <t>Trubka elektroinstalační ohebná DN20, montáž</t>
  </si>
  <si>
    <t>Pol142</t>
  </si>
  <si>
    <t>Trubka elektroinstalační ohebná DN20, dodávka</t>
  </si>
  <si>
    <t>Pol143</t>
  </si>
  <si>
    <t>Trubka elektroinstalační tuhá DN20, bezhalogenová, montáž</t>
  </si>
  <si>
    <t>Pol144</t>
  </si>
  <si>
    <t>Trubka elektroinstalační tuhá DN20, bezhalogenová, dodávka</t>
  </si>
  <si>
    <t>Pol145</t>
  </si>
  <si>
    <t>Trubka elektroinstalační ohebná DN20, bezhalogenová, montáž</t>
  </si>
  <si>
    <t>Pol146</t>
  </si>
  <si>
    <t>Trubka elektroinstalační ohebná DN20, bezhalogenová, dodávka</t>
  </si>
  <si>
    <t>Pol147</t>
  </si>
  <si>
    <t>Trubka elektroinstalační tuhá DN40, montáž</t>
  </si>
  <si>
    <t>Pol148</t>
  </si>
  <si>
    <t>Trubka elektroinstalační tuhá DN40, dodávka</t>
  </si>
  <si>
    <t>Pol149</t>
  </si>
  <si>
    <t>Lišta vkládací 40x40mm, montáž</t>
  </si>
  <si>
    <t>Pol150</t>
  </si>
  <si>
    <t>Lišta vkládací 40x40mm, dodávka</t>
  </si>
  <si>
    <t>Pol391</t>
  </si>
  <si>
    <t>Požární ucpávky - montáž</t>
  </si>
  <si>
    <t>Pol392</t>
  </si>
  <si>
    <t>Požární ucpávky - dodávka</t>
  </si>
  <si>
    <t>Pol343</t>
  </si>
  <si>
    <t>Pomocný materiál, montáž</t>
  </si>
  <si>
    <t>Pol393</t>
  </si>
  <si>
    <t>Pomocný materiál, dodávka</t>
  </si>
  <si>
    <t>D7</t>
  </si>
  <si>
    <t>Pol218</t>
  </si>
  <si>
    <t>Celková prohlídka elektrického rozvodu a zařízení do 1 milionu Kč</t>
  </si>
  <si>
    <t>Pol219</t>
  </si>
  <si>
    <t>Příplatek k celkové prohlídce za každých dalších 500 000,- Kč</t>
  </si>
  <si>
    <t>Pol394</t>
  </si>
  <si>
    <t>Pol395</t>
  </si>
  <si>
    <t>Demontáž ovladačů, zásuvek apod</t>
  </si>
  <si>
    <t>Pol396</t>
  </si>
  <si>
    <t>Demontáž svítidel</t>
  </si>
  <si>
    <t>Pol397</t>
  </si>
  <si>
    <t>Demontáž rozvaděčů</t>
  </si>
  <si>
    <t>Pol398</t>
  </si>
  <si>
    <t>Demontáž kabelů a kabelových tras</t>
  </si>
  <si>
    <t xml:space="preserve">Poznámka k položce:_x000D_
Dotaz č. 38 _x000D_
_x000D_
Položka zrušena a nahrazena položkama_x000D_
_x000D_
Bylo doplněno předpokldádané množství demontovaného materiálu do položek č. 1 - 11_x000D_
_x000D_
</t>
  </si>
  <si>
    <t>741127809R</t>
  </si>
  <si>
    <t>Demontáž kabel Al plný nebo laněný kulatý žíla 3x120 až 240 mm2</t>
  </si>
  <si>
    <t>-744048020</t>
  </si>
  <si>
    <t>Demontáž kabelů hliníkových uložených plných nebo laněných kulatých počtu a průřezu žil 3x120 až 240 mm2</t>
  </si>
  <si>
    <t xml:space="preserve">Poznámka k položce:_x000D_
Dotaz č. 38 </t>
  </si>
  <si>
    <t>741121861</t>
  </si>
  <si>
    <t>Demontáž kabel Cu pod omítkou plný kulatý 2x1,5 až 2,5 mm2, 3x1,5 mm2, 4x1,5 mm2</t>
  </si>
  <si>
    <t>1631668625</t>
  </si>
  <si>
    <t>Demontáž kabelů měděných uložených pod omítku plných kulatých počtu a průřezu žil 2x1,5 až 2,5 mm2, 3x1,5 mm2, 4x1,5 mm2</t>
  </si>
  <si>
    <t>741121863</t>
  </si>
  <si>
    <t>Demontáž kabel Cu pod omítkou plný kulatý 2x4 až 6 mm2, 3x2,5 až 6 mm2, 4x2,5 až 4 mm2, 5x1,5 až 2,5 mm2</t>
  </si>
  <si>
    <t>-1082245835</t>
  </si>
  <si>
    <t>Demontáž kabelů měděných uložených pod omítku plných kulatých počtu a průřezu žil 2x4 až 6 mm2, 3x2,5 až 6 mm2, 4x2,5 až 4 mm2, 5x1,5 až 2,5 mm2</t>
  </si>
  <si>
    <t>741121865</t>
  </si>
  <si>
    <t>Demontáž kabel Cu pod omítkou plný kulatý 4x6 až10 mm2, 5x4 až 6 mm2, 7x1,5 až 2,5 mm2</t>
  </si>
  <si>
    <t>676914600</t>
  </si>
  <si>
    <t>Demontáž kabelů měděných uložených pod omítku plných kulatých počtu a průřezu žil 4x6 až 10 mm2, 5x4 až 6 mm2, 7x1,5 až 2,5 mm2</t>
  </si>
  <si>
    <t>741123813</t>
  </si>
  <si>
    <t>Demontáž kabel Cu plný kulatý žíla 3x16 mm2, 5x10 mm2, 12x2,5 až 4 mm2, 19x1,5 až 2,5 mm2, 24x1,5 mm2 uložený pevně</t>
  </si>
  <si>
    <t>-1377956673</t>
  </si>
  <si>
    <t>Demontáž kabelů měděných uložených pevně plných kulatých počtu a průřezu žil 3x16 mm2, 5x10 mm2, 12x2,5 až 4 mm2, 19x1,5 až 2,5 mm2, 24x1,5 mm2</t>
  </si>
  <si>
    <t>741123815</t>
  </si>
  <si>
    <t>Demontáž kabel Cu plný kulatý žíla 3x25 až 35 mm2, 4x16 až 25 mm2, 5x16 mm2, 24x2,5 mm2, 37x1,5 mm2, 48x1,5 mm2 uložený pevně</t>
  </si>
  <si>
    <t>1293342587</t>
  </si>
  <si>
    <t>Demontáž kabelů měděných uložených pevně plných kulatých počtu a průřezu žil 3x25 až 35 mm2, 4x16 až 25 mm2, 5x16 mm2, 24x2,5 mm2, 37x1,5 mm2, 48x1,5 mm2</t>
  </si>
  <si>
    <t>741120811</t>
  </si>
  <si>
    <t>Demontáž vodič Cu izolovaný plný a laněný žíla 0,35-16 mm2 pod omítkou</t>
  </si>
  <si>
    <t>-396056444</t>
  </si>
  <si>
    <t>Demontáž vodičů izolovaných měděných uložených pod omítku plných a laněných průřezu žíly 0,35 až 16 mm2</t>
  </si>
  <si>
    <t>741120813</t>
  </si>
  <si>
    <t>Demontáž vodič Cu izolovaný plný a laněný žíla 25-50 mm2 pod omítkou</t>
  </si>
  <si>
    <t>-302737113</t>
  </si>
  <si>
    <t>Demontáž vodičů izolovaných měděných uložených pod omítku plných a laněných průřezu žíly 25 až 50 mm2</t>
  </si>
  <si>
    <t>-2085212744</t>
  </si>
  <si>
    <t>741111801</t>
  </si>
  <si>
    <t>Demontáž trubky plastové tuhé D do 50 mm uložené pevně</t>
  </si>
  <si>
    <t>-1936441370</t>
  </si>
  <si>
    <t>Demontáž elektroinstalačních trubek plastových tuhých, uložených pevně, vnější Ø do 50 mm</t>
  </si>
  <si>
    <t>741112801</t>
  </si>
  <si>
    <t>Demontáž elektroinstalačních lišt nástěnných vkládacích uložených pevně</t>
  </si>
  <si>
    <t>1300911443</t>
  </si>
  <si>
    <t>Demotáž elektroinstalačních lišt a kanálů nástěnných uložených pevně vkládacích</t>
  </si>
  <si>
    <t>Pol399</t>
  </si>
  <si>
    <t>Odvoz odpadu do sběrného místa včetně ekologické likvidace</t>
  </si>
  <si>
    <t>-1567418457</t>
  </si>
  <si>
    <t>Odvoz odpadu do sběrného místa včetně ekologické likvidace
Položka obsahuje odvoz a likvidaci pro 1350ks ovladačů, zásuvek atd, pro 560ks svítidel, pro 10ks rozvaděčů, pro 32 500m kabelů, pro 450m kabelových žlabů, pro 2500 vkládacích lišt</t>
  </si>
  <si>
    <t xml:space="preserve">Poznámka k položce:_x000D_
Dotaz č. 39                                                                                                                                                                                                 </t>
  </si>
  <si>
    <t>D8</t>
  </si>
  <si>
    <t xml:space="preserve">Hodinové zúčtovací sazby                                                                            </t>
  </si>
  <si>
    <t>Pol220</t>
  </si>
  <si>
    <t>Hodinová zúčtovací sazba revizní technik</t>
  </si>
  <si>
    <t>356</t>
  </si>
  <si>
    <t>D.1.4.H - Bleskosvod</t>
  </si>
  <si>
    <t>D1 - Elektromontáže</t>
  </si>
  <si>
    <t>D2 - Elektromontáže celkem</t>
  </si>
  <si>
    <t>Elektromontáže</t>
  </si>
  <si>
    <t>Pol15</t>
  </si>
  <si>
    <t>AlMgSi-D8 (0,2kg/m)      pevně</t>
  </si>
  <si>
    <t>Pol59</t>
  </si>
  <si>
    <t>Vodič FeZn-D10 (0,62kg/m)    pevně</t>
  </si>
  <si>
    <t>Pol61</t>
  </si>
  <si>
    <t>Zemnící FeZn30x4 (1.05 kg/m)</t>
  </si>
  <si>
    <t>Pol63</t>
  </si>
  <si>
    <t>Zemnící tyče</t>
  </si>
  <si>
    <t>Pol65</t>
  </si>
  <si>
    <t>Jímací tyč 2m s podstavcem</t>
  </si>
  <si>
    <t>Pol67</t>
  </si>
  <si>
    <t>Svorka pro jímací tyč</t>
  </si>
  <si>
    <t>Pol72</t>
  </si>
  <si>
    <t>Trubka PVC o 29 včetně příchytek</t>
  </si>
  <si>
    <t>Pol73</t>
  </si>
  <si>
    <t>Svorka nerezová spojovací</t>
  </si>
  <si>
    <t>Pol74</t>
  </si>
  <si>
    <t>Svorka nerezová okapová</t>
  </si>
  <si>
    <t>Pol75</t>
  </si>
  <si>
    <t>Podpěra vedení na plochou střechu</t>
  </si>
  <si>
    <t>Pol84</t>
  </si>
  <si>
    <t>Svorky nespecifikové-nerezové</t>
  </si>
  <si>
    <t>Pol85</t>
  </si>
  <si>
    <t>Svorka pripojovaci</t>
  </si>
  <si>
    <t>Pol86</t>
  </si>
  <si>
    <t>Svorka krizova</t>
  </si>
  <si>
    <t>Pol88</t>
  </si>
  <si>
    <t>Svorka zemnící páska drát</t>
  </si>
  <si>
    <t>Pol89</t>
  </si>
  <si>
    <t>Svorka zkušební</t>
  </si>
  <si>
    <t>Pol90</t>
  </si>
  <si>
    <t>Štítek</t>
  </si>
  <si>
    <t>Pol92</t>
  </si>
  <si>
    <t>Smršťovací trubička</t>
  </si>
  <si>
    <t>Pol93</t>
  </si>
  <si>
    <t>Nerezová krabice</t>
  </si>
  <si>
    <t>Poznámka k položce:_x000D_
do zateplovacího systému</t>
  </si>
  <si>
    <t>Pol94</t>
  </si>
  <si>
    <t>Tvarovani mont.dilu</t>
  </si>
  <si>
    <t>Pol160</t>
  </si>
  <si>
    <t>Revizni technik</t>
  </si>
  <si>
    <t>Pol95</t>
  </si>
  <si>
    <t>Zemní práce-výkop rýhy 35x70</t>
  </si>
  <si>
    <t>Poznámka k položce:_x000D_
včetně záhozu</t>
  </si>
  <si>
    <t>Pol96</t>
  </si>
  <si>
    <t>Práce ve výškách</t>
  </si>
  <si>
    <t>Pol97</t>
  </si>
  <si>
    <t>Demontáž stávající instalace</t>
  </si>
  <si>
    <t>Pol98</t>
  </si>
  <si>
    <t>PPV 6,00% z montáže: materiál + práce</t>
  </si>
  <si>
    <t>Pol99</t>
  </si>
  <si>
    <t>Demontáž stávajícího hromosvodu</t>
  </si>
  <si>
    <t>Pol100</t>
  </si>
  <si>
    <t>Výrovní dokumentace</t>
  </si>
  <si>
    <t>Elektromontáže celkem</t>
  </si>
  <si>
    <t>D.1.4.I - MaR</t>
  </si>
  <si>
    <t>D1 - Periferie</t>
  </si>
  <si>
    <t>D2 - Řídící systém</t>
  </si>
  <si>
    <t>D3 - Rozváděče</t>
  </si>
  <si>
    <t>D4 - Kabely</t>
  </si>
  <si>
    <t>D5 - Nosný materiál</t>
  </si>
  <si>
    <t>D6 - Ostatní montáže</t>
  </si>
  <si>
    <t>Periferie</t>
  </si>
  <si>
    <t>Pol2</t>
  </si>
  <si>
    <t>Snímač venkovní teploty, plastová hlavice, rozsah:-30+100°C,B,IP65, Ni1000/6180, montáž</t>
  </si>
  <si>
    <t>Pol3</t>
  </si>
  <si>
    <t>Snímač venkovní teploty, plastová hlavice, rozsah:-30+100°C,B,IP65, Ni1000/6180, dodávka</t>
  </si>
  <si>
    <t>Pol4</t>
  </si>
  <si>
    <t>Snímač teploty do interiéru, plastová hlavice, rozsah:-30+100°C, tř.B, IP30, Ni1000/6180, montáž</t>
  </si>
  <si>
    <t>Pol5</t>
  </si>
  <si>
    <t>Snímač teploty do interiéru, plastová hlavice, rozsah:-30+100°C, tř.B, IP30, Ni1000/6180, dodávka</t>
  </si>
  <si>
    <t>Pol6</t>
  </si>
  <si>
    <t>Snímače teploty se stonkem a plastovou hlavicí Ni1000/6180, délka stonku 120mm, plastová hlavice, rozsah:-30+150°C, tř.B, IP65, montáž</t>
  </si>
  <si>
    <t>Pol7</t>
  </si>
  <si>
    <t>Snímače teploty se stonkem a plastovou hlavicí Ni1000/6180, délka stonku 120mm, plastová hlavice, rozsah:-30+150°C, tř.B, IP65, dodávka</t>
  </si>
  <si>
    <t>Pol8</t>
  </si>
  <si>
    <t>Jímka k ponornému čidlu l=100mm, G 1/2", montáž</t>
  </si>
  <si>
    <t>Pol9</t>
  </si>
  <si>
    <t>Jímka k ponornému čidlu l=100mm, G 1/2", dodávka</t>
  </si>
  <si>
    <t>Pol10</t>
  </si>
  <si>
    <t>Snímače teploty příložný s plastovou hlavicí Ni1000/6180, plastová hlavice, rozsah:-30+150°C, tř.B, IP65, montáž</t>
  </si>
  <si>
    <t>Pol11</t>
  </si>
  <si>
    <t>Snímače teploty příložný s plastovou hlavicí Ni1000/6180, plastová hlavice, rozsah:-30+150°C, tř.B, IP65, dodávka</t>
  </si>
  <si>
    <t>Pol231</t>
  </si>
  <si>
    <t>Snímač tlaku rozsah 0…10 Bar, 24VDC, 0-10V, montáž</t>
  </si>
  <si>
    <t>Pol232</t>
  </si>
  <si>
    <t>Snímač tlaku rozsah 0…10 Bar, 24VDC, 0-10V, dodávka</t>
  </si>
  <si>
    <t>Pol233</t>
  </si>
  <si>
    <t>Kondenzační smyčka + tlakoměrný ventil, montáž (montáž je dodávkou profese UT)</t>
  </si>
  <si>
    <t>Pol234</t>
  </si>
  <si>
    <t>Kondenzační smyčka + tlakoměrný ventil, dodávka</t>
  </si>
  <si>
    <t>Pol12</t>
  </si>
  <si>
    <t>Vodivostní sonda IP65, montáž</t>
  </si>
  <si>
    <t>Pol13</t>
  </si>
  <si>
    <t>Vodivostní sonda IP65, dodávka</t>
  </si>
  <si>
    <t>Pol14</t>
  </si>
  <si>
    <t>Snímač zaplavení na DIN lištu, napájení 12 - 30 VDC, montáž</t>
  </si>
  <si>
    <t>Pol16</t>
  </si>
  <si>
    <t>Snímač zaplavení na DIN lištu, napájení 12 - 30 VDC, dodávka</t>
  </si>
  <si>
    <t>Pol239</t>
  </si>
  <si>
    <t>Stoptlačítko, montáž</t>
  </si>
  <si>
    <t>Pol240</t>
  </si>
  <si>
    <t>Stoptlačítko, dodávka</t>
  </si>
  <si>
    <t>Pol17</t>
  </si>
  <si>
    <t>Snímač diferenčního tlaku vzduchu rozsah -1000 až 1000 kPa, 24VDC, 0-10V, montáž</t>
  </si>
  <si>
    <t>Pol18</t>
  </si>
  <si>
    <t>Snímač diferenčního tlaku vzduchu rozsah -1000 až 1000 kPa, 24VDC, 0-10V, dodávka</t>
  </si>
  <si>
    <t>Řídící systém</t>
  </si>
  <si>
    <t>Pol19</t>
  </si>
  <si>
    <t>Řídicí systém s displejem 2", webserver, GSM hlasič, komunikace 1× RS485 (galv. odd.), 1× Ethernet, 1× RS232, Micro SD, IP20, na DIN lištu 35 mm včetně modulů pro 10xAI, 8xDI, 2xAO, 5xDO, včetně 20% rezervních I/O, montáž</t>
  </si>
  <si>
    <t>Pol20</t>
  </si>
  <si>
    <t>Řídicí systém s displejem 2", webserver, GSM hlasič, komunikace 1× RS485 (galv. odd.), 1× Ethernet, 1× RS232, Micro SD, IP20, na DIN lištu 35 mm včetně modulů pro 14xAI, 6xDI, 2xAO, 5xDO, včetně 20% rezervních I/O, dodávka</t>
  </si>
  <si>
    <t>Pol22</t>
  </si>
  <si>
    <t>Gigabitový router s 5 porty typu 10/100/1000 Mbit/s RJ45, montáž</t>
  </si>
  <si>
    <t>Pol23</t>
  </si>
  <si>
    <t>Gigabitový router s 5 porty typu 10/100/1000 Mbit/s RJ45, dodávka</t>
  </si>
  <si>
    <t>Pol24</t>
  </si>
  <si>
    <t>Vypracování SW PLC regulátoru</t>
  </si>
  <si>
    <t>Pol255</t>
  </si>
  <si>
    <t>Zprovoznění GSM hlásiče</t>
  </si>
  <si>
    <t>Pol25</t>
  </si>
  <si>
    <t>Řídicí systém s displejem 2", webserver, komunikace 1× RS485 (galv. odd.), 1× Ethernet, 1× RS232, Micro SD, IP20, na DIN lištu 35 mm včetně modulů pro 8xAI, 20xDI, 6xAO, 15xDO, včetně 20% rezervních I/O, montáž</t>
  </si>
  <si>
    <t>Pol26</t>
  </si>
  <si>
    <t>Řídicí systém s displejem 2", webserver, komunikace 1× RS485 (galv. odd.), 1× Ethernet, 1× RS232, Micro SD, IP20, na DIN lištu 35 mm včetně modulů pro 8xAI, 20xDI, 6xAO, 15xDO, včetně 20% rezervních I/O, dodávka</t>
  </si>
  <si>
    <t>Pol249</t>
  </si>
  <si>
    <t>Kompaktní gigabitový switch s 5 porty typu 10/100/1000 Mbit/s RJ45, montáž</t>
  </si>
  <si>
    <t>Pol250</t>
  </si>
  <si>
    <t>Kompaktní gigabitový switch s 5 porty typu 10/100/1000 Mbit/s RJ45, dodávka</t>
  </si>
  <si>
    <t>Pol27</t>
  </si>
  <si>
    <t>Pol251</t>
  </si>
  <si>
    <t>Licence SW vizualizace, instalace na PC</t>
  </si>
  <si>
    <t>Pol28</t>
  </si>
  <si>
    <t>Licence SW vizualizace, dodávka</t>
  </si>
  <si>
    <t>Pol29</t>
  </si>
  <si>
    <t>Vypracování SW vizualizace</t>
  </si>
  <si>
    <t>Rozváděče</t>
  </si>
  <si>
    <t>Pol30</t>
  </si>
  <si>
    <t>Montáž a zapojení rozváděče RMAR1, montáž</t>
  </si>
  <si>
    <t>Pol32</t>
  </si>
  <si>
    <t>Rozváděč RMAR1 oceloplechová skříň o velikosti 800x1000x400mm, výbava dle regulačních schémat, dodávka</t>
  </si>
  <si>
    <t>Pol34</t>
  </si>
  <si>
    <t>Montáž a zapojení rozváděče RMAR2, montáž</t>
  </si>
  <si>
    <t>Pol36</t>
  </si>
  <si>
    <t>Rozváděč RMAR2 oceloplechová skříň o velikosti 800x1200x400mm, výbava dle regulačních schémat, dodávka</t>
  </si>
  <si>
    <t>Kabely</t>
  </si>
  <si>
    <t>Pol258</t>
  </si>
  <si>
    <t>Stíněný kabel JYTY 2x1, montáž</t>
  </si>
  <si>
    <t>Pol259</t>
  </si>
  <si>
    <t>Stíněný kabel JYTY 2x1, dodávka</t>
  </si>
  <si>
    <t>Pol260</t>
  </si>
  <si>
    <t>Stíněný kabel JYTY 4x1, montáž</t>
  </si>
  <si>
    <t>Pol261</t>
  </si>
  <si>
    <t>Stíněný kabel JYTY 4x1, dodávka</t>
  </si>
  <si>
    <t>Pol262</t>
  </si>
  <si>
    <t>Stíněný kabel JHSTH 2x2x0,8, montáž</t>
  </si>
  <si>
    <t>Pol263</t>
  </si>
  <si>
    <t>Stíněný kabel JHSTH 2x2x0,8 dodávka</t>
  </si>
  <si>
    <t>Pol38</t>
  </si>
  <si>
    <t>Stíněný kabel JYSTY 2x2x0,8, montáž</t>
  </si>
  <si>
    <t>Pol40</t>
  </si>
  <si>
    <t>Stíněný kabel JYSTY 2x2x0,8 dodávka</t>
  </si>
  <si>
    <t>Pol42</t>
  </si>
  <si>
    <t>Stíněný kabel JYSTY 4x2x0,8, montáž</t>
  </si>
  <si>
    <t>Pol44</t>
  </si>
  <si>
    <t>Stíněný kabel JYSTY 4x2x0,8 dodávka</t>
  </si>
  <si>
    <t>Pol264</t>
  </si>
  <si>
    <t>Vodič pospojování CY/zelenožl./ 6, montáž</t>
  </si>
  <si>
    <t>Pol265</t>
  </si>
  <si>
    <t>Vodič pospojování CY/zelenožl./ 6, dodávka</t>
  </si>
  <si>
    <t>Pol266</t>
  </si>
  <si>
    <t>Silový kabel CYKY-J 3x1,5, montáž</t>
  </si>
  <si>
    <t>Pol267</t>
  </si>
  <si>
    <t>Silový kabel CYKY-J 3x1,5, dodávka</t>
  </si>
  <si>
    <t>Pol268</t>
  </si>
  <si>
    <t>Komunikační kabel CAT6e, montáž</t>
  </si>
  <si>
    <t>Pol269</t>
  </si>
  <si>
    <t>Komunikační kabel CAT6e, dodávka</t>
  </si>
  <si>
    <t>Pol270</t>
  </si>
  <si>
    <t>Štítky na kabely, montáž</t>
  </si>
  <si>
    <t>Pol271</t>
  </si>
  <si>
    <t>Štítky na kabely, dodávka</t>
  </si>
  <si>
    <t>Nosný materiál</t>
  </si>
  <si>
    <t>Pol272</t>
  </si>
  <si>
    <t>Trubka plastová, průměr 20mm, vč. spojek, kolen, příchytů a příslušenství, montáž</t>
  </si>
  <si>
    <t>Pol273</t>
  </si>
  <si>
    <t>Trubka plastová, průměr 20mm, vč. spojek, kolen, příchytů a příslušenství, dodávka</t>
  </si>
  <si>
    <t>Pol274</t>
  </si>
  <si>
    <t>Trubka plastová ohebná, průměr 20mm, vč. příchytů a příslušenství, montáž</t>
  </si>
  <si>
    <t>Pol275</t>
  </si>
  <si>
    <t>Trubka plastová ohebná, průměr 20mm, vč. příchytů a příslušenství, dodávka</t>
  </si>
  <si>
    <t>Pol276</t>
  </si>
  <si>
    <t>Trubka plastová, průměr 20mm bezhalogen., vč. spojek, kolen, příchytů a příslušenství, montáž</t>
  </si>
  <si>
    <t>Pol277</t>
  </si>
  <si>
    <t>Trubka plastová, průměr 20mm bezhalogen., vč. spojek, kolen, příchytů a příslušenství, dodávka</t>
  </si>
  <si>
    <t>Pol46</t>
  </si>
  <si>
    <t>Trubka plastová, průměr 20mm UV odolná, vč. spojek, kolen, příchytů a příslušenství, montáž</t>
  </si>
  <si>
    <t>Pol48</t>
  </si>
  <si>
    <t>Trubka plastová, průměr 20mm UV odolná, vč. spojek, kolen, příchytů a příslušenství, dodávka</t>
  </si>
  <si>
    <t>Pol278</t>
  </si>
  <si>
    <t>Kabelový žlab, rozměr 125/50, materiál ocel, povrch. úprava galavanické zinkování, vč. oblouků, spojek, příslušenství a montážního materiálu, montáž</t>
  </si>
  <si>
    <t>Pol279</t>
  </si>
  <si>
    <t>Kabelový žlab, rozměr 125/50, materiál ocel, povrch. úprava galavanické zinkování, vč. oblouků, spojek, příslušenství a montážního materiálu, dodávka</t>
  </si>
  <si>
    <t>Pol280</t>
  </si>
  <si>
    <t>Nosný materiál, montáž</t>
  </si>
  <si>
    <t>Pol281</t>
  </si>
  <si>
    <t>Nosný materiál, dodávka</t>
  </si>
  <si>
    <t>Pol282</t>
  </si>
  <si>
    <t>Ostatní podružný materiál, montáž</t>
  </si>
  <si>
    <t>Pol283</t>
  </si>
  <si>
    <t>Ostatní podružný materiál, dodávka</t>
  </si>
  <si>
    <t>Ostatní montáže</t>
  </si>
  <si>
    <t>Pol284</t>
  </si>
  <si>
    <t>Zapojení čerpadla topné vody</t>
  </si>
  <si>
    <t>Pol285</t>
  </si>
  <si>
    <t>Zapojení pohonů ventilů</t>
  </si>
  <si>
    <t>Pol50</t>
  </si>
  <si>
    <t>Zapojení ventilátorů</t>
  </si>
  <si>
    <t>Pol52</t>
  </si>
  <si>
    <t>Ukončení vodičů a kabelů</t>
  </si>
  <si>
    <t>Pol54</t>
  </si>
  <si>
    <t>Výrobní dílenská dokumentace</t>
  </si>
  <si>
    <t>Pol56</t>
  </si>
  <si>
    <t>Pol58</t>
  </si>
  <si>
    <t>Zaškolení obsluhy, manuály, spolupráce na návrhu provozního řádu</t>
  </si>
  <si>
    <t>Pol60</t>
  </si>
  <si>
    <t>Komplexní zkoušky a oživení</t>
  </si>
  <si>
    <t>Pol62</t>
  </si>
  <si>
    <t>Nastavení a odladění systému</t>
  </si>
  <si>
    <t>Pol78</t>
  </si>
  <si>
    <t>Revizní technik</t>
  </si>
  <si>
    <t>Pol293</t>
  </si>
  <si>
    <t>Doprava a přesuny</t>
  </si>
  <si>
    <t>Pol79</t>
  </si>
  <si>
    <t>Pol80</t>
  </si>
  <si>
    <t>Zabezpečení pracoviště</t>
  </si>
  <si>
    <t>SEZNAM FIGUR</t>
  </si>
  <si>
    <t>Výměra</t>
  </si>
  <si>
    <t>B_Pa</t>
  </si>
  <si>
    <t>zasedací místnost + 8x kancelář</t>
  </si>
  <si>
    <t>148,99</t>
  </si>
  <si>
    <t>B_Pb</t>
  </si>
  <si>
    <t>chodby</t>
  </si>
  <si>
    <t>33,35+7,37</t>
  </si>
  <si>
    <t>mezipodesta schodiště</t>
  </si>
  <si>
    <t>1,65*3,64</t>
  </si>
  <si>
    <t>hygienické prostory</t>
  </si>
  <si>
    <t>9,40+9,19</t>
  </si>
  <si>
    <t xml:space="preserve"> D.1.1</t>
  </si>
  <si>
    <t>pohled severní</t>
  </si>
  <si>
    <t>451,69</t>
  </si>
  <si>
    <t>jižní</t>
  </si>
  <si>
    <t>345,31</t>
  </si>
  <si>
    <t>-3,44*1,2*7-3,44*1,12-0,8*0,9*7*2</t>
  </si>
  <si>
    <t>východní</t>
  </si>
  <si>
    <t>685,37</t>
  </si>
  <si>
    <t>-1,2*0,6*6-1,5*1,5*14-2,35*1,5*5*8</t>
  </si>
  <si>
    <t>západní</t>
  </si>
  <si>
    <t>683,31</t>
  </si>
  <si>
    <t>-1,2*0,6*5-1,5*1,5*5-2,35*1,5*5*8</t>
  </si>
  <si>
    <t>Použití figury:</t>
  </si>
  <si>
    <t>(0,6+1,2+0,6)*(5+6)</t>
  </si>
  <si>
    <t>(2,2+1,2+2,2)</t>
  </si>
  <si>
    <t>1,5*3*(6+5)</t>
  </si>
  <si>
    <t>2.-9.NP</t>
  </si>
  <si>
    <t>(1,5*3+(1,5+2,28+1,5)*(5+5))*8</t>
  </si>
  <si>
    <t>8,45+5,5</t>
  </si>
  <si>
    <t>47,56</t>
  </si>
  <si>
    <t>43,82</t>
  </si>
  <si>
    <t>001m</t>
  </si>
  <si>
    <t>14,80</t>
  </si>
  <si>
    <t>002m</t>
  </si>
  <si>
    <t>15,30</t>
  </si>
  <si>
    <t>003m</t>
  </si>
  <si>
    <t>14,70</t>
  </si>
  <si>
    <t>004m</t>
  </si>
  <si>
    <t>14,90</t>
  </si>
  <si>
    <t>005m</t>
  </si>
  <si>
    <t>13,40</t>
  </si>
  <si>
    <t>007m</t>
  </si>
  <si>
    <t>008m</t>
  </si>
  <si>
    <t>009m</t>
  </si>
  <si>
    <t>010m</t>
  </si>
  <si>
    <t>10,80</t>
  </si>
  <si>
    <t>011m</t>
  </si>
  <si>
    <t>3,40</t>
  </si>
  <si>
    <t>012m</t>
  </si>
  <si>
    <t>17,10</t>
  </si>
  <si>
    <t>013m</t>
  </si>
  <si>
    <t>6,10</t>
  </si>
  <si>
    <t>014m</t>
  </si>
  <si>
    <t>13,30</t>
  </si>
  <si>
    <t>016m</t>
  </si>
  <si>
    <t>20,30</t>
  </si>
  <si>
    <t>Mezisoučet</t>
  </si>
  <si>
    <t>102m</t>
  </si>
  <si>
    <t>6,50</t>
  </si>
  <si>
    <t>104m</t>
  </si>
  <si>
    <t>106m</t>
  </si>
  <si>
    <t>108m</t>
  </si>
  <si>
    <t>112m</t>
  </si>
  <si>
    <t>1,9</t>
  </si>
  <si>
    <t>113m</t>
  </si>
  <si>
    <t>8,1</t>
  </si>
  <si>
    <t>114m</t>
  </si>
  <si>
    <t>3,1</t>
  </si>
  <si>
    <t>115m</t>
  </si>
  <si>
    <t>2,9</t>
  </si>
  <si>
    <t>116m</t>
  </si>
  <si>
    <t>14,2</t>
  </si>
  <si>
    <t>118m</t>
  </si>
  <si>
    <t>14,93</t>
  </si>
  <si>
    <t>119m</t>
  </si>
  <si>
    <t>7,70</t>
  </si>
  <si>
    <t>120m</t>
  </si>
  <si>
    <t>79,5</t>
  </si>
  <si>
    <t>210m</t>
  </si>
  <si>
    <t>7,0</t>
  </si>
  <si>
    <t>211m</t>
  </si>
  <si>
    <t>8,5</t>
  </si>
  <si>
    <t>212m</t>
  </si>
  <si>
    <t>13,3</t>
  </si>
  <si>
    <t>213m</t>
  </si>
  <si>
    <t>12,9</t>
  </si>
  <si>
    <t>214m</t>
  </si>
  <si>
    <t>1,40</t>
  </si>
  <si>
    <t>215m</t>
  </si>
  <si>
    <t>11,65</t>
  </si>
  <si>
    <t>3.-5.NP dtto 2.NP</t>
  </si>
  <si>
    <t>54,750*3</t>
  </si>
  <si>
    <t>602m</t>
  </si>
  <si>
    <t>4,20</t>
  </si>
  <si>
    <t>606m</t>
  </si>
  <si>
    <t>610m</t>
  </si>
  <si>
    <t>4,40</t>
  </si>
  <si>
    <t>613m</t>
  </si>
  <si>
    <t>617m</t>
  </si>
  <si>
    <t>621m</t>
  </si>
  <si>
    <t>624m</t>
  </si>
  <si>
    <t>14,00</t>
  </si>
  <si>
    <t>625m</t>
  </si>
  <si>
    <t>2,70</t>
  </si>
  <si>
    <t>626m</t>
  </si>
  <si>
    <t>8,70</t>
  </si>
  <si>
    <t>627m</t>
  </si>
  <si>
    <t>13,53</t>
  </si>
  <si>
    <t>7.-9.NP dtto 6.NP</t>
  </si>
  <si>
    <t>64,53*3</t>
  </si>
  <si>
    <t>1,90</t>
  </si>
  <si>
    <t>7,00</t>
  </si>
  <si>
    <t>21,7*3</t>
  </si>
  <si>
    <t>47,830*3</t>
  </si>
  <si>
    <t>8,50</t>
  </si>
  <si>
    <t>8,50*3</t>
  </si>
  <si>
    <t>8,10</t>
  </si>
  <si>
    <t>3,10</t>
  </si>
  <si>
    <t>2,90</t>
  </si>
  <si>
    <t>14,20</t>
  </si>
  <si>
    <t>79,50</t>
  </si>
  <si>
    <t>12,90</t>
  </si>
  <si>
    <t>24,55*3</t>
  </si>
  <si>
    <t>16,70*3</t>
  </si>
  <si>
    <t>19,97-0,9</t>
  </si>
  <si>
    <t>15,83-0,9</t>
  </si>
  <si>
    <t>16,83-0,9*2</t>
  </si>
  <si>
    <t>17,81-0,9</t>
  </si>
  <si>
    <t>21,20</t>
  </si>
  <si>
    <t>21,20*3</t>
  </si>
  <si>
    <t>10,33-0,9</t>
  </si>
  <si>
    <t>25,14-3,6-0,9*2-1,0-1,2</t>
  </si>
  <si>
    <t>12,25-1,0</t>
  </si>
  <si>
    <t>6,92-1,0</t>
  </si>
  <si>
    <t>33,86-3,6-1,9-1,0-0,8*3-1,2</t>
  </si>
  <si>
    <t>13,96-1,2-1,48-1,0</t>
  </si>
  <si>
    <t>48,65-1,9*4</t>
  </si>
  <si>
    <t>29,41-1,2-1,0-0,9*2-3,6</t>
  </si>
  <si>
    <t>21,810*3</t>
  </si>
  <si>
    <t>15,70*2,0-0,9*2,02</t>
  </si>
  <si>
    <t>7,44*2,0-0,9*2,0</t>
  </si>
  <si>
    <t>16,83*2,0-0,9*2,0*2</t>
  </si>
  <si>
    <t>101m</t>
  </si>
  <si>
    <t>4,35*1,8</t>
  </si>
  <si>
    <t>11,52*2,0-0,9*2,02</t>
  </si>
  <si>
    <t>103m</t>
  </si>
  <si>
    <t>105m</t>
  </si>
  <si>
    <t>107m</t>
  </si>
  <si>
    <t>(1,8*2+1,06*2)*1,2-0,8*1,2</t>
  </si>
  <si>
    <t>201m</t>
  </si>
  <si>
    <t>(0,7+1,0)*2,0</t>
  </si>
  <si>
    <t>202m</t>
  </si>
  <si>
    <t>203m</t>
  </si>
  <si>
    <t>204m</t>
  </si>
  <si>
    <t>205m</t>
  </si>
  <si>
    <t>206m</t>
  </si>
  <si>
    <t>207m</t>
  </si>
  <si>
    <t>208m</t>
  </si>
  <si>
    <t>209m</t>
  </si>
  <si>
    <t>13,01*2,0-0,9*2,0*2</t>
  </si>
  <si>
    <t>11,74*2,0-0,9*2,0-2,35*1,2</t>
  </si>
  <si>
    <t>(19,78-1,5)*2,0-0,9*2,0-2,28*1,1</t>
  </si>
  <si>
    <t>4,8*1,2-0,8*1,2</t>
  </si>
  <si>
    <t>108,932*3</t>
  </si>
  <si>
    <t>9,69*2,0-0,9*2,0</t>
  </si>
  <si>
    <t>603m</t>
  </si>
  <si>
    <t>4,2*2,0</t>
  </si>
  <si>
    <t>607m</t>
  </si>
  <si>
    <t>9,19*2,0-0,9*2,0</t>
  </si>
  <si>
    <t>614m</t>
  </si>
  <si>
    <t>618m</t>
  </si>
  <si>
    <t>6,64*1,2-0,9*1,2</t>
  </si>
  <si>
    <t>12,81*2,0-0,9*0,9-1,5*1,1</t>
  </si>
  <si>
    <t>167,128*3</t>
  </si>
  <si>
    <t>18*3</t>
  </si>
  <si>
    <t>44*3</t>
  </si>
  <si>
    <t>10,0</t>
  </si>
  <si>
    <t>2,0*6</t>
  </si>
  <si>
    <t>7,44</t>
  </si>
  <si>
    <t>2,0*3</t>
  </si>
  <si>
    <t>2,0*4</t>
  </si>
  <si>
    <t>2,0*9</t>
  </si>
  <si>
    <t>16,83</t>
  </si>
  <si>
    <t>2,0*10</t>
  </si>
  <si>
    <t>27,11-1,0</t>
  </si>
  <si>
    <t>11,52-1,0</t>
  </si>
  <si>
    <t>2,0*8</t>
  </si>
  <si>
    <t>13,01-0,9*2</t>
  </si>
  <si>
    <t>6*2,0</t>
  </si>
  <si>
    <t>11,74-0,9</t>
  </si>
  <si>
    <t>4*2,0</t>
  </si>
  <si>
    <t>42,050*3</t>
  </si>
  <si>
    <t>9,69-0,9</t>
  </si>
  <si>
    <t>9,19-0,9</t>
  </si>
  <si>
    <t>139,740*3</t>
  </si>
  <si>
    <t>pohled sever</t>
  </si>
  <si>
    <t>574,92</t>
  </si>
  <si>
    <t>jih</t>
  </si>
  <si>
    <t>411,86</t>
  </si>
  <si>
    <t>východ</t>
  </si>
  <si>
    <t>843,91</t>
  </si>
  <si>
    <t>západ</t>
  </si>
  <si>
    <t>841,58</t>
  </si>
  <si>
    <t>po odečtení prostupů</t>
  </si>
  <si>
    <t>SV.01</t>
  </si>
  <si>
    <t>4,95*38</t>
  </si>
  <si>
    <t>SV.02</t>
  </si>
  <si>
    <t>4,86*26</t>
  </si>
  <si>
    <t>SV.03</t>
  </si>
  <si>
    <t>5,24*8</t>
  </si>
  <si>
    <t>SV.04</t>
  </si>
  <si>
    <t>4,54*3</t>
  </si>
  <si>
    <t>SV.05</t>
  </si>
  <si>
    <t>4,95*5</t>
  </si>
  <si>
    <t>SV.06</t>
  </si>
  <si>
    <t>6,26*1</t>
  </si>
  <si>
    <t>délky a počty nosníků z výkresu D.1.2.C.08</t>
  </si>
  <si>
    <t>3,57*2</t>
  </si>
  <si>
    <t>2,92*1</t>
  </si>
  <si>
    <t>1,5*1</t>
  </si>
  <si>
    <t>0,65*1</t>
  </si>
  <si>
    <t>0,530*1</t>
  </si>
  <si>
    <t>0,650*1</t>
  </si>
  <si>
    <t>0,630*1</t>
  </si>
  <si>
    <t>0,350*1</t>
  </si>
  <si>
    <t>1,5*2</t>
  </si>
  <si>
    <t>2,365*1</t>
  </si>
  <si>
    <t>0,6*1</t>
  </si>
  <si>
    <t>0,48*1</t>
  </si>
  <si>
    <t>0,515*1</t>
  </si>
  <si>
    <t>0,395*1</t>
  </si>
  <si>
    <t>3,93*2</t>
  </si>
  <si>
    <t>0,76*1</t>
  </si>
  <si>
    <t>(0,6+1,2+0,6)*0,300*(5+6)</t>
  </si>
  <si>
    <t>(2,2+1,2+2,2)*0,3</t>
  </si>
  <si>
    <t>1,5*3*0,300*(6+5)</t>
  </si>
  <si>
    <t>(1,5*3*0,300+(1,5+2,28+1,5)*0,300*(5+5))*8</t>
  </si>
  <si>
    <t>(4,060+3,375+3,350*4+3,23+11,980+3,380+3,350*4+3,375+4,080)*2,7</t>
  </si>
  <si>
    <t>-1,2*2,1-2,35*1,5*10-1,0*2,0-1,5*1,5-0,8*0,9</t>
  </si>
  <si>
    <t>3.-9.NP</t>
  </si>
  <si>
    <t>120,016*7</t>
  </si>
  <si>
    <t>(0,490+0,300+0,300+0,400+0,490)*2,7</t>
  </si>
  <si>
    <t>(3,045+0,485)*2,7</t>
  </si>
  <si>
    <t>(0,49+0,45+0,300+0,300+0,45+0,49)*2,7</t>
  </si>
  <si>
    <t>(4,8+1,5+0,3*3+0,500)*2,7</t>
  </si>
  <si>
    <t>1.-9.NP</t>
  </si>
  <si>
    <t>(2,2+1,0+2,2)*0,300*9</t>
  </si>
  <si>
    <t>A_podl_113119_obvod</t>
  </si>
  <si>
    <t>15,80</t>
  </si>
  <si>
    <t>21,60</t>
  </si>
  <si>
    <t>109m</t>
  </si>
  <si>
    <t>13,10</t>
  </si>
  <si>
    <t>110m</t>
  </si>
  <si>
    <t>13,1</t>
  </si>
  <si>
    <t>16,50</t>
  </si>
  <si>
    <t>16,30</t>
  </si>
  <si>
    <t>148,10*3</t>
  </si>
  <si>
    <t>601m</t>
  </si>
  <si>
    <t>10,10</t>
  </si>
  <si>
    <t>7,40</t>
  </si>
  <si>
    <t>604m</t>
  </si>
  <si>
    <t>605m</t>
  </si>
  <si>
    <t>608m</t>
  </si>
  <si>
    <t>609m</t>
  </si>
  <si>
    <t>611m</t>
  </si>
  <si>
    <t>3,30</t>
  </si>
  <si>
    <t>612m</t>
  </si>
  <si>
    <t>615m</t>
  </si>
  <si>
    <t>616m</t>
  </si>
  <si>
    <t>619m</t>
  </si>
  <si>
    <t>620m</t>
  </si>
  <si>
    <t>622m</t>
  </si>
  <si>
    <t>3,3</t>
  </si>
  <si>
    <t>133,20*3</t>
  </si>
  <si>
    <t>15,50*3</t>
  </si>
  <si>
    <t>25,60*3</t>
  </si>
  <si>
    <t>OK výměny u jádra</t>
  </si>
  <si>
    <t>podlaha 1.NP</t>
  </si>
  <si>
    <t>3,5*1,7*10</t>
  </si>
  <si>
    <t>3,5*1,7*10*4</t>
  </si>
  <si>
    <t>117m</t>
  </si>
  <si>
    <t>33,30</t>
  </si>
  <si>
    <t>216m</t>
  </si>
  <si>
    <t>34,80</t>
  </si>
  <si>
    <t>34,80*3</t>
  </si>
  <si>
    <t>623m</t>
  </si>
  <si>
    <t>111m</t>
  </si>
  <si>
    <t>12,00</t>
  </si>
  <si>
    <t>2,00</t>
  </si>
  <si>
    <t>20,00</t>
  </si>
  <si>
    <t>1,30</t>
  </si>
  <si>
    <t>46,250*3</t>
  </si>
  <si>
    <t>14,0</t>
  </si>
  <si>
    <t>2,7</t>
  </si>
  <si>
    <t>8,7</t>
  </si>
  <si>
    <t>38,93*3</t>
  </si>
  <si>
    <t>015m</t>
  </si>
  <si>
    <t>33,80</t>
  </si>
  <si>
    <t>006m</t>
  </si>
  <si>
    <t>15,10</t>
  </si>
  <si>
    <t>13,50</t>
  </si>
  <si>
    <t>13,60</t>
  </si>
  <si>
    <t>15,83</t>
  </si>
  <si>
    <t>19,97</t>
  </si>
  <si>
    <t>7,7</t>
  </si>
  <si>
    <t>2,0</t>
  </si>
  <si>
    <t>"hydrant"2,4*2,9</t>
  </si>
  <si>
    <t>2,25*2,7</t>
  </si>
  <si>
    <t>1,125*2,7</t>
  </si>
  <si>
    <t>3,038*3</t>
  </si>
  <si>
    <t>2,2*2,7</t>
  </si>
  <si>
    <t>5,940*3</t>
  </si>
  <si>
    <t>šířka dle půdorysu * výška dle řezu</t>
  </si>
  <si>
    <t>12,760*23,020</t>
  </si>
  <si>
    <t>"odečet otvorů"-1,0*2,0*8</t>
  </si>
  <si>
    <t>4,31*2*23,020</t>
  </si>
  <si>
    <t>-0,8*0,9*7*2</t>
  </si>
  <si>
    <t>21,405*23,020</t>
  </si>
  <si>
    <t>-1,5*1,5*8</t>
  </si>
  <si>
    <t>-2,35*1,5*5*8</t>
  </si>
  <si>
    <t>-1,16*2,0*8</t>
  </si>
  <si>
    <t>1,2*2,1*2</t>
  </si>
  <si>
    <t>"koridor"0,6*3,5</t>
  </si>
  <si>
    <t>1,0*2,1</t>
  </si>
  <si>
    <t>1,55*2,1</t>
  </si>
  <si>
    <t>2,35*2,5</t>
  </si>
  <si>
    <t>1,2*1,5</t>
  </si>
  <si>
    <t>2,16*2,9*2</t>
  </si>
  <si>
    <t>(1,525+3,45)*2,9-0,9*2,02</t>
  </si>
  <si>
    <t>3,37*2,9-1,0*2,02</t>
  </si>
  <si>
    <t>3,37*2,9</t>
  </si>
  <si>
    <t>4,0*4*2,9</t>
  </si>
  <si>
    <t>4,0*5*2,9</t>
  </si>
  <si>
    <t>(3,25*5*2+0,25+0,450)*2,9-(0,9*2,02*5*2)</t>
  </si>
  <si>
    <t>(0,350+1,750)*2,9-1,0*2,02</t>
  </si>
  <si>
    <t>1,1*2,9-0,9*2,02</t>
  </si>
  <si>
    <t>6,5</t>
  </si>
  <si>
    <t>11,80</t>
  </si>
  <si>
    <t>133,200*3</t>
  </si>
  <si>
    <t>39,90-0,9*10-1,0*2</t>
  </si>
  <si>
    <t>15,04-0,9</t>
  </si>
  <si>
    <t>38,96-1,9-1,0*5-0,9*2</t>
  </si>
  <si>
    <t>17,0-0,9</t>
  </si>
  <si>
    <t>175,160*3</t>
  </si>
  <si>
    <t>12,68-0,9</t>
  </si>
  <si>
    <t>13,96-0,9*3</t>
  </si>
  <si>
    <t>12,73-0,9</t>
  </si>
  <si>
    <t>11,78-0,9</t>
  </si>
  <si>
    <t>7,33-0,9*3</t>
  </si>
  <si>
    <t>200,760*3</t>
  </si>
  <si>
    <t>((2,0*4+4,05)*2,0-0,7*2,0*4)*2</t>
  </si>
  <si>
    <t>(1,525+1,8)*2,0-0,7*2,0*2</t>
  </si>
  <si>
    <t>1,5*2*2,0-0,7*2,0*2</t>
  </si>
  <si>
    <t>(1,2+1,5)*2*2,0-0,7*2,0*2</t>
  </si>
  <si>
    <t>11,200*3</t>
  </si>
  <si>
    <t>(0,625*4+1,150+1,350*4+3,445)*2,7-1,0*2,02*2</t>
  </si>
  <si>
    <t>(1,45+0,150)*2,7</t>
  </si>
  <si>
    <t>4,320*3</t>
  </si>
  <si>
    <t>(1,3+0,3)*2,7</t>
  </si>
  <si>
    <t>(1,0+0,25)*2,7*5*2</t>
  </si>
  <si>
    <t>(0,9+0,25)*2,7*11</t>
  </si>
  <si>
    <t>0,3*2,7*10</t>
  </si>
  <si>
    <t>42,255*3</t>
  </si>
  <si>
    <t>(0,9+0,25)*2,7*10</t>
  </si>
  <si>
    <t>39,150*3</t>
  </si>
  <si>
    <t>(0,1+0,45+0,25+0,1+0,2+0,25*4+0,1+0,2)*2,7*2</t>
  </si>
  <si>
    <t>(0,45+0,1)*2,7*2*8</t>
  </si>
  <si>
    <t>(0,15+0,45)*2,7*2</t>
  </si>
  <si>
    <t>(0,1+0,45+0,25+0,2)*2</t>
  </si>
  <si>
    <t>(0,1+0,2+0,45*4+0,2+0,1+0,2+0,2+0,1)*2,7*2</t>
  </si>
  <si>
    <t>(0,1*4+0,45*4)*2,7</t>
  </si>
  <si>
    <t>50,600*3</t>
  </si>
  <si>
    <t>((0,45+0,1)*2*2,7*5)*2</t>
  </si>
  <si>
    <t>((0,45+0,2+0,1+0,45+0,25*5+0,2*4)*2,7)*2</t>
  </si>
  <si>
    <t>47,25*2</t>
  </si>
  <si>
    <t>KS3</t>
  </si>
  <si>
    <t>(0,55*2+0,4)*1,9</t>
  </si>
  <si>
    <t>KS4</t>
  </si>
  <si>
    <t>0,3*3*1,2</t>
  </si>
  <si>
    <t>KS5</t>
  </si>
  <si>
    <t>(0,55+0,4+0,55)*1,9</t>
  </si>
  <si>
    <t>KS6</t>
  </si>
  <si>
    <t>(0,5+0,4+0,5)*2,0</t>
  </si>
  <si>
    <t>KS7</t>
  </si>
  <si>
    <t>(0,5+0,3+0,5)*2,75</t>
  </si>
  <si>
    <t>6,375*3</t>
  </si>
  <si>
    <t>2,8*3</t>
  </si>
  <si>
    <t>3,4</t>
  </si>
  <si>
    <t>0,4*3*2,9*5</t>
  </si>
  <si>
    <t>KS1</t>
  </si>
  <si>
    <t>0,4*4</t>
  </si>
  <si>
    <t>KS2</t>
  </si>
  <si>
    <t>(0,5*3+0,5)*2</t>
  </si>
  <si>
    <t>4,10</t>
  </si>
  <si>
    <t>4,30</t>
  </si>
  <si>
    <t>25,0*3</t>
  </si>
  <si>
    <t>0,600*2,7*5*2</t>
  </si>
  <si>
    <t>(0,55+0,450)*2,7*2*2</t>
  </si>
  <si>
    <t>(0,7*2+0,75)*2,7</t>
  </si>
  <si>
    <t>0,54*2,7*3</t>
  </si>
  <si>
    <t>0,59*2,7*10</t>
  </si>
  <si>
    <t>(0,55+0,4)*2,7*2</t>
  </si>
  <si>
    <t>31,239*3</t>
  </si>
  <si>
    <t>(0,75+0,4+0,2)*2,7*4</t>
  </si>
  <si>
    <t>36,315*3</t>
  </si>
  <si>
    <t>(2,075*2+3,25*2+3,05+4,075)*2,7*2-1,0*2,02*6</t>
  </si>
  <si>
    <t>2,0*2,7-1,0*2,02</t>
  </si>
  <si>
    <t>(3,35*4+3,35*3+3,23*2)*2,7-0,9*2,02*9</t>
  </si>
  <si>
    <t>4,15*(5+3)*2,7</t>
  </si>
  <si>
    <t>"dtto 2.NP"157,415*3</t>
  </si>
  <si>
    <t>(2,3*4+1,75)*2*2,7</t>
  </si>
  <si>
    <t>(0,4+3,35+0,4+3,35+1,06)*2*2,7-0,9*2,02*6</t>
  </si>
  <si>
    <t>(4,6+3,35+1,21)*2*2,7-0,9*2,02*5</t>
  </si>
  <si>
    <t>"dtto 6.NP"134,820*3</t>
  </si>
  <si>
    <t>(1,8+0,150+3,5+1,05)*2,7-1,0*2,02</t>
  </si>
  <si>
    <t>(0,9+1,65)*2,7-0,8*2,02</t>
  </si>
  <si>
    <t>1,275*2,7-0,9*2,02</t>
  </si>
  <si>
    <t>3.NP-5.NP</t>
  </si>
  <si>
    <t>6,894*3</t>
  </si>
  <si>
    <t>(1,25+0,175+1,25)*2,7-0,9*2,02*2</t>
  </si>
  <si>
    <t>3,587*3</t>
  </si>
  <si>
    <t>(2,0+3,6+1,86+3,25)*2,7*4-0,9*2,02*4</t>
  </si>
  <si>
    <t>(4,150+3,350+4,150)*2,7-0,9*2,02</t>
  </si>
  <si>
    <t>"dtto 2NP"</t>
  </si>
  <si>
    <t>29,637*3</t>
  </si>
  <si>
    <t>(1,85+3,45)*2,7*2-0,9*2,02*2</t>
  </si>
  <si>
    <t>(2,17*2+2,4)*2,7*2</t>
  </si>
  <si>
    <t>2,95*4</t>
  </si>
  <si>
    <t>"dtto 6.NP"98,164*3</t>
  </si>
  <si>
    <t>1,8*2,7</t>
  </si>
  <si>
    <t>3,45*2,7-0,9*2,02</t>
  </si>
  <si>
    <t>7,497*3</t>
  </si>
  <si>
    <t>(0,9+0,65+1,0+0,4)*2,7*4-0,8*2,02*4</t>
  </si>
  <si>
    <t>2,45*2,7*2-0,9*2,02*2</t>
  </si>
  <si>
    <t>34,990*3</t>
  </si>
  <si>
    <t>0,45*2,7*2</t>
  </si>
  <si>
    <t>2,43*3</t>
  </si>
  <si>
    <t>2,43</t>
  </si>
  <si>
    <t>18,75</t>
  </si>
  <si>
    <t>23,84</t>
  </si>
  <si>
    <t>2,5*3,2</t>
  </si>
  <si>
    <t>D01</t>
  </si>
  <si>
    <t>21,07</t>
  </si>
  <si>
    <t>D11</t>
  </si>
  <si>
    <t>A_střecha_nad1NP</t>
  </si>
  <si>
    <t>7,94*2</t>
  </si>
  <si>
    <t>A_střechanadschodišt</t>
  </si>
  <si>
    <t>33,3</t>
  </si>
  <si>
    <t>13,77</t>
  </si>
  <si>
    <t>19,64</t>
  </si>
  <si>
    <t>0,935*3,475</t>
  </si>
  <si>
    <t>"vstup z koridoru"3,4*2,3</t>
  </si>
  <si>
    <t>9,15+7,22+9,07</t>
  </si>
  <si>
    <t>32,25</t>
  </si>
  <si>
    <t>11,21+7,57+55,01+12,65</t>
  </si>
  <si>
    <t>5,08+4,24+10,40</t>
  </si>
  <si>
    <t>9,74+2,20</t>
  </si>
  <si>
    <t>35,75</t>
  </si>
  <si>
    <t>10,36+3,42+7,28+8,66+35,95</t>
  </si>
  <si>
    <t>4,24+1,99+4,91+7,57+13,90+14,20+12,78</t>
  </si>
  <si>
    <t>12,53</t>
  </si>
  <si>
    <t>6,47+8,66+7,0+21,1</t>
  </si>
  <si>
    <t>6,47+8,66+21,23</t>
  </si>
  <si>
    <t>4,24+9,30+28,33</t>
  </si>
  <si>
    <t>1,4*3,65*9</t>
  </si>
  <si>
    <t>(1,2+2,25)*2,3</t>
  </si>
  <si>
    <t>25,03*2,0-1,5*0,8-0,7*2,02*5-0,9*2,02*2</t>
  </si>
  <si>
    <t>27,10*2,0-0,9*2,0*3-0,7*2,02*6</t>
  </si>
  <si>
    <t>3,35*1,5-0,9*1,5</t>
  </si>
  <si>
    <t>33,13*1,5-(0,7*8-0,9)*1,5-0,9*1,5</t>
  </si>
  <si>
    <t>9,62*1,5-0,9*1,5-0,9*0,9</t>
  </si>
  <si>
    <t>13,32*2,0-0,7*2,0*2-0,9*1,1</t>
  </si>
  <si>
    <t>29,15*2,0-0,9*2,0-0,7*2,0*8-0,9*1,1-0,9*0,9</t>
  </si>
  <si>
    <t>1,35*1,5*10</t>
  </si>
  <si>
    <t>7,57*2,0-0,9*1,1-0,7*2,0</t>
  </si>
  <si>
    <t>29,02*2,0-0,9*2,0-0,7*2,0*8-0,9*2*0,9</t>
  </si>
  <si>
    <t>1,35*1,5*9</t>
  </si>
  <si>
    <t>4,0*2,0</t>
  </si>
  <si>
    <t>16,54*2,0-0,7*2,0*4</t>
  </si>
  <si>
    <t>29,97*1,5-0,9*1,5-0,7*1,5*6-0,9*1,5-0,9*0,9</t>
  </si>
  <si>
    <t>2,18*1,5</t>
  </si>
  <si>
    <t>35,33*2,0-0,9*2,0-0,7*2,0*10-0,9*0,9-0,9*1,5</t>
  </si>
  <si>
    <t>mezipodesta schodiště parapet</t>
  </si>
  <si>
    <t>0,25*3,65*8</t>
  </si>
  <si>
    <t>15,05-0,9</t>
  </si>
  <si>
    <t>20,25-0,9</t>
  </si>
  <si>
    <t>0,935*2+3,475*2-0,8</t>
  </si>
  <si>
    <t>13,28-1,2*2-0,9-1,55</t>
  </si>
  <si>
    <t>38,80-1,55-0,9*11</t>
  </si>
  <si>
    <t>29,01-2,18-0,9*3-0,7*4</t>
  </si>
  <si>
    <t>13,54-1,55-1,2*2</t>
  </si>
  <si>
    <t>49,41-0,9*10-1,55</t>
  </si>
  <si>
    <t>17,15-1,2*2-1,55-0,9*2-0,7*2</t>
  </si>
  <si>
    <t>5,93-0,7</t>
  </si>
  <si>
    <t>39,76-0,9*10-1,55</t>
  </si>
  <si>
    <t>15,36-1,2*2-1,55-0,9*2-0,7</t>
  </si>
  <si>
    <t>11,42-0,9</t>
  </si>
  <si>
    <t>39,95-0,9*10-1,55</t>
  </si>
  <si>
    <t>4,24-0,9+5,71-0,9*2-0,7*2+13,55-1,2*2-0,9*2-1,55</t>
  </si>
  <si>
    <t>17,90-1,55-0,9*3+18,20-0,9*5</t>
  </si>
  <si>
    <t>11,42-1,3-1,8</t>
  </si>
  <si>
    <t>15,36-1,2*2-0,9-1,55-0,7</t>
  </si>
  <si>
    <t>11,0-1,55*2-0,9*3</t>
  </si>
  <si>
    <t>25,10-1,55-0,9*4</t>
  </si>
  <si>
    <t>11,42-1,8-0,9</t>
  </si>
  <si>
    <t>15,36-1,2*2-0,9*2-1,55-0,7</t>
  </si>
  <si>
    <t>25,21-0,9*7-1,55</t>
  </si>
  <si>
    <t>9,62-1,8-0,9</t>
  </si>
  <si>
    <t>32,31-0,9*8-1,55</t>
  </si>
  <si>
    <t>(1,4*2+3,65)*9</t>
  </si>
  <si>
    <t>277,34</t>
  </si>
  <si>
    <t>78,03*2</t>
  </si>
  <si>
    <t>499,39</t>
  </si>
  <si>
    <t>-2,36*1,45*(5*8)</t>
  </si>
  <si>
    <t>-0,9*1,45*8</t>
  </si>
  <si>
    <t>5,35*38</t>
  </si>
  <si>
    <t>5,35*26</t>
  </si>
  <si>
    <t>5,65*8</t>
  </si>
  <si>
    <t>5,35*3</t>
  </si>
  <si>
    <t>5,35*5</t>
  </si>
  <si>
    <t>obvod stěn * výška</t>
  </si>
  <si>
    <t>85,22*2,9-1,5*0,6*12-0,9*2,02*2-1,1*2,02+(0,6*2+1,2)*0,300*12</t>
  </si>
  <si>
    <t>75,71*2,7-1,5*1,5*12+1,5*3*0,300*12</t>
  </si>
  <si>
    <t xml:space="preserve">2.NP </t>
  </si>
  <si>
    <t>schodiště</t>
  </si>
  <si>
    <t>17,63*2,7-3,25*1,5+(1,5*2+3,25)*0,2</t>
  </si>
  <si>
    <t>43,976*7</t>
  </si>
  <si>
    <t>15,40</t>
  </si>
  <si>
    <t>18,20</t>
  </si>
  <si>
    <t>19,70</t>
  </si>
  <si>
    <t>32,10</t>
  </si>
  <si>
    <t>10,1*1,4</t>
  </si>
  <si>
    <t>21,80</t>
  </si>
  <si>
    <t>12,80</t>
  </si>
  <si>
    <t>8,30</t>
  </si>
  <si>
    <t>3,00</t>
  </si>
  <si>
    <t>25,00</t>
  </si>
  <si>
    <t>32,20</t>
  </si>
  <si>
    <t>7,80</t>
  </si>
  <si>
    <t>75,20</t>
  </si>
  <si>
    <t>16,40</t>
  </si>
  <si>
    <t>6,80</t>
  </si>
  <si>
    <t>11,70</t>
  </si>
  <si>
    <t>10,20</t>
  </si>
  <si>
    <t>243,940*3</t>
  </si>
  <si>
    <t>8,20</t>
  </si>
  <si>
    <t>7,50</t>
  </si>
  <si>
    <t>235,340*3</t>
  </si>
  <si>
    <t>+ 5% nosníky</t>
  </si>
  <si>
    <t>2474,200*1,05</t>
  </si>
  <si>
    <t>(4,05+2,65+0,8+0,45)*2,9</t>
  </si>
  <si>
    <t>(2,225+1,175+2,1+3,25)*2,9-0,9*2,02</t>
  </si>
  <si>
    <t>(3,25+3,25+2,975+4,325)*2,9-0,9*2,02*2</t>
  </si>
  <si>
    <t>1,9*2,9*3-0,9*2,02*3</t>
  </si>
  <si>
    <t>(3,25*4+2,975)*2,9</t>
  </si>
  <si>
    <t>(4,0*2+3,475)*2,9-0,8*2,02*3</t>
  </si>
  <si>
    <t>(4,325+2,45+2,625+0,85+2,625+1,3+0,5)*2,9-0,8*2,02*2-0,9*2,02*2</t>
  </si>
  <si>
    <t>(1,8*2+1,4+0,9+0,1+2,16+1,505+3,075+1,26)*2,7-0,9*2,02*2-0,7*2,02*3</t>
  </si>
  <si>
    <t>(1,9+1,206+0,975+3,15+0,8+0,1+0,9+0,1+1,2663*2+0,5)*2,7-0,9*2,02-0,7*2,02</t>
  </si>
  <si>
    <t>(1,9+2,85*2+3,25*2*3+3,05*2+4,075*3+3,11*4)*2,7-1,55*2,02-0,9*2,02*12</t>
  </si>
  <si>
    <t>(1,2+2,24*2+1,035+3,98+2,2)*2,7-0,9*2,02-0,7*2,02*3</t>
  </si>
  <si>
    <t>(3,412+4,040+2,2+4,04+2,2+3,23+3,35*3)*2,7-0,9*2,02*7</t>
  </si>
  <si>
    <t>(3,35+1,925+1,885+1,2+1,7+0,5+2,6+4,04+2,2+2,2+3,35*3+2,0*2)*2,7-0,7*2,02*2-0,9*2,02*7-1,55*2,02</t>
  </si>
  <si>
    <t>"stěny ve štítech"3,43*2*2,7-0,9*0,9*2</t>
  </si>
  <si>
    <t>4,15*2*2,7</t>
  </si>
  <si>
    <t>(1,2+2,075*2+1,7+3,4+1,5+2,2)*2,7-0,9*2,02-0,7*2,02*4</t>
  </si>
  <si>
    <t>(2,2+1,8+3,4+2,6+0,9+0,4)*2,7-0,9*2,02-0,7*2,02*2</t>
  </si>
  <si>
    <t>(4,1+2,2+4,1+2,2+2,9+3,35*3+3,25)*2,7-0,9*2,02*5</t>
  </si>
  <si>
    <t>(2,9+3,35*3+3,25+2,2+4,1+2,2)*2,7-0,9*2,02*5</t>
  </si>
  <si>
    <t>2,0*2,7-1,55*2,02</t>
  </si>
  <si>
    <t>(3,35+0,9+0,95+2,6+0,5)*2,7-0,9*2,02-0,7*2,02</t>
  </si>
  <si>
    <t>(2,9+3,35*3+3,25)*2*2,7-0,9*2,02*10</t>
  </si>
  <si>
    <t>(2,2+4,04+2,2)*2*2,7</t>
  </si>
  <si>
    <t>2,5*2,7-0,7*2,02</t>
  </si>
  <si>
    <t>(3,4+2,1+0,8+1,6+1,2+2,2)*2,7-0,9*2,02-0,7*2,02*3</t>
  </si>
  <si>
    <t>(3,35+2,1+1,7+1,7+1,2+2,6+0,9)*2,7-0,9*2,02*2-0,7*2,02*3</t>
  </si>
  <si>
    <t>(2,9+3,35*3+3,25)*2*2,7-0,9*2,02*5</t>
  </si>
  <si>
    <t>2,0*2,7*3-1,55*2,02-0,9*2,02*2</t>
  </si>
  <si>
    <t>(2,2*3+4,1*2)*2,7-0,9*2,02</t>
  </si>
  <si>
    <t>"prosklení"-4,1*1,2*2</t>
  </si>
  <si>
    <t>(1,2+3,4+4,1+2,0+1,5+2,2)*2,7-0,9*2,02-0,7*2,02*5</t>
  </si>
  <si>
    <t>(3,35+1,4)*2,7-0,7*2,02</t>
  </si>
  <si>
    <t>(2,6+3,2*2+0,5)*2,7</t>
  </si>
  <si>
    <t>(2,9+3,35*3+3,25)*2*2,7-0,9*2,02*8</t>
  </si>
  <si>
    <t>2,0*2,7*3-1,55*2,02*2</t>
  </si>
  <si>
    <t>(4,1*3+2,8+1,5)*2,7</t>
  </si>
  <si>
    <t>(4,15+0,5)*2,7</t>
  </si>
  <si>
    <t>(2,8+4,1+2,8+2,8+4,1+2,8)*2,7-0,9*2,02*2</t>
  </si>
  <si>
    <t>(3,35+2,0)*2,7-0,9*2,02*2</t>
  </si>
  <si>
    <t>(2,6+0,95+0,5)*2,7</t>
  </si>
  <si>
    <t>((2,9+3,35*3)*2+3,25)*2,7-0,9*2,02*7</t>
  </si>
  <si>
    <t>2,0*2,7*2-1,55*2,02-0,9*2,02</t>
  </si>
  <si>
    <t>(4,2+1,25)*2,7-0,8*2,02</t>
  </si>
  <si>
    <t>(4,1+2,8+4,1+1,2+4,1+2,8+4,1+2,8)*2,7-0,9*2,02*2</t>
  </si>
  <si>
    <t>(0,45+0,35)*2,7</t>
  </si>
  <si>
    <t>(0,35+0,35)*2,7</t>
  </si>
  <si>
    <t>(0,35+0,25)*2,7</t>
  </si>
  <si>
    <t>0,25*2*2,7</t>
  </si>
  <si>
    <t>16,70-0,9*2</t>
  </si>
  <si>
    <t>27,87-0,9*3</t>
  </si>
  <si>
    <t>17,49-0,9*3</t>
  </si>
  <si>
    <t>10,20-0,9*2-1,1</t>
  </si>
  <si>
    <t>21,85-0,9</t>
  </si>
  <si>
    <t>15,90-0,9</t>
  </si>
  <si>
    <t>(15,81+15,92+15,80+14,95+16,03+15,45+23,69+15,29)-0,9*12</t>
  </si>
  <si>
    <t>17,62+26,58+22,51+16,62+17,02*3+11,64</t>
  </si>
  <si>
    <t>-0,9*15</t>
  </si>
  <si>
    <t>17,62*8+26,58-0,9*10</t>
  </si>
  <si>
    <t>17,62*6-0,9*7</t>
  </si>
  <si>
    <t>26,58*2-0,9*5</t>
  </si>
  <si>
    <t>17,62*8-0,9*8</t>
  </si>
  <si>
    <t>26,58-0,9*2</t>
  </si>
  <si>
    <t>17,62*4-0,9*5</t>
  </si>
  <si>
    <t>38,97-0,9</t>
  </si>
  <si>
    <t>21,95-0,9*3</t>
  </si>
  <si>
    <t>8,31-0,7+11,07-0,9+17,38-1,3-0,9+25,07-0,9*2</t>
  </si>
  <si>
    <t>17,1*2-0,9*2+34,74-0,9</t>
  </si>
  <si>
    <t>34,71-0,9-1,2</t>
  </si>
  <si>
    <t>17,1-1,2</t>
  </si>
  <si>
    <t>41,62-0,9*7+13,96-0,9</t>
  </si>
  <si>
    <t>(26,58-0,9*2)*2</t>
  </si>
  <si>
    <t>17,62-0,9*4</t>
  </si>
  <si>
    <t>9,37-0,9+25,31-0,9</t>
  </si>
  <si>
    <t>17,62*10-0,9*13</t>
  </si>
  <si>
    <t>5,24</t>
  </si>
  <si>
    <t>30,06</t>
  </si>
  <si>
    <t>12,32</t>
  </si>
  <si>
    <t>6,08</t>
  </si>
  <si>
    <t>24,56</t>
  </si>
  <si>
    <t>"PVC + koberec"(15,02+15,22+15,08+13,50+14,03+30,88+14,54+15,37)*2</t>
  </si>
  <si>
    <t>"PVC"15,35</t>
  </si>
  <si>
    <t>11,21+55,01</t>
  </si>
  <si>
    <t>(17,01+34,74+25,54+16,51+17,15+17,15+17,15+7,78)*2</t>
  </si>
  <si>
    <t>17,1*8*2+37,74*2</t>
  </si>
  <si>
    <t>17,1*2*6</t>
  </si>
  <si>
    <t>34,74*2*2</t>
  </si>
  <si>
    <t>17,1*2*8</t>
  </si>
  <si>
    <t>24,74*2</t>
  </si>
  <si>
    <t>35,95</t>
  </si>
  <si>
    <t>52,09*2</t>
  </si>
  <si>
    <t>17,1*4*2</t>
  </si>
  <si>
    <t>34,74*2</t>
  </si>
  <si>
    <t>24,58*2</t>
  </si>
  <si>
    <t>13,90</t>
  </si>
  <si>
    <t>7,57</t>
  </si>
  <si>
    <t>8,66+7,0+21,1</t>
  </si>
  <si>
    <t>4,19+11,93</t>
  </si>
  <si>
    <t>7,13*2+9,59*2+28,67*2</t>
  </si>
  <si>
    <t>17,1*2*7</t>
  </si>
  <si>
    <t>4,19+8,66+21,23</t>
  </si>
  <si>
    <t>(34,74+17,1*4+34,74)*2</t>
  </si>
  <si>
    <t>(35,21+11,93)*2</t>
  </si>
  <si>
    <t>5,29+28,33+9,30</t>
  </si>
  <si>
    <t>(17,1*10)*2</t>
  </si>
  <si>
    <t>33,25</t>
  </si>
  <si>
    <t>21,71</t>
  </si>
  <si>
    <t>17,1*2</t>
  </si>
  <si>
    <t>7,0+9,59+7,13</t>
  </si>
  <si>
    <t>plocha podlaží cad</t>
  </si>
  <si>
    <t>250,91*10</t>
  </si>
  <si>
    <t>2509,10*1,05</t>
  </si>
  <si>
    <t>B_střecha_nad_1NP</t>
  </si>
  <si>
    <t>7,70*2</t>
  </si>
  <si>
    <t>B_střecha_výtah_1</t>
  </si>
  <si>
    <t>24,68</t>
  </si>
  <si>
    <t>1,1*2,9*0,25</t>
  </si>
  <si>
    <t>0,25*0,7*2,7</t>
  </si>
  <si>
    <t>0,4*0,4*2,7*2</t>
  </si>
  <si>
    <t>1,0*0,35*2,7*5</t>
  </si>
  <si>
    <t>0,25*0,25*2,7*10</t>
  </si>
  <si>
    <t>0,6*0,25*2,7*6</t>
  </si>
  <si>
    <t>0,15*0,25*2,7*3</t>
  </si>
  <si>
    <t>1,35*0,25*2,7*6</t>
  </si>
  <si>
    <t>(0,86+0,6*4+1,35*4)*0,25*2,7</t>
  </si>
  <si>
    <t>0,45*0,35*3</t>
  </si>
  <si>
    <t>0,6*0,25*2</t>
  </si>
  <si>
    <t>0,25*0,2*2,7*2</t>
  </si>
  <si>
    <t>(0,86*0,25+1,35*0,25*4+0,6*0,25*6)*2,7</t>
  </si>
  <si>
    <t>0,45*0,45*3*2,7</t>
  </si>
  <si>
    <t>(4,0*2,9-1,91*2,1)*0,350</t>
  </si>
  <si>
    <t>1,35*0,4*2,7</t>
  </si>
  <si>
    <t>sklad Pc</t>
  </si>
  <si>
    <t>73,83</t>
  </si>
  <si>
    <t>technická místnost Pc</t>
  </si>
  <si>
    <t>10,08</t>
  </si>
  <si>
    <t>ostatní Pc</t>
  </si>
  <si>
    <t>83,54</t>
  </si>
  <si>
    <t>Pb</t>
  </si>
  <si>
    <t>5,1+5,64</t>
  </si>
  <si>
    <t>33,35+7,37+9,40+9,19</t>
  </si>
  <si>
    <t>(36,05+8,34+12,79+3,50+7,14)*8</t>
  </si>
  <si>
    <t>(1,65*3,64)*8</t>
  </si>
  <si>
    <t>KP</t>
  </si>
  <si>
    <t>0,450*4</t>
  </si>
  <si>
    <t xml:space="preserve"> D.1.4.E</t>
  </si>
  <si>
    <t>{49f45569-6300-4a32-80ce-0e8dab9467b1}</t>
  </si>
  <si>
    <t>5034_1</t>
  </si>
  <si>
    <t>D.1.1.X</t>
  </si>
  <si>
    <t>Architektonické stavební řešení - neinvestiční náklady</t>
  </si>
  <si>
    <t>{ed5d0fbe-3a61-41ce-9dff-c5972362467c}</t>
  </si>
  <si>
    <t>15,4</t>
  </si>
  <si>
    <t>D.1.1.X - Architektonické stavební řešení - neinvestiční náklady</t>
  </si>
  <si>
    <t>9.R.1</t>
  </si>
  <si>
    <t>Repase schodů z umělého kamene</t>
  </si>
  <si>
    <t>-707468747</t>
  </si>
  <si>
    <t>Repase schodů z umělého kamene
odprášení 3x - podtlakové sání vzduch - voda
diamantové čištění
impregnace - zvýšení protiskluznosti a samočistitelnosti</t>
  </si>
  <si>
    <t>(0,28+0,17)*1,2*9*2</t>
  </si>
  <si>
    <t>9,720*8</t>
  </si>
  <si>
    <t>9.2.azbest</t>
  </si>
  <si>
    <t>Demontáž a likvidace azbestu</t>
  </si>
  <si>
    <t>328259779</t>
  </si>
  <si>
    <t>Demontáž a likvidace azbestu
Demontáž strojovny výtahu (azbest v brzdách) 
Demontáž odvětrání kanalizace střecha 10ks, materiál s azbestem 
Celková hmotnost likvidovaného azbestu do 50 kg celkem
V ceně musí být: 
Zpracování hlášení prací s azbestem dle zák. 258/2000 Sb. a vyhl. 432/2003 Sb. a jeho předložení k posouzení orgánu ochrany veřejného zdraví (hygienická stanice)
Vytvoření kontrolovaného pásma pro realizaci prací a jeho provoz
Ošetření abestových materiálů encapsulanty
Demontáž azbestu
Zabalení odpadu, jeho označení dle legislativních předpisů
Odvoz a uložení vzniklých odpadů na oprávněné skládce</t>
  </si>
  <si>
    <t>317029613</t>
  </si>
  <si>
    <t>237259960</t>
  </si>
  <si>
    <t>942315336</t>
  </si>
  <si>
    <t>37,054*9 'Přepočtené koeficientem množství</t>
  </si>
  <si>
    <t>-367891989</t>
  </si>
  <si>
    <t>712311101</t>
  </si>
  <si>
    <t>Provedení povlakové krytiny střech do 10° za studena lakem penetračním nebo asfaltovým</t>
  </si>
  <si>
    <t>627818529</t>
  </si>
  <si>
    <t>Provedení povlakové krytiny střech plochých do 10° natěradly a tmely za studena nátěrem lakem penetračním nebo asfaltovým</t>
  </si>
  <si>
    <t>střecha nad hl. objektem</t>
  </si>
  <si>
    <t>střecha nad schodištěm</t>
  </si>
  <si>
    <t>střecha výtahu</t>
  </si>
  <si>
    <t>střecha nad chodbou k výtahu</t>
  </si>
  <si>
    <t>střecha nad 1.NP</t>
  </si>
  <si>
    <t>(7,94+8,5*0,5)*2</t>
  </si>
  <si>
    <t>1851655954</t>
  </si>
  <si>
    <t>712331801</t>
  </si>
  <si>
    <t>Odstranění povlakové krytiny střech do 10° z pásů uložených na sucho AIP nebo NAIP</t>
  </si>
  <si>
    <t>-1156245595</t>
  </si>
  <si>
    <t>Odstranění povlakové krytiny střech plochých do 10° z pásů uložených na sucho AIP nebo NAIP</t>
  </si>
  <si>
    <t>asf. lepenka</t>
  </si>
  <si>
    <t>712340833</t>
  </si>
  <si>
    <t>Odstranění povlakové krytiny střech do 10° z pásů NAIP přitavených v plné ploše třívrstvé</t>
  </si>
  <si>
    <t>-1340681733</t>
  </si>
  <si>
    <t>Odstranění povlakové krytiny střech plochých do 10° z přitavených pásů NAIP v plné ploše třívrstvé</t>
  </si>
  <si>
    <t>B_střecha_objekt*2"(+ skladba střechy z doby výstavby)"</t>
  </si>
  <si>
    <t>712340834</t>
  </si>
  <si>
    <t>Příplatek k odstranění povlakové krytiny střech do 10° z pásů NAIP přitavených v plné ploše ZKD vrstvu</t>
  </si>
  <si>
    <t>1942126787</t>
  </si>
  <si>
    <t>Odstranění povlakové krytiny střech plochých do 10° z přitavených pásů NAIP v plné ploše Příplatek k ceně - 0833 za každou další vrstvu</t>
  </si>
  <si>
    <t>Poznámka k položce:_x000D_
5 vrstev</t>
  </si>
  <si>
    <t>305,71*2 'Přepočtené koeficientem množství</t>
  </si>
  <si>
    <t>712341559</t>
  </si>
  <si>
    <t>Provedení povlakové krytiny střech do 10° pásy NAIP přitavením v plné ploše</t>
  </si>
  <si>
    <t>1976277453</t>
  </si>
  <si>
    <t>Provedení povlakové krytiny střech plochých do 10° pásy přitavením NAIP v plné ploše</t>
  </si>
  <si>
    <t>-1696039703</t>
  </si>
  <si>
    <t>712363.R.1</t>
  </si>
  <si>
    <t>Provedení povlakové krytiny zaizolování prostupů VZT potrubí čtvercového</t>
  </si>
  <si>
    <t>-1169685669</t>
  </si>
  <si>
    <t>712363115</t>
  </si>
  <si>
    <t>Provedení povlakové krytiny střech do 10° zaizolování prostupů kruhového průřezu D do 300 mm</t>
  </si>
  <si>
    <t>-1447092979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</si>
  <si>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</si>
  <si>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2834201.R.1</t>
  </si>
  <si>
    <t>manžeta těsnící pro prostupy hydroizolací z PVC - VZT a ZTI</t>
  </si>
  <si>
    <t>-305751557</t>
  </si>
  <si>
    <t>71236335.R.1</t>
  </si>
  <si>
    <t>Povlakové krytiny střech do 10° z tvarovaných poplastovaných lišt délky 2 m koutová lišta vnitřní rš 200 mm</t>
  </si>
  <si>
    <t>-150574952</t>
  </si>
  <si>
    <t>K2</t>
  </si>
  <si>
    <t>260,0</t>
  </si>
  <si>
    <t>K4</t>
  </si>
  <si>
    <t>118,5</t>
  </si>
  <si>
    <t>71236335.R.2</t>
  </si>
  <si>
    <t>Povlakové krytiny střech do 10° z tvarovaných poplastovaných lišt délky 2 m stěnová lišta vyhnutá rš 100 mm</t>
  </si>
  <si>
    <t>1226176176</t>
  </si>
  <si>
    <t>K3</t>
  </si>
  <si>
    <t>42,5</t>
  </si>
  <si>
    <t>71236335.R.3</t>
  </si>
  <si>
    <t>Povlakové krytiny střech do 10° z tvarovaných poplastovaných lišt délky 2 m závětrná lišta rš 525 mm</t>
  </si>
  <si>
    <t>1096359674</t>
  </si>
  <si>
    <t>K5</t>
  </si>
  <si>
    <t>103,5</t>
  </si>
  <si>
    <t>712363356</t>
  </si>
  <si>
    <t>Povlakové krytiny střech do 10° z tvarovaných poplastovaných lišt délky 2 m okapnice široká rš 200 mm</t>
  </si>
  <si>
    <t>136056544</t>
  </si>
  <si>
    <t>Povlakové krytiny střech plochých do 10° z tvarovaných poplastovaných lišt pro mPVC okapnice rš 200 mm</t>
  </si>
  <si>
    <t>K6</t>
  </si>
  <si>
    <t>1,6</t>
  </si>
  <si>
    <t>K7</t>
  </si>
  <si>
    <t>712363625</t>
  </si>
  <si>
    <t>Provedení povlak krytiny mechanicky kotvenou do betonu TI tl přes 240 mm krajní pole, budova v přes 18 m</t>
  </si>
  <si>
    <t>-437589243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</si>
  <si>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</si>
  <si>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(7,94+8,5*0,25)*2</t>
  </si>
  <si>
    <t>28322001</t>
  </si>
  <si>
    <t>fólie hydroizolační střešní mPVC mechanicky kotvená barevná tl 2,0mm</t>
  </si>
  <si>
    <t>-617851492</t>
  </si>
  <si>
    <t>712391171</t>
  </si>
  <si>
    <t>Provedení povlakové krytiny střech do 10° podkladní textilní vrstvy</t>
  </si>
  <si>
    <t>513810490</t>
  </si>
  <si>
    <t>Provedení povlakové krytiny střech plochých do 10° -ostatní práce provedení vrstvy textilní podkladní</t>
  </si>
  <si>
    <t>FTR.32100825</t>
  </si>
  <si>
    <t>Vlies -sklotextilní rouno 120g/m2</t>
  </si>
  <si>
    <t>330473282</t>
  </si>
  <si>
    <t>712990813</t>
  </si>
  <si>
    <t>Odstranění povlakové krytiny střech do 10° násypu nebo nánosu tl přes 50 do 100 mm</t>
  </si>
  <si>
    <t>-1714134027</t>
  </si>
  <si>
    <t>Odstranění násypu nebo nánosu ze střech násypu nebo nánosu do 10°, tl. přes 50 do 100 mm</t>
  </si>
  <si>
    <t>škvára 90 mm</t>
  </si>
  <si>
    <t>B_střecha_objekt*0,090</t>
  </si>
  <si>
    <t>škvára 50 mm</t>
  </si>
  <si>
    <t>B_střecha_výtah*0,050</t>
  </si>
  <si>
    <t>B_střecha_nad_1NP*0,050</t>
  </si>
  <si>
    <t>721210824</t>
  </si>
  <si>
    <t>Demontáž vpustí střešních DN 150</t>
  </si>
  <si>
    <t>-1479164805</t>
  </si>
  <si>
    <t>Demontáž kanalizačního příslušenství střešních vtoků DN 150</t>
  </si>
  <si>
    <t>72123311.R.8</t>
  </si>
  <si>
    <t xml:space="preserve">Atiková vpusť pro ploché střechy </t>
  </si>
  <si>
    <t>64430650</t>
  </si>
  <si>
    <t>72123311.R.9</t>
  </si>
  <si>
    <t xml:space="preserve">Kotvící systém pro ploché střechy </t>
  </si>
  <si>
    <t>-411254988</t>
  </si>
  <si>
    <t>KOTVÍCÍ SYSTÉM STŘECHY:
- certifikovaný kotvící systém pro ochranu proti pádu na plochých střechách
- nerezové kotvící body pro ploché střechy s nosnou kcí ŽB desky/prefa panelů. Rozměr základny
150x150mm, průměr sloupku 42mm
- výška kotvících bodů nad úrovní finální střechy min 200mm
- kotvící body opatřit manžetou z mPVC
- mezi kotvícími body nerezové lano</t>
  </si>
  <si>
    <t>721233114</t>
  </si>
  <si>
    <t>Střešní vtok polypropylen PP pro ploché střechy svislý odtok DN 160</t>
  </si>
  <si>
    <t>-1720699977</t>
  </si>
  <si>
    <t>Střešní vtoky (vpusti) polypropylenové (PP) pro ploché střechy s odtokem svislým DN 160</t>
  </si>
  <si>
    <t>766.R.1</t>
  </si>
  <si>
    <t>Atika - vodovzdorná překližka tl. 21 mm vč. nosných špalíků a´ 600 mm</t>
  </si>
  <si>
    <t>1886493625</t>
  </si>
  <si>
    <t>0,6*20,52</t>
  </si>
  <si>
    <t>0,6*(11,40-2,5)</t>
  </si>
  <si>
    <t>998712104</t>
  </si>
  <si>
    <t>Přesun hmot tonážní pro krytiny povlakové v objektech v přes 24 do 36 m</t>
  </si>
  <si>
    <t>1994305264</t>
  </si>
  <si>
    <t>Přesun hmot pro povlakové krytiny stanovený z hmotnosti přesunovaného materiálu vodorovná dopravní vzdálenost do 50 m základní v objektech výšky přes 24 do 36 m</t>
  </si>
  <si>
    <t>713140831</t>
  </si>
  <si>
    <t>Odstranění tepelné izolace střech nadstřešní připevněné z vláknitých materiálů suchých tl do 100 mm</t>
  </si>
  <si>
    <t>1282278726</t>
  </si>
  <si>
    <t>Odstranění tepelné izolace střech plochých z rohoží, pásů, dílců, desek, bloků nadstřešních izolací připevněných šrouby z vláknitých materiálů suchých, tloušťka izolace do 100 mm</t>
  </si>
  <si>
    <t>heraklit</t>
  </si>
  <si>
    <t>713140854</t>
  </si>
  <si>
    <t>Odstranění tepelné izolace střech nadstřešní lepené z vláknitých materiálů nasáklých vodou tl přes 100 mm</t>
  </si>
  <si>
    <t>824762622</t>
  </si>
  <si>
    <t>Odstranění tepelné izolace střech plochých z rohoží, pásů, dílců, desek, bloků nadstřešních izolací připevněných lepením z vláknitých materiálů nasáklých vodou, tloušťka izolace přes 100 mm</t>
  </si>
  <si>
    <t>713141138</t>
  </si>
  <si>
    <t>Montáž izolace tepelné střech plochých lepené za studena nízkoexpanzní (PUR) pěnou 2 vrstvy rohoží, pásů, dílců, desek</t>
  </si>
  <si>
    <t>196349026</t>
  </si>
  <si>
    <t>Montáž tepelné izolace střech plochých rohožemi, pásy, deskami, dílci, bloky (izolační materiál ve specifikaci) přilepenými za studena dvouvrstvá nízkoexpanzní (PUR) pěnou</t>
  </si>
  <si>
    <t>-916013571</t>
  </si>
  <si>
    <t>858007604</t>
  </si>
  <si>
    <t>28376142</t>
  </si>
  <si>
    <t>klín izolační spád do 5% EPS 150</t>
  </si>
  <si>
    <t>-710314675</t>
  </si>
  <si>
    <t>952751227</t>
  </si>
  <si>
    <t xml:space="preserve"> D.1.1.X</t>
  </si>
  <si>
    <t>72,005</t>
  </si>
  <si>
    <t>823,05</t>
  </si>
  <si>
    <t>534,05</t>
  </si>
  <si>
    <t>1802,256</t>
  </si>
  <si>
    <t>118,32</t>
  </si>
  <si>
    <t>365,33</t>
  </si>
  <si>
    <t>1270,9</t>
  </si>
  <si>
    <t xml:space="preserve">    783 - Dokončovací práce - nátěry</t>
  </si>
  <si>
    <t>Poznámka k položce:_x000D_
dotaz č. 58</t>
  </si>
  <si>
    <t>118,32*1,05 'Přepočtené koeficientem množství</t>
  </si>
  <si>
    <t>1802,256*1,05 'Přepočtené koeficientem množství</t>
  </si>
  <si>
    <t>Poznámka k položce:_x000D_
dotaz č. 69</t>
  </si>
  <si>
    <t>Poznámka k položce:_x000D_
Dotaz č. 63</t>
  </si>
  <si>
    <t>95290.R.1</t>
  </si>
  <si>
    <t>Požární evakuační plán</t>
  </si>
  <si>
    <t>-1060273827</t>
  </si>
  <si>
    <t>Poznámka k položce:_x000D_
dotaz č. 63</t>
  </si>
  <si>
    <t>Poznámka k položce:_x000D_
dotaz č. 64</t>
  </si>
  <si>
    <t>-16*0,3</t>
  </si>
  <si>
    <t>+1,85</t>
  </si>
  <si>
    <t>DP8 - Sestava AL dveří s nadsvětlíkem 3580x2560mm. Dveře dvoukřídlé 1800x2000 s nadsvětlíkem 3580x560, průchodná šířka křídla 900mm, rám i křídlo z AL profilu s elox. úpravou, prosklené s bezp. sklem typu VSG, do výšky 300mm plné AL</t>
  </si>
  <si>
    <t>DP8 - Sestava AL dveří s nadsvětlíkem 3580x2560mm. Dveře dvoukřídlé
1800x2000 s nadsvětlíkem 3580x560, průchodná šířka křídla 900mm,
rám i křídlo z AL profilu s elox. úpravou, prosklené s bezp. sklem typu
VSG, do výšky 300mm plné AL, nerez klikaxklika, elektronický zámek pro
čtečku karet, panikové kování.</t>
  </si>
  <si>
    <t>Poznámka k položce:_x000D_
dodávka + montáž_x000D_
dotaz č. 64</t>
  </si>
  <si>
    <t xml:space="preserve">P8 - Trojdílné okno 3400x2400mm, plastové částečně otevíravé na elektronicky řízený servopohon z EPS, dělení okna horizontálně na 3 totožné díly, vertikálně na 3 díly s poměry 1d:2d:1d. Spodní díly 1d:2d fixní, horní díl 1d otevíravý servopohonem. </t>
  </si>
  <si>
    <t xml:space="preserve">Z12 - Čistící rohož 1800 x 1000 mm dočišťovací se zapuštěným nerez rámem hl.18 mm,100% polyamid podklad: vinyl, cert. Cfl-S1 </t>
  </si>
  <si>
    <t xml:space="preserve">Z12 - Čistící rohož 1800 x 1000 mm dočišťovací se zapuštěným nerez
rámem hl.18 mm,100% polyamid podklad: vinyl, cert. Cfl-S1 </t>
  </si>
  <si>
    <t>Poznámka k položce:_x000D_
dodávka + motáž_x000D_
dotaz č. 71</t>
  </si>
  <si>
    <t>Z13 - Čistící rohož 1800 x 1000 mm. Samočistící s náběhovým nerez rámem výšky 28 mm a šíří 50 mm kotvenám k podlaze. Leštěné hliníkové profily + hladký gumový pásek. 100% polyamid podklad: vinyl, cert. Cfl-S1</t>
  </si>
  <si>
    <t>Z13 - Čistící rohož 1800 x 1000 mm. Samočistící s náběhovým nerez rámem
výšky 28 mm a šíří 50 mm kotvenám k podlaze. Leštěné hliníkové profily +
hladký gumový pásek. 100% polyamid podklad: vinyl, cert. Cfl-S1</t>
  </si>
  <si>
    <t>Poznámka k položce:_x000D_
dodávka + montáž_x000D_
dotaz č. 71</t>
  </si>
  <si>
    <t>Poznámka k položce:_x000D_
dotaz č.72</t>
  </si>
  <si>
    <t>439,22*1,1 'Přepočtené koeficientem množství</t>
  </si>
  <si>
    <t>1270,9*1,1 'Přepočtené koeficientem množství</t>
  </si>
  <si>
    <t xml:space="preserve">Poznámka k položce:_x000D_
viz referenční výrobek_x000D_
dotaz č.72_x000D_
</t>
  </si>
  <si>
    <t>5976170.R.1</t>
  </si>
  <si>
    <t>obklad keramický nemrazuvzdorný povrch hladký/lesklý tl do 10mm přes 22 do 25ks/m2 - barva bílá</t>
  </si>
  <si>
    <t>Poznámka k položce:_x000D_
dotaz č. 73</t>
  </si>
  <si>
    <t>A_kerobklad*0,75</t>
  </si>
  <si>
    <t>1006,302*1,1 'Přepočtené koeficientem množství</t>
  </si>
  <si>
    <t>357</t>
  </si>
  <si>
    <t>5976170.R.2</t>
  </si>
  <si>
    <t>obklad keramický nemrazuvzdorný povrch hladký/lesklý tl do 10mm přes 22 do 25ks/m2 - barevný obklad</t>
  </si>
  <si>
    <t>-2740296</t>
  </si>
  <si>
    <t>A_kerobklad*0,25</t>
  </si>
  <si>
    <t>335,434*1,1 'Přepočtené koeficientem množství</t>
  </si>
  <si>
    <t>783</t>
  </si>
  <si>
    <t>Dokončovací práce - nátěry</t>
  </si>
  <si>
    <t>355</t>
  </si>
  <si>
    <t>783846523</t>
  </si>
  <si>
    <t>Antigraffiti nátěr trvalý do 100 cyklů odstranění graffiti omítek hladkých, zrnitých, štukových</t>
  </si>
  <si>
    <t>229267867</t>
  </si>
  <si>
    <t>Antigraffiti preventivní nátěr omítek hladkých omítek hladkých, zrnitých tenkovrstvých nebo štukových trvalý pro opakované odstraňování graffiti v počtu do 100 cyklů</t>
  </si>
  <si>
    <t>Poznámka k položce:_x000D_
dotaz č. 54</t>
  </si>
  <si>
    <t>82,18</t>
  </si>
  <si>
    <t>115,32</t>
  </si>
  <si>
    <t>101,19</t>
  </si>
  <si>
    <t>Poznámka k položce:_x000D_
dotaz č.21_x000D_
_x000D_
upravena stávající položka - šířka dveří nově 900 mm_x000D_
změna množství _x000D_
_x000D_
_x000D_
dotaz č. 66_x000D_
_x000D_
položka zrušena - duplicita s částí D.1.1</t>
  </si>
  <si>
    <t>Poznámka k položce:_x000D_
dotaz č.21_x000D_
_x000D_
 doplněna chybějící položka_x000D_
_x000D_
_x000D_
_x000D_
dotaz č. 66_x000D_
_x000D_
položka zrušena - duplicita s částí D.1.1</t>
  </si>
  <si>
    <t>Poznámka k položce:_x000D_
dotaz č.21_x000D_
_x000D_
doplněna chybějící položka_x000D_
_x000D_
_x000D_
položka zrušena - duplicita s částí D.1.1</t>
  </si>
  <si>
    <t>Poznámka k položce:_x000D_
dotaz č.21_x000D_
_x000D_
doplněna chybějící položka_x000D_
_x000D_
_x000D_
dotaz č. 53_x000D_
_x000D_
opravena měrná jednotka</t>
  </si>
  <si>
    <t>"napojení na střechu nad schodištěm"</t>
  </si>
  <si>
    <t>(1,266-0,3)*12,5</t>
  </si>
  <si>
    <t>13,2*0,7</t>
  </si>
  <si>
    <t>0,3*12,5</t>
  </si>
  <si>
    <t>13,4</t>
  </si>
  <si>
    <t>Přestavba objektu č. 5 na kolej - NEINV (Revize č.02)</t>
  </si>
  <si>
    <t>Poznámka k položce:_x000D_
dotaz č. 55, 56, 57</t>
  </si>
  <si>
    <t>Poznámka k položce:_x000D_
Spotřeba 0,3-0,4kg/m2_x000D_
dotaz č. 55, 56, 57</t>
  </si>
  <si>
    <t>427,575*0,00032 'Přepočtené koeficientem množství</t>
  </si>
  <si>
    <t>"vodorovná"245,89</t>
  </si>
  <si>
    <t>"svislá"63,02*(0,465+0,519+0,287)</t>
  </si>
  <si>
    <t>"napojení na střechu nad schodištěm"11,51*1,55</t>
  </si>
  <si>
    <t>"vodorovná"17,49</t>
  </si>
  <si>
    <t>"svislá"17,08*(0,45+0,25)</t>
  </si>
  <si>
    <t>"vodorovná"5,89</t>
  </si>
  <si>
    <t>"svislá"7,70*0,7+1,9*0,600</t>
  </si>
  <si>
    <t>"vodorovná"12,46</t>
  </si>
  <si>
    <t>"svislá"5,60*(0,6+0,3)</t>
  </si>
  <si>
    <t>427,575*1,1655 'Přepočtené koeficientem množství</t>
  </si>
  <si>
    <t>"svislá"63,02*(0,519+0,600)</t>
  </si>
  <si>
    <t>"napojení na střechu nad schodištěm"11,51*1,266</t>
  </si>
  <si>
    <t>"svislá"17,08*(0,25+0,6)</t>
  </si>
  <si>
    <t>"svislá"7,70*(0,3+0,6)</t>
  </si>
  <si>
    <t>"napojení na hl. střechu"1,9*0,9</t>
  </si>
  <si>
    <t>415,149*1,1655 'Přepočtené koeficientem množství</t>
  </si>
  <si>
    <t>415,149*1,155 'Přepočtené koeficientem množství</t>
  </si>
  <si>
    <t>Poznámka k položce:_x000D_
dodávka + montáž_x000D_
dotaz č. 55, 56, 57</t>
  </si>
  <si>
    <t>0,6*63,02</t>
  </si>
  <si>
    <t>0,6*5,6</t>
  </si>
  <si>
    <t>713141331</t>
  </si>
  <si>
    <t>Montáž izolace tepelné střech plochých lepené za studena zplna, spádová vrstva</t>
  </si>
  <si>
    <t>Montáž tepelné izolace střech plochých spádovými klíny v ploše přilepenými za studena zplna</t>
  </si>
  <si>
    <t>245,89</t>
  </si>
  <si>
    <t>17,49</t>
  </si>
  <si>
    <t>5,89</t>
  </si>
  <si>
    <t>12,46</t>
  </si>
  <si>
    <t>245,89*0,120</t>
  </si>
  <si>
    <t>17,49*0,120</t>
  </si>
  <si>
    <t>5,89*0,120</t>
  </si>
  <si>
    <t>12,46*0,120</t>
  </si>
  <si>
    <t>7,94*2*0,120</t>
  </si>
  <si>
    <t>28375033</t>
  </si>
  <si>
    <t>deska EPS 150 pro konstrukce s vysokým zatížením λ=0,035 tl 150mm</t>
  </si>
  <si>
    <t>297,61*2,1 'Přepočtené koeficientem množství</t>
  </si>
  <si>
    <t>-1483467945</t>
  </si>
  <si>
    <t>28375915</t>
  </si>
  <si>
    <t>deska EPS 150 pro konstrukce s vysokým zatížením λ=0,035 tl 120mm</t>
  </si>
  <si>
    <t>1075342461</t>
  </si>
  <si>
    <t>12,46*2,1 'Přepočtené koeficientem množství</t>
  </si>
  <si>
    <t>713141136</t>
  </si>
  <si>
    <t>Montáž izolace tepelné střech plochých lepené za studena nízkoexpanzní (PUR) pěnou 1 vrstva rohoží, pásů, dílců, desek</t>
  </si>
  <si>
    <t>1483745383</t>
  </si>
  <si>
    <t>Montáž tepelné izolace střech plochých rohožemi, pásy, deskami, dílci, bloky (izolační materiál ve specifikaci) přilepenými za studena jednovrstvá nízkoexpanzní (PUR) pěnou</t>
  </si>
  <si>
    <t>atika - střecha nad hl. objektem</t>
  </si>
  <si>
    <t>63,02*(0,519+0,387)</t>
  </si>
  <si>
    <t>atika - střecha nad schodištěm</t>
  </si>
  <si>
    <t>17,08*(0,25+0,25)</t>
  </si>
  <si>
    <t>atika - střecha výtahu</t>
  </si>
  <si>
    <t>7,70*(0,408+0,192+0,200)</t>
  </si>
  <si>
    <t>atika - střecha nad chodbou k výtahu</t>
  </si>
  <si>
    <t>5,6*(0,261+0,400)</t>
  </si>
  <si>
    <t>28375914</t>
  </si>
  <si>
    <t>deska EPS 150 pro konstrukce s vysokým zatížením λ=0,035 tl 100mm</t>
  </si>
  <si>
    <t>-1694144570</t>
  </si>
  <si>
    <t>91,378*1,05 'Přepočtené koeficientem množství</t>
  </si>
  <si>
    <t>86396948</t>
  </si>
  <si>
    <t>napojení na hlavní střechu</t>
  </si>
  <si>
    <t>1,9*0,600</t>
  </si>
  <si>
    <t>28375992</t>
  </si>
  <si>
    <t>deska EPS 150 pro konstrukce s vysokým zatížením λ=0,035 tl 180mm</t>
  </si>
  <si>
    <t>-1335126151</t>
  </si>
  <si>
    <t>1,14*1,05 'Přepočtené koeficientem množství</t>
  </si>
  <si>
    <t>Přestavba objektu č. 5 na kolej - INV (Revize č.03)</t>
  </si>
  <si>
    <t>Poznámka k položce:_x000D_
10 měsíců</t>
  </si>
  <si>
    <t>2672,27*300 'Přepočtené koeficientem množství</t>
  </si>
  <si>
    <t>P1 - Trojdílné okno 2240x1470mm plastové otevíravé,ventilace a sklápěcí , celoobvodové kování, profily s výztuhami, zaskleno  trojsklem , Rw=38dB, Uw= méně než 0,96 Wm2K (celek).</t>
  </si>
  <si>
    <t>P1 - Trojdílné okno 2240x1470mm plastové otevíravé,ventilace a sklápěcí
celoobvodové kování, profily s výztuhami, zaskleno  trojsklem , Rw=38dB,
Uw= méně než 0,96 Wm2K (celek).</t>
  </si>
  <si>
    <t>P2 - Dvojdílné okno 1450x1480mm plastové otvíravé,ventilace , celoobvodové kování, profily s výztuhami,  zaskleno  trojsklem, Rw=38dB, Uw= méně než 0,96 Wm2K (celek).</t>
  </si>
  <si>
    <t>P2 - Dvojdílné okno 1450x1480mm plastové otvíravé,ventilace včetně
 celoobvodové
kování, profily s výztuhami,  zaskleno  trojsklem, Rw=38dB, Uw= méně než
0,96 Wm2K (celek).</t>
  </si>
  <si>
    <t>P3 - Dvojdílné okno 1500x1500mm plastové otvíravé,ventilace , celoobvodové kování, profily s výztuhami, zaskleno  trojsklem, Rw=38dB, Uw= méně než 0,96 Wm2K (celek).</t>
  </si>
  <si>
    <t>P3 - Dvojdílné okno 1500x1500mm plastové otvíravé,ventilace včetně
, celoobvodové
kování, profily s výztuhami, zaskleno  trojsklem, Rw=38dB, Uw= méně než
0,96 Wm2K (celek).</t>
  </si>
  <si>
    <t>P4 - Jednodílné okno 1200x600mm plastové otvíravé,sklápěcí , celoobvodové kování, profily s výztuhami, zaskleno  trojsklem, Rw=38dB, Uw= méně než 0,96 Wm2K (celek).</t>
  </si>
  <si>
    <t>P4 - Jednodílné okno 1200x600mm plastové otvíravé,sklápěcí včetně
, celoobvodové
kování, profily s výztuhami, zaskleno  trojsklem, Rw=38dB, Uw= méně než
0,96 Wm2K (celek).</t>
  </si>
  <si>
    <t>P4a - Jednodílné okno 1200x600mm plastové otvíravé,sklápěcí , celoobvodové kování, profily s výztuhami, zaskleno  trojsklem, vnější sklo mléčné (průsvitné), Rw=38dB, Uw= méně než 0,96 Wm2K (</t>
  </si>
  <si>
    <t>P4a - Jednodílné okno 1200x600mm plastové otvíravé,sklápěcí včetně
, celoobvodové
kování, profily s výztuhami, zaskleno  trojsklem, vnější sklo mléčné
(průsvitné), Rw=38dB, Uw= méně než 0,96 Wm2K (celek).</t>
  </si>
  <si>
    <t xml:space="preserve">P5 - Trojdílné okno 3210x1450mm plastové otevíravé,ventilace a sklápěcí, celoobvodové kování, profily s výztuhami, zaskleno  trojsklem , Rw=38dB, Uw= méně než 0,96 Wm2K (celek). </t>
  </si>
  <si>
    <t>P5 - Trojdílné okno 3210x1450mm plastové otevíravé,ventilace a sklápěcí
včetně
celoobvodové kování, profily s výztuhami, zaskleno  trojsklem , Rw=38dB,
Uw= méně než 0,96 Wm2K (celek). Jedno křídlo otevíravé, druhé otevíravé a
sklápěcí, střední část pevné zasklení.</t>
  </si>
  <si>
    <t>P5ch - Trojdílné okno 3210x1450mm plastové otevíravé na elektronicky řízený servopohon z EPS, , celoobvodové kování, profily s výztuhami, zaskleno  trojsklem , Rw=38dB, Uw= méně než 0,96 Wm2</t>
  </si>
  <si>
    <t>P5ch - Trojdílné okno 3210x1450mm plastové otevíravé na elektronicky
řízený servopohon z EPS, včetně, celoobvodové kování, profily s výztuhami, zaskleno  trojsklem ,
Rw=38dB, Uw= méně než 0,96 Wm2K (celek). Jedno křídlo otevíravé, druhé
otevíravé a sklápěcí, střední část pevné zasklení.</t>
  </si>
  <si>
    <t>P6 - Trojdílné okno 3210x1200mm plastové otevíravé,ventilace a sklápěcí, celoobvodové kování, profily s výztuhami, zaskleno  trojsklem , Rw=38dB, Uw= méně než 0,96 Wm2K (celek). Jedno křídl</t>
  </si>
  <si>
    <t>P6 - Trojdílné okno 3210x1200mm plastové otevíravé,ventilace a sklápěcí
včetně,
celoobvodové kování, profily s výztuhami, zaskleno  trojsklem , Rw=38dB,
Uw= méně než 0,96 Wm2K (celek). Jedno křídlo otevíravé, druhé otevíravé a
sklápěcí, střední část pevné zasklení.</t>
  </si>
  <si>
    <t>P7 - Jednodílné okno 900x900mm plastové otvíravé,sklápěcí , celoobvodové kování, profily s výztuhami, zaskleno  trojsklem, Rw=38dB, Uw= méně než 0,96 Wm2K (celek).</t>
  </si>
  <si>
    <t>P7 - Jednodílné okno 900x900mm plastové otvíravé,sklápěcí včetně , celoobvodové kování, profily s výztuhami, zaskleno  trojsklem, Rw=38dB, Uw= méně než 0,96 Wm2K (celek).</t>
  </si>
  <si>
    <t>P8 - Trojdílné okno 3400x2400mm, plastové částečně otevíravé na
elektronicky řízený servopohon z EPS, dělení okna horizontálně na 3 totožné
díly, vertikálně na 3 díly s poměry 1d:2d:1d. Spodní díly 1d:2d fixní, horní díl
1d otevíravý servopohonem. Materiál plast s třídou S3 a certifikací do CHÚC
viz PBŘ. Včetně,
celoobvodové kování, profily s výztuhami, zaskleno  trojsklem, Rw=38dB,
Uw= méně než 0,96 Wm2K (celek).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</si>
</sst>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color rgb="FF0000A8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BEBEBE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ill="0" applyBorder="0" applyAlignment="0" applyProtection="0"/>
  </cellStyleXfs>
  <cellXfs count="276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4" fillId="0" borderId="0" xfId="1"/>
    <xf numFmtId="0" fontId="4" fillId="0" borderId="0" xfId="1" applyAlignment="1">
      <alignment horizontal="left" vertical="center"/>
    </xf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0" fontId="4" fillId="0" borderId="11" xfId="1" applyBorder="1" applyAlignment="1">
      <alignment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4" fillId="0" borderId="0" xfId="1" applyAlignment="1">
      <alignment vertical="center" wrapText="1"/>
    </xf>
    <xf numFmtId="0" fontId="4" fillId="0" borderId="11" xfId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4" fillId="0" borderId="12" xfId="1" applyBorder="1" applyAlignment="1">
      <alignment vertical="center"/>
    </xf>
    <xf numFmtId="0" fontId="10" fillId="0" borderId="0" xfId="1" applyFont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4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0" fontId="4" fillId="3" borderId="0" xfId="1" applyFill="1" applyAlignment="1">
      <alignment vertical="center"/>
    </xf>
    <xf numFmtId="0" fontId="13" fillId="3" borderId="13" xfId="1" applyFont="1" applyFill="1" applyBorder="1" applyAlignment="1">
      <alignment horizontal="left" vertical="center"/>
    </xf>
    <xf numFmtId="0" fontId="4" fillId="3" borderId="14" xfId="1" applyFill="1" applyBorder="1" applyAlignment="1">
      <alignment vertical="center"/>
    </xf>
    <xf numFmtId="0" fontId="13" fillId="3" borderId="14" xfId="1" applyFont="1" applyFill="1" applyBorder="1" applyAlignment="1">
      <alignment horizontal="right" vertical="center"/>
    </xf>
    <xf numFmtId="0" fontId="13" fillId="3" borderId="14" xfId="1" applyFont="1" applyFill="1" applyBorder="1" applyAlignment="1">
      <alignment horizontal="center" vertical="center"/>
    </xf>
    <xf numFmtId="4" fontId="13" fillId="3" borderId="14" xfId="1" applyNumberFormat="1" applyFont="1" applyFill="1" applyBorder="1" applyAlignment="1">
      <alignment vertical="center"/>
    </xf>
    <xf numFmtId="0" fontId="4" fillId="3" borderId="15" xfId="1" applyFill="1" applyBorder="1" applyAlignment="1">
      <alignment vertical="center"/>
    </xf>
    <xf numFmtId="0" fontId="14" fillId="0" borderId="16" xfId="1" applyFont="1" applyBorder="1" applyAlignment="1">
      <alignment horizontal="left" vertical="center"/>
    </xf>
    <xf numFmtId="0" fontId="4" fillId="0" borderId="16" xfId="1" applyBorder="1" applyAlignment="1">
      <alignment vertical="center"/>
    </xf>
    <xf numFmtId="0" fontId="7" fillId="0" borderId="17" xfId="1" applyFont="1" applyBorder="1" applyAlignment="1">
      <alignment horizontal="left" vertical="center"/>
    </xf>
    <xf numFmtId="0" fontId="4" fillId="0" borderId="17" xfId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4" fillId="0" borderId="18" xfId="1" applyBorder="1" applyAlignment="1">
      <alignment vertical="center"/>
    </xf>
    <xf numFmtId="0" fontId="4" fillId="0" borderId="19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15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20" xfId="1" applyFont="1" applyBorder="1" applyAlignment="1">
      <alignment horizontal="left" vertical="center"/>
    </xf>
    <xf numFmtId="0" fontId="17" fillId="0" borderId="20" xfId="1" applyFont="1" applyBorder="1" applyAlignment="1">
      <alignment vertical="center"/>
    </xf>
    <xf numFmtId="4" fontId="17" fillId="0" borderId="20" xfId="1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20" xfId="1" applyFont="1" applyBorder="1" applyAlignment="1">
      <alignment horizontal="left" vertical="center"/>
    </xf>
    <xf numFmtId="0" fontId="18" fillId="0" borderId="20" xfId="1" applyFont="1" applyBorder="1" applyAlignment="1">
      <alignment vertical="center"/>
    </xf>
    <xf numFmtId="4" fontId="18" fillId="0" borderId="20" xfId="1" applyNumberFormat="1" applyFont="1" applyBorder="1" applyAlignment="1">
      <alignment vertical="center"/>
    </xf>
    <xf numFmtId="0" fontId="4" fillId="0" borderId="0" xfId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4" fontId="11" fillId="0" borderId="0" xfId="1" applyNumberFormat="1" applyFont="1"/>
    <xf numFmtId="0" fontId="4" fillId="0" borderId="24" xfId="1" applyBorder="1" applyAlignment="1">
      <alignment vertical="center"/>
    </xf>
    <xf numFmtId="166" fontId="20" fillId="0" borderId="12" xfId="1" applyNumberFormat="1" applyFont="1" applyBorder="1"/>
    <xf numFmtId="166" fontId="20" fillId="0" borderId="25" xfId="1" applyNumberFormat="1" applyFont="1" applyBorder="1"/>
    <xf numFmtId="4" fontId="21" fillId="0" borderId="0" xfId="1" applyNumberFormat="1" applyFont="1" applyAlignment="1">
      <alignment vertical="center"/>
    </xf>
    <xf numFmtId="0" fontId="22" fillId="0" borderId="0" xfId="1" applyFont="1"/>
    <xf numFmtId="0" fontId="22" fillId="0" borderId="11" xfId="1" applyFont="1" applyBorder="1"/>
    <xf numFmtId="0" fontId="22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22" fillId="0" borderId="0" xfId="1" applyFont="1" applyProtection="1">
      <protection locked="0"/>
    </xf>
    <xf numFmtId="4" fontId="17" fillId="0" borderId="0" xfId="1" applyNumberFormat="1" applyFont="1"/>
    <xf numFmtId="0" fontId="22" fillId="0" borderId="26" xfId="1" applyFont="1" applyBorder="1"/>
    <xf numFmtId="166" fontId="22" fillId="0" borderId="0" xfId="1" applyNumberFormat="1" applyFont="1"/>
    <xf numFmtId="166" fontId="22" fillId="0" borderId="27" xfId="1" applyNumberFormat="1" applyFont="1" applyBorder="1"/>
    <xf numFmtId="0" fontId="22" fillId="0" borderId="0" xfId="1" applyFont="1" applyAlignment="1">
      <alignment horizontal="center"/>
    </xf>
    <xf numFmtId="4" fontId="22" fillId="0" borderId="0" xfId="1" applyNumberFormat="1" applyFont="1" applyAlignment="1">
      <alignment vertical="center"/>
    </xf>
    <xf numFmtId="0" fontId="18" fillId="0" borderId="0" xfId="1" applyFont="1" applyAlignment="1">
      <alignment horizontal="left"/>
    </xf>
    <xf numFmtId="4" fontId="18" fillId="0" borderId="0" xfId="1" applyNumberFormat="1" applyFont="1"/>
    <xf numFmtId="0" fontId="15" fillId="0" borderId="28" xfId="1" applyFont="1" applyBorder="1" applyAlignment="1">
      <alignment horizontal="center" vertical="center"/>
    </xf>
    <xf numFmtId="49" fontId="15" fillId="0" borderId="28" xfId="1" applyNumberFormat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center" vertical="center" wrapText="1"/>
    </xf>
    <xf numFmtId="167" fontId="15" fillId="0" borderId="28" xfId="1" applyNumberFormat="1" applyFont="1" applyBorder="1" applyAlignment="1">
      <alignment vertical="center"/>
    </xf>
    <xf numFmtId="4" fontId="15" fillId="2" borderId="28" xfId="1" applyNumberFormat="1" applyFont="1" applyFill="1" applyBorder="1" applyAlignment="1" applyProtection="1">
      <alignment vertical="center"/>
      <protection locked="0"/>
    </xf>
    <xf numFmtId="4" fontId="15" fillId="0" borderId="28" xfId="1" applyNumberFormat="1" applyFont="1" applyBorder="1" applyAlignment="1">
      <alignment vertical="center"/>
    </xf>
    <xf numFmtId="0" fontId="19" fillId="2" borderId="26" xfId="1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center" vertical="center"/>
    </xf>
    <xf numFmtId="166" fontId="19" fillId="0" borderId="0" xfId="1" applyNumberFormat="1" applyFont="1" applyAlignment="1">
      <alignment vertical="center"/>
    </xf>
    <xf numFmtId="166" fontId="19" fillId="0" borderId="27" xfId="1" applyNumberFormat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4" fontId="4" fillId="0" borderId="0" xfId="1" applyNumberForma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0" fontId="4" fillId="0" borderId="0" xfId="1" applyAlignment="1" applyProtection="1">
      <alignment vertical="center"/>
      <protection locked="0"/>
    </xf>
    <xf numFmtId="0" fontId="4" fillId="0" borderId="26" xfId="1" applyBorder="1" applyAlignment="1">
      <alignment vertical="center"/>
    </xf>
    <xf numFmtId="0" fontId="4" fillId="0" borderId="27" xfId="1" applyBorder="1" applyAlignment="1">
      <alignment vertical="center"/>
    </xf>
    <xf numFmtId="0" fontId="25" fillId="0" borderId="0" xfId="1" applyFont="1" applyAlignment="1">
      <alignment vertical="center" wrapText="1"/>
    </xf>
    <xf numFmtId="0" fontId="15" fillId="4" borderId="28" xfId="1" applyFont="1" applyFill="1" applyBorder="1" applyAlignment="1">
      <alignment horizontal="center" vertical="center"/>
    </xf>
    <xf numFmtId="0" fontId="4" fillId="0" borderId="29" xfId="1" applyBorder="1" applyAlignment="1">
      <alignment vertical="center"/>
    </xf>
    <xf numFmtId="0" fontId="4" fillId="0" borderId="20" xfId="1" applyBorder="1" applyAlignment="1">
      <alignment vertical="center"/>
    </xf>
    <xf numFmtId="0" fontId="4" fillId="0" borderId="30" xfId="1" applyBorder="1" applyAlignment="1">
      <alignment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49" fontId="9" fillId="2" borderId="0" xfId="1" applyNumberFormat="1" applyFont="1" applyFill="1" applyAlignment="1" applyProtection="1">
      <alignment horizontal="left" vertical="center"/>
      <protection locked="0"/>
    </xf>
    <xf numFmtId="0" fontId="4" fillId="0" borderId="16" xfId="1" applyBorder="1"/>
    <xf numFmtId="0" fontId="10" fillId="0" borderId="17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4" fillId="5" borderId="0" xfId="1" applyFill="1" applyAlignment="1">
      <alignment vertical="center"/>
    </xf>
    <xf numFmtId="0" fontId="13" fillId="5" borderId="13" xfId="1" applyFont="1" applyFill="1" applyBorder="1" applyAlignment="1">
      <alignment horizontal="left" vertical="center"/>
    </xf>
    <xf numFmtId="0" fontId="4" fillId="5" borderId="14" xfId="1" applyFill="1" applyBorder="1" applyAlignment="1">
      <alignment vertical="center"/>
    </xf>
    <xf numFmtId="0" fontId="13" fillId="5" borderId="14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25" xfId="1" applyBorder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4" fontId="31" fillId="0" borderId="26" xfId="1" applyNumberFormat="1" applyFont="1" applyBorder="1" applyAlignment="1">
      <alignment vertical="center"/>
    </xf>
    <xf numFmtId="4" fontId="31" fillId="0" borderId="0" xfId="1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4" fontId="31" fillId="0" borderId="27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5" fillId="0" borderId="11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4" fontId="38" fillId="0" borderId="26" xfId="1" applyNumberFormat="1" applyFont="1" applyBorder="1" applyAlignment="1">
      <alignment vertical="center"/>
    </xf>
    <xf numFmtId="4" fontId="38" fillId="0" borderId="0" xfId="1" applyNumberFormat="1" applyFont="1" applyAlignment="1">
      <alignment vertical="center"/>
    </xf>
    <xf numFmtId="166" fontId="38" fillId="0" borderId="0" xfId="1" applyNumberFormat="1" applyFont="1" applyAlignment="1">
      <alignment vertical="center"/>
    </xf>
    <xf numFmtId="4" fontId="38" fillId="0" borderId="27" xfId="1" applyNumberFormat="1" applyFont="1" applyBorder="1" applyAlignment="1">
      <alignment vertical="center"/>
    </xf>
    <xf numFmtId="0" fontId="35" fillId="0" borderId="0" xfId="1" applyFont="1" applyAlignment="1">
      <alignment vertical="center"/>
    </xf>
    <xf numFmtId="0" fontId="3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4" fontId="7" fillId="0" borderId="26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4" fontId="7" fillId="0" borderId="27" xfId="1" applyNumberFormat="1" applyFont="1" applyBorder="1" applyAlignment="1">
      <alignment vertical="center"/>
    </xf>
    <xf numFmtId="4" fontId="38" fillId="0" borderId="29" xfId="1" applyNumberFormat="1" applyFont="1" applyBorder="1" applyAlignment="1">
      <alignment vertical="center"/>
    </xf>
    <xf numFmtId="4" fontId="38" fillId="0" borderId="20" xfId="1" applyNumberFormat="1" applyFont="1" applyBorder="1" applyAlignment="1">
      <alignment vertical="center"/>
    </xf>
    <xf numFmtId="166" fontId="38" fillId="0" borderId="20" xfId="1" applyNumberFormat="1" applyFont="1" applyBorder="1" applyAlignment="1">
      <alignment vertical="center"/>
    </xf>
    <xf numFmtId="4" fontId="38" fillId="0" borderId="30" xfId="1" applyNumberFormat="1" applyFont="1" applyBorder="1" applyAlignment="1">
      <alignment vertical="center"/>
    </xf>
    <xf numFmtId="0" fontId="40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 wrapText="1"/>
    </xf>
    <xf numFmtId="0" fontId="41" fillId="0" borderId="0" xfId="1" applyFont="1" applyAlignment="1">
      <alignment vertical="center"/>
    </xf>
    <xf numFmtId="0" fontId="41" fillId="0" borderId="11" xfId="1" applyFont="1" applyBorder="1" applyAlignment="1">
      <alignment vertical="center"/>
    </xf>
    <xf numFmtId="0" fontId="41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 applyProtection="1">
      <alignment vertical="center"/>
      <protection locked="0"/>
    </xf>
    <xf numFmtId="0" fontId="41" fillId="0" borderId="26" xfId="1" applyFont="1" applyBorder="1" applyAlignment="1">
      <alignment vertical="center"/>
    </xf>
    <xf numFmtId="0" fontId="41" fillId="0" borderId="27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42" fillId="0" borderId="11" xfId="1" applyFont="1" applyBorder="1" applyAlignment="1">
      <alignment vertical="center"/>
    </xf>
    <xf numFmtId="0" fontId="42" fillId="0" borderId="0" xfId="1" applyFont="1" applyAlignment="1">
      <alignment horizontal="left" vertical="center"/>
    </xf>
    <xf numFmtId="0" fontId="42" fillId="0" borderId="0" xfId="1" applyFont="1" applyAlignment="1">
      <alignment horizontal="left" vertical="center" wrapText="1"/>
    </xf>
    <xf numFmtId="167" fontId="42" fillId="0" borderId="0" xfId="1" applyNumberFormat="1" applyFont="1" applyAlignment="1">
      <alignment vertical="center"/>
    </xf>
    <xf numFmtId="0" fontId="42" fillId="0" borderId="0" xfId="1" applyFont="1" applyAlignment="1" applyProtection="1">
      <alignment vertical="center"/>
      <protection locked="0"/>
    </xf>
    <xf numFmtId="0" fontId="42" fillId="0" borderId="26" xfId="1" applyFont="1" applyBorder="1" applyAlignment="1">
      <alignment vertical="center"/>
    </xf>
    <xf numFmtId="0" fontId="42" fillId="0" borderId="27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43" fillId="0" borderId="11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43" fillId="0" borderId="0" xfId="1" applyFont="1" applyAlignment="1">
      <alignment horizontal="left" vertical="center" wrapText="1"/>
    </xf>
    <xf numFmtId="167" fontId="43" fillId="0" borderId="0" xfId="1" applyNumberFormat="1" applyFont="1" applyAlignment="1">
      <alignment vertical="center"/>
    </xf>
    <xf numFmtId="0" fontId="43" fillId="0" borderId="0" xfId="1" applyFont="1" applyAlignment="1" applyProtection="1">
      <alignment vertical="center"/>
      <protection locked="0"/>
    </xf>
    <xf numFmtId="0" fontId="43" fillId="0" borderId="26" xfId="1" applyFont="1" applyBorder="1" applyAlignment="1">
      <alignment vertical="center"/>
    </xf>
    <xf numFmtId="0" fontId="43" fillId="0" borderId="27" xfId="1" applyFont="1" applyBorder="1" applyAlignment="1">
      <alignment vertical="center"/>
    </xf>
    <xf numFmtId="0" fontId="44" fillId="0" borderId="28" xfId="1" applyFont="1" applyBorder="1" applyAlignment="1">
      <alignment horizontal="center" vertical="center"/>
    </xf>
    <xf numFmtId="49" fontId="44" fillId="0" borderId="28" xfId="1" applyNumberFormat="1" applyFont="1" applyBorder="1" applyAlignment="1">
      <alignment horizontal="left" vertical="center" wrapText="1"/>
    </xf>
    <xf numFmtId="0" fontId="44" fillId="0" borderId="28" xfId="1" applyFont="1" applyBorder="1" applyAlignment="1">
      <alignment horizontal="left" vertical="center" wrapText="1"/>
    </xf>
    <xf numFmtId="0" fontId="44" fillId="0" borderId="28" xfId="1" applyFont="1" applyBorder="1" applyAlignment="1">
      <alignment horizontal="center" vertical="center" wrapText="1"/>
    </xf>
    <xf numFmtId="167" fontId="44" fillId="0" borderId="28" xfId="1" applyNumberFormat="1" applyFont="1" applyBorder="1" applyAlignment="1">
      <alignment vertical="center"/>
    </xf>
    <xf numFmtId="4" fontId="44" fillId="2" borderId="28" xfId="1" applyNumberFormat="1" applyFont="1" applyFill="1" applyBorder="1" applyAlignment="1" applyProtection="1">
      <alignment vertical="center"/>
      <protection locked="0"/>
    </xf>
    <xf numFmtId="4" fontId="44" fillId="0" borderId="28" xfId="1" applyNumberFormat="1" applyFont="1" applyBorder="1" applyAlignment="1">
      <alignment vertical="center"/>
    </xf>
    <xf numFmtId="0" fontId="45" fillId="0" borderId="11" xfId="1" applyFont="1" applyBorder="1" applyAlignment="1">
      <alignment vertical="center"/>
    </xf>
    <xf numFmtId="0" fontId="44" fillId="2" borderId="26" xfId="1" applyFont="1" applyFill="1" applyBorder="1" applyAlignment="1" applyProtection="1">
      <alignment horizontal="left" vertical="center"/>
      <protection locked="0"/>
    </xf>
    <xf numFmtId="0" fontId="44" fillId="0" borderId="0" xfId="1" applyFont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44" fillId="6" borderId="28" xfId="1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horizontal="center" vertical="center"/>
    </xf>
    <xf numFmtId="0" fontId="43" fillId="0" borderId="29" xfId="1" applyFont="1" applyBorder="1" applyAlignment="1">
      <alignment vertical="center"/>
    </xf>
    <xf numFmtId="0" fontId="43" fillId="0" borderId="20" xfId="1" applyFont="1" applyBorder="1" applyAlignment="1">
      <alignment vertical="center"/>
    </xf>
    <xf numFmtId="0" fontId="43" fillId="0" borderId="30" xfId="1" applyFont="1" applyBorder="1" applyAlignment="1">
      <alignment vertical="center"/>
    </xf>
    <xf numFmtId="167" fontId="15" fillId="2" borderId="28" xfId="1" applyNumberFormat="1" applyFont="1" applyFill="1" applyBorder="1" applyAlignment="1" applyProtection="1">
      <alignment vertical="center"/>
      <protection locked="0"/>
    </xf>
    <xf numFmtId="0" fontId="44" fillId="7" borderId="28" xfId="1" applyFont="1" applyFill="1" applyBorder="1" applyAlignment="1">
      <alignment horizontal="center" vertical="center"/>
    </xf>
    <xf numFmtId="0" fontId="22" fillId="0" borderId="29" xfId="1" applyFont="1" applyBorder="1"/>
    <xf numFmtId="0" fontId="22" fillId="0" borderId="20" xfId="1" applyFont="1" applyBorder="1"/>
    <xf numFmtId="166" fontId="22" fillId="0" borderId="20" xfId="1" applyNumberFormat="1" applyFont="1" applyBorder="1"/>
    <xf numFmtId="166" fontId="22" fillId="0" borderId="30" xfId="1" applyNumberFormat="1" applyFont="1" applyBorder="1"/>
    <xf numFmtId="0" fontId="13" fillId="0" borderId="0" xfId="1" applyFont="1" applyAlignment="1">
      <alignment horizontal="left" vertical="center" wrapText="1"/>
    </xf>
    <xf numFmtId="0" fontId="46" fillId="0" borderId="21" xfId="1" applyFont="1" applyBorder="1" applyAlignment="1">
      <alignment horizontal="left" vertical="center" wrapText="1"/>
    </xf>
    <xf numFmtId="0" fontId="46" fillId="0" borderId="28" xfId="1" applyFont="1" applyBorder="1" applyAlignment="1">
      <alignment horizontal="left" vertical="center" wrapText="1"/>
    </xf>
    <xf numFmtId="0" fontId="46" fillId="0" borderId="28" xfId="1" applyFont="1" applyBorder="1" applyAlignment="1">
      <alignment horizontal="left" vertical="center"/>
    </xf>
    <xf numFmtId="167" fontId="46" fillId="0" borderId="23" xfId="1" applyNumberFormat="1" applyFont="1" applyBorder="1" applyAlignment="1">
      <alignment vertical="center"/>
    </xf>
    <xf numFmtId="0" fontId="4" fillId="0" borderId="0" xfId="1" applyAlignment="1">
      <alignment horizontal="left" vertical="center" wrapText="1"/>
    </xf>
    <xf numFmtId="167" fontId="4" fillId="0" borderId="0" xfId="1" applyNumberFormat="1" applyAlignment="1">
      <alignment vertical="center"/>
    </xf>
    <xf numFmtId="0" fontId="21" fillId="0" borderId="0" xfId="1" applyFont="1" applyAlignment="1">
      <alignment horizontal="left" vertical="center"/>
    </xf>
    <xf numFmtId="0" fontId="47" fillId="0" borderId="0" xfId="1" applyFont="1" applyAlignment="1">
      <alignment vertical="center"/>
    </xf>
    <xf numFmtId="0" fontId="47" fillId="0" borderId="11" xfId="1" applyFont="1" applyBorder="1" applyAlignment="1">
      <alignment vertical="center"/>
    </xf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 wrapText="1"/>
    </xf>
    <xf numFmtId="167" fontId="47" fillId="0" borderId="0" xfId="1" applyNumberFormat="1" applyFont="1" applyAlignment="1">
      <alignment vertical="center"/>
    </xf>
    <xf numFmtId="0" fontId="47" fillId="0" borderId="0" xfId="1" applyFont="1" applyAlignment="1" applyProtection="1">
      <alignment vertical="center"/>
      <protection locked="0"/>
    </xf>
    <xf numFmtId="0" fontId="47" fillId="0" borderId="26" xfId="1" applyFont="1" applyBorder="1" applyAlignment="1">
      <alignment vertical="center"/>
    </xf>
    <xf numFmtId="0" fontId="47" fillId="0" borderId="27" xfId="1" applyFont="1" applyBorder="1" applyAlignment="1">
      <alignment vertical="center"/>
    </xf>
    <xf numFmtId="0" fontId="44" fillId="4" borderId="28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6" fillId="0" borderId="0" xfId="1" applyFont="1" applyAlignment="1">
      <alignment horizontal="left" vertical="center" wrapText="1"/>
    </xf>
    <xf numFmtId="4" fontId="37" fillId="0" borderId="0" xfId="1" applyNumberFormat="1" applyFont="1" applyAlignment="1">
      <alignment vertical="center"/>
    </xf>
    <xf numFmtId="0" fontId="37" fillId="0" borderId="0" xfId="1" applyFont="1" applyAlignment="1">
      <alignment vertical="center"/>
    </xf>
    <xf numFmtId="0" fontId="39" fillId="0" borderId="0" xfId="1" applyFont="1" applyAlignment="1">
      <alignment horizontal="left" vertical="center" wrapText="1"/>
    </xf>
    <xf numFmtId="4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4" fontId="37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1" fillId="0" borderId="24" xfId="1" applyFont="1" applyBorder="1" applyAlignment="1">
      <alignment horizontal="center" vertical="center"/>
    </xf>
    <xf numFmtId="0" fontId="31" fillId="0" borderId="12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right" vertical="center"/>
    </xf>
    <xf numFmtId="0" fontId="15" fillId="3" borderId="15" xfId="1" applyFont="1" applyFill="1" applyBorder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4" fontId="30" fillId="0" borderId="0" xfId="1" applyNumberFormat="1" applyFont="1" applyAlignment="1">
      <alignment vertical="center"/>
    </xf>
    <xf numFmtId="0" fontId="13" fillId="5" borderId="14" xfId="1" applyFont="1" applyFill="1" applyBorder="1" applyAlignment="1">
      <alignment horizontal="left" vertical="center"/>
    </xf>
    <xf numFmtId="0" fontId="4" fillId="5" borderId="14" xfId="1" applyFill="1" applyBorder="1" applyAlignment="1">
      <alignment vertical="center"/>
    </xf>
    <xf numFmtId="4" fontId="13" fillId="5" borderId="14" xfId="1" applyNumberFormat="1" applyFont="1" applyFill="1" applyBorder="1" applyAlignment="1">
      <alignment vertical="center"/>
    </xf>
    <xf numFmtId="0" fontId="4" fillId="5" borderId="15" xfId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4" fillId="0" borderId="0" xfId="1"/>
    <xf numFmtId="0" fontId="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49" fontId="9" fillId="2" borderId="0" xfId="1" applyNumberFormat="1" applyFont="1" applyFill="1" applyAlignment="1" applyProtection="1">
      <alignment horizontal="left" vertical="center"/>
      <protection locked="0"/>
    </xf>
    <xf numFmtId="49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4" fontId="10" fillId="0" borderId="17" xfId="1" applyNumberFormat="1" applyFont="1" applyBorder="1" applyAlignment="1">
      <alignment vertical="center"/>
    </xf>
    <xf numFmtId="0" fontId="4" fillId="0" borderId="17" xfId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</cellXfs>
  <cellStyles count="3">
    <cellStyle name="Hypertextový odkaz 2" xfId="2" xr:uid="{013CFEDB-BE02-41A4-B6D2-4679E3383290}"/>
    <cellStyle name="Normální" xfId="0" builtinId="0"/>
    <cellStyle name="Normální 2" xfId="1" xr:uid="{B1393051-58BB-42FC-B82F-2895C0576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6D9EA89B-1F65-4A58-AD98-C9A1922D9E3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583F97A-6AFE-4BEB-A71E-27A680D9076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507BD09-CC86-4F23-94C1-3300386CC9E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E32866A-4C65-46F8-A2E4-081986B2D61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AAB1780-5C5F-4EBC-838D-2C64CBCB721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1D7ADCC-EE62-46DD-A44E-5FBC44DD99C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05A6F84-E1A5-4CC7-931B-B3215A6A1D7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64C7A80D-332B-475D-B7C5-5FFE2E8CB85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4FC80BE3-D07F-4184-A5F1-382D7E4124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0979290-2AEC-4F44-908F-EDEB1F27A5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7729789-31EF-4036-B476-01B5AEF5A9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2470AB2-A927-48CA-B0C6-063F38AF955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0EF7691-3CC1-4DCF-A9E2-BB9CCDBD8E6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F21E08D-6CD2-4EC9-A5AF-C193E16BCC4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1DF245B-4C22-47DE-8919-80DBF93438B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B8B4BD4-4609-4ECA-9F73-DCB6906C80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CB78FED-243D-4AB8-8BB7-BF3066043AA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84B76EC-5FD4-47AC-BF4D-B08DB4AF712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3B0BABC-60CF-4EDC-914D-418D03A5726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E5797D03-5B26-47AE-87BF-1AF24E6E9D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tabSelected="1" workbookViewId="0">
      <selection activeCell="B18" sqref="B18"/>
    </sheetView>
  </sheetViews>
  <sheetFormatPr defaultRowHeight="15"/>
  <cols>
    <col min="1" max="1" width="36.5703125" customWidth="1"/>
    <col min="2" max="2" width="29" customWidth="1"/>
  </cols>
  <sheetData>
    <row r="2" spans="1:2">
      <c r="A2" t="s">
        <v>7</v>
      </c>
    </row>
    <row r="3" spans="1:2" ht="15.75" thickBot="1"/>
    <row r="4" spans="1:2">
      <c r="A4" s="228" t="s">
        <v>2</v>
      </c>
      <c r="B4" s="229"/>
    </row>
    <row r="5" spans="1:2" ht="15.75" thickBot="1">
      <c r="A5" s="2"/>
      <c r="B5" s="6" t="s">
        <v>0</v>
      </c>
    </row>
    <row r="6" spans="1:2">
      <c r="A6" s="7" t="s">
        <v>3</v>
      </c>
      <c r="B6" s="5">
        <f>'Rekapitulace stavby INV'!AK26</f>
        <v>0</v>
      </c>
    </row>
    <row r="7" spans="1:2">
      <c r="A7" s="8" t="s">
        <v>4</v>
      </c>
      <c r="B7" s="1">
        <f>'Rekapitulace stavby NEI'!AK26</f>
        <v>0</v>
      </c>
    </row>
    <row r="8" spans="1:2" ht="15.75" thickBot="1">
      <c r="A8" s="3" t="s">
        <v>1</v>
      </c>
      <c r="B8" s="4">
        <f>SUM(B6:B7)</f>
        <v>0</v>
      </c>
    </row>
    <row r="9" spans="1:2">
      <c r="A9" t="s">
        <v>5</v>
      </c>
      <c r="B9" s="9">
        <f>B8*0.21</f>
        <v>0</v>
      </c>
    </row>
    <row r="10" spans="1:2">
      <c r="A10" t="s">
        <v>6</v>
      </c>
      <c r="B10" s="9">
        <f>SUM(B8:B9)</f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B253-EAAA-46CA-AC3A-EF4257533BA8}">
  <sheetPr>
    <pageSetUpPr fitToPage="1"/>
  </sheetPr>
  <dimension ref="A1:CM112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3.5703125" style="10" customWidth="1"/>
    <col min="4" max="33" width="2.28515625" style="10" customWidth="1"/>
    <col min="34" max="34" width="2.85546875" style="10" customWidth="1"/>
    <col min="35" max="35" width="27.140625" style="10" customWidth="1"/>
    <col min="36" max="37" width="2.140625" style="10" customWidth="1"/>
    <col min="38" max="38" width="7.140625" style="10" customWidth="1"/>
    <col min="39" max="39" width="2.85546875" style="10" customWidth="1"/>
    <col min="40" max="40" width="11.42578125" style="10" customWidth="1"/>
    <col min="41" max="41" width="6.42578125" style="10" customWidth="1"/>
    <col min="42" max="42" width="3.5703125" style="10" customWidth="1"/>
    <col min="43" max="43" width="13.42578125" style="10" hidden="1" customWidth="1"/>
    <col min="44" max="44" width="11.7109375" style="10" customWidth="1"/>
    <col min="45" max="47" width="22.140625" style="10" hidden="1" customWidth="1"/>
    <col min="48" max="49" width="18.5703125" style="10" hidden="1" customWidth="1"/>
    <col min="50" max="51" width="21.42578125" style="10" hidden="1" customWidth="1"/>
    <col min="52" max="52" width="18.5703125" style="10" hidden="1" customWidth="1"/>
    <col min="53" max="53" width="16.42578125" style="10" hidden="1" customWidth="1"/>
    <col min="54" max="54" width="21.42578125" style="10" hidden="1" customWidth="1"/>
    <col min="55" max="55" width="18.5703125" style="10" hidden="1" customWidth="1"/>
    <col min="56" max="56" width="16.42578125" style="10" hidden="1" customWidth="1"/>
    <col min="57" max="57" width="57" style="10" customWidth="1"/>
    <col min="58" max="16384" width="9.140625" style="10"/>
  </cols>
  <sheetData>
    <row r="1" spans="1:74">
      <c r="A1" s="113" t="s">
        <v>183</v>
      </c>
      <c r="AZ1" s="113" t="s">
        <v>17</v>
      </c>
      <c r="BA1" s="113" t="s">
        <v>184</v>
      </c>
      <c r="BB1" s="113" t="s">
        <v>185</v>
      </c>
      <c r="BT1" s="113" t="s">
        <v>12</v>
      </c>
      <c r="BU1" s="113" t="s">
        <v>12</v>
      </c>
      <c r="BV1" s="113" t="s">
        <v>186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1" t="s">
        <v>187</v>
      </c>
      <c r="BT2" s="11" t="s">
        <v>171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187</v>
      </c>
      <c r="BT3" s="11" t="s">
        <v>137</v>
      </c>
    </row>
    <row r="4" spans="1:74" ht="24.95" customHeight="1">
      <c r="B4" s="14"/>
      <c r="D4" s="15" t="s">
        <v>188</v>
      </c>
      <c r="AR4" s="14"/>
      <c r="AS4" s="114" t="s">
        <v>11</v>
      </c>
      <c r="BE4" s="115" t="s">
        <v>189</v>
      </c>
      <c r="BS4" s="11" t="s">
        <v>190</v>
      </c>
    </row>
    <row r="5" spans="1:74" ht="12" customHeight="1">
      <c r="B5" s="14"/>
      <c r="D5" s="116" t="s">
        <v>191</v>
      </c>
      <c r="K5" s="261" t="s">
        <v>192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R5" s="14"/>
      <c r="BE5" s="262" t="s">
        <v>193</v>
      </c>
      <c r="BS5" s="11" t="s">
        <v>187</v>
      </c>
    </row>
    <row r="6" spans="1:74" ht="36.950000000000003" customHeight="1">
      <c r="B6" s="14"/>
      <c r="D6" s="117" t="s">
        <v>13</v>
      </c>
      <c r="K6" s="265" t="s">
        <v>5609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R6" s="14"/>
      <c r="BE6" s="263"/>
      <c r="BS6" s="11" t="s">
        <v>187</v>
      </c>
    </row>
    <row r="7" spans="1:74" ht="12" customHeight="1">
      <c r="B7" s="14"/>
      <c r="D7" s="17" t="s">
        <v>16</v>
      </c>
      <c r="K7" s="20" t="s">
        <v>17</v>
      </c>
      <c r="AK7" s="17" t="s">
        <v>18</v>
      </c>
      <c r="AN7" s="20" t="s">
        <v>17</v>
      </c>
      <c r="AR7" s="14"/>
      <c r="BE7" s="263"/>
      <c r="BS7" s="11" t="s">
        <v>187</v>
      </c>
    </row>
    <row r="8" spans="1:74" ht="12" customHeight="1">
      <c r="B8" s="14"/>
      <c r="D8" s="17" t="s">
        <v>19</v>
      </c>
      <c r="K8" s="20" t="s">
        <v>20</v>
      </c>
      <c r="AK8" s="17" t="s">
        <v>21</v>
      </c>
      <c r="AN8" s="22" t="s">
        <v>194</v>
      </c>
      <c r="AR8" s="14"/>
      <c r="BE8" s="263"/>
      <c r="BS8" s="11" t="s">
        <v>187</v>
      </c>
    </row>
    <row r="9" spans="1:74" ht="14.45" customHeight="1">
      <c r="B9" s="14"/>
      <c r="AR9" s="14"/>
      <c r="BE9" s="263"/>
      <c r="BS9" s="11" t="s">
        <v>187</v>
      </c>
    </row>
    <row r="10" spans="1:74" ht="12" customHeight="1">
      <c r="B10" s="14"/>
      <c r="D10" s="17" t="s">
        <v>22</v>
      </c>
      <c r="AK10" s="17" t="s">
        <v>23</v>
      </c>
      <c r="AN10" s="20" t="s">
        <v>17</v>
      </c>
      <c r="AR10" s="14"/>
      <c r="BE10" s="263"/>
      <c r="BS10" s="11" t="s">
        <v>187</v>
      </c>
    </row>
    <row r="11" spans="1:74" ht="18.399999999999999" customHeight="1">
      <c r="B11" s="14"/>
      <c r="E11" s="20" t="s">
        <v>195</v>
      </c>
      <c r="AK11" s="17" t="s">
        <v>24</v>
      </c>
      <c r="AN11" s="20" t="s">
        <v>17</v>
      </c>
      <c r="AR11" s="14"/>
      <c r="BE11" s="263"/>
      <c r="BS11" s="11" t="s">
        <v>187</v>
      </c>
    </row>
    <row r="12" spans="1:74" ht="6.95" customHeight="1">
      <c r="B12" s="14"/>
      <c r="AR12" s="14"/>
      <c r="BE12" s="263"/>
      <c r="BS12" s="11" t="s">
        <v>187</v>
      </c>
    </row>
    <row r="13" spans="1:74" ht="12" customHeight="1">
      <c r="B13" s="14"/>
      <c r="D13" s="17" t="s">
        <v>25</v>
      </c>
      <c r="AK13" s="17" t="s">
        <v>23</v>
      </c>
      <c r="AN13" s="118" t="s">
        <v>196</v>
      </c>
      <c r="AR13" s="14"/>
      <c r="BE13" s="263"/>
      <c r="BS13" s="11" t="s">
        <v>187</v>
      </c>
    </row>
    <row r="14" spans="1:74" ht="12.75">
      <c r="B14" s="14"/>
      <c r="E14" s="266" t="s">
        <v>196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17" t="s">
        <v>24</v>
      </c>
      <c r="AN14" s="118" t="s">
        <v>196</v>
      </c>
      <c r="AR14" s="14"/>
      <c r="BE14" s="263"/>
      <c r="BS14" s="11" t="s">
        <v>187</v>
      </c>
    </row>
    <row r="15" spans="1:74" ht="6.95" customHeight="1">
      <c r="B15" s="14"/>
      <c r="AR15" s="14"/>
      <c r="BE15" s="263"/>
      <c r="BS15" s="11" t="s">
        <v>12</v>
      </c>
    </row>
    <row r="16" spans="1:74" ht="12" customHeight="1">
      <c r="B16" s="14"/>
      <c r="D16" s="17" t="s">
        <v>26</v>
      </c>
      <c r="AK16" s="17" t="s">
        <v>23</v>
      </c>
      <c r="AN16" s="20" t="s">
        <v>17</v>
      </c>
      <c r="AR16" s="14"/>
      <c r="BE16" s="263"/>
      <c r="BS16" s="11" t="s">
        <v>12</v>
      </c>
    </row>
    <row r="17" spans="2:71" ht="18.399999999999999" customHeight="1">
      <c r="B17" s="14"/>
      <c r="E17" s="20" t="s">
        <v>27</v>
      </c>
      <c r="AK17" s="17" t="s">
        <v>24</v>
      </c>
      <c r="AN17" s="20" t="s">
        <v>17</v>
      </c>
      <c r="AR17" s="14"/>
      <c r="BE17" s="263"/>
      <c r="BS17" s="11" t="s">
        <v>197</v>
      </c>
    </row>
    <row r="18" spans="2:71" ht="6.95" customHeight="1">
      <c r="B18" s="14"/>
      <c r="AR18" s="14"/>
      <c r="BE18" s="263"/>
      <c r="BS18" s="11" t="s">
        <v>187</v>
      </c>
    </row>
    <row r="19" spans="2:71" ht="12" customHeight="1">
      <c r="B19" s="14"/>
      <c r="D19" s="17" t="s">
        <v>28</v>
      </c>
      <c r="AK19" s="17" t="s">
        <v>23</v>
      </c>
      <c r="AN19" s="20" t="s">
        <v>17</v>
      </c>
      <c r="AR19" s="14"/>
      <c r="BE19" s="263"/>
      <c r="BS19" s="11" t="s">
        <v>187</v>
      </c>
    </row>
    <row r="20" spans="2:71" ht="18.399999999999999" customHeight="1">
      <c r="B20" s="14"/>
      <c r="E20" s="20" t="s">
        <v>195</v>
      </c>
      <c r="AK20" s="17" t="s">
        <v>24</v>
      </c>
      <c r="AN20" s="20" t="s">
        <v>17</v>
      </c>
      <c r="AR20" s="14"/>
      <c r="BE20" s="263"/>
      <c r="BS20" s="11" t="s">
        <v>197</v>
      </c>
    </row>
    <row r="21" spans="2:71" ht="6.95" customHeight="1">
      <c r="B21" s="14"/>
      <c r="AR21" s="14"/>
      <c r="BE21" s="263"/>
    </row>
    <row r="22" spans="2:71" ht="12" customHeight="1">
      <c r="B22" s="14"/>
      <c r="D22" s="17" t="s">
        <v>29</v>
      </c>
      <c r="AR22" s="14"/>
      <c r="BE22" s="263"/>
    </row>
    <row r="23" spans="2:71" ht="16.5" customHeight="1">
      <c r="B23" s="14"/>
      <c r="E23" s="268" t="s">
        <v>17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14"/>
      <c r="BE23" s="263"/>
    </row>
    <row r="24" spans="2:71" ht="6.95" customHeight="1">
      <c r="B24" s="14"/>
      <c r="AR24" s="14"/>
      <c r="BE24" s="263"/>
    </row>
    <row r="25" spans="2:71" ht="6.95" customHeight="1">
      <c r="B25" s="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R25" s="14"/>
      <c r="BE25" s="263"/>
    </row>
    <row r="26" spans="2:71" s="18" customFormat="1" ht="25.9" customHeight="1">
      <c r="B26" s="19"/>
      <c r="D26" s="120" t="s">
        <v>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69">
        <f>ROUND(AG94,2)</f>
        <v>0</v>
      </c>
      <c r="AL26" s="270"/>
      <c r="AM26" s="270"/>
      <c r="AN26" s="270"/>
      <c r="AO26" s="270"/>
      <c r="AR26" s="19"/>
      <c r="BE26" s="263"/>
    </row>
    <row r="27" spans="2:71" s="18" customFormat="1" ht="6.95" customHeight="1">
      <c r="B27" s="19"/>
      <c r="AR27" s="19"/>
      <c r="BE27" s="263"/>
    </row>
    <row r="28" spans="2:71" s="18" customFormat="1" ht="12.75">
      <c r="B28" s="19"/>
      <c r="L28" s="271" t="s">
        <v>32</v>
      </c>
      <c r="M28" s="271"/>
      <c r="N28" s="271"/>
      <c r="O28" s="271"/>
      <c r="P28" s="271"/>
      <c r="W28" s="271" t="s">
        <v>31</v>
      </c>
      <c r="X28" s="271"/>
      <c r="Y28" s="271"/>
      <c r="Z28" s="271"/>
      <c r="AA28" s="271"/>
      <c r="AB28" s="271"/>
      <c r="AC28" s="271"/>
      <c r="AD28" s="271"/>
      <c r="AE28" s="271"/>
      <c r="AK28" s="271" t="s">
        <v>33</v>
      </c>
      <c r="AL28" s="271"/>
      <c r="AM28" s="271"/>
      <c r="AN28" s="271"/>
      <c r="AO28" s="271"/>
      <c r="AR28" s="19"/>
      <c r="BE28" s="263"/>
    </row>
    <row r="29" spans="2:71" s="121" customFormat="1" ht="14.45" customHeight="1">
      <c r="B29" s="122"/>
      <c r="D29" s="17" t="s">
        <v>34</v>
      </c>
      <c r="F29" s="17" t="s">
        <v>35</v>
      </c>
      <c r="L29" s="251">
        <v>0.21</v>
      </c>
      <c r="M29" s="252"/>
      <c r="N29" s="252"/>
      <c r="O29" s="252"/>
      <c r="P29" s="252"/>
      <c r="W29" s="253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K29" s="253">
        <f>ROUND(AV94, 2)</f>
        <v>0</v>
      </c>
      <c r="AL29" s="252"/>
      <c r="AM29" s="252"/>
      <c r="AN29" s="252"/>
      <c r="AO29" s="252"/>
      <c r="AR29" s="122"/>
      <c r="BE29" s="264"/>
    </row>
    <row r="30" spans="2:71" s="121" customFormat="1" ht="14.45" customHeight="1">
      <c r="B30" s="122"/>
      <c r="F30" s="17" t="s">
        <v>36</v>
      </c>
      <c r="L30" s="251">
        <v>0.12</v>
      </c>
      <c r="M30" s="252"/>
      <c r="N30" s="252"/>
      <c r="O30" s="252"/>
      <c r="P30" s="252"/>
      <c r="W30" s="253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K30" s="253">
        <f>ROUND(AW94, 2)</f>
        <v>0</v>
      </c>
      <c r="AL30" s="252"/>
      <c r="AM30" s="252"/>
      <c r="AN30" s="252"/>
      <c r="AO30" s="252"/>
      <c r="AR30" s="122"/>
      <c r="BE30" s="264"/>
    </row>
    <row r="31" spans="2:71" s="121" customFormat="1" ht="14.45" hidden="1" customHeight="1">
      <c r="B31" s="122"/>
      <c r="F31" s="17" t="s">
        <v>37</v>
      </c>
      <c r="L31" s="251">
        <v>0.21</v>
      </c>
      <c r="M31" s="252"/>
      <c r="N31" s="252"/>
      <c r="O31" s="252"/>
      <c r="P31" s="252"/>
      <c r="W31" s="253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3">
        <v>0</v>
      </c>
      <c r="AL31" s="252"/>
      <c r="AM31" s="252"/>
      <c r="AN31" s="252"/>
      <c r="AO31" s="252"/>
      <c r="AR31" s="122"/>
      <c r="BE31" s="264"/>
    </row>
    <row r="32" spans="2:71" s="121" customFormat="1" ht="14.45" hidden="1" customHeight="1">
      <c r="B32" s="122"/>
      <c r="F32" s="17" t="s">
        <v>38</v>
      </c>
      <c r="L32" s="251">
        <v>0.12</v>
      </c>
      <c r="M32" s="252"/>
      <c r="N32" s="252"/>
      <c r="O32" s="252"/>
      <c r="P32" s="252"/>
      <c r="W32" s="253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3">
        <v>0</v>
      </c>
      <c r="AL32" s="252"/>
      <c r="AM32" s="252"/>
      <c r="AN32" s="252"/>
      <c r="AO32" s="252"/>
      <c r="AR32" s="122"/>
      <c r="BE32" s="264"/>
    </row>
    <row r="33" spans="2:57" s="121" customFormat="1" ht="14.45" hidden="1" customHeight="1">
      <c r="B33" s="122"/>
      <c r="F33" s="17" t="s">
        <v>39</v>
      </c>
      <c r="L33" s="251">
        <v>0</v>
      </c>
      <c r="M33" s="252"/>
      <c r="N33" s="252"/>
      <c r="O33" s="252"/>
      <c r="P33" s="252"/>
      <c r="W33" s="253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3">
        <v>0</v>
      </c>
      <c r="AL33" s="252"/>
      <c r="AM33" s="252"/>
      <c r="AN33" s="252"/>
      <c r="AO33" s="252"/>
      <c r="AR33" s="122"/>
      <c r="BE33" s="264"/>
    </row>
    <row r="34" spans="2:57" s="18" customFormat="1" ht="6.95" customHeight="1">
      <c r="B34" s="19"/>
      <c r="AR34" s="19"/>
      <c r="BE34" s="263"/>
    </row>
    <row r="35" spans="2:57" s="18" customFormat="1" ht="25.9" customHeight="1">
      <c r="B35" s="19"/>
      <c r="C35" s="123"/>
      <c r="D35" s="124" t="s">
        <v>40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 t="s">
        <v>41</v>
      </c>
      <c r="U35" s="125"/>
      <c r="V35" s="125"/>
      <c r="W35" s="125"/>
      <c r="X35" s="254" t="s">
        <v>42</v>
      </c>
      <c r="Y35" s="255"/>
      <c r="Z35" s="255"/>
      <c r="AA35" s="255"/>
      <c r="AB35" s="255"/>
      <c r="AC35" s="125"/>
      <c r="AD35" s="125"/>
      <c r="AE35" s="125"/>
      <c r="AF35" s="125"/>
      <c r="AG35" s="125"/>
      <c r="AH35" s="125"/>
      <c r="AI35" s="125"/>
      <c r="AJ35" s="125"/>
      <c r="AK35" s="256">
        <f>SUM(AK26:AK33)</f>
        <v>0</v>
      </c>
      <c r="AL35" s="255"/>
      <c r="AM35" s="255"/>
      <c r="AN35" s="255"/>
      <c r="AO35" s="257"/>
      <c r="AP35" s="123"/>
      <c r="AQ35" s="123"/>
      <c r="AR35" s="19"/>
    </row>
    <row r="36" spans="2:57" s="18" customFormat="1" ht="6.95" customHeight="1">
      <c r="B36" s="19"/>
      <c r="AR36" s="19"/>
    </row>
    <row r="37" spans="2:57" s="18" customFormat="1" ht="14.45" customHeight="1">
      <c r="B37" s="19"/>
      <c r="AR37" s="19"/>
    </row>
    <row r="38" spans="2:57" ht="14.45" customHeight="1">
      <c r="B38" s="14"/>
      <c r="AR38" s="14"/>
    </row>
    <row r="39" spans="2:57" ht="14.45" customHeight="1">
      <c r="B39" s="14"/>
      <c r="AR39" s="14"/>
    </row>
    <row r="40" spans="2:57" ht="14.45" customHeight="1">
      <c r="B40" s="14"/>
      <c r="AR40" s="14"/>
    </row>
    <row r="41" spans="2:57" ht="14.45" customHeight="1">
      <c r="B41" s="14"/>
      <c r="AR41" s="14"/>
    </row>
    <row r="42" spans="2:57" ht="14.45" customHeight="1">
      <c r="B42" s="14"/>
      <c r="AR42" s="14"/>
    </row>
    <row r="43" spans="2:57" ht="14.45" customHeight="1">
      <c r="B43" s="14"/>
      <c r="AR43" s="14"/>
    </row>
    <row r="44" spans="2:57" ht="14.45" customHeight="1">
      <c r="B44" s="14"/>
      <c r="AR44" s="14"/>
    </row>
    <row r="45" spans="2:57" ht="14.45" customHeight="1">
      <c r="B45" s="14"/>
      <c r="AR45" s="14"/>
    </row>
    <row r="46" spans="2:57" ht="14.45" customHeight="1">
      <c r="B46" s="14"/>
      <c r="AR46" s="14"/>
    </row>
    <row r="47" spans="2:57" ht="14.45" customHeight="1">
      <c r="B47" s="14"/>
      <c r="AR47" s="14"/>
    </row>
    <row r="48" spans="2:57" ht="14.45" customHeight="1">
      <c r="B48" s="14"/>
      <c r="AR48" s="14"/>
    </row>
    <row r="49" spans="2:44" s="18" customFormat="1" ht="14.45" customHeight="1">
      <c r="B49" s="1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19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8" customFormat="1" ht="12.75">
      <c r="B60" s="19"/>
      <c r="D60" s="42" t="s">
        <v>45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2" t="s">
        <v>46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2" t="s">
        <v>45</v>
      </c>
      <c r="AI60" s="43"/>
      <c r="AJ60" s="43"/>
      <c r="AK60" s="43"/>
      <c r="AL60" s="43"/>
      <c r="AM60" s="42" t="s">
        <v>46</v>
      </c>
      <c r="AN60" s="43"/>
      <c r="AO60" s="43"/>
      <c r="AR60" s="19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8" customFormat="1" ht="12.75">
      <c r="B64" s="19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19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8" customFormat="1" ht="12.75">
      <c r="B75" s="19"/>
      <c r="D75" s="42" t="s">
        <v>45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 t="s">
        <v>46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2" t="s">
        <v>45</v>
      </c>
      <c r="AI75" s="43"/>
      <c r="AJ75" s="43"/>
      <c r="AK75" s="43"/>
      <c r="AL75" s="43"/>
      <c r="AM75" s="42" t="s">
        <v>46</v>
      </c>
      <c r="AN75" s="43"/>
      <c r="AO75" s="43"/>
      <c r="AR75" s="19"/>
    </row>
    <row r="76" spans="2:44" s="18" customFormat="1">
      <c r="B76" s="19"/>
      <c r="AR76" s="19"/>
    </row>
    <row r="77" spans="2:44" s="18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9"/>
    </row>
    <row r="81" spans="1:91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9"/>
    </row>
    <row r="82" spans="1:91" s="18" customFormat="1" ht="24.95" customHeight="1">
      <c r="B82" s="19"/>
      <c r="C82" s="15" t="s">
        <v>198</v>
      </c>
      <c r="AR82" s="19"/>
    </row>
    <row r="83" spans="1:91" s="18" customFormat="1" ht="6.95" customHeight="1">
      <c r="B83" s="19"/>
      <c r="AR83" s="19"/>
    </row>
    <row r="84" spans="1:91" s="127" customFormat="1" ht="12" customHeight="1">
      <c r="B84" s="128"/>
      <c r="C84" s="17" t="s">
        <v>191</v>
      </c>
      <c r="L84" s="127" t="str">
        <f>K5</f>
        <v>5034</v>
      </c>
      <c r="AR84" s="128"/>
    </row>
    <row r="85" spans="1:91" s="129" customFormat="1" ht="36.950000000000003" customHeight="1">
      <c r="B85" s="130"/>
      <c r="C85" s="131" t="s">
        <v>13</v>
      </c>
      <c r="L85" s="258" t="str">
        <f>K6</f>
        <v>Přestavba objektu č. 5 na kolej - INV (Revize č.03)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R85" s="130"/>
    </row>
    <row r="86" spans="1:91" s="18" customFormat="1" ht="6.95" customHeight="1">
      <c r="B86" s="19"/>
      <c r="AR86" s="19"/>
    </row>
    <row r="87" spans="1:91" s="18" customFormat="1" ht="12" customHeight="1">
      <c r="B87" s="19"/>
      <c r="C87" s="17" t="s">
        <v>19</v>
      </c>
      <c r="L87" s="132" t="str">
        <f>IF(K8="","",K8)</f>
        <v>Weilova 1450, Praha 15, Hostivař</v>
      </c>
      <c r="AI87" s="17" t="s">
        <v>21</v>
      </c>
      <c r="AM87" s="239" t="str">
        <f>IF(AN8= "","",AN8)</f>
        <v>7. 4. 2024</v>
      </c>
      <c r="AN87" s="239"/>
      <c r="AR87" s="19"/>
    </row>
    <row r="88" spans="1:91" s="18" customFormat="1" ht="6.95" customHeight="1">
      <c r="B88" s="19"/>
      <c r="AR88" s="19"/>
    </row>
    <row r="89" spans="1:91" s="18" customFormat="1" ht="15.2" customHeight="1">
      <c r="B89" s="19"/>
      <c r="C89" s="17" t="s">
        <v>22</v>
      </c>
      <c r="L89" s="127" t="str">
        <f>IF(E11= "","",E11)</f>
        <v xml:space="preserve"> </v>
      </c>
      <c r="AI89" s="17" t="s">
        <v>26</v>
      </c>
      <c r="AM89" s="240" t="str">
        <f>IF(E17="","",E17)</f>
        <v>Digitronic CZ s.r.o.</v>
      </c>
      <c r="AN89" s="241"/>
      <c r="AO89" s="241"/>
      <c r="AP89" s="241"/>
      <c r="AR89" s="19"/>
      <c r="AS89" s="242" t="s">
        <v>199</v>
      </c>
      <c r="AT89" s="243"/>
      <c r="AU89" s="26"/>
      <c r="AV89" s="26"/>
      <c r="AW89" s="26"/>
      <c r="AX89" s="26"/>
      <c r="AY89" s="26"/>
      <c r="AZ89" s="26"/>
      <c r="BA89" s="26"/>
      <c r="BB89" s="26"/>
      <c r="BC89" s="26"/>
      <c r="BD89" s="133"/>
    </row>
    <row r="90" spans="1:91" s="18" customFormat="1" ht="15.2" customHeight="1">
      <c r="B90" s="19"/>
      <c r="C90" s="17" t="s">
        <v>25</v>
      </c>
      <c r="L90" s="127" t="str">
        <f>IF(E14= "Vyplň údaj","",E14)</f>
        <v/>
      </c>
      <c r="AI90" s="17" t="s">
        <v>28</v>
      </c>
      <c r="AM90" s="240" t="str">
        <f>IF(E20="","",E20)</f>
        <v xml:space="preserve"> </v>
      </c>
      <c r="AN90" s="241"/>
      <c r="AO90" s="241"/>
      <c r="AP90" s="241"/>
      <c r="AR90" s="19"/>
      <c r="AS90" s="244"/>
      <c r="AT90" s="245"/>
      <c r="BD90" s="107"/>
    </row>
    <row r="91" spans="1:91" s="18" customFormat="1" ht="10.9" customHeight="1">
      <c r="B91" s="19"/>
      <c r="AR91" s="19"/>
      <c r="AS91" s="244"/>
      <c r="AT91" s="245"/>
      <c r="BD91" s="107"/>
    </row>
    <row r="92" spans="1:91" s="18" customFormat="1" ht="29.25" customHeight="1">
      <c r="B92" s="19"/>
      <c r="C92" s="246" t="s">
        <v>61</v>
      </c>
      <c r="D92" s="247"/>
      <c r="E92" s="247"/>
      <c r="F92" s="247"/>
      <c r="G92" s="247"/>
      <c r="H92" s="35"/>
      <c r="I92" s="248" t="s">
        <v>62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200</v>
      </c>
      <c r="AH92" s="247"/>
      <c r="AI92" s="247"/>
      <c r="AJ92" s="247"/>
      <c r="AK92" s="247"/>
      <c r="AL92" s="247"/>
      <c r="AM92" s="247"/>
      <c r="AN92" s="248" t="s">
        <v>201</v>
      </c>
      <c r="AO92" s="247"/>
      <c r="AP92" s="250"/>
      <c r="AQ92" s="134" t="s">
        <v>60</v>
      </c>
      <c r="AR92" s="19"/>
      <c r="AS92" s="68" t="s">
        <v>202</v>
      </c>
      <c r="AT92" s="69" t="s">
        <v>203</v>
      </c>
      <c r="AU92" s="69" t="s">
        <v>204</v>
      </c>
      <c r="AV92" s="69" t="s">
        <v>205</v>
      </c>
      <c r="AW92" s="69" t="s">
        <v>206</v>
      </c>
      <c r="AX92" s="69" t="s">
        <v>207</v>
      </c>
      <c r="AY92" s="69" t="s">
        <v>208</v>
      </c>
      <c r="AZ92" s="69" t="s">
        <v>209</v>
      </c>
      <c r="BA92" s="69" t="s">
        <v>210</v>
      </c>
      <c r="BB92" s="69" t="s">
        <v>211</v>
      </c>
      <c r="BC92" s="69" t="s">
        <v>212</v>
      </c>
      <c r="BD92" s="70" t="s">
        <v>213</v>
      </c>
    </row>
    <row r="93" spans="1:91" s="18" customFormat="1" ht="10.9" customHeight="1">
      <c r="B93" s="19"/>
      <c r="AR93" s="19"/>
      <c r="AS93" s="73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133"/>
    </row>
    <row r="94" spans="1:91" s="135" customFormat="1" ht="32.450000000000003" customHeight="1">
      <c r="B94" s="136"/>
      <c r="C94" s="71" t="s">
        <v>214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237">
        <f>ROUND(AG95+SUM(AG96:AG99)+SUM(AG107:AG110),2)</f>
        <v>0</v>
      </c>
      <c r="AH94" s="237"/>
      <c r="AI94" s="237"/>
      <c r="AJ94" s="237"/>
      <c r="AK94" s="237"/>
      <c r="AL94" s="237"/>
      <c r="AM94" s="237"/>
      <c r="AN94" s="238">
        <f t="shared" ref="AN94:AN110" si="0">SUM(AG94,AT94)</f>
        <v>0</v>
      </c>
      <c r="AO94" s="238"/>
      <c r="AP94" s="238"/>
      <c r="AQ94" s="138" t="s">
        <v>17</v>
      </c>
      <c r="AR94" s="136"/>
      <c r="AS94" s="139">
        <f>ROUND(AS95+SUM(AS96:AS99)+SUM(AS107:AS110),2)</f>
        <v>0</v>
      </c>
      <c r="AT94" s="140">
        <f t="shared" ref="AT94:AT110" si="1">ROUND(SUM(AV94:AW94),2)</f>
        <v>0</v>
      </c>
      <c r="AU94" s="141">
        <f>ROUND(AU95+SUM(AU96:AU99)+SUM(AU107:AU110),5)</f>
        <v>0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ROUND(AZ95+SUM(AZ96:AZ99)+SUM(AZ107:AZ110),2)</f>
        <v>0</v>
      </c>
      <c r="BA94" s="140">
        <f>ROUND(BA95+SUM(BA96:BA99)+SUM(BA107:BA110),2)</f>
        <v>0</v>
      </c>
      <c r="BB94" s="140">
        <f>ROUND(BB95+SUM(BB96:BB99)+SUM(BB107:BB110),2)</f>
        <v>0</v>
      </c>
      <c r="BC94" s="140">
        <f>ROUND(BC95+SUM(BC96:BC99)+SUM(BC107:BC110),2)</f>
        <v>0</v>
      </c>
      <c r="BD94" s="142">
        <f>ROUND(BD95+SUM(BD96:BD99)+SUM(BD107:BD110),2)</f>
        <v>0</v>
      </c>
      <c r="BS94" s="143" t="s">
        <v>74</v>
      </c>
      <c r="BT94" s="143" t="s">
        <v>78</v>
      </c>
      <c r="BU94" s="144" t="s">
        <v>215</v>
      </c>
      <c r="BV94" s="143" t="s">
        <v>216</v>
      </c>
      <c r="BW94" s="143" t="s">
        <v>186</v>
      </c>
      <c r="BX94" s="143" t="s">
        <v>217</v>
      </c>
      <c r="CL94" s="143" t="s">
        <v>17</v>
      </c>
    </row>
    <row r="95" spans="1:91" s="154" customFormat="1" ht="16.5" customHeight="1">
      <c r="A95" s="145" t="s">
        <v>218</v>
      </c>
      <c r="B95" s="146"/>
      <c r="C95" s="147"/>
      <c r="D95" s="230" t="s">
        <v>219</v>
      </c>
      <c r="E95" s="230"/>
      <c r="F95" s="230"/>
      <c r="G95" s="230"/>
      <c r="H95" s="230"/>
      <c r="I95" s="148"/>
      <c r="J95" s="230" t="s">
        <v>220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1">
        <f>'D.1.1 - Architektonicko -...'!J30</f>
        <v>0</v>
      </c>
      <c r="AH95" s="232"/>
      <c r="AI95" s="232"/>
      <c r="AJ95" s="232"/>
      <c r="AK95" s="232"/>
      <c r="AL95" s="232"/>
      <c r="AM95" s="232"/>
      <c r="AN95" s="231">
        <f t="shared" si="0"/>
        <v>0</v>
      </c>
      <c r="AO95" s="232"/>
      <c r="AP95" s="232"/>
      <c r="AQ95" s="149" t="s">
        <v>221</v>
      </c>
      <c r="AR95" s="146"/>
      <c r="AS95" s="150">
        <v>0</v>
      </c>
      <c r="AT95" s="151">
        <f t="shared" si="1"/>
        <v>0</v>
      </c>
      <c r="AU95" s="152">
        <f>'D.1.1 - Architektonicko -...'!P151</f>
        <v>0</v>
      </c>
      <c r="AV95" s="151">
        <f>'D.1.1 - Architektonicko -...'!J33</f>
        <v>0</v>
      </c>
      <c r="AW95" s="151">
        <f>'D.1.1 - Architektonicko -...'!J34</f>
        <v>0</v>
      </c>
      <c r="AX95" s="151">
        <f>'D.1.1 - Architektonicko -...'!J35</f>
        <v>0</v>
      </c>
      <c r="AY95" s="151">
        <f>'D.1.1 - Architektonicko -...'!J36</f>
        <v>0</v>
      </c>
      <c r="AZ95" s="151">
        <f>'D.1.1 - Architektonicko -...'!F33</f>
        <v>0</v>
      </c>
      <c r="BA95" s="151">
        <f>'D.1.1 - Architektonicko -...'!F34</f>
        <v>0</v>
      </c>
      <c r="BB95" s="151">
        <f>'D.1.1 - Architektonicko -...'!F35</f>
        <v>0</v>
      </c>
      <c r="BC95" s="151">
        <f>'D.1.1 - Architektonicko -...'!F36</f>
        <v>0</v>
      </c>
      <c r="BD95" s="153">
        <f>'D.1.1 - Architektonicko -...'!F37</f>
        <v>0</v>
      </c>
      <c r="BT95" s="155" t="s">
        <v>82</v>
      </c>
      <c r="BV95" s="155" t="s">
        <v>216</v>
      </c>
      <c r="BW95" s="155" t="s">
        <v>222</v>
      </c>
      <c r="BX95" s="155" t="s">
        <v>186</v>
      </c>
      <c r="CL95" s="155" t="s">
        <v>17</v>
      </c>
      <c r="CM95" s="155" t="s">
        <v>9</v>
      </c>
    </row>
    <row r="96" spans="1:91" s="154" customFormat="1" ht="16.5" customHeight="1">
      <c r="A96" s="145" t="s">
        <v>218</v>
      </c>
      <c r="B96" s="146"/>
      <c r="C96" s="147"/>
      <c r="D96" s="230" t="s">
        <v>223</v>
      </c>
      <c r="E96" s="230"/>
      <c r="F96" s="230"/>
      <c r="G96" s="230"/>
      <c r="H96" s="230"/>
      <c r="I96" s="148"/>
      <c r="J96" s="230" t="s">
        <v>224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1">
        <f>'D.1.4.A - Vytápění'!J30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149" t="s">
        <v>221</v>
      </c>
      <c r="AR96" s="146"/>
      <c r="AS96" s="150">
        <v>0</v>
      </c>
      <c r="AT96" s="151">
        <f t="shared" si="1"/>
        <v>0</v>
      </c>
      <c r="AU96" s="152">
        <f>'D.1.4.A - Vytápění'!P125</f>
        <v>0</v>
      </c>
      <c r="AV96" s="151">
        <f>'D.1.4.A - Vytápění'!J33</f>
        <v>0</v>
      </c>
      <c r="AW96" s="151">
        <f>'D.1.4.A - Vytápění'!J34</f>
        <v>0</v>
      </c>
      <c r="AX96" s="151">
        <f>'D.1.4.A - Vytápění'!J35</f>
        <v>0</v>
      </c>
      <c r="AY96" s="151">
        <f>'D.1.4.A - Vytápění'!J36</f>
        <v>0</v>
      </c>
      <c r="AZ96" s="151">
        <f>'D.1.4.A - Vytápění'!F33</f>
        <v>0</v>
      </c>
      <c r="BA96" s="151">
        <f>'D.1.4.A - Vytápění'!F34</f>
        <v>0</v>
      </c>
      <c r="BB96" s="151">
        <f>'D.1.4.A - Vytápění'!F35</f>
        <v>0</v>
      </c>
      <c r="BC96" s="151">
        <f>'D.1.4.A - Vytápění'!F36</f>
        <v>0</v>
      </c>
      <c r="BD96" s="153">
        <f>'D.1.4.A - Vytápění'!F37</f>
        <v>0</v>
      </c>
      <c r="BT96" s="155" t="s">
        <v>82</v>
      </c>
      <c r="BV96" s="155" t="s">
        <v>216</v>
      </c>
      <c r="BW96" s="155" t="s">
        <v>225</v>
      </c>
      <c r="BX96" s="155" t="s">
        <v>186</v>
      </c>
      <c r="CL96" s="155" t="s">
        <v>17</v>
      </c>
      <c r="CM96" s="155" t="s">
        <v>9</v>
      </c>
    </row>
    <row r="97" spans="1:91" s="154" customFormat="1" ht="16.5" customHeight="1">
      <c r="A97" s="145" t="s">
        <v>218</v>
      </c>
      <c r="B97" s="146"/>
      <c r="C97" s="147"/>
      <c r="D97" s="230" t="s">
        <v>226</v>
      </c>
      <c r="E97" s="230"/>
      <c r="F97" s="230"/>
      <c r="G97" s="230"/>
      <c r="H97" s="230"/>
      <c r="I97" s="148"/>
      <c r="J97" s="230" t="s">
        <v>227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1">
        <f>'D.1.4.C - Vzduchotechnika...'!J30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149" t="s">
        <v>221</v>
      </c>
      <c r="AR97" s="146"/>
      <c r="AS97" s="150">
        <v>0</v>
      </c>
      <c r="AT97" s="151">
        <f t="shared" si="1"/>
        <v>0</v>
      </c>
      <c r="AU97" s="152">
        <f>'D.1.4.C - Vzduchotechnika...'!P125</f>
        <v>0</v>
      </c>
      <c r="AV97" s="151">
        <f>'D.1.4.C - Vzduchotechnika...'!J33</f>
        <v>0</v>
      </c>
      <c r="AW97" s="151">
        <f>'D.1.4.C - Vzduchotechnika...'!J34</f>
        <v>0</v>
      </c>
      <c r="AX97" s="151">
        <f>'D.1.4.C - Vzduchotechnika...'!J35</f>
        <v>0</v>
      </c>
      <c r="AY97" s="151">
        <f>'D.1.4.C - Vzduchotechnika...'!J36</f>
        <v>0</v>
      </c>
      <c r="AZ97" s="151">
        <f>'D.1.4.C - Vzduchotechnika...'!F33</f>
        <v>0</v>
      </c>
      <c r="BA97" s="151">
        <f>'D.1.4.C - Vzduchotechnika...'!F34</f>
        <v>0</v>
      </c>
      <c r="BB97" s="151">
        <f>'D.1.4.C - Vzduchotechnika...'!F35</f>
        <v>0</v>
      </c>
      <c r="BC97" s="151">
        <f>'D.1.4.C - Vzduchotechnika...'!F36</f>
        <v>0</v>
      </c>
      <c r="BD97" s="153">
        <f>'D.1.4.C - Vzduchotechnika...'!F37</f>
        <v>0</v>
      </c>
      <c r="BT97" s="155" t="s">
        <v>82</v>
      </c>
      <c r="BV97" s="155" t="s">
        <v>216</v>
      </c>
      <c r="BW97" s="155" t="s">
        <v>228</v>
      </c>
      <c r="BX97" s="155" t="s">
        <v>186</v>
      </c>
      <c r="CL97" s="155" t="s">
        <v>17</v>
      </c>
      <c r="CM97" s="155" t="s">
        <v>9</v>
      </c>
    </row>
    <row r="98" spans="1:91" s="154" customFormat="1" ht="16.5" customHeight="1">
      <c r="A98" s="145" t="s">
        <v>218</v>
      </c>
      <c r="B98" s="146"/>
      <c r="C98" s="147"/>
      <c r="D98" s="230" t="s">
        <v>229</v>
      </c>
      <c r="E98" s="230"/>
      <c r="F98" s="230"/>
      <c r="G98" s="230"/>
      <c r="H98" s="230"/>
      <c r="I98" s="148"/>
      <c r="J98" s="230" t="s">
        <v>230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1">
        <f>'D.1.4.E - Zdravotně techn...'!J30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149" t="s">
        <v>221</v>
      </c>
      <c r="AR98" s="146"/>
      <c r="AS98" s="150">
        <v>0</v>
      </c>
      <c r="AT98" s="151">
        <f t="shared" si="1"/>
        <v>0</v>
      </c>
      <c r="AU98" s="152">
        <f>'D.1.4.E - Zdravotně techn...'!P125</f>
        <v>0</v>
      </c>
      <c r="AV98" s="151">
        <f>'D.1.4.E - Zdravotně techn...'!J33</f>
        <v>0</v>
      </c>
      <c r="AW98" s="151">
        <f>'D.1.4.E - Zdravotně techn...'!J34</f>
        <v>0</v>
      </c>
      <c r="AX98" s="151">
        <f>'D.1.4.E - Zdravotně techn...'!J35</f>
        <v>0</v>
      </c>
      <c r="AY98" s="151">
        <f>'D.1.4.E - Zdravotně techn...'!J36</f>
        <v>0</v>
      </c>
      <c r="AZ98" s="151">
        <f>'D.1.4.E - Zdravotně techn...'!F33</f>
        <v>0</v>
      </c>
      <c r="BA98" s="151">
        <f>'D.1.4.E - Zdravotně techn...'!F34</f>
        <v>0</v>
      </c>
      <c r="BB98" s="151">
        <f>'D.1.4.E - Zdravotně techn...'!F35</f>
        <v>0</v>
      </c>
      <c r="BC98" s="151">
        <f>'D.1.4.E - Zdravotně techn...'!F36</f>
        <v>0</v>
      </c>
      <c r="BD98" s="153">
        <f>'D.1.4.E - Zdravotně techn...'!F37</f>
        <v>0</v>
      </c>
      <c r="BT98" s="155" t="s">
        <v>82</v>
      </c>
      <c r="BV98" s="155" t="s">
        <v>216</v>
      </c>
      <c r="BW98" s="155" t="s">
        <v>231</v>
      </c>
      <c r="BX98" s="155" t="s">
        <v>186</v>
      </c>
      <c r="CL98" s="155" t="s">
        <v>17</v>
      </c>
      <c r="CM98" s="155" t="s">
        <v>9</v>
      </c>
    </row>
    <row r="99" spans="1:91" s="154" customFormat="1" ht="16.5" customHeight="1">
      <c r="B99" s="146"/>
      <c r="C99" s="147"/>
      <c r="D99" s="230" t="s">
        <v>232</v>
      </c>
      <c r="E99" s="230"/>
      <c r="F99" s="230"/>
      <c r="G99" s="230"/>
      <c r="H99" s="230"/>
      <c r="I99" s="148"/>
      <c r="J99" s="230" t="s">
        <v>233</v>
      </c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6">
        <f>ROUND(SUM(AG100:AG106),2)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149" t="s">
        <v>221</v>
      </c>
      <c r="AR99" s="146"/>
      <c r="AS99" s="150">
        <f>ROUND(SUM(AS100:AS106),2)</f>
        <v>0</v>
      </c>
      <c r="AT99" s="151">
        <f t="shared" si="1"/>
        <v>0</v>
      </c>
      <c r="AU99" s="152">
        <f>ROUND(SUM(AU100:AU106),5)</f>
        <v>0</v>
      </c>
      <c r="AV99" s="151">
        <f>ROUND(AZ99*L29,2)</f>
        <v>0</v>
      </c>
      <c r="AW99" s="151">
        <f>ROUND(BA99*L30,2)</f>
        <v>0</v>
      </c>
      <c r="AX99" s="151">
        <f>ROUND(BB99*L29,2)</f>
        <v>0</v>
      </c>
      <c r="AY99" s="151">
        <f>ROUND(BC99*L30,2)</f>
        <v>0</v>
      </c>
      <c r="AZ99" s="151">
        <f>ROUND(SUM(AZ100:AZ106),2)</f>
        <v>0</v>
      </c>
      <c r="BA99" s="151">
        <f>ROUND(SUM(BA100:BA106),2)</f>
        <v>0</v>
      </c>
      <c r="BB99" s="151">
        <f>ROUND(SUM(BB100:BB106),2)</f>
        <v>0</v>
      </c>
      <c r="BC99" s="151">
        <f>ROUND(SUM(BC100:BC106),2)</f>
        <v>0</v>
      </c>
      <c r="BD99" s="153">
        <f>ROUND(SUM(BD100:BD106),2)</f>
        <v>0</v>
      </c>
      <c r="BS99" s="155" t="s">
        <v>74</v>
      </c>
      <c r="BT99" s="155" t="s">
        <v>82</v>
      </c>
      <c r="BU99" s="155" t="s">
        <v>215</v>
      </c>
      <c r="BV99" s="155" t="s">
        <v>216</v>
      </c>
      <c r="BW99" s="155" t="s">
        <v>234</v>
      </c>
      <c r="BX99" s="155" t="s">
        <v>186</v>
      </c>
      <c r="CL99" s="155" t="s">
        <v>17</v>
      </c>
      <c r="CM99" s="155" t="s">
        <v>9</v>
      </c>
    </row>
    <row r="100" spans="1:91" s="127" customFormat="1" ht="16.5" customHeight="1">
      <c r="A100" s="145" t="s">
        <v>218</v>
      </c>
      <c r="B100" s="128"/>
      <c r="C100" s="58"/>
      <c r="D100" s="58"/>
      <c r="E100" s="233" t="s">
        <v>235</v>
      </c>
      <c r="F100" s="233"/>
      <c r="G100" s="233"/>
      <c r="H100" s="233"/>
      <c r="I100" s="233"/>
      <c r="J100" s="58"/>
      <c r="K100" s="233" t="s">
        <v>236</v>
      </c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4">
        <f>'D.1.4.F.1 - SK'!J32</f>
        <v>0</v>
      </c>
      <c r="AH100" s="235"/>
      <c r="AI100" s="235"/>
      <c r="AJ100" s="235"/>
      <c r="AK100" s="235"/>
      <c r="AL100" s="235"/>
      <c r="AM100" s="235"/>
      <c r="AN100" s="234">
        <f t="shared" si="0"/>
        <v>0</v>
      </c>
      <c r="AO100" s="235"/>
      <c r="AP100" s="235"/>
      <c r="AQ100" s="156" t="s">
        <v>237</v>
      </c>
      <c r="AR100" s="128"/>
      <c r="AS100" s="157">
        <v>0</v>
      </c>
      <c r="AT100" s="31">
        <f t="shared" si="1"/>
        <v>0</v>
      </c>
      <c r="AU100" s="158">
        <f>'D.1.4.F.1 - SK'!P125</f>
        <v>0</v>
      </c>
      <c r="AV100" s="31">
        <f>'D.1.4.F.1 - SK'!J35</f>
        <v>0</v>
      </c>
      <c r="AW100" s="31">
        <f>'D.1.4.F.1 - SK'!J36</f>
        <v>0</v>
      </c>
      <c r="AX100" s="31">
        <f>'D.1.4.F.1 - SK'!J37</f>
        <v>0</v>
      </c>
      <c r="AY100" s="31">
        <f>'D.1.4.F.1 - SK'!J38</f>
        <v>0</v>
      </c>
      <c r="AZ100" s="31">
        <f>'D.1.4.F.1 - SK'!F35</f>
        <v>0</v>
      </c>
      <c r="BA100" s="31">
        <f>'D.1.4.F.1 - SK'!F36</f>
        <v>0</v>
      </c>
      <c r="BB100" s="31">
        <f>'D.1.4.F.1 - SK'!F37</f>
        <v>0</v>
      </c>
      <c r="BC100" s="31">
        <f>'D.1.4.F.1 - SK'!F38</f>
        <v>0</v>
      </c>
      <c r="BD100" s="159">
        <f>'D.1.4.F.1 - SK'!F39</f>
        <v>0</v>
      </c>
      <c r="BT100" s="20" t="s">
        <v>9</v>
      </c>
      <c r="BV100" s="20" t="s">
        <v>216</v>
      </c>
      <c r="BW100" s="20" t="s">
        <v>238</v>
      </c>
      <c r="BX100" s="20" t="s">
        <v>234</v>
      </c>
      <c r="CL100" s="20" t="s">
        <v>17</v>
      </c>
    </row>
    <row r="101" spans="1:91" s="127" customFormat="1" ht="16.5" customHeight="1">
      <c r="A101" s="145" t="s">
        <v>218</v>
      </c>
      <c r="B101" s="128"/>
      <c r="C101" s="58"/>
      <c r="D101" s="58"/>
      <c r="E101" s="233" t="s">
        <v>239</v>
      </c>
      <c r="F101" s="233"/>
      <c r="G101" s="233"/>
      <c r="H101" s="233"/>
      <c r="I101" s="233"/>
      <c r="J101" s="58"/>
      <c r="K101" s="233" t="s">
        <v>240</v>
      </c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4">
        <f>'D.1.4.F.2 - EPS'!J32</f>
        <v>0</v>
      </c>
      <c r="AH101" s="235"/>
      <c r="AI101" s="235"/>
      <c r="AJ101" s="235"/>
      <c r="AK101" s="235"/>
      <c r="AL101" s="235"/>
      <c r="AM101" s="235"/>
      <c r="AN101" s="234">
        <f t="shared" si="0"/>
        <v>0</v>
      </c>
      <c r="AO101" s="235"/>
      <c r="AP101" s="235"/>
      <c r="AQ101" s="156" t="s">
        <v>237</v>
      </c>
      <c r="AR101" s="128"/>
      <c r="AS101" s="157">
        <v>0</v>
      </c>
      <c r="AT101" s="31">
        <f t="shared" si="1"/>
        <v>0</v>
      </c>
      <c r="AU101" s="158">
        <f>'D.1.4.F.2 - EPS'!P123</f>
        <v>0</v>
      </c>
      <c r="AV101" s="31">
        <f>'D.1.4.F.2 - EPS'!J35</f>
        <v>0</v>
      </c>
      <c r="AW101" s="31">
        <f>'D.1.4.F.2 - EPS'!J36</f>
        <v>0</v>
      </c>
      <c r="AX101" s="31">
        <f>'D.1.4.F.2 - EPS'!J37</f>
        <v>0</v>
      </c>
      <c r="AY101" s="31">
        <f>'D.1.4.F.2 - EPS'!J38</f>
        <v>0</v>
      </c>
      <c r="AZ101" s="31">
        <f>'D.1.4.F.2 - EPS'!F35</f>
        <v>0</v>
      </c>
      <c r="BA101" s="31">
        <f>'D.1.4.F.2 - EPS'!F36</f>
        <v>0</v>
      </c>
      <c r="BB101" s="31">
        <f>'D.1.4.F.2 - EPS'!F37</f>
        <v>0</v>
      </c>
      <c r="BC101" s="31">
        <f>'D.1.4.F.2 - EPS'!F38</f>
        <v>0</v>
      </c>
      <c r="BD101" s="159">
        <f>'D.1.4.F.2 - EPS'!F39</f>
        <v>0</v>
      </c>
      <c r="BT101" s="20" t="s">
        <v>9</v>
      </c>
      <c r="BV101" s="20" t="s">
        <v>216</v>
      </c>
      <c r="BW101" s="20" t="s">
        <v>241</v>
      </c>
      <c r="BX101" s="20" t="s">
        <v>234</v>
      </c>
      <c r="CL101" s="20" t="s">
        <v>17</v>
      </c>
    </row>
    <row r="102" spans="1:91" s="127" customFormat="1" ht="16.5" customHeight="1">
      <c r="A102" s="145" t="s">
        <v>218</v>
      </c>
      <c r="B102" s="128"/>
      <c r="C102" s="58"/>
      <c r="D102" s="58"/>
      <c r="E102" s="233" t="s">
        <v>242</v>
      </c>
      <c r="F102" s="233"/>
      <c r="G102" s="233"/>
      <c r="H102" s="233"/>
      <c r="I102" s="233"/>
      <c r="J102" s="58"/>
      <c r="K102" s="233" t="s">
        <v>243</v>
      </c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4">
        <f>'D.1.4.F.3 - NZS'!J32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156" t="s">
        <v>237</v>
      </c>
      <c r="AR102" s="128"/>
      <c r="AS102" s="157">
        <v>0</v>
      </c>
      <c r="AT102" s="31">
        <f t="shared" si="1"/>
        <v>0</v>
      </c>
      <c r="AU102" s="158">
        <f>'D.1.4.F.3 - NZS'!P123</f>
        <v>0</v>
      </c>
      <c r="AV102" s="31">
        <f>'D.1.4.F.3 - NZS'!J35</f>
        <v>0</v>
      </c>
      <c r="AW102" s="31">
        <f>'D.1.4.F.3 - NZS'!J36</f>
        <v>0</v>
      </c>
      <c r="AX102" s="31">
        <f>'D.1.4.F.3 - NZS'!J37</f>
        <v>0</v>
      </c>
      <c r="AY102" s="31">
        <f>'D.1.4.F.3 - NZS'!J38</f>
        <v>0</v>
      </c>
      <c r="AZ102" s="31">
        <f>'D.1.4.F.3 - NZS'!F35</f>
        <v>0</v>
      </c>
      <c r="BA102" s="31">
        <f>'D.1.4.F.3 - NZS'!F36</f>
        <v>0</v>
      </c>
      <c r="BB102" s="31">
        <f>'D.1.4.F.3 - NZS'!F37</f>
        <v>0</v>
      </c>
      <c r="BC102" s="31">
        <f>'D.1.4.F.3 - NZS'!F38</f>
        <v>0</v>
      </c>
      <c r="BD102" s="159">
        <f>'D.1.4.F.3 - NZS'!F39</f>
        <v>0</v>
      </c>
      <c r="BT102" s="20" t="s">
        <v>9</v>
      </c>
      <c r="BV102" s="20" t="s">
        <v>216</v>
      </c>
      <c r="BW102" s="20" t="s">
        <v>244</v>
      </c>
      <c r="BX102" s="20" t="s">
        <v>234</v>
      </c>
      <c r="CL102" s="20" t="s">
        <v>17</v>
      </c>
    </row>
    <row r="103" spans="1:91" s="127" customFormat="1" ht="16.5" customHeight="1">
      <c r="A103" s="145" t="s">
        <v>218</v>
      </c>
      <c r="B103" s="128"/>
      <c r="C103" s="58"/>
      <c r="D103" s="58"/>
      <c r="E103" s="233" t="s">
        <v>245</v>
      </c>
      <c r="F103" s="233"/>
      <c r="G103" s="233"/>
      <c r="H103" s="233"/>
      <c r="I103" s="233"/>
      <c r="J103" s="58"/>
      <c r="K103" s="233" t="s">
        <v>246</v>
      </c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4">
        <f>'D.1.4.F.4 - CCTV'!J32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156" t="s">
        <v>237</v>
      </c>
      <c r="AR103" s="128"/>
      <c r="AS103" s="157">
        <v>0</v>
      </c>
      <c r="AT103" s="31">
        <f t="shared" si="1"/>
        <v>0</v>
      </c>
      <c r="AU103" s="158">
        <f>'D.1.4.F.4 - CCTV'!P122</f>
        <v>0</v>
      </c>
      <c r="AV103" s="31">
        <f>'D.1.4.F.4 - CCTV'!J35</f>
        <v>0</v>
      </c>
      <c r="AW103" s="31">
        <f>'D.1.4.F.4 - CCTV'!J36</f>
        <v>0</v>
      </c>
      <c r="AX103" s="31">
        <f>'D.1.4.F.4 - CCTV'!J37</f>
        <v>0</v>
      </c>
      <c r="AY103" s="31">
        <f>'D.1.4.F.4 - CCTV'!J38</f>
        <v>0</v>
      </c>
      <c r="AZ103" s="31">
        <f>'D.1.4.F.4 - CCTV'!F35</f>
        <v>0</v>
      </c>
      <c r="BA103" s="31">
        <f>'D.1.4.F.4 - CCTV'!F36</f>
        <v>0</v>
      </c>
      <c r="BB103" s="31">
        <f>'D.1.4.F.4 - CCTV'!F37</f>
        <v>0</v>
      </c>
      <c r="BC103" s="31">
        <f>'D.1.4.F.4 - CCTV'!F38</f>
        <v>0</v>
      </c>
      <c r="BD103" s="159">
        <f>'D.1.4.F.4 - CCTV'!F39</f>
        <v>0</v>
      </c>
      <c r="BT103" s="20" t="s">
        <v>9</v>
      </c>
      <c r="BV103" s="20" t="s">
        <v>216</v>
      </c>
      <c r="BW103" s="20" t="s">
        <v>247</v>
      </c>
      <c r="BX103" s="20" t="s">
        <v>234</v>
      </c>
      <c r="CL103" s="20" t="s">
        <v>17</v>
      </c>
    </row>
    <row r="104" spans="1:91" s="127" customFormat="1" ht="16.5" customHeight="1">
      <c r="A104" s="145" t="s">
        <v>218</v>
      </c>
      <c r="B104" s="128"/>
      <c r="C104" s="58"/>
      <c r="D104" s="58"/>
      <c r="E104" s="233" t="s">
        <v>248</v>
      </c>
      <c r="F104" s="233"/>
      <c r="G104" s="233"/>
      <c r="H104" s="233"/>
      <c r="I104" s="233"/>
      <c r="J104" s="58"/>
      <c r="K104" s="233" t="s">
        <v>249</v>
      </c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4">
        <f>'D.1.4.F.5 - ACS'!J32</f>
        <v>0</v>
      </c>
      <c r="AH104" s="235"/>
      <c r="AI104" s="235"/>
      <c r="AJ104" s="235"/>
      <c r="AK104" s="235"/>
      <c r="AL104" s="235"/>
      <c r="AM104" s="235"/>
      <c r="AN104" s="234">
        <f t="shared" si="0"/>
        <v>0</v>
      </c>
      <c r="AO104" s="235"/>
      <c r="AP104" s="235"/>
      <c r="AQ104" s="156" t="s">
        <v>237</v>
      </c>
      <c r="AR104" s="128"/>
      <c r="AS104" s="157">
        <v>0</v>
      </c>
      <c r="AT104" s="31">
        <f t="shared" si="1"/>
        <v>0</v>
      </c>
      <c r="AU104" s="158">
        <f>'D.1.4.F.5 - ACS'!P125</f>
        <v>0</v>
      </c>
      <c r="AV104" s="31">
        <f>'D.1.4.F.5 - ACS'!J35</f>
        <v>0</v>
      </c>
      <c r="AW104" s="31">
        <f>'D.1.4.F.5 - ACS'!J36</f>
        <v>0</v>
      </c>
      <c r="AX104" s="31">
        <f>'D.1.4.F.5 - ACS'!J37</f>
        <v>0</v>
      </c>
      <c r="AY104" s="31">
        <f>'D.1.4.F.5 - ACS'!J38</f>
        <v>0</v>
      </c>
      <c r="AZ104" s="31">
        <f>'D.1.4.F.5 - ACS'!F35</f>
        <v>0</v>
      </c>
      <c r="BA104" s="31">
        <f>'D.1.4.F.5 - ACS'!F36</f>
        <v>0</v>
      </c>
      <c r="BB104" s="31">
        <f>'D.1.4.F.5 - ACS'!F37</f>
        <v>0</v>
      </c>
      <c r="BC104" s="31">
        <f>'D.1.4.F.5 - ACS'!F38</f>
        <v>0</v>
      </c>
      <c r="BD104" s="159">
        <f>'D.1.4.F.5 - ACS'!F39</f>
        <v>0</v>
      </c>
      <c r="BT104" s="20" t="s">
        <v>9</v>
      </c>
      <c r="BV104" s="20" t="s">
        <v>216</v>
      </c>
      <c r="BW104" s="20" t="s">
        <v>250</v>
      </c>
      <c r="BX104" s="20" t="s">
        <v>234</v>
      </c>
      <c r="CL104" s="20" t="s">
        <v>17</v>
      </c>
    </row>
    <row r="105" spans="1:91" s="127" customFormat="1" ht="16.5" customHeight="1">
      <c r="A105" s="145" t="s">
        <v>218</v>
      </c>
      <c r="B105" s="128"/>
      <c r="C105" s="58"/>
      <c r="D105" s="58"/>
      <c r="E105" s="233" t="s">
        <v>251</v>
      </c>
      <c r="F105" s="233"/>
      <c r="G105" s="233"/>
      <c r="H105" s="233"/>
      <c r="I105" s="233"/>
      <c r="J105" s="58"/>
      <c r="K105" s="233" t="s">
        <v>221</v>
      </c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4">
        <f>'D.1.4.F.6 - STA'!J32</f>
        <v>0</v>
      </c>
      <c r="AH105" s="235"/>
      <c r="AI105" s="235"/>
      <c r="AJ105" s="235"/>
      <c r="AK105" s="235"/>
      <c r="AL105" s="235"/>
      <c r="AM105" s="235"/>
      <c r="AN105" s="234">
        <f t="shared" si="0"/>
        <v>0</v>
      </c>
      <c r="AO105" s="235"/>
      <c r="AP105" s="235"/>
      <c r="AQ105" s="156" t="s">
        <v>237</v>
      </c>
      <c r="AR105" s="128"/>
      <c r="AS105" s="157">
        <v>0</v>
      </c>
      <c r="AT105" s="31">
        <f t="shared" si="1"/>
        <v>0</v>
      </c>
      <c r="AU105" s="158">
        <f>'D.1.4.F.6 - STA'!P122</f>
        <v>0</v>
      </c>
      <c r="AV105" s="31">
        <f>'D.1.4.F.6 - STA'!J35</f>
        <v>0</v>
      </c>
      <c r="AW105" s="31">
        <f>'D.1.4.F.6 - STA'!J36</f>
        <v>0</v>
      </c>
      <c r="AX105" s="31">
        <f>'D.1.4.F.6 - STA'!J37</f>
        <v>0</v>
      </c>
      <c r="AY105" s="31">
        <f>'D.1.4.F.6 - STA'!J38</f>
        <v>0</v>
      </c>
      <c r="AZ105" s="31">
        <f>'D.1.4.F.6 - STA'!F35</f>
        <v>0</v>
      </c>
      <c r="BA105" s="31">
        <f>'D.1.4.F.6 - STA'!F36</f>
        <v>0</v>
      </c>
      <c r="BB105" s="31">
        <f>'D.1.4.F.6 - STA'!F37</f>
        <v>0</v>
      </c>
      <c r="BC105" s="31">
        <f>'D.1.4.F.6 - STA'!F38</f>
        <v>0</v>
      </c>
      <c r="BD105" s="159">
        <f>'D.1.4.F.6 - STA'!F39</f>
        <v>0</v>
      </c>
      <c r="BT105" s="20" t="s">
        <v>9</v>
      </c>
      <c r="BV105" s="20" t="s">
        <v>216</v>
      </c>
      <c r="BW105" s="20" t="s">
        <v>252</v>
      </c>
      <c r="BX105" s="20" t="s">
        <v>234</v>
      </c>
      <c r="CL105" s="20" t="s">
        <v>17</v>
      </c>
    </row>
    <row r="106" spans="1:91" s="127" customFormat="1" ht="16.5" customHeight="1">
      <c r="A106" s="145" t="s">
        <v>218</v>
      </c>
      <c r="B106" s="128"/>
      <c r="C106" s="58"/>
      <c r="D106" s="58"/>
      <c r="E106" s="233" t="s">
        <v>253</v>
      </c>
      <c r="F106" s="233"/>
      <c r="G106" s="233"/>
      <c r="H106" s="233"/>
      <c r="I106" s="233"/>
      <c r="J106" s="58"/>
      <c r="K106" s="233" t="s">
        <v>254</v>
      </c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4">
        <f>'D.1.4.F.7 - GN'!J32</f>
        <v>0</v>
      </c>
      <c r="AH106" s="235"/>
      <c r="AI106" s="235"/>
      <c r="AJ106" s="235"/>
      <c r="AK106" s="235"/>
      <c r="AL106" s="235"/>
      <c r="AM106" s="235"/>
      <c r="AN106" s="234">
        <f t="shared" si="0"/>
        <v>0</v>
      </c>
      <c r="AO106" s="235"/>
      <c r="AP106" s="235"/>
      <c r="AQ106" s="156" t="s">
        <v>237</v>
      </c>
      <c r="AR106" s="128"/>
      <c r="AS106" s="157">
        <v>0</v>
      </c>
      <c r="AT106" s="31">
        <f t="shared" si="1"/>
        <v>0</v>
      </c>
      <c r="AU106" s="158">
        <f>'D.1.4.F.7 - GN'!P123</f>
        <v>0</v>
      </c>
      <c r="AV106" s="31">
        <f>'D.1.4.F.7 - GN'!J35</f>
        <v>0</v>
      </c>
      <c r="AW106" s="31">
        <f>'D.1.4.F.7 - GN'!J36</f>
        <v>0</v>
      </c>
      <c r="AX106" s="31">
        <f>'D.1.4.F.7 - GN'!J37</f>
        <v>0</v>
      </c>
      <c r="AY106" s="31">
        <f>'D.1.4.F.7 - GN'!J38</f>
        <v>0</v>
      </c>
      <c r="AZ106" s="31">
        <f>'D.1.4.F.7 - GN'!F35</f>
        <v>0</v>
      </c>
      <c r="BA106" s="31">
        <f>'D.1.4.F.7 - GN'!F36</f>
        <v>0</v>
      </c>
      <c r="BB106" s="31">
        <f>'D.1.4.F.7 - GN'!F37</f>
        <v>0</v>
      </c>
      <c r="BC106" s="31">
        <f>'D.1.4.F.7 - GN'!F38</f>
        <v>0</v>
      </c>
      <c r="BD106" s="159">
        <f>'D.1.4.F.7 - GN'!F39</f>
        <v>0</v>
      </c>
      <c r="BT106" s="20" t="s">
        <v>9</v>
      </c>
      <c r="BV106" s="20" t="s">
        <v>216</v>
      </c>
      <c r="BW106" s="20" t="s">
        <v>255</v>
      </c>
      <c r="BX106" s="20" t="s">
        <v>234</v>
      </c>
      <c r="CL106" s="20" t="s">
        <v>17</v>
      </c>
    </row>
    <row r="107" spans="1:91" s="154" customFormat="1" ht="16.5" customHeight="1">
      <c r="A107" s="145" t="s">
        <v>218</v>
      </c>
      <c r="B107" s="146"/>
      <c r="C107" s="147"/>
      <c r="D107" s="230" t="s">
        <v>256</v>
      </c>
      <c r="E107" s="230"/>
      <c r="F107" s="230"/>
      <c r="G107" s="230"/>
      <c r="H107" s="230"/>
      <c r="I107" s="148"/>
      <c r="J107" s="230" t="s">
        <v>257</v>
      </c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1">
        <f>'D.1.4.G - Elektroinstalace'!J30</f>
        <v>0</v>
      </c>
      <c r="AH107" s="232"/>
      <c r="AI107" s="232"/>
      <c r="AJ107" s="232"/>
      <c r="AK107" s="232"/>
      <c r="AL107" s="232"/>
      <c r="AM107" s="232"/>
      <c r="AN107" s="231">
        <f t="shared" si="0"/>
        <v>0</v>
      </c>
      <c r="AO107" s="232"/>
      <c r="AP107" s="232"/>
      <c r="AQ107" s="149" t="s">
        <v>221</v>
      </c>
      <c r="AR107" s="146"/>
      <c r="AS107" s="150">
        <v>0</v>
      </c>
      <c r="AT107" s="151">
        <f t="shared" si="1"/>
        <v>0</v>
      </c>
      <c r="AU107" s="152">
        <f>'D.1.4.G - Elektroinstalace'!P124</f>
        <v>0</v>
      </c>
      <c r="AV107" s="151">
        <f>'D.1.4.G - Elektroinstalace'!J33</f>
        <v>0</v>
      </c>
      <c r="AW107" s="151">
        <f>'D.1.4.G - Elektroinstalace'!J34</f>
        <v>0</v>
      </c>
      <c r="AX107" s="151">
        <f>'D.1.4.G - Elektroinstalace'!J35</f>
        <v>0</v>
      </c>
      <c r="AY107" s="151">
        <f>'D.1.4.G - Elektroinstalace'!J36</f>
        <v>0</v>
      </c>
      <c r="AZ107" s="151">
        <f>'D.1.4.G - Elektroinstalace'!F33</f>
        <v>0</v>
      </c>
      <c r="BA107" s="151">
        <f>'D.1.4.G - Elektroinstalace'!F34</f>
        <v>0</v>
      </c>
      <c r="BB107" s="151">
        <f>'D.1.4.G - Elektroinstalace'!F35</f>
        <v>0</v>
      </c>
      <c r="BC107" s="151">
        <f>'D.1.4.G - Elektroinstalace'!F36</f>
        <v>0</v>
      </c>
      <c r="BD107" s="153">
        <f>'D.1.4.G - Elektroinstalace'!F37</f>
        <v>0</v>
      </c>
      <c r="BT107" s="155" t="s">
        <v>82</v>
      </c>
      <c r="BV107" s="155" t="s">
        <v>216</v>
      </c>
      <c r="BW107" s="155" t="s">
        <v>258</v>
      </c>
      <c r="BX107" s="155" t="s">
        <v>186</v>
      </c>
      <c r="CL107" s="155" t="s">
        <v>17</v>
      </c>
      <c r="CM107" s="155" t="s">
        <v>9</v>
      </c>
    </row>
    <row r="108" spans="1:91" s="154" customFormat="1" ht="16.5" customHeight="1">
      <c r="A108" s="145" t="s">
        <v>218</v>
      </c>
      <c r="B108" s="146"/>
      <c r="C108" s="147"/>
      <c r="D108" s="230" t="s">
        <v>259</v>
      </c>
      <c r="E108" s="230"/>
      <c r="F108" s="230"/>
      <c r="G108" s="230"/>
      <c r="H108" s="230"/>
      <c r="I108" s="148"/>
      <c r="J108" s="230" t="s">
        <v>260</v>
      </c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1">
        <f>'D.1.4.H - Bleskosvod'!J30</f>
        <v>0</v>
      </c>
      <c r="AH108" s="232"/>
      <c r="AI108" s="232"/>
      <c r="AJ108" s="232"/>
      <c r="AK108" s="232"/>
      <c r="AL108" s="232"/>
      <c r="AM108" s="232"/>
      <c r="AN108" s="231">
        <f t="shared" si="0"/>
        <v>0</v>
      </c>
      <c r="AO108" s="232"/>
      <c r="AP108" s="232"/>
      <c r="AQ108" s="149" t="s">
        <v>221</v>
      </c>
      <c r="AR108" s="146"/>
      <c r="AS108" s="150">
        <v>0</v>
      </c>
      <c r="AT108" s="151">
        <f t="shared" si="1"/>
        <v>0</v>
      </c>
      <c r="AU108" s="152">
        <f>'D.1.4.H - Bleskosvod'!P118</f>
        <v>0</v>
      </c>
      <c r="AV108" s="151">
        <f>'D.1.4.H - Bleskosvod'!J33</f>
        <v>0</v>
      </c>
      <c r="AW108" s="151">
        <f>'D.1.4.H - Bleskosvod'!J34</f>
        <v>0</v>
      </c>
      <c r="AX108" s="151">
        <f>'D.1.4.H - Bleskosvod'!J35</f>
        <v>0</v>
      </c>
      <c r="AY108" s="151">
        <f>'D.1.4.H - Bleskosvod'!J36</f>
        <v>0</v>
      </c>
      <c r="AZ108" s="151">
        <f>'D.1.4.H - Bleskosvod'!F33</f>
        <v>0</v>
      </c>
      <c r="BA108" s="151">
        <f>'D.1.4.H - Bleskosvod'!F34</f>
        <v>0</v>
      </c>
      <c r="BB108" s="151">
        <f>'D.1.4.H - Bleskosvod'!F35</f>
        <v>0</v>
      </c>
      <c r="BC108" s="151">
        <f>'D.1.4.H - Bleskosvod'!F36</f>
        <v>0</v>
      </c>
      <c r="BD108" s="153">
        <f>'D.1.4.H - Bleskosvod'!F37</f>
        <v>0</v>
      </c>
      <c r="BT108" s="155" t="s">
        <v>82</v>
      </c>
      <c r="BV108" s="155" t="s">
        <v>216</v>
      </c>
      <c r="BW108" s="155" t="s">
        <v>261</v>
      </c>
      <c r="BX108" s="155" t="s">
        <v>186</v>
      </c>
      <c r="CL108" s="155" t="s">
        <v>17</v>
      </c>
      <c r="CM108" s="155" t="s">
        <v>9</v>
      </c>
    </row>
    <row r="109" spans="1:91" s="154" customFormat="1" ht="16.5" customHeight="1">
      <c r="A109" s="145" t="s">
        <v>218</v>
      </c>
      <c r="B109" s="146"/>
      <c r="C109" s="147"/>
      <c r="D109" s="230" t="s">
        <v>262</v>
      </c>
      <c r="E109" s="230"/>
      <c r="F109" s="230"/>
      <c r="G109" s="230"/>
      <c r="H109" s="230"/>
      <c r="I109" s="148"/>
      <c r="J109" s="230" t="s">
        <v>263</v>
      </c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1">
        <f>'D.1.4.I - MaR'!J30</f>
        <v>0</v>
      </c>
      <c r="AH109" s="232"/>
      <c r="AI109" s="232"/>
      <c r="AJ109" s="232"/>
      <c r="AK109" s="232"/>
      <c r="AL109" s="232"/>
      <c r="AM109" s="232"/>
      <c r="AN109" s="231">
        <f t="shared" si="0"/>
        <v>0</v>
      </c>
      <c r="AO109" s="232"/>
      <c r="AP109" s="232"/>
      <c r="AQ109" s="149" t="s">
        <v>221</v>
      </c>
      <c r="AR109" s="146"/>
      <c r="AS109" s="150">
        <v>0</v>
      </c>
      <c r="AT109" s="151">
        <f t="shared" si="1"/>
        <v>0</v>
      </c>
      <c r="AU109" s="152">
        <f>'D.1.4.I - MaR'!P123</f>
        <v>0</v>
      </c>
      <c r="AV109" s="151">
        <f>'D.1.4.I - MaR'!J33</f>
        <v>0</v>
      </c>
      <c r="AW109" s="151">
        <f>'D.1.4.I - MaR'!J34</f>
        <v>0</v>
      </c>
      <c r="AX109" s="151">
        <f>'D.1.4.I - MaR'!J35</f>
        <v>0</v>
      </c>
      <c r="AY109" s="151">
        <f>'D.1.4.I - MaR'!J36</f>
        <v>0</v>
      </c>
      <c r="AZ109" s="151">
        <f>'D.1.4.I - MaR'!F33</f>
        <v>0</v>
      </c>
      <c r="BA109" s="151">
        <f>'D.1.4.I - MaR'!F34</f>
        <v>0</v>
      </c>
      <c r="BB109" s="151">
        <f>'D.1.4.I - MaR'!F35</f>
        <v>0</v>
      </c>
      <c r="BC109" s="151">
        <f>'D.1.4.I - MaR'!F36</f>
        <v>0</v>
      </c>
      <c r="BD109" s="153">
        <f>'D.1.4.I - MaR'!F37</f>
        <v>0</v>
      </c>
      <c r="BT109" s="155" t="s">
        <v>82</v>
      </c>
      <c r="BV109" s="155" t="s">
        <v>216</v>
      </c>
      <c r="BW109" s="155" t="s">
        <v>264</v>
      </c>
      <c r="BX109" s="155" t="s">
        <v>186</v>
      </c>
      <c r="CL109" s="155" t="s">
        <v>17</v>
      </c>
      <c r="CM109" s="155" t="s">
        <v>9</v>
      </c>
    </row>
    <row r="110" spans="1:91" s="154" customFormat="1" ht="16.5" customHeight="1">
      <c r="A110" s="145" t="s">
        <v>218</v>
      </c>
      <c r="B110" s="146"/>
      <c r="C110" s="147"/>
      <c r="D110" s="230" t="s">
        <v>75</v>
      </c>
      <c r="E110" s="230"/>
      <c r="F110" s="230"/>
      <c r="G110" s="230"/>
      <c r="H110" s="230"/>
      <c r="I110" s="148"/>
      <c r="J110" s="230" t="s">
        <v>76</v>
      </c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1">
        <f>'VRN - Vedlejší rozpočtové...'!J30</f>
        <v>0</v>
      </c>
      <c r="AH110" s="232"/>
      <c r="AI110" s="232"/>
      <c r="AJ110" s="232"/>
      <c r="AK110" s="232"/>
      <c r="AL110" s="232"/>
      <c r="AM110" s="232"/>
      <c r="AN110" s="231">
        <f t="shared" si="0"/>
        <v>0</v>
      </c>
      <c r="AO110" s="232"/>
      <c r="AP110" s="232"/>
      <c r="AQ110" s="149" t="s">
        <v>221</v>
      </c>
      <c r="AR110" s="146"/>
      <c r="AS110" s="160">
        <v>0</v>
      </c>
      <c r="AT110" s="161">
        <f t="shared" si="1"/>
        <v>0</v>
      </c>
      <c r="AU110" s="162">
        <f>'VRN - Vedlejší rozpočtové...'!P121</f>
        <v>0</v>
      </c>
      <c r="AV110" s="161">
        <f>'VRN - Vedlejší rozpočtové...'!J33</f>
        <v>0</v>
      </c>
      <c r="AW110" s="161">
        <f>'VRN - Vedlejší rozpočtové...'!J34</f>
        <v>0</v>
      </c>
      <c r="AX110" s="161">
        <f>'VRN - Vedlejší rozpočtové...'!J35</f>
        <v>0</v>
      </c>
      <c r="AY110" s="161">
        <f>'VRN - Vedlejší rozpočtové...'!J36</f>
        <v>0</v>
      </c>
      <c r="AZ110" s="161">
        <f>'VRN - Vedlejší rozpočtové...'!F33</f>
        <v>0</v>
      </c>
      <c r="BA110" s="161">
        <f>'VRN - Vedlejší rozpočtové...'!F34</f>
        <v>0</v>
      </c>
      <c r="BB110" s="161">
        <f>'VRN - Vedlejší rozpočtové...'!F35</f>
        <v>0</v>
      </c>
      <c r="BC110" s="161">
        <f>'VRN - Vedlejší rozpočtové...'!F36</f>
        <v>0</v>
      </c>
      <c r="BD110" s="163">
        <f>'VRN - Vedlejší rozpočtové...'!F37</f>
        <v>0</v>
      </c>
      <c r="BT110" s="155" t="s">
        <v>82</v>
      </c>
      <c r="BV110" s="155" t="s">
        <v>216</v>
      </c>
      <c r="BW110" s="155" t="s">
        <v>8</v>
      </c>
      <c r="BX110" s="155" t="s">
        <v>186</v>
      </c>
      <c r="CL110" s="155" t="s">
        <v>17</v>
      </c>
      <c r="CM110" s="155" t="s">
        <v>9</v>
      </c>
    </row>
    <row r="111" spans="1:91" s="18" customFormat="1" ht="30" customHeight="1">
      <c r="B111" s="19"/>
      <c r="AR111" s="19"/>
    </row>
    <row r="112" spans="1:91" s="18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19"/>
    </row>
  </sheetData>
  <sheetProtection algorithmName="SHA-512" hashValue="6Q2GX88u397DltDdbv58/6vF49wrLXUduM88kMiPeRKYTm+rdAu4peHdDe6dDNCRSJaQvMJwqWqmnMWhiTL0Nw==" saltValue="I/cjcOAIWvZnoNZgqoztVvILYUg8ByTE2GrWratbzSggg7jjTsc+CSzNqeK+my4tPgZ/bnEGt48hJeKEGnDRlA==" spinCount="100000" sheet="1" objects="1" scenarios="1" formatColumns="0" formatRows="0"/>
  <mergeCells count="102">
    <mergeCell ref="D110:H110"/>
    <mergeCell ref="J110:AF110"/>
    <mergeCell ref="AG110:AM110"/>
    <mergeCell ref="AN110:AP110"/>
    <mergeCell ref="D108:H108"/>
    <mergeCell ref="J108:AF108"/>
    <mergeCell ref="AG108:AM108"/>
    <mergeCell ref="AN108:AP108"/>
    <mergeCell ref="D109:H109"/>
    <mergeCell ref="J109:AF109"/>
    <mergeCell ref="AG109:AM109"/>
    <mergeCell ref="AN109:AP109"/>
    <mergeCell ref="E106:I106"/>
    <mergeCell ref="K106:AF106"/>
    <mergeCell ref="AG106:AM106"/>
    <mergeCell ref="AN106:AP106"/>
    <mergeCell ref="D107:H107"/>
    <mergeCell ref="J107:AF107"/>
    <mergeCell ref="AG107:AM107"/>
    <mergeCell ref="AN107:AP107"/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D.1.1 - Architektonicko -...'!C2" display="/" xr:uid="{5F581A4E-DA71-4BCC-9178-3C136B167CDA}"/>
    <hyperlink ref="A96" location="'D.1.4.A - Vytápění'!C2" display="/" xr:uid="{0E62FBB4-A087-43E4-AE2E-6A19B7519079}"/>
    <hyperlink ref="A97" location="'D.1.4.C - Vzduchotechnika...'!C2" display="/" xr:uid="{9DE5C2F9-BE11-4339-A383-A4CC42180DC3}"/>
    <hyperlink ref="A98" location="'D.1.4.E - Zdravotně techn...'!C2" display="/" xr:uid="{FCA949EF-C6B0-41B5-A5D9-7F4377594DA4}"/>
    <hyperlink ref="A100" location="'D.1.4.F.1 - SK'!C2" display="/" xr:uid="{F7777161-F4B5-400C-8123-F85F18CA72E8}"/>
    <hyperlink ref="A101" location="'D.1.4.F.2 - EPS'!C2" display="/" xr:uid="{A6233449-541E-4D06-8E40-70137DF025D0}"/>
    <hyperlink ref="A102" location="'D.1.4.F.3 - NZS'!C2" display="/" xr:uid="{B28D51D6-2553-4345-9AD9-D1AC508C8978}"/>
    <hyperlink ref="A103" location="'D.1.4.F.4 - CCTV'!C2" display="/" xr:uid="{A1506D27-0894-4199-B2F9-7C745B44C46D}"/>
    <hyperlink ref="A104" location="'D.1.4.F.5 - ACS'!C2" display="/" xr:uid="{E43C03C5-C001-442F-9B72-BB588AE5F67F}"/>
    <hyperlink ref="A105" location="'D.1.4.F.6 - STA'!C2" display="/" xr:uid="{122C7320-7F17-4EF3-8E8A-6B1224BF2C85}"/>
    <hyperlink ref="A106" location="'D.1.4.F.7 - GN'!C2" display="/" xr:uid="{090B312A-ADA4-4CBE-BF59-4535C234226B}"/>
    <hyperlink ref="A107" location="'D.1.4.G - Elektroinstalace'!C2" display="/" xr:uid="{E1C3BD43-0694-444A-BBDC-13042286B233}"/>
    <hyperlink ref="A108" location="'D.1.4.H - Bleskosvod'!C2" display="/" xr:uid="{59E28B83-372F-48F7-85A5-B7834ECEF2CE}"/>
    <hyperlink ref="A109" location="'D.1.4.I - MaR'!C2" display="/" xr:uid="{AE0CAE63-1465-4AA0-9D64-EFA32A483B6B}"/>
    <hyperlink ref="A110" location="'VRN - Vedlejší rozpočtové...'!C2" display="/" xr:uid="{5ABD0324-3CC0-48EC-B8DD-FDE88070FC29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FA51-D7FD-4DDC-AD78-083902C9F11F}">
  <sheetPr>
    <pageSetUpPr fitToPage="1"/>
  </sheetPr>
  <dimension ref="B2:BM1761"/>
  <sheetViews>
    <sheetView showGridLines="0" topLeftCell="A151" workbookViewId="0">
      <selection activeCell="I154" sqref="I154"/>
    </sheetView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5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222</v>
      </c>
      <c r="AZ2" s="164" t="s">
        <v>265</v>
      </c>
      <c r="BA2" s="164" t="s">
        <v>17</v>
      </c>
      <c r="BB2" s="164" t="s">
        <v>17</v>
      </c>
      <c r="BC2" s="164" t="s">
        <v>266</v>
      </c>
      <c r="BD2" s="164" t="s">
        <v>96</v>
      </c>
    </row>
    <row r="3" spans="2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  <c r="AZ3" s="164" t="s">
        <v>267</v>
      </c>
      <c r="BA3" s="164" t="s">
        <v>17</v>
      </c>
      <c r="BB3" s="164" t="s">
        <v>17</v>
      </c>
      <c r="BC3" s="164" t="s">
        <v>268</v>
      </c>
      <c r="BD3" s="164" t="s">
        <v>96</v>
      </c>
    </row>
    <row r="4" spans="2:56" ht="24.95" customHeight="1">
      <c r="B4" s="14"/>
      <c r="D4" s="15" t="s">
        <v>10</v>
      </c>
      <c r="L4" s="14"/>
      <c r="M4" s="16" t="s">
        <v>11</v>
      </c>
      <c r="AT4" s="11" t="s">
        <v>12</v>
      </c>
      <c r="AZ4" s="164" t="s">
        <v>269</v>
      </c>
      <c r="BA4" s="164" t="s">
        <v>17</v>
      </c>
      <c r="BB4" s="164" t="s">
        <v>17</v>
      </c>
      <c r="BC4" s="164" t="s">
        <v>270</v>
      </c>
      <c r="BD4" s="164" t="s">
        <v>96</v>
      </c>
    </row>
    <row r="5" spans="2:56" ht="6.95" customHeight="1">
      <c r="B5" s="14"/>
      <c r="L5" s="14"/>
      <c r="AZ5" s="164" t="s">
        <v>271</v>
      </c>
      <c r="BA5" s="164" t="s">
        <v>17</v>
      </c>
      <c r="BB5" s="164" t="s">
        <v>17</v>
      </c>
      <c r="BC5" s="164" t="s">
        <v>272</v>
      </c>
      <c r="BD5" s="164" t="s">
        <v>96</v>
      </c>
    </row>
    <row r="6" spans="2:56" ht="12" customHeight="1">
      <c r="B6" s="14"/>
      <c r="D6" s="17" t="s">
        <v>13</v>
      </c>
      <c r="L6" s="14"/>
      <c r="AZ6" s="164" t="s">
        <v>273</v>
      </c>
      <c r="BA6" s="164" t="s">
        <v>17</v>
      </c>
      <c r="BB6" s="164" t="s">
        <v>17</v>
      </c>
      <c r="BC6" s="164" t="s">
        <v>274</v>
      </c>
      <c r="BD6" s="164" t="s">
        <v>96</v>
      </c>
    </row>
    <row r="7" spans="2:5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  <c r="AZ7" s="164" t="s">
        <v>275</v>
      </c>
      <c r="BA7" s="164" t="s">
        <v>17</v>
      </c>
      <c r="BB7" s="164" t="s">
        <v>17</v>
      </c>
      <c r="BC7" s="164" t="s">
        <v>276</v>
      </c>
      <c r="BD7" s="164" t="s">
        <v>96</v>
      </c>
    </row>
    <row r="8" spans="2:56" s="18" customFormat="1" ht="12" customHeight="1">
      <c r="B8" s="19"/>
      <c r="D8" s="17" t="s">
        <v>14</v>
      </c>
      <c r="L8" s="19"/>
      <c r="AZ8" s="164" t="s">
        <v>277</v>
      </c>
      <c r="BA8" s="164" t="s">
        <v>17</v>
      </c>
      <c r="BB8" s="164" t="s">
        <v>17</v>
      </c>
      <c r="BC8" s="164" t="s">
        <v>278</v>
      </c>
      <c r="BD8" s="164" t="s">
        <v>96</v>
      </c>
    </row>
    <row r="9" spans="2:56" s="18" customFormat="1" ht="16.5" customHeight="1">
      <c r="B9" s="19"/>
      <c r="E9" s="258" t="s">
        <v>279</v>
      </c>
      <c r="F9" s="272"/>
      <c r="G9" s="272"/>
      <c r="H9" s="272"/>
      <c r="L9" s="19"/>
      <c r="AZ9" s="164" t="s">
        <v>280</v>
      </c>
      <c r="BA9" s="164" t="s">
        <v>17</v>
      </c>
      <c r="BB9" s="164" t="s">
        <v>17</v>
      </c>
      <c r="BC9" s="164" t="s">
        <v>281</v>
      </c>
      <c r="BD9" s="164" t="s">
        <v>96</v>
      </c>
    </row>
    <row r="10" spans="2:56" s="18" customFormat="1">
      <c r="B10" s="19"/>
      <c r="L10" s="19"/>
      <c r="AZ10" s="164" t="s">
        <v>282</v>
      </c>
      <c r="BA10" s="164" t="s">
        <v>17</v>
      </c>
      <c r="BB10" s="164" t="s">
        <v>17</v>
      </c>
      <c r="BC10" s="164" t="s">
        <v>283</v>
      </c>
      <c r="BD10" s="164" t="s">
        <v>96</v>
      </c>
    </row>
    <row r="11" spans="2:5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  <c r="AZ11" s="164" t="s">
        <v>284</v>
      </c>
      <c r="BA11" s="164" t="s">
        <v>17</v>
      </c>
      <c r="BB11" s="164" t="s">
        <v>17</v>
      </c>
      <c r="BC11" s="164" t="s">
        <v>285</v>
      </c>
      <c r="BD11" s="164" t="s">
        <v>96</v>
      </c>
    </row>
    <row r="12" spans="2:5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  <c r="AZ12" s="164" t="s">
        <v>286</v>
      </c>
      <c r="BA12" s="164" t="s">
        <v>17</v>
      </c>
      <c r="BB12" s="164" t="s">
        <v>17</v>
      </c>
      <c r="BC12" s="164" t="s">
        <v>287</v>
      </c>
      <c r="BD12" s="164" t="s">
        <v>96</v>
      </c>
    </row>
    <row r="13" spans="2:56" s="18" customFormat="1" ht="10.9" customHeight="1">
      <c r="B13" s="19"/>
      <c r="L13" s="19"/>
      <c r="AZ13" s="164" t="s">
        <v>288</v>
      </c>
      <c r="BA13" s="164" t="s">
        <v>17</v>
      </c>
      <c r="BB13" s="164" t="s">
        <v>17</v>
      </c>
      <c r="BC13" s="164" t="s">
        <v>289</v>
      </c>
      <c r="BD13" s="164" t="s">
        <v>96</v>
      </c>
    </row>
    <row r="14" spans="2:5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  <c r="AZ14" s="164" t="s">
        <v>290</v>
      </c>
      <c r="BA14" s="164" t="s">
        <v>291</v>
      </c>
      <c r="BB14" s="164" t="s">
        <v>17</v>
      </c>
      <c r="BC14" s="164" t="s">
        <v>292</v>
      </c>
      <c r="BD14" s="164" t="s">
        <v>96</v>
      </c>
    </row>
    <row r="15" spans="2:5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  <c r="AZ15" s="164" t="s">
        <v>293</v>
      </c>
      <c r="BA15" s="164" t="s">
        <v>17</v>
      </c>
      <c r="BB15" s="164" t="s">
        <v>17</v>
      </c>
      <c r="BC15" s="164" t="s">
        <v>294</v>
      </c>
      <c r="BD15" s="164" t="s">
        <v>96</v>
      </c>
    </row>
    <row r="16" spans="2:56" s="18" customFormat="1" ht="6.95" customHeight="1">
      <c r="B16" s="19"/>
      <c r="L16" s="19"/>
      <c r="AZ16" s="164" t="s">
        <v>295</v>
      </c>
      <c r="BA16" s="164" t="s">
        <v>17</v>
      </c>
      <c r="BB16" s="164" t="s">
        <v>17</v>
      </c>
      <c r="BC16" s="164" t="s">
        <v>296</v>
      </c>
      <c r="BD16" s="164" t="s">
        <v>96</v>
      </c>
    </row>
    <row r="17" spans="2:56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  <c r="AZ17" s="164" t="s">
        <v>297</v>
      </c>
      <c r="BA17" s="164" t="s">
        <v>298</v>
      </c>
      <c r="BB17" s="164" t="s">
        <v>17</v>
      </c>
      <c r="BC17" s="164" t="s">
        <v>299</v>
      </c>
      <c r="BD17" s="164" t="s">
        <v>96</v>
      </c>
    </row>
    <row r="18" spans="2:56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  <c r="AZ18" s="164" t="s">
        <v>300</v>
      </c>
      <c r="BA18" s="164" t="s">
        <v>17</v>
      </c>
      <c r="BB18" s="164" t="s">
        <v>17</v>
      </c>
      <c r="BC18" s="164" t="s">
        <v>301</v>
      </c>
      <c r="BD18" s="164" t="s">
        <v>96</v>
      </c>
    </row>
    <row r="19" spans="2:56" s="18" customFormat="1" ht="6.95" customHeight="1">
      <c r="B19" s="19"/>
      <c r="L19" s="19"/>
      <c r="AZ19" s="164" t="s">
        <v>302</v>
      </c>
      <c r="BA19" s="164" t="s">
        <v>17</v>
      </c>
      <c r="BB19" s="164" t="s">
        <v>17</v>
      </c>
      <c r="BC19" s="164" t="s">
        <v>303</v>
      </c>
      <c r="BD19" s="164" t="s">
        <v>96</v>
      </c>
    </row>
    <row r="20" spans="2:56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  <c r="AZ20" s="164" t="s">
        <v>304</v>
      </c>
      <c r="BA20" s="164" t="s">
        <v>305</v>
      </c>
      <c r="BB20" s="164" t="s">
        <v>17</v>
      </c>
      <c r="BC20" s="164" t="s">
        <v>121</v>
      </c>
      <c r="BD20" s="164" t="s">
        <v>96</v>
      </c>
    </row>
    <row r="21" spans="2:56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  <c r="AZ21" s="164" t="s">
        <v>306</v>
      </c>
      <c r="BA21" s="164" t="s">
        <v>17</v>
      </c>
      <c r="BB21" s="164" t="s">
        <v>17</v>
      </c>
      <c r="BC21" s="164" t="s">
        <v>307</v>
      </c>
      <c r="BD21" s="164" t="s">
        <v>96</v>
      </c>
    </row>
    <row r="22" spans="2:56" s="18" customFormat="1" ht="6.95" customHeight="1">
      <c r="B22" s="19"/>
      <c r="L22" s="19"/>
      <c r="AZ22" s="164" t="s">
        <v>308</v>
      </c>
      <c r="BA22" s="164" t="s">
        <v>17</v>
      </c>
      <c r="BB22" s="164" t="s">
        <v>17</v>
      </c>
      <c r="BC22" s="164" t="s">
        <v>309</v>
      </c>
      <c r="BD22" s="164" t="s">
        <v>96</v>
      </c>
    </row>
    <row r="23" spans="2:56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  <c r="AZ23" s="164" t="s">
        <v>310</v>
      </c>
      <c r="BA23" s="164" t="s">
        <v>17</v>
      </c>
      <c r="BB23" s="164" t="s">
        <v>17</v>
      </c>
      <c r="BC23" s="164" t="s">
        <v>311</v>
      </c>
      <c r="BD23" s="164" t="s">
        <v>96</v>
      </c>
    </row>
    <row r="24" spans="2:56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  <c r="AZ24" s="164" t="s">
        <v>312</v>
      </c>
      <c r="BA24" s="164" t="s">
        <v>17</v>
      </c>
      <c r="BB24" s="164" t="s">
        <v>17</v>
      </c>
      <c r="BC24" s="164" t="s">
        <v>313</v>
      </c>
      <c r="BD24" s="164" t="s">
        <v>96</v>
      </c>
    </row>
    <row r="25" spans="2:56" s="18" customFormat="1" ht="6.95" customHeight="1">
      <c r="B25" s="19"/>
      <c r="L25" s="19"/>
      <c r="AZ25" s="164" t="s">
        <v>314</v>
      </c>
      <c r="BA25" s="164" t="s">
        <v>17</v>
      </c>
      <c r="BB25" s="164" t="s">
        <v>17</v>
      </c>
      <c r="BC25" s="164" t="s">
        <v>315</v>
      </c>
      <c r="BD25" s="164" t="s">
        <v>96</v>
      </c>
    </row>
    <row r="26" spans="2:56" s="18" customFormat="1" ht="12" customHeight="1">
      <c r="B26" s="19"/>
      <c r="D26" s="17" t="s">
        <v>29</v>
      </c>
      <c r="L26" s="19"/>
      <c r="AZ26" s="164" t="s">
        <v>316</v>
      </c>
      <c r="BA26" s="164" t="s">
        <v>17</v>
      </c>
      <c r="BB26" s="164" t="s">
        <v>17</v>
      </c>
      <c r="BC26" s="164" t="s">
        <v>5477</v>
      </c>
      <c r="BD26" s="164" t="s">
        <v>96</v>
      </c>
    </row>
    <row r="27" spans="2:56" s="23" customFormat="1" ht="16.5" customHeight="1">
      <c r="B27" s="24"/>
      <c r="E27" s="268" t="s">
        <v>17</v>
      </c>
      <c r="F27" s="268"/>
      <c r="G27" s="268"/>
      <c r="H27" s="268"/>
      <c r="L27" s="24"/>
      <c r="AZ27" s="165" t="s">
        <v>317</v>
      </c>
      <c r="BA27" s="165" t="s">
        <v>17</v>
      </c>
      <c r="BB27" s="165" t="s">
        <v>17</v>
      </c>
      <c r="BC27" s="165" t="s">
        <v>318</v>
      </c>
      <c r="BD27" s="165" t="s">
        <v>96</v>
      </c>
    </row>
    <row r="28" spans="2:56" s="18" customFormat="1" ht="6.95" customHeight="1">
      <c r="B28" s="19"/>
      <c r="L28" s="19"/>
      <c r="AZ28" s="164" t="s">
        <v>319</v>
      </c>
      <c r="BA28" s="164" t="s">
        <v>17</v>
      </c>
      <c r="BB28" s="164" t="s">
        <v>17</v>
      </c>
      <c r="BC28" s="164" t="s">
        <v>320</v>
      </c>
      <c r="BD28" s="164" t="s">
        <v>96</v>
      </c>
    </row>
    <row r="29" spans="2:56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  <c r="AZ29" s="164" t="s">
        <v>321</v>
      </c>
      <c r="BA29" s="164" t="s">
        <v>17</v>
      </c>
      <c r="BB29" s="164" t="s">
        <v>17</v>
      </c>
      <c r="BC29" s="164" t="s">
        <v>322</v>
      </c>
      <c r="BD29" s="164" t="s">
        <v>96</v>
      </c>
    </row>
    <row r="30" spans="2:56" s="18" customFormat="1" ht="25.35" customHeight="1">
      <c r="B30" s="19"/>
      <c r="D30" s="27" t="s">
        <v>30</v>
      </c>
      <c r="J30" s="28">
        <f>ROUND(J151, 2)</f>
        <v>0</v>
      </c>
      <c r="L30" s="19"/>
      <c r="AZ30" s="164" t="s">
        <v>323</v>
      </c>
      <c r="BA30" s="164" t="s">
        <v>17</v>
      </c>
      <c r="BB30" s="164" t="s">
        <v>17</v>
      </c>
      <c r="BC30" s="164" t="s">
        <v>324</v>
      </c>
      <c r="BD30" s="164" t="s">
        <v>96</v>
      </c>
    </row>
    <row r="31" spans="2:56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  <c r="AZ31" s="164" t="s">
        <v>325</v>
      </c>
      <c r="BA31" s="164" t="s">
        <v>17</v>
      </c>
      <c r="BB31" s="164" t="s">
        <v>17</v>
      </c>
      <c r="BC31" s="164" t="s">
        <v>326</v>
      </c>
      <c r="BD31" s="164" t="s">
        <v>96</v>
      </c>
    </row>
    <row r="32" spans="2:56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  <c r="AZ32" s="164" t="s">
        <v>327</v>
      </c>
      <c r="BA32" s="164" t="s">
        <v>17</v>
      </c>
      <c r="BB32" s="164" t="s">
        <v>17</v>
      </c>
      <c r="BC32" s="164" t="s">
        <v>328</v>
      </c>
      <c r="BD32" s="164" t="s">
        <v>96</v>
      </c>
    </row>
    <row r="33" spans="2:56" s="18" customFormat="1" ht="14.45" customHeight="1">
      <c r="B33" s="19"/>
      <c r="D33" s="30" t="s">
        <v>34</v>
      </c>
      <c r="E33" s="17" t="s">
        <v>35</v>
      </c>
      <c r="F33" s="31">
        <f>ROUND((SUM(BE151:BE1760)),  2)</f>
        <v>0</v>
      </c>
      <c r="I33" s="32">
        <v>0.21</v>
      </c>
      <c r="J33" s="31">
        <f>ROUND(((SUM(BE151:BE1760))*I33),  2)</f>
        <v>0</v>
      </c>
      <c r="L33" s="19"/>
      <c r="AZ33" s="164" t="s">
        <v>329</v>
      </c>
      <c r="BA33" s="164" t="s">
        <v>330</v>
      </c>
      <c r="BB33" s="164" t="s">
        <v>17</v>
      </c>
      <c r="BC33" s="164" t="s">
        <v>331</v>
      </c>
      <c r="BD33" s="164" t="s">
        <v>96</v>
      </c>
    </row>
    <row r="34" spans="2:56" s="18" customFormat="1" ht="14.45" customHeight="1">
      <c r="B34" s="19"/>
      <c r="E34" s="17" t="s">
        <v>36</v>
      </c>
      <c r="F34" s="31">
        <f>ROUND((SUM(BF151:BF1760)),  2)</f>
        <v>0</v>
      </c>
      <c r="I34" s="32">
        <v>0.12</v>
      </c>
      <c r="J34" s="31">
        <f>ROUND(((SUM(BF151:BF1760))*I34),  2)</f>
        <v>0</v>
      </c>
      <c r="L34" s="19"/>
      <c r="AZ34" s="164" t="s">
        <v>332</v>
      </c>
      <c r="BA34" s="164" t="s">
        <v>333</v>
      </c>
      <c r="BB34" s="164" t="s">
        <v>17</v>
      </c>
      <c r="BC34" s="164" t="s">
        <v>334</v>
      </c>
      <c r="BD34" s="164" t="s">
        <v>96</v>
      </c>
    </row>
    <row r="35" spans="2:56" s="18" customFormat="1" ht="14.45" hidden="1" customHeight="1">
      <c r="B35" s="19"/>
      <c r="E35" s="17" t="s">
        <v>37</v>
      </c>
      <c r="F35" s="31">
        <f>ROUND((SUM(BG151:BG1760)),  2)</f>
        <v>0</v>
      </c>
      <c r="I35" s="32">
        <v>0.21</v>
      </c>
      <c r="J35" s="31">
        <f>0</f>
        <v>0</v>
      </c>
      <c r="L35" s="19"/>
      <c r="AZ35" s="164" t="s">
        <v>335</v>
      </c>
      <c r="BA35" s="164" t="s">
        <v>333</v>
      </c>
      <c r="BB35" s="164" t="s">
        <v>17</v>
      </c>
      <c r="BC35" s="164" t="s">
        <v>336</v>
      </c>
      <c r="BD35" s="164" t="s">
        <v>96</v>
      </c>
    </row>
    <row r="36" spans="2:56" s="18" customFormat="1" ht="14.45" hidden="1" customHeight="1">
      <c r="B36" s="19"/>
      <c r="E36" s="17" t="s">
        <v>38</v>
      </c>
      <c r="F36" s="31">
        <f>ROUND((SUM(BH151:BH1760)),  2)</f>
        <v>0</v>
      </c>
      <c r="I36" s="32">
        <v>0.12</v>
      </c>
      <c r="J36" s="31">
        <f>0</f>
        <v>0</v>
      </c>
      <c r="L36" s="19"/>
      <c r="AZ36" s="164" t="s">
        <v>337</v>
      </c>
      <c r="BA36" s="164" t="s">
        <v>17</v>
      </c>
      <c r="BB36" s="164" t="s">
        <v>17</v>
      </c>
      <c r="BC36" s="164" t="s">
        <v>338</v>
      </c>
      <c r="BD36" s="164" t="s">
        <v>96</v>
      </c>
    </row>
    <row r="37" spans="2:56" s="18" customFormat="1" ht="14.45" hidden="1" customHeight="1">
      <c r="B37" s="19"/>
      <c r="E37" s="17" t="s">
        <v>39</v>
      </c>
      <c r="F37" s="31">
        <f>ROUND((SUM(BI151:BI1760)),  2)</f>
        <v>0</v>
      </c>
      <c r="I37" s="32">
        <v>0</v>
      </c>
      <c r="J37" s="31">
        <f>0</f>
        <v>0</v>
      </c>
      <c r="L37" s="19"/>
      <c r="AZ37" s="164" t="s">
        <v>339</v>
      </c>
      <c r="BA37" s="164" t="s">
        <v>17</v>
      </c>
      <c r="BB37" s="164" t="s">
        <v>17</v>
      </c>
      <c r="BC37" s="164" t="s">
        <v>5478</v>
      </c>
      <c r="BD37" s="164" t="s">
        <v>96</v>
      </c>
    </row>
    <row r="38" spans="2:56" s="18" customFormat="1" ht="6.95" customHeight="1">
      <c r="B38" s="19"/>
      <c r="L38" s="19"/>
      <c r="AZ38" s="164" t="s">
        <v>340</v>
      </c>
      <c r="BA38" s="164" t="s">
        <v>17</v>
      </c>
      <c r="BB38" s="164" t="s">
        <v>17</v>
      </c>
      <c r="BC38" s="164" t="s">
        <v>341</v>
      </c>
      <c r="BD38" s="164" t="s">
        <v>96</v>
      </c>
    </row>
    <row r="39" spans="2:56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  <c r="AZ39" s="164" t="s">
        <v>342</v>
      </c>
      <c r="BA39" s="164" t="s">
        <v>17</v>
      </c>
      <c r="BB39" s="164" t="s">
        <v>17</v>
      </c>
      <c r="BC39" s="164" t="s">
        <v>5479</v>
      </c>
      <c r="BD39" s="164" t="s">
        <v>96</v>
      </c>
    </row>
    <row r="40" spans="2:56" s="18" customFormat="1" ht="14.45" customHeight="1">
      <c r="B40" s="19"/>
      <c r="L40" s="19"/>
      <c r="AZ40" s="164" t="s">
        <v>343</v>
      </c>
      <c r="BA40" s="164" t="s">
        <v>17</v>
      </c>
      <c r="BB40" s="164" t="s">
        <v>17</v>
      </c>
      <c r="BC40" s="164" t="s">
        <v>344</v>
      </c>
      <c r="BD40" s="164" t="s">
        <v>96</v>
      </c>
    </row>
    <row r="41" spans="2:56" ht="14.45" customHeight="1">
      <c r="B41" s="14"/>
      <c r="L41" s="14"/>
      <c r="AZ41" s="164" t="s">
        <v>345</v>
      </c>
      <c r="BA41" s="164" t="s">
        <v>17</v>
      </c>
      <c r="BB41" s="164" t="s">
        <v>17</v>
      </c>
      <c r="BC41" s="164" t="s">
        <v>346</v>
      </c>
      <c r="BD41" s="164" t="s">
        <v>96</v>
      </c>
    </row>
    <row r="42" spans="2:56" ht="14.45" customHeight="1">
      <c r="B42" s="14"/>
      <c r="L42" s="14"/>
      <c r="AZ42" s="164" t="s">
        <v>347</v>
      </c>
      <c r="BA42" s="164" t="s">
        <v>17</v>
      </c>
      <c r="BB42" s="164" t="s">
        <v>17</v>
      </c>
      <c r="BC42" s="164" t="s">
        <v>348</v>
      </c>
      <c r="BD42" s="164" t="s">
        <v>96</v>
      </c>
    </row>
    <row r="43" spans="2:56" ht="14.45" customHeight="1">
      <c r="B43" s="14"/>
      <c r="L43" s="14"/>
      <c r="AZ43" s="164" t="s">
        <v>349</v>
      </c>
      <c r="BA43" s="164" t="s">
        <v>17</v>
      </c>
      <c r="BB43" s="164" t="s">
        <v>17</v>
      </c>
      <c r="BC43" s="164" t="s">
        <v>350</v>
      </c>
      <c r="BD43" s="164" t="s">
        <v>96</v>
      </c>
    </row>
    <row r="44" spans="2:56" ht="14.45" customHeight="1">
      <c r="B44" s="14"/>
      <c r="L44" s="14"/>
      <c r="AZ44" s="164" t="s">
        <v>351</v>
      </c>
      <c r="BA44" s="164" t="s">
        <v>17</v>
      </c>
      <c r="BB44" s="164" t="s">
        <v>17</v>
      </c>
      <c r="BC44" s="164" t="s">
        <v>5480</v>
      </c>
      <c r="BD44" s="164" t="s">
        <v>96</v>
      </c>
    </row>
    <row r="45" spans="2:56" ht="14.45" customHeight="1">
      <c r="B45" s="14"/>
      <c r="L45" s="14"/>
      <c r="AZ45" s="164" t="s">
        <v>352</v>
      </c>
      <c r="BA45" s="164" t="s">
        <v>17</v>
      </c>
      <c r="BB45" s="164" t="s">
        <v>17</v>
      </c>
      <c r="BC45" s="164" t="s">
        <v>5481</v>
      </c>
      <c r="BD45" s="164" t="s">
        <v>96</v>
      </c>
    </row>
    <row r="46" spans="2:56" ht="14.45" customHeight="1">
      <c r="B46" s="14"/>
      <c r="L46" s="14"/>
      <c r="AZ46" s="164" t="s">
        <v>353</v>
      </c>
      <c r="BA46" s="164" t="s">
        <v>354</v>
      </c>
      <c r="BB46" s="164" t="s">
        <v>17</v>
      </c>
      <c r="BC46" s="164" t="s">
        <v>355</v>
      </c>
      <c r="BD46" s="164" t="s">
        <v>96</v>
      </c>
    </row>
    <row r="47" spans="2:56" ht="14.45" customHeight="1">
      <c r="B47" s="14"/>
      <c r="L47" s="14"/>
      <c r="AZ47" s="164" t="s">
        <v>356</v>
      </c>
      <c r="BA47" s="164" t="s">
        <v>17</v>
      </c>
      <c r="BB47" s="164" t="s">
        <v>17</v>
      </c>
      <c r="BC47" s="164" t="s">
        <v>301</v>
      </c>
      <c r="BD47" s="164" t="s">
        <v>96</v>
      </c>
    </row>
    <row r="48" spans="2:56" ht="14.45" customHeight="1">
      <c r="B48" s="14"/>
      <c r="L48" s="14"/>
      <c r="AZ48" s="164" t="s">
        <v>357</v>
      </c>
      <c r="BA48" s="164" t="s">
        <v>17</v>
      </c>
      <c r="BB48" s="164" t="s">
        <v>17</v>
      </c>
      <c r="BC48" s="164" t="s">
        <v>358</v>
      </c>
      <c r="BD48" s="164" t="s">
        <v>96</v>
      </c>
    </row>
    <row r="49" spans="2:56" ht="14.45" customHeight="1">
      <c r="B49" s="14"/>
      <c r="L49" s="14"/>
      <c r="AZ49" s="164" t="s">
        <v>359</v>
      </c>
      <c r="BA49" s="164" t="s">
        <v>17</v>
      </c>
      <c r="BB49" s="164" t="s">
        <v>17</v>
      </c>
      <c r="BC49" s="164" t="s">
        <v>360</v>
      </c>
      <c r="BD49" s="164" t="s">
        <v>96</v>
      </c>
    </row>
    <row r="50" spans="2:56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  <c r="AZ50" s="164" t="s">
        <v>361</v>
      </c>
      <c r="BA50" s="164" t="s">
        <v>17</v>
      </c>
      <c r="BB50" s="164" t="s">
        <v>17</v>
      </c>
      <c r="BC50" s="164" t="s">
        <v>5482</v>
      </c>
      <c r="BD50" s="164" t="s">
        <v>96</v>
      </c>
    </row>
    <row r="51" spans="2:56">
      <c r="B51" s="14"/>
      <c r="L51" s="14"/>
      <c r="AZ51" s="164" t="s">
        <v>362</v>
      </c>
      <c r="BA51" s="164" t="s">
        <v>17</v>
      </c>
      <c r="BB51" s="164" t="s">
        <v>17</v>
      </c>
      <c r="BC51" s="164" t="s">
        <v>363</v>
      </c>
      <c r="BD51" s="164" t="s">
        <v>96</v>
      </c>
    </row>
    <row r="52" spans="2:56">
      <c r="B52" s="14"/>
      <c r="L52" s="14"/>
      <c r="AZ52" s="164" t="s">
        <v>364</v>
      </c>
      <c r="BA52" s="164" t="s">
        <v>17</v>
      </c>
      <c r="BB52" s="164" t="s">
        <v>17</v>
      </c>
      <c r="BC52" s="164" t="s">
        <v>5483</v>
      </c>
      <c r="BD52" s="164" t="s">
        <v>96</v>
      </c>
    </row>
    <row r="53" spans="2:56">
      <c r="B53" s="14"/>
      <c r="L53" s="14"/>
      <c r="AZ53" s="164" t="s">
        <v>365</v>
      </c>
      <c r="BA53" s="164" t="s">
        <v>17</v>
      </c>
      <c r="BB53" s="164" t="s">
        <v>17</v>
      </c>
      <c r="BC53" s="164" t="s">
        <v>366</v>
      </c>
      <c r="BD53" s="164" t="s">
        <v>96</v>
      </c>
    </row>
    <row r="54" spans="2:56">
      <c r="B54" s="14"/>
      <c r="L54" s="14"/>
      <c r="AZ54" s="164" t="s">
        <v>367</v>
      </c>
      <c r="BA54" s="164" t="s">
        <v>17</v>
      </c>
      <c r="BB54" s="164" t="s">
        <v>17</v>
      </c>
      <c r="BC54" s="164" t="s">
        <v>368</v>
      </c>
      <c r="BD54" s="164" t="s">
        <v>96</v>
      </c>
    </row>
    <row r="55" spans="2:56">
      <c r="B55" s="14"/>
      <c r="L55" s="14"/>
      <c r="AZ55" s="164" t="s">
        <v>369</v>
      </c>
      <c r="BA55" s="164" t="s">
        <v>17</v>
      </c>
      <c r="BB55" s="164" t="s">
        <v>17</v>
      </c>
      <c r="BC55" s="164" t="s">
        <v>370</v>
      </c>
      <c r="BD55" s="164" t="s">
        <v>96</v>
      </c>
    </row>
    <row r="56" spans="2:56">
      <c r="B56" s="14"/>
      <c r="L56" s="14"/>
      <c r="AZ56" s="164" t="s">
        <v>371</v>
      </c>
      <c r="BA56" s="164" t="s">
        <v>17</v>
      </c>
      <c r="BB56" s="164" t="s">
        <v>17</v>
      </c>
      <c r="BC56" s="164" t="s">
        <v>372</v>
      </c>
      <c r="BD56" s="164" t="s">
        <v>96</v>
      </c>
    </row>
    <row r="57" spans="2:56">
      <c r="B57" s="14"/>
      <c r="L57" s="14"/>
      <c r="AZ57" s="164" t="s">
        <v>373</v>
      </c>
      <c r="BA57" s="164" t="s">
        <v>17</v>
      </c>
      <c r="BB57" s="164" t="s">
        <v>17</v>
      </c>
      <c r="BC57" s="164" t="s">
        <v>374</v>
      </c>
      <c r="BD57" s="164" t="s">
        <v>96</v>
      </c>
    </row>
    <row r="58" spans="2:56">
      <c r="B58" s="14"/>
      <c r="L58" s="14"/>
      <c r="AZ58" s="164" t="s">
        <v>375</v>
      </c>
      <c r="BA58" s="164" t="s">
        <v>17</v>
      </c>
      <c r="BB58" s="164" t="s">
        <v>17</v>
      </c>
      <c r="BC58" s="164" t="s">
        <v>376</v>
      </c>
      <c r="BD58" s="164" t="s">
        <v>96</v>
      </c>
    </row>
    <row r="59" spans="2:56">
      <c r="B59" s="14"/>
      <c r="L59" s="14"/>
      <c r="AZ59" s="164" t="s">
        <v>377</v>
      </c>
      <c r="BA59" s="164" t="s">
        <v>17</v>
      </c>
      <c r="BB59" s="164" t="s">
        <v>17</v>
      </c>
      <c r="BC59" s="164" t="s">
        <v>378</v>
      </c>
      <c r="BD59" s="164" t="s">
        <v>96</v>
      </c>
    </row>
    <row r="60" spans="2:56">
      <c r="B60" s="14"/>
      <c r="L60" s="14"/>
      <c r="AZ60" s="164" t="s">
        <v>379</v>
      </c>
      <c r="BA60" s="164" t="s">
        <v>17</v>
      </c>
      <c r="BB60" s="164" t="s">
        <v>17</v>
      </c>
      <c r="BC60" s="164" t="s">
        <v>380</v>
      </c>
      <c r="BD60" s="164" t="s">
        <v>96</v>
      </c>
    </row>
    <row r="61" spans="2:56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  <c r="AZ61" s="164" t="s">
        <v>381</v>
      </c>
      <c r="BA61" s="164" t="s">
        <v>17</v>
      </c>
      <c r="BB61" s="164" t="s">
        <v>17</v>
      </c>
      <c r="BC61" s="164" t="s">
        <v>382</v>
      </c>
      <c r="BD61" s="164" t="s">
        <v>96</v>
      </c>
    </row>
    <row r="62" spans="2:56">
      <c r="B62" s="14"/>
      <c r="L62" s="14"/>
      <c r="AZ62" s="164" t="s">
        <v>383</v>
      </c>
      <c r="BA62" s="164" t="s">
        <v>17</v>
      </c>
      <c r="BB62" s="164" t="s">
        <v>17</v>
      </c>
      <c r="BC62" s="164" t="s">
        <v>384</v>
      </c>
      <c r="BD62" s="164" t="s">
        <v>96</v>
      </c>
    </row>
    <row r="63" spans="2:56">
      <c r="B63" s="14"/>
      <c r="L63" s="14"/>
      <c r="AZ63" s="164" t="s">
        <v>385</v>
      </c>
      <c r="BA63" s="164" t="s">
        <v>17</v>
      </c>
      <c r="BB63" s="164" t="s">
        <v>17</v>
      </c>
      <c r="BC63" s="164" t="s">
        <v>386</v>
      </c>
      <c r="BD63" s="164" t="s">
        <v>96</v>
      </c>
    </row>
    <row r="64" spans="2:56">
      <c r="B64" s="14"/>
      <c r="L64" s="14"/>
      <c r="AZ64" s="164" t="s">
        <v>387</v>
      </c>
      <c r="BA64" s="164" t="s">
        <v>388</v>
      </c>
      <c r="BB64" s="164" t="s">
        <v>17</v>
      </c>
      <c r="BC64" s="164" t="s">
        <v>389</v>
      </c>
      <c r="BD64" s="164" t="s">
        <v>96</v>
      </c>
    </row>
    <row r="65" spans="2:56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  <c r="AZ65" s="164" t="s">
        <v>390</v>
      </c>
      <c r="BA65" s="164" t="s">
        <v>391</v>
      </c>
      <c r="BB65" s="164" t="s">
        <v>17</v>
      </c>
      <c r="BC65" s="164" t="s">
        <v>392</v>
      </c>
      <c r="BD65" s="164" t="s">
        <v>96</v>
      </c>
    </row>
    <row r="66" spans="2:56">
      <c r="B66" s="14"/>
      <c r="L66" s="14"/>
      <c r="AZ66" s="164" t="s">
        <v>393</v>
      </c>
      <c r="BA66" s="164" t="s">
        <v>394</v>
      </c>
      <c r="BB66" s="164" t="s">
        <v>17</v>
      </c>
      <c r="BC66" s="164" t="s">
        <v>395</v>
      </c>
      <c r="BD66" s="164" t="s">
        <v>96</v>
      </c>
    </row>
    <row r="67" spans="2:56">
      <c r="B67" s="14"/>
      <c r="L67" s="14"/>
      <c r="AZ67" s="164" t="s">
        <v>396</v>
      </c>
      <c r="BA67" s="164" t="s">
        <v>17</v>
      </c>
      <c r="BB67" s="164" t="s">
        <v>17</v>
      </c>
      <c r="BC67" s="164" t="s">
        <v>397</v>
      </c>
      <c r="BD67" s="164" t="s">
        <v>96</v>
      </c>
    </row>
    <row r="68" spans="2:56">
      <c r="B68" s="14"/>
      <c r="L68" s="14"/>
      <c r="AZ68" s="164" t="s">
        <v>398</v>
      </c>
      <c r="BA68" s="164" t="s">
        <v>399</v>
      </c>
      <c r="BB68" s="164" t="s">
        <v>17</v>
      </c>
      <c r="BC68" s="164" t="s">
        <v>400</v>
      </c>
      <c r="BD68" s="164" t="s">
        <v>96</v>
      </c>
    </row>
    <row r="69" spans="2:56">
      <c r="B69" s="14"/>
      <c r="L69" s="14"/>
      <c r="AZ69" s="164" t="s">
        <v>401</v>
      </c>
      <c r="BA69" s="164" t="s">
        <v>17</v>
      </c>
      <c r="BB69" s="164" t="s">
        <v>17</v>
      </c>
      <c r="BC69" s="164" t="s">
        <v>402</v>
      </c>
      <c r="BD69" s="164" t="s">
        <v>96</v>
      </c>
    </row>
    <row r="70" spans="2:56">
      <c r="B70" s="14"/>
      <c r="L70" s="14"/>
      <c r="AZ70" s="164" t="s">
        <v>403</v>
      </c>
      <c r="BA70" s="164" t="s">
        <v>17</v>
      </c>
      <c r="BB70" s="164" t="s">
        <v>17</v>
      </c>
      <c r="BC70" s="164" t="s">
        <v>404</v>
      </c>
      <c r="BD70" s="164" t="s">
        <v>96</v>
      </c>
    </row>
    <row r="71" spans="2:56">
      <c r="B71" s="14"/>
      <c r="L71" s="14"/>
      <c r="AZ71" s="164" t="s">
        <v>405</v>
      </c>
      <c r="BA71" s="164" t="s">
        <v>406</v>
      </c>
      <c r="BB71" s="164" t="s">
        <v>17</v>
      </c>
      <c r="BC71" s="164" t="s">
        <v>407</v>
      </c>
      <c r="BD71" s="164" t="s">
        <v>96</v>
      </c>
    </row>
    <row r="72" spans="2:56">
      <c r="B72" s="14"/>
      <c r="L72" s="14"/>
      <c r="AZ72" s="164" t="s">
        <v>408</v>
      </c>
      <c r="BA72" s="164" t="s">
        <v>17</v>
      </c>
      <c r="BB72" s="164" t="s">
        <v>17</v>
      </c>
      <c r="BC72" s="164" t="s">
        <v>409</v>
      </c>
      <c r="BD72" s="164" t="s">
        <v>96</v>
      </c>
    </row>
    <row r="73" spans="2:56">
      <c r="B73" s="14"/>
      <c r="L73" s="14"/>
    </row>
    <row r="74" spans="2:56">
      <c r="B74" s="14"/>
      <c r="L74" s="14"/>
    </row>
    <row r="75" spans="2:56">
      <c r="B75" s="14"/>
      <c r="L75" s="14"/>
    </row>
    <row r="76" spans="2:56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56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D.1.1 - Architektonicko - stavební řešení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J151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410</v>
      </c>
      <c r="E97" s="56"/>
      <c r="F97" s="56"/>
      <c r="G97" s="56"/>
      <c r="H97" s="56"/>
      <c r="I97" s="56"/>
      <c r="J97" s="57">
        <f>J152</f>
        <v>0</v>
      </c>
      <c r="L97" s="54"/>
    </row>
    <row r="98" spans="2:12" s="58" customFormat="1" ht="19.899999999999999" customHeight="1">
      <c r="B98" s="59"/>
      <c r="D98" s="60" t="s">
        <v>411</v>
      </c>
      <c r="E98" s="61"/>
      <c r="F98" s="61"/>
      <c r="G98" s="61"/>
      <c r="H98" s="61"/>
      <c r="I98" s="61"/>
      <c r="J98" s="62">
        <f>J153</f>
        <v>0</v>
      </c>
      <c r="L98" s="59"/>
    </row>
    <row r="99" spans="2:12" s="58" customFormat="1" ht="19.899999999999999" customHeight="1">
      <c r="B99" s="59"/>
      <c r="D99" s="60" t="s">
        <v>412</v>
      </c>
      <c r="E99" s="61"/>
      <c r="F99" s="61"/>
      <c r="G99" s="61"/>
      <c r="H99" s="61"/>
      <c r="I99" s="61"/>
      <c r="J99" s="62">
        <f>J208</f>
        <v>0</v>
      </c>
      <c r="L99" s="59"/>
    </row>
    <row r="100" spans="2:12" s="58" customFormat="1" ht="19.899999999999999" customHeight="1">
      <c r="B100" s="59"/>
      <c r="D100" s="60" t="s">
        <v>413</v>
      </c>
      <c r="E100" s="61"/>
      <c r="F100" s="61"/>
      <c r="G100" s="61"/>
      <c r="H100" s="61"/>
      <c r="I100" s="61"/>
      <c r="J100" s="62">
        <f>J285</f>
        <v>0</v>
      </c>
      <c r="L100" s="59"/>
    </row>
    <row r="101" spans="2:12" s="58" customFormat="1" ht="19.899999999999999" customHeight="1">
      <c r="B101" s="59"/>
      <c r="D101" s="60" t="s">
        <v>414</v>
      </c>
      <c r="E101" s="61"/>
      <c r="F101" s="61"/>
      <c r="G101" s="61"/>
      <c r="H101" s="61"/>
      <c r="I101" s="61"/>
      <c r="J101" s="62">
        <f>J391</f>
        <v>0</v>
      </c>
      <c r="L101" s="59"/>
    </row>
    <row r="102" spans="2:12" s="58" customFormat="1" ht="19.899999999999999" customHeight="1">
      <c r="B102" s="59"/>
      <c r="D102" s="60" t="s">
        <v>415</v>
      </c>
      <c r="E102" s="61"/>
      <c r="F102" s="61"/>
      <c r="G102" s="61"/>
      <c r="H102" s="61"/>
      <c r="I102" s="61"/>
      <c r="J102" s="62">
        <f>J464</f>
        <v>0</v>
      </c>
      <c r="L102" s="59"/>
    </row>
    <row r="103" spans="2:12" s="58" customFormat="1" ht="14.85" customHeight="1">
      <c r="B103" s="59"/>
      <c r="D103" s="60" t="s">
        <v>416</v>
      </c>
      <c r="E103" s="61"/>
      <c r="F103" s="61"/>
      <c r="G103" s="61"/>
      <c r="H103" s="61"/>
      <c r="I103" s="61"/>
      <c r="J103" s="62">
        <f>J465</f>
        <v>0</v>
      </c>
      <c r="L103" s="59"/>
    </row>
    <row r="104" spans="2:12" s="58" customFormat="1" ht="14.85" customHeight="1">
      <c r="B104" s="59"/>
      <c r="D104" s="60" t="s">
        <v>417</v>
      </c>
      <c r="E104" s="61"/>
      <c r="F104" s="61"/>
      <c r="G104" s="61"/>
      <c r="H104" s="61"/>
      <c r="I104" s="61"/>
      <c r="J104" s="62">
        <f>J576</f>
        <v>0</v>
      </c>
      <c r="L104" s="59"/>
    </row>
    <row r="105" spans="2:12" s="58" customFormat="1" ht="14.85" customHeight="1">
      <c r="B105" s="59"/>
      <c r="D105" s="60" t="s">
        <v>418</v>
      </c>
      <c r="E105" s="61"/>
      <c r="F105" s="61"/>
      <c r="G105" s="61"/>
      <c r="H105" s="61"/>
      <c r="I105" s="61"/>
      <c r="J105" s="62">
        <f>J598</f>
        <v>0</v>
      </c>
      <c r="L105" s="59"/>
    </row>
    <row r="106" spans="2:12" s="58" customFormat="1" ht="19.899999999999999" customHeight="1">
      <c r="B106" s="59"/>
      <c r="D106" s="60" t="s">
        <v>419</v>
      </c>
      <c r="E106" s="61"/>
      <c r="F106" s="61"/>
      <c r="G106" s="61"/>
      <c r="H106" s="61"/>
      <c r="I106" s="61"/>
      <c r="J106" s="62">
        <f>J647</f>
        <v>0</v>
      </c>
      <c r="L106" s="59"/>
    </row>
    <row r="107" spans="2:12" s="58" customFormat="1" ht="14.85" customHeight="1">
      <c r="B107" s="59"/>
      <c r="D107" s="60" t="s">
        <v>420</v>
      </c>
      <c r="E107" s="61"/>
      <c r="F107" s="61"/>
      <c r="G107" s="61"/>
      <c r="H107" s="61"/>
      <c r="I107" s="61"/>
      <c r="J107" s="62">
        <f>J648</f>
        <v>0</v>
      </c>
      <c r="L107" s="59"/>
    </row>
    <row r="108" spans="2:12" s="58" customFormat="1" ht="14.85" customHeight="1">
      <c r="B108" s="59"/>
      <c r="D108" s="60" t="s">
        <v>421</v>
      </c>
      <c r="E108" s="61"/>
      <c r="F108" s="61"/>
      <c r="G108" s="61"/>
      <c r="H108" s="61"/>
      <c r="I108" s="61"/>
      <c r="J108" s="62">
        <f>J737</f>
        <v>0</v>
      </c>
      <c r="L108" s="59"/>
    </row>
    <row r="109" spans="2:12" s="58" customFormat="1" ht="19.899999999999999" customHeight="1">
      <c r="B109" s="59"/>
      <c r="D109" s="60" t="s">
        <v>422</v>
      </c>
      <c r="E109" s="61"/>
      <c r="F109" s="61"/>
      <c r="G109" s="61"/>
      <c r="H109" s="61"/>
      <c r="I109" s="61"/>
      <c r="J109" s="62">
        <f>J881</f>
        <v>0</v>
      </c>
      <c r="L109" s="59"/>
    </row>
    <row r="110" spans="2:12" s="58" customFormat="1" ht="19.899999999999999" customHeight="1">
      <c r="B110" s="59"/>
      <c r="D110" s="60" t="s">
        <v>423</v>
      </c>
      <c r="E110" s="61"/>
      <c r="F110" s="61"/>
      <c r="G110" s="61"/>
      <c r="H110" s="61"/>
      <c r="I110" s="61"/>
      <c r="J110" s="62">
        <f>J911</f>
        <v>0</v>
      </c>
      <c r="L110" s="59"/>
    </row>
    <row r="111" spans="2:12" s="53" customFormat="1" ht="24.95" customHeight="1">
      <c r="B111" s="54"/>
      <c r="D111" s="55" t="s">
        <v>424</v>
      </c>
      <c r="E111" s="56"/>
      <c r="F111" s="56"/>
      <c r="G111" s="56"/>
      <c r="H111" s="56"/>
      <c r="I111" s="56"/>
      <c r="J111" s="57">
        <f>J915</f>
        <v>0</v>
      </c>
      <c r="L111" s="54"/>
    </row>
    <row r="112" spans="2:12" s="58" customFormat="1" ht="19.899999999999999" customHeight="1">
      <c r="B112" s="59"/>
      <c r="D112" s="60" t="s">
        <v>425</v>
      </c>
      <c r="E112" s="61"/>
      <c r="F112" s="61"/>
      <c r="G112" s="61"/>
      <c r="H112" s="61"/>
      <c r="I112" s="61"/>
      <c r="J112" s="62">
        <f>J916</f>
        <v>0</v>
      </c>
      <c r="L112" s="59"/>
    </row>
    <row r="113" spans="2:12" s="58" customFormat="1" ht="19.899999999999999" customHeight="1">
      <c r="B113" s="59"/>
      <c r="D113" s="60" t="s">
        <v>426</v>
      </c>
      <c r="E113" s="61"/>
      <c r="F113" s="61"/>
      <c r="G113" s="61"/>
      <c r="H113" s="61"/>
      <c r="I113" s="61"/>
      <c r="J113" s="62">
        <f>J960</f>
        <v>0</v>
      </c>
      <c r="L113" s="59"/>
    </row>
    <row r="114" spans="2:12" s="58" customFormat="1" ht="19.899999999999999" customHeight="1">
      <c r="B114" s="59"/>
      <c r="D114" s="60" t="s">
        <v>427</v>
      </c>
      <c r="E114" s="61"/>
      <c r="F114" s="61"/>
      <c r="G114" s="61"/>
      <c r="H114" s="61"/>
      <c r="I114" s="61"/>
      <c r="J114" s="62">
        <f>J961</f>
        <v>0</v>
      </c>
      <c r="L114" s="59"/>
    </row>
    <row r="115" spans="2:12" s="58" customFormat="1" ht="19.899999999999999" customHeight="1">
      <c r="B115" s="59"/>
      <c r="D115" s="60" t="s">
        <v>428</v>
      </c>
      <c r="E115" s="61"/>
      <c r="F115" s="61"/>
      <c r="G115" s="61"/>
      <c r="H115" s="61"/>
      <c r="I115" s="61"/>
      <c r="J115" s="62">
        <f>J987</f>
        <v>0</v>
      </c>
      <c r="L115" s="59"/>
    </row>
    <row r="116" spans="2:12" s="58" customFormat="1" ht="19.899999999999999" customHeight="1">
      <c r="B116" s="59"/>
      <c r="D116" s="60" t="s">
        <v>429</v>
      </c>
      <c r="E116" s="61"/>
      <c r="F116" s="61"/>
      <c r="G116" s="61"/>
      <c r="H116" s="61"/>
      <c r="I116" s="61"/>
      <c r="J116" s="62">
        <f>J1086</f>
        <v>0</v>
      </c>
      <c r="L116" s="59"/>
    </row>
    <row r="117" spans="2:12" s="58" customFormat="1" ht="19.899999999999999" customHeight="1">
      <c r="B117" s="59"/>
      <c r="D117" s="60" t="s">
        <v>430</v>
      </c>
      <c r="E117" s="61"/>
      <c r="F117" s="61"/>
      <c r="G117" s="61"/>
      <c r="H117" s="61"/>
      <c r="I117" s="61"/>
      <c r="J117" s="62">
        <f>J1098</f>
        <v>0</v>
      </c>
      <c r="L117" s="59"/>
    </row>
    <row r="118" spans="2:12" s="58" customFormat="1" ht="19.899999999999999" customHeight="1">
      <c r="B118" s="59"/>
      <c r="D118" s="60" t="s">
        <v>431</v>
      </c>
      <c r="E118" s="61"/>
      <c r="F118" s="61"/>
      <c r="G118" s="61"/>
      <c r="H118" s="61"/>
      <c r="I118" s="61"/>
      <c r="J118" s="62">
        <f>J1103</f>
        <v>0</v>
      </c>
      <c r="L118" s="59"/>
    </row>
    <row r="119" spans="2:12" s="58" customFormat="1" ht="19.899999999999999" customHeight="1">
      <c r="B119" s="59"/>
      <c r="D119" s="60" t="s">
        <v>432</v>
      </c>
      <c r="E119" s="61"/>
      <c r="F119" s="61"/>
      <c r="G119" s="61"/>
      <c r="H119" s="61"/>
      <c r="I119" s="61"/>
      <c r="J119" s="62">
        <f>J1170</f>
        <v>0</v>
      </c>
      <c r="L119" s="59"/>
    </row>
    <row r="120" spans="2:12" s="58" customFormat="1" ht="19.899999999999999" customHeight="1">
      <c r="B120" s="59"/>
      <c r="D120" s="60" t="s">
        <v>433</v>
      </c>
      <c r="E120" s="61"/>
      <c r="F120" s="61"/>
      <c r="G120" s="61"/>
      <c r="H120" s="61"/>
      <c r="I120" s="61"/>
      <c r="J120" s="62">
        <f>J1209</f>
        <v>0</v>
      </c>
      <c r="L120" s="59"/>
    </row>
    <row r="121" spans="2:12" s="58" customFormat="1" ht="19.899999999999999" customHeight="1">
      <c r="B121" s="59"/>
      <c r="D121" s="60" t="s">
        <v>434</v>
      </c>
      <c r="E121" s="61"/>
      <c r="F121" s="61"/>
      <c r="G121" s="61"/>
      <c r="H121" s="61"/>
      <c r="I121" s="61"/>
      <c r="J121" s="62">
        <f>J1213</f>
        <v>0</v>
      </c>
      <c r="L121" s="59"/>
    </row>
    <row r="122" spans="2:12" s="58" customFormat="1" ht="19.899999999999999" customHeight="1">
      <c r="B122" s="59"/>
      <c r="D122" s="60" t="s">
        <v>435</v>
      </c>
      <c r="E122" s="61"/>
      <c r="F122" s="61"/>
      <c r="G122" s="61"/>
      <c r="H122" s="61"/>
      <c r="I122" s="61"/>
      <c r="J122" s="62">
        <f>J1379</f>
        <v>0</v>
      </c>
      <c r="L122" s="59"/>
    </row>
    <row r="123" spans="2:12" s="58" customFormat="1" ht="14.85" customHeight="1">
      <c r="B123" s="59"/>
      <c r="D123" s="60" t="s">
        <v>436</v>
      </c>
      <c r="E123" s="61"/>
      <c r="F123" s="61"/>
      <c r="G123" s="61"/>
      <c r="H123" s="61"/>
      <c r="I123" s="61"/>
      <c r="J123" s="62">
        <f>J1382</f>
        <v>0</v>
      </c>
      <c r="L123" s="59"/>
    </row>
    <row r="124" spans="2:12" s="58" customFormat="1" ht="14.85" customHeight="1">
      <c r="B124" s="59"/>
      <c r="D124" s="60" t="s">
        <v>437</v>
      </c>
      <c r="E124" s="61"/>
      <c r="F124" s="61"/>
      <c r="G124" s="61"/>
      <c r="H124" s="61"/>
      <c r="I124" s="61"/>
      <c r="J124" s="62">
        <f>J1417</f>
        <v>0</v>
      </c>
      <c r="L124" s="59"/>
    </row>
    <row r="125" spans="2:12" s="58" customFormat="1" ht="14.85" customHeight="1">
      <c r="B125" s="59"/>
      <c r="D125" s="60" t="s">
        <v>438</v>
      </c>
      <c r="E125" s="61"/>
      <c r="F125" s="61"/>
      <c r="G125" s="61"/>
      <c r="H125" s="61"/>
      <c r="I125" s="61"/>
      <c r="J125" s="62">
        <f>J1502</f>
        <v>0</v>
      </c>
      <c r="L125" s="59"/>
    </row>
    <row r="126" spans="2:12" s="58" customFormat="1" ht="19.899999999999999" customHeight="1">
      <c r="B126" s="59"/>
      <c r="D126" s="60" t="s">
        <v>439</v>
      </c>
      <c r="E126" s="61"/>
      <c r="F126" s="61"/>
      <c r="G126" s="61"/>
      <c r="H126" s="61"/>
      <c r="I126" s="61"/>
      <c r="J126" s="62">
        <f>J1565</f>
        <v>0</v>
      </c>
      <c r="L126" s="59"/>
    </row>
    <row r="127" spans="2:12" s="58" customFormat="1" ht="19.899999999999999" customHeight="1">
      <c r="B127" s="59"/>
      <c r="D127" s="60" t="s">
        <v>440</v>
      </c>
      <c r="E127" s="61"/>
      <c r="F127" s="61"/>
      <c r="G127" s="61"/>
      <c r="H127" s="61"/>
      <c r="I127" s="61"/>
      <c r="J127" s="62">
        <f>J1634</f>
        <v>0</v>
      </c>
      <c r="L127" s="59"/>
    </row>
    <row r="128" spans="2:12" s="58" customFormat="1" ht="19.899999999999999" customHeight="1">
      <c r="B128" s="59"/>
      <c r="D128" s="60" t="s">
        <v>441</v>
      </c>
      <c r="E128" s="61"/>
      <c r="F128" s="61"/>
      <c r="G128" s="61"/>
      <c r="H128" s="61"/>
      <c r="I128" s="61"/>
      <c r="J128" s="62">
        <f>J1643</f>
        <v>0</v>
      </c>
      <c r="L128" s="59"/>
    </row>
    <row r="129" spans="2:12" s="58" customFormat="1" ht="19.899999999999999" customHeight="1">
      <c r="B129" s="59"/>
      <c r="D129" s="60" t="s">
        <v>442</v>
      </c>
      <c r="E129" s="61"/>
      <c r="F129" s="61"/>
      <c r="G129" s="61"/>
      <c r="H129" s="61"/>
      <c r="I129" s="61"/>
      <c r="J129" s="62">
        <f>J1695</f>
        <v>0</v>
      </c>
      <c r="L129" s="59"/>
    </row>
    <row r="130" spans="2:12" s="58" customFormat="1" ht="19.899999999999999" customHeight="1">
      <c r="B130" s="59"/>
      <c r="D130" s="60" t="s">
        <v>5484</v>
      </c>
      <c r="E130" s="61"/>
      <c r="F130" s="61"/>
      <c r="G130" s="61"/>
      <c r="H130" s="61"/>
      <c r="I130" s="61"/>
      <c r="J130" s="62">
        <f>J1726</f>
        <v>0</v>
      </c>
      <c r="L130" s="59"/>
    </row>
    <row r="131" spans="2:12" s="58" customFormat="1" ht="19.899999999999999" customHeight="1">
      <c r="B131" s="59"/>
      <c r="D131" s="60" t="s">
        <v>443</v>
      </c>
      <c r="E131" s="61"/>
      <c r="F131" s="61"/>
      <c r="G131" s="61"/>
      <c r="H131" s="61"/>
      <c r="I131" s="61"/>
      <c r="J131" s="62">
        <f>J1737</f>
        <v>0</v>
      </c>
      <c r="L131" s="59"/>
    </row>
    <row r="132" spans="2:12" s="18" customFormat="1" ht="21.75" customHeight="1">
      <c r="B132" s="19"/>
      <c r="L132" s="19"/>
    </row>
    <row r="133" spans="2:12" s="18" customFormat="1" ht="6.95" customHeight="1">
      <c r="B133" s="46"/>
      <c r="C133" s="47"/>
      <c r="D133" s="47"/>
      <c r="E133" s="47"/>
      <c r="F133" s="47"/>
      <c r="G133" s="47"/>
      <c r="H133" s="47"/>
      <c r="I133" s="47"/>
      <c r="J133" s="47"/>
      <c r="K133" s="47"/>
      <c r="L133" s="19"/>
    </row>
    <row r="137" spans="2:12" s="18" customFormat="1" ht="6.95" customHeight="1"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19"/>
    </row>
    <row r="138" spans="2:12" s="18" customFormat="1" ht="24.95" customHeight="1">
      <c r="B138" s="19"/>
      <c r="C138" s="15" t="s">
        <v>58</v>
      </c>
      <c r="L138" s="19"/>
    </row>
    <row r="139" spans="2:12" s="18" customFormat="1" ht="6.95" customHeight="1">
      <c r="B139" s="19"/>
      <c r="L139" s="19"/>
    </row>
    <row r="140" spans="2:12" s="18" customFormat="1" ht="12" customHeight="1">
      <c r="B140" s="19"/>
      <c r="C140" s="17" t="s">
        <v>13</v>
      </c>
      <c r="L140" s="19"/>
    </row>
    <row r="141" spans="2:12" s="18" customFormat="1" ht="16.5" customHeight="1">
      <c r="B141" s="19"/>
      <c r="E141" s="273" t="str">
        <f>E7</f>
        <v>Přestavba objektu č. 5 na kolej - INV (Revize č.03)</v>
      </c>
      <c r="F141" s="274"/>
      <c r="G141" s="274"/>
      <c r="H141" s="274"/>
      <c r="L141" s="19"/>
    </row>
    <row r="142" spans="2:12" s="18" customFormat="1" ht="12" customHeight="1">
      <c r="B142" s="19"/>
      <c r="C142" s="17" t="s">
        <v>14</v>
      </c>
      <c r="L142" s="19"/>
    </row>
    <row r="143" spans="2:12" s="18" customFormat="1" ht="16.5" customHeight="1">
      <c r="B143" s="19"/>
      <c r="E143" s="258" t="str">
        <f>E9</f>
        <v>D.1.1 - Architektonicko - stavební řešení</v>
      </c>
      <c r="F143" s="272"/>
      <c r="G143" s="272"/>
      <c r="H143" s="272"/>
      <c r="L143" s="19"/>
    </row>
    <row r="144" spans="2:12" s="18" customFormat="1" ht="6.95" customHeight="1">
      <c r="B144" s="19"/>
      <c r="L144" s="19"/>
    </row>
    <row r="145" spans="2:65" s="18" customFormat="1" ht="12" customHeight="1">
      <c r="B145" s="19"/>
      <c r="C145" s="17" t="s">
        <v>19</v>
      </c>
      <c r="F145" s="20" t="str">
        <f>F12</f>
        <v>Weilova 1450, Praha 15, Hostivař</v>
      </c>
      <c r="I145" s="17" t="s">
        <v>21</v>
      </c>
      <c r="J145" s="21" t="str">
        <f>IF(J12="","",J12)</f>
        <v>7. 4. 2024</v>
      </c>
      <c r="L145" s="19"/>
    </row>
    <row r="146" spans="2:65" s="18" customFormat="1" ht="6.95" customHeight="1">
      <c r="B146" s="19"/>
      <c r="L146" s="19"/>
    </row>
    <row r="147" spans="2:65" s="18" customFormat="1" ht="15.2" customHeight="1">
      <c r="B147" s="19"/>
      <c r="C147" s="17" t="s">
        <v>22</v>
      </c>
      <c r="F147" s="20" t="str">
        <f>E15</f>
        <v xml:space="preserve"> </v>
      </c>
      <c r="I147" s="17" t="s">
        <v>26</v>
      </c>
      <c r="J147" s="25" t="str">
        <f>E21</f>
        <v>Digitronic CZ s.r.o.</v>
      </c>
      <c r="L147" s="19"/>
    </row>
    <row r="148" spans="2:65" s="18" customFormat="1" ht="15.2" customHeight="1">
      <c r="B148" s="19"/>
      <c r="C148" s="17" t="s">
        <v>25</v>
      </c>
      <c r="F148" s="20" t="str">
        <f>IF(E18="","",E18)</f>
        <v>Vyplň údaj</v>
      </c>
      <c r="I148" s="17" t="s">
        <v>28</v>
      </c>
      <c r="J148" s="25" t="str">
        <f>E24</f>
        <v xml:space="preserve"> </v>
      </c>
      <c r="L148" s="19"/>
    </row>
    <row r="149" spans="2:65" s="18" customFormat="1" ht="10.35" customHeight="1">
      <c r="B149" s="19"/>
      <c r="L149" s="19"/>
    </row>
    <row r="150" spans="2:65" s="63" customFormat="1" ht="29.25" customHeight="1">
      <c r="B150" s="64"/>
      <c r="C150" s="65" t="s">
        <v>59</v>
      </c>
      <c r="D150" s="66" t="s">
        <v>60</v>
      </c>
      <c r="E150" s="66" t="s">
        <v>61</v>
      </c>
      <c r="F150" s="66" t="s">
        <v>62</v>
      </c>
      <c r="G150" s="66" t="s">
        <v>63</v>
      </c>
      <c r="H150" s="66" t="s">
        <v>64</v>
      </c>
      <c r="I150" s="66" t="s">
        <v>65</v>
      </c>
      <c r="J150" s="66" t="s">
        <v>51</v>
      </c>
      <c r="K150" s="67" t="s">
        <v>66</v>
      </c>
      <c r="L150" s="64"/>
      <c r="M150" s="68" t="s">
        <v>17</v>
      </c>
      <c r="N150" s="69" t="s">
        <v>34</v>
      </c>
      <c r="O150" s="69" t="s">
        <v>67</v>
      </c>
      <c r="P150" s="69" t="s">
        <v>68</v>
      </c>
      <c r="Q150" s="69" t="s">
        <v>69</v>
      </c>
      <c r="R150" s="69" t="s">
        <v>70</v>
      </c>
      <c r="S150" s="69" t="s">
        <v>71</v>
      </c>
      <c r="T150" s="70" t="s">
        <v>72</v>
      </c>
    </row>
    <row r="151" spans="2:65" s="18" customFormat="1" ht="22.9" customHeight="1">
      <c r="B151" s="19"/>
      <c r="C151" s="71" t="s">
        <v>73</v>
      </c>
      <c r="J151" s="72">
        <f>BK151</f>
        <v>0</v>
      </c>
      <c r="L151" s="19"/>
      <c r="M151" s="73"/>
      <c r="N151" s="26"/>
      <c r="O151" s="26"/>
      <c r="P151" s="74">
        <f>P152+P915</f>
        <v>0</v>
      </c>
      <c r="Q151" s="26"/>
      <c r="R151" s="74">
        <f>R152+R915</f>
        <v>1724.3744342716998</v>
      </c>
      <c r="S151" s="26"/>
      <c r="T151" s="75">
        <f>T152+T915</f>
        <v>1570.0633222000001</v>
      </c>
      <c r="AT151" s="11" t="s">
        <v>74</v>
      </c>
      <c r="AU151" s="11" t="s">
        <v>53</v>
      </c>
      <c r="BK151" s="76">
        <f>BK152+BK915</f>
        <v>0</v>
      </c>
    </row>
    <row r="152" spans="2:65" s="77" customFormat="1" ht="25.9" customHeight="1">
      <c r="B152" s="78"/>
      <c r="D152" s="79" t="s">
        <v>74</v>
      </c>
      <c r="E152" s="80" t="s">
        <v>444</v>
      </c>
      <c r="F152" s="80" t="s">
        <v>445</v>
      </c>
      <c r="I152" s="81"/>
      <c r="J152" s="82">
        <f>BK152</f>
        <v>0</v>
      </c>
      <c r="L152" s="78"/>
      <c r="M152" s="83"/>
      <c r="P152" s="84">
        <f>P153+P208+P285+P391+P464+P647+P881+P911</f>
        <v>0</v>
      </c>
      <c r="R152" s="84">
        <f>R153+R208+R285+R391+R464+R647+R881+R911</f>
        <v>1451.1513194699999</v>
      </c>
      <c r="T152" s="85">
        <f>T153+T208+T285+T391+T464+T647+T881+T911</f>
        <v>1411.3772270000002</v>
      </c>
      <c r="AR152" s="79" t="s">
        <v>82</v>
      </c>
      <c r="AT152" s="86" t="s">
        <v>74</v>
      </c>
      <c r="AU152" s="86" t="s">
        <v>78</v>
      </c>
      <c r="AY152" s="79" t="s">
        <v>79</v>
      </c>
      <c r="BK152" s="87">
        <f>BK153+BK208+BK285+BK391+BK464+BK647+BK881+BK911</f>
        <v>0</v>
      </c>
    </row>
    <row r="153" spans="2:65" s="77" customFormat="1" ht="22.9" customHeight="1">
      <c r="B153" s="78"/>
      <c r="D153" s="79" t="s">
        <v>74</v>
      </c>
      <c r="E153" s="88" t="s">
        <v>82</v>
      </c>
      <c r="F153" s="88" t="s">
        <v>446</v>
      </c>
      <c r="I153" s="81"/>
      <c r="J153" s="89">
        <f>BK153</f>
        <v>0</v>
      </c>
      <c r="L153" s="78"/>
      <c r="M153" s="83"/>
      <c r="P153" s="84">
        <f>SUM(P154:P207)</f>
        <v>0</v>
      </c>
      <c r="R153" s="84">
        <f>SUM(R154:R207)</f>
        <v>0</v>
      </c>
      <c r="T153" s="85">
        <f>SUM(T154:T207)</f>
        <v>0</v>
      </c>
      <c r="AR153" s="79" t="s">
        <v>82</v>
      </c>
      <c r="AT153" s="86" t="s">
        <v>74</v>
      </c>
      <c r="AU153" s="86" t="s">
        <v>82</v>
      </c>
      <c r="AY153" s="79" t="s">
        <v>79</v>
      </c>
      <c r="BK153" s="87">
        <f>SUM(BK154:BK207)</f>
        <v>0</v>
      </c>
    </row>
    <row r="154" spans="2:65" s="18" customFormat="1" ht="16.5" customHeight="1">
      <c r="B154" s="19"/>
      <c r="C154" s="90" t="s">
        <v>82</v>
      </c>
      <c r="D154" s="90" t="s">
        <v>83</v>
      </c>
      <c r="E154" s="91" t="s">
        <v>447</v>
      </c>
      <c r="F154" s="92" t="s">
        <v>448</v>
      </c>
      <c r="G154" s="93" t="s">
        <v>86</v>
      </c>
      <c r="H154" s="94">
        <v>1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9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449</v>
      </c>
    </row>
    <row r="155" spans="2:65" s="18" customFormat="1">
      <c r="B155" s="19"/>
      <c r="D155" s="103" t="s">
        <v>89</v>
      </c>
      <c r="F155" s="104" t="s">
        <v>448</v>
      </c>
      <c r="I155" s="105"/>
      <c r="L155" s="19"/>
      <c r="M155" s="106"/>
      <c r="T155" s="107"/>
      <c r="AT155" s="11" t="s">
        <v>89</v>
      </c>
      <c r="AU155" s="11" t="s">
        <v>9</v>
      </c>
    </row>
    <row r="156" spans="2:65" s="18" customFormat="1" ht="24.2" customHeight="1">
      <c r="B156" s="19"/>
      <c r="C156" s="90" t="s">
        <v>9</v>
      </c>
      <c r="D156" s="90" t="s">
        <v>83</v>
      </c>
      <c r="E156" s="91" t="s">
        <v>450</v>
      </c>
      <c r="F156" s="92" t="s">
        <v>451</v>
      </c>
      <c r="G156" s="93" t="s">
        <v>452</v>
      </c>
      <c r="H156" s="94">
        <v>60</v>
      </c>
      <c r="I156" s="95"/>
      <c r="J156" s="96">
        <f>ROUND(I156*H156,2)</f>
        <v>0</v>
      </c>
      <c r="K156" s="92" t="s">
        <v>453</v>
      </c>
      <c r="L156" s="19"/>
      <c r="M156" s="97" t="s">
        <v>17</v>
      </c>
      <c r="N156" s="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103</v>
      </c>
      <c r="AT156" s="101" t="s">
        <v>83</v>
      </c>
      <c r="AU156" s="101" t="s">
        <v>9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454</v>
      </c>
    </row>
    <row r="157" spans="2:65" s="18" customFormat="1" ht="19.5">
      <c r="B157" s="19"/>
      <c r="D157" s="103" t="s">
        <v>89</v>
      </c>
      <c r="F157" s="104" t="s">
        <v>455</v>
      </c>
      <c r="I157" s="105"/>
      <c r="L157" s="19"/>
      <c r="M157" s="106"/>
      <c r="T157" s="107"/>
      <c r="AT157" s="11" t="s">
        <v>89</v>
      </c>
      <c r="AU157" s="11" t="s">
        <v>9</v>
      </c>
    </row>
    <row r="158" spans="2:65" s="166" customFormat="1">
      <c r="B158" s="167"/>
      <c r="D158" s="103" t="s">
        <v>456</v>
      </c>
      <c r="E158" s="168" t="s">
        <v>17</v>
      </c>
      <c r="F158" s="169" t="s">
        <v>457</v>
      </c>
      <c r="H158" s="168" t="s">
        <v>17</v>
      </c>
      <c r="I158" s="170"/>
      <c r="L158" s="167"/>
      <c r="M158" s="171"/>
      <c r="T158" s="172"/>
      <c r="AT158" s="168" t="s">
        <v>456</v>
      </c>
      <c r="AU158" s="168" t="s">
        <v>9</v>
      </c>
      <c r="AV158" s="166" t="s">
        <v>82</v>
      </c>
      <c r="AW158" s="166" t="s">
        <v>197</v>
      </c>
      <c r="AX158" s="166" t="s">
        <v>78</v>
      </c>
      <c r="AY158" s="168" t="s">
        <v>79</v>
      </c>
    </row>
    <row r="159" spans="2:65" s="173" customFormat="1">
      <c r="B159" s="174"/>
      <c r="D159" s="103" t="s">
        <v>456</v>
      </c>
      <c r="E159" s="175" t="s">
        <v>17</v>
      </c>
      <c r="F159" s="176" t="s">
        <v>458</v>
      </c>
      <c r="H159" s="177">
        <v>60</v>
      </c>
      <c r="I159" s="178"/>
      <c r="L159" s="174"/>
      <c r="M159" s="179"/>
      <c r="T159" s="180"/>
      <c r="AT159" s="175" t="s">
        <v>456</v>
      </c>
      <c r="AU159" s="175" t="s">
        <v>9</v>
      </c>
      <c r="AV159" s="173" t="s">
        <v>9</v>
      </c>
      <c r="AW159" s="173" t="s">
        <v>197</v>
      </c>
      <c r="AX159" s="173" t="s">
        <v>82</v>
      </c>
      <c r="AY159" s="175" t="s">
        <v>79</v>
      </c>
    </row>
    <row r="160" spans="2:65" s="18" customFormat="1" ht="33" customHeight="1">
      <c r="B160" s="19"/>
      <c r="C160" s="90" t="s">
        <v>96</v>
      </c>
      <c r="D160" s="90" t="s">
        <v>83</v>
      </c>
      <c r="E160" s="91" t="s">
        <v>459</v>
      </c>
      <c r="F160" s="92" t="s">
        <v>460</v>
      </c>
      <c r="G160" s="93" t="s">
        <v>461</v>
      </c>
      <c r="H160" s="94">
        <v>250</v>
      </c>
      <c r="I160" s="95"/>
      <c r="J160" s="96">
        <f>ROUND(I160*H160,2)</f>
        <v>0</v>
      </c>
      <c r="K160" s="92" t="s">
        <v>453</v>
      </c>
      <c r="L160" s="19"/>
      <c r="M160" s="97" t="s">
        <v>17</v>
      </c>
      <c r="N160" s="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103</v>
      </c>
      <c r="AT160" s="101" t="s">
        <v>83</v>
      </c>
      <c r="AU160" s="101" t="s">
        <v>9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462</v>
      </c>
    </row>
    <row r="161" spans="2:65" s="18" customFormat="1" ht="29.25">
      <c r="B161" s="19"/>
      <c r="D161" s="103" t="s">
        <v>89</v>
      </c>
      <c r="F161" s="104" t="s">
        <v>463</v>
      </c>
      <c r="I161" s="105"/>
      <c r="L161" s="19"/>
      <c r="M161" s="106"/>
      <c r="T161" s="107"/>
      <c r="AT161" s="11" t="s">
        <v>89</v>
      </c>
      <c r="AU161" s="11" t="s">
        <v>9</v>
      </c>
    </row>
    <row r="162" spans="2:65" s="166" customFormat="1">
      <c r="B162" s="167"/>
      <c r="D162" s="103" t="s">
        <v>456</v>
      </c>
      <c r="E162" s="168" t="s">
        <v>17</v>
      </c>
      <c r="F162" s="169" t="s">
        <v>464</v>
      </c>
      <c r="H162" s="168" t="s">
        <v>17</v>
      </c>
      <c r="I162" s="170"/>
      <c r="L162" s="167"/>
      <c r="M162" s="171"/>
      <c r="T162" s="172"/>
      <c r="AT162" s="168" t="s">
        <v>456</v>
      </c>
      <c r="AU162" s="168" t="s">
        <v>9</v>
      </c>
      <c r="AV162" s="166" t="s">
        <v>82</v>
      </c>
      <c r="AW162" s="166" t="s">
        <v>197</v>
      </c>
      <c r="AX162" s="166" t="s">
        <v>78</v>
      </c>
      <c r="AY162" s="168" t="s">
        <v>79</v>
      </c>
    </row>
    <row r="163" spans="2:65" s="173" customFormat="1">
      <c r="B163" s="174"/>
      <c r="D163" s="103" t="s">
        <v>456</v>
      </c>
      <c r="E163" s="175" t="s">
        <v>17</v>
      </c>
      <c r="F163" s="176" t="s">
        <v>465</v>
      </c>
      <c r="H163" s="177">
        <v>250</v>
      </c>
      <c r="I163" s="178"/>
      <c r="L163" s="174"/>
      <c r="M163" s="179"/>
      <c r="T163" s="180"/>
      <c r="AT163" s="175" t="s">
        <v>456</v>
      </c>
      <c r="AU163" s="175" t="s">
        <v>9</v>
      </c>
      <c r="AV163" s="173" t="s">
        <v>9</v>
      </c>
      <c r="AW163" s="173" t="s">
        <v>197</v>
      </c>
      <c r="AX163" s="173" t="s">
        <v>82</v>
      </c>
      <c r="AY163" s="175" t="s">
        <v>79</v>
      </c>
    </row>
    <row r="164" spans="2:65" s="18" customFormat="1" ht="24.2" customHeight="1">
      <c r="B164" s="19"/>
      <c r="C164" s="90" t="s">
        <v>103</v>
      </c>
      <c r="D164" s="90" t="s">
        <v>83</v>
      </c>
      <c r="E164" s="91" t="s">
        <v>466</v>
      </c>
      <c r="F164" s="92" t="s">
        <v>467</v>
      </c>
      <c r="G164" s="93" t="s">
        <v>461</v>
      </c>
      <c r="H164" s="94">
        <v>58.3</v>
      </c>
      <c r="I164" s="95"/>
      <c r="J164" s="96">
        <f>ROUND(I164*H164,2)</f>
        <v>0</v>
      </c>
      <c r="K164" s="92" t="s">
        <v>453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103</v>
      </c>
      <c r="AT164" s="101" t="s">
        <v>83</v>
      </c>
      <c r="AU164" s="101" t="s">
        <v>9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468</v>
      </c>
    </row>
    <row r="165" spans="2:65" s="18" customFormat="1" ht="19.5">
      <c r="B165" s="19"/>
      <c r="D165" s="103" t="s">
        <v>89</v>
      </c>
      <c r="F165" s="104" t="s">
        <v>469</v>
      </c>
      <c r="I165" s="105"/>
      <c r="L165" s="19"/>
      <c r="M165" s="106"/>
      <c r="T165" s="107"/>
      <c r="AT165" s="11" t="s">
        <v>89</v>
      </c>
      <c r="AU165" s="11" t="s">
        <v>9</v>
      </c>
    </row>
    <row r="166" spans="2:65" s="166" customFormat="1">
      <c r="B166" s="167"/>
      <c r="D166" s="103" t="s">
        <v>456</v>
      </c>
      <c r="E166" s="168" t="s">
        <v>17</v>
      </c>
      <c r="F166" s="169" t="s">
        <v>470</v>
      </c>
      <c r="H166" s="168" t="s">
        <v>17</v>
      </c>
      <c r="I166" s="170"/>
      <c r="L166" s="167"/>
      <c r="M166" s="171"/>
      <c r="T166" s="172"/>
      <c r="AT166" s="168" t="s">
        <v>456</v>
      </c>
      <c r="AU166" s="168" t="s">
        <v>9</v>
      </c>
      <c r="AV166" s="166" t="s">
        <v>82</v>
      </c>
      <c r="AW166" s="166" t="s">
        <v>197</v>
      </c>
      <c r="AX166" s="166" t="s">
        <v>78</v>
      </c>
      <c r="AY166" s="168" t="s">
        <v>79</v>
      </c>
    </row>
    <row r="167" spans="2:65" s="173" customFormat="1">
      <c r="B167" s="174"/>
      <c r="D167" s="103" t="s">
        <v>456</v>
      </c>
      <c r="E167" s="175" t="s">
        <v>17</v>
      </c>
      <c r="F167" s="176" t="s">
        <v>471</v>
      </c>
      <c r="H167" s="177">
        <v>58.3</v>
      </c>
      <c r="I167" s="178"/>
      <c r="L167" s="174"/>
      <c r="M167" s="179"/>
      <c r="T167" s="180"/>
      <c r="AT167" s="175" t="s">
        <v>456</v>
      </c>
      <c r="AU167" s="175" t="s">
        <v>9</v>
      </c>
      <c r="AV167" s="173" t="s">
        <v>9</v>
      </c>
      <c r="AW167" s="173" t="s">
        <v>197</v>
      </c>
      <c r="AX167" s="173" t="s">
        <v>82</v>
      </c>
      <c r="AY167" s="175" t="s">
        <v>79</v>
      </c>
    </row>
    <row r="168" spans="2:65" s="18" customFormat="1" ht="37.9" customHeight="1">
      <c r="B168" s="19"/>
      <c r="C168" s="90" t="s">
        <v>77</v>
      </c>
      <c r="D168" s="90" t="s">
        <v>83</v>
      </c>
      <c r="E168" s="91" t="s">
        <v>472</v>
      </c>
      <c r="F168" s="92" t="s">
        <v>473</v>
      </c>
      <c r="G168" s="93" t="s">
        <v>461</v>
      </c>
      <c r="H168" s="94">
        <v>34.396999999999998</v>
      </c>
      <c r="I168" s="95"/>
      <c r="J168" s="96">
        <f>ROUND(I168*H168,2)</f>
        <v>0</v>
      </c>
      <c r="K168" s="92" t="s">
        <v>453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9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474</v>
      </c>
    </row>
    <row r="169" spans="2:65" s="18" customFormat="1" ht="29.25">
      <c r="B169" s="19"/>
      <c r="D169" s="103" t="s">
        <v>89</v>
      </c>
      <c r="F169" s="104" t="s">
        <v>475</v>
      </c>
      <c r="I169" s="105"/>
      <c r="L169" s="19"/>
      <c r="M169" s="106"/>
      <c r="T169" s="107"/>
      <c r="AT169" s="11" t="s">
        <v>89</v>
      </c>
      <c r="AU169" s="11" t="s">
        <v>9</v>
      </c>
    </row>
    <row r="170" spans="2:65" s="18" customFormat="1" ht="19.5">
      <c r="B170" s="19"/>
      <c r="D170" s="103" t="s">
        <v>90</v>
      </c>
      <c r="F170" s="108" t="s">
        <v>476</v>
      </c>
      <c r="I170" s="105"/>
      <c r="L170" s="19"/>
      <c r="M170" s="106"/>
      <c r="T170" s="107"/>
      <c r="AT170" s="11" t="s">
        <v>90</v>
      </c>
      <c r="AU170" s="11" t="s">
        <v>9</v>
      </c>
    </row>
    <row r="171" spans="2:65" s="166" customFormat="1">
      <c r="B171" s="167"/>
      <c r="D171" s="103" t="s">
        <v>456</v>
      </c>
      <c r="E171" s="168" t="s">
        <v>17</v>
      </c>
      <c r="F171" s="169" t="s">
        <v>470</v>
      </c>
      <c r="H171" s="168" t="s">
        <v>17</v>
      </c>
      <c r="I171" s="170"/>
      <c r="L171" s="167"/>
      <c r="M171" s="171"/>
      <c r="T171" s="172"/>
      <c r="AT171" s="168" t="s">
        <v>456</v>
      </c>
      <c r="AU171" s="168" t="s">
        <v>9</v>
      </c>
      <c r="AV171" s="166" t="s">
        <v>82</v>
      </c>
      <c r="AW171" s="166" t="s">
        <v>197</v>
      </c>
      <c r="AX171" s="166" t="s">
        <v>78</v>
      </c>
      <c r="AY171" s="168" t="s">
        <v>79</v>
      </c>
    </row>
    <row r="172" spans="2:65" s="173" customFormat="1">
      <c r="B172" s="174"/>
      <c r="D172" s="103" t="s">
        <v>456</v>
      </c>
      <c r="E172" s="175" t="s">
        <v>17</v>
      </c>
      <c r="F172" s="176" t="s">
        <v>477</v>
      </c>
      <c r="H172" s="177">
        <v>29.15</v>
      </c>
      <c r="I172" s="178"/>
      <c r="L172" s="174"/>
      <c r="M172" s="179"/>
      <c r="T172" s="180"/>
      <c r="AT172" s="175" t="s">
        <v>456</v>
      </c>
      <c r="AU172" s="175" t="s">
        <v>9</v>
      </c>
      <c r="AV172" s="173" t="s">
        <v>9</v>
      </c>
      <c r="AW172" s="173" t="s">
        <v>197</v>
      </c>
      <c r="AX172" s="173" t="s">
        <v>82</v>
      </c>
      <c r="AY172" s="175" t="s">
        <v>79</v>
      </c>
    </row>
    <row r="173" spans="2:65" s="173" customFormat="1">
      <c r="B173" s="174"/>
      <c r="D173" s="103" t="s">
        <v>456</v>
      </c>
      <c r="F173" s="176" t="s">
        <v>478</v>
      </c>
      <c r="H173" s="177">
        <v>34.396999999999998</v>
      </c>
      <c r="I173" s="178"/>
      <c r="L173" s="174"/>
      <c r="M173" s="179"/>
      <c r="T173" s="180"/>
      <c r="AT173" s="175" t="s">
        <v>456</v>
      </c>
      <c r="AU173" s="175" t="s">
        <v>9</v>
      </c>
      <c r="AV173" s="173" t="s">
        <v>9</v>
      </c>
      <c r="AW173" s="173" t="s">
        <v>12</v>
      </c>
      <c r="AX173" s="173" t="s">
        <v>82</v>
      </c>
      <c r="AY173" s="175" t="s">
        <v>79</v>
      </c>
    </row>
    <row r="174" spans="2:65" s="18" customFormat="1" ht="37.9" customHeight="1">
      <c r="B174" s="19"/>
      <c r="C174" s="90" t="s">
        <v>112</v>
      </c>
      <c r="D174" s="90" t="s">
        <v>83</v>
      </c>
      <c r="E174" s="91" t="s">
        <v>479</v>
      </c>
      <c r="F174" s="92" t="s">
        <v>480</v>
      </c>
      <c r="G174" s="93" t="s">
        <v>461</v>
      </c>
      <c r="H174" s="94">
        <v>68.971000000000004</v>
      </c>
      <c r="I174" s="95"/>
      <c r="J174" s="96">
        <f>ROUND(I174*H174,2)</f>
        <v>0</v>
      </c>
      <c r="K174" s="92" t="s">
        <v>453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9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481</v>
      </c>
    </row>
    <row r="175" spans="2:65" s="18" customFormat="1" ht="39">
      <c r="B175" s="19"/>
      <c r="D175" s="103" t="s">
        <v>89</v>
      </c>
      <c r="F175" s="104" t="s">
        <v>482</v>
      </c>
      <c r="I175" s="105"/>
      <c r="L175" s="19"/>
      <c r="M175" s="106"/>
      <c r="T175" s="107"/>
      <c r="AT175" s="11" t="s">
        <v>89</v>
      </c>
      <c r="AU175" s="11" t="s">
        <v>9</v>
      </c>
    </row>
    <row r="176" spans="2:65" s="18" customFormat="1" ht="19.5">
      <c r="B176" s="19"/>
      <c r="D176" s="103" t="s">
        <v>90</v>
      </c>
      <c r="F176" s="108" t="s">
        <v>476</v>
      </c>
      <c r="I176" s="105"/>
      <c r="L176" s="19"/>
      <c r="M176" s="106"/>
      <c r="T176" s="107"/>
      <c r="AT176" s="11" t="s">
        <v>90</v>
      </c>
      <c r="AU176" s="11" t="s">
        <v>9</v>
      </c>
    </row>
    <row r="177" spans="2:65" s="173" customFormat="1">
      <c r="B177" s="174"/>
      <c r="D177" s="103" t="s">
        <v>456</v>
      </c>
      <c r="E177" s="175" t="s">
        <v>17</v>
      </c>
      <c r="F177" s="176" t="s">
        <v>483</v>
      </c>
      <c r="H177" s="177">
        <v>58.45</v>
      </c>
      <c r="I177" s="178"/>
      <c r="L177" s="174"/>
      <c r="M177" s="179"/>
      <c r="T177" s="180"/>
      <c r="AT177" s="175" t="s">
        <v>456</v>
      </c>
      <c r="AU177" s="175" t="s">
        <v>9</v>
      </c>
      <c r="AV177" s="173" t="s">
        <v>9</v>
      </c>
      <c r="AW177" s="173" t="s">
        <v>197</v>
      </c>
      <c r="AX177" s="173" t="s">
        <v>82</v>
      </c>
      <c r="AY177" s="175" t="s">
        <v>79</v>
      </c>
    </row>
    <row r="178" spans="2:65" s="173" customFormat="1">
      <c r="B178" s="174"/>
      <c r="D178" s="103" t="s">
        <v>456</v>
      </c>
      <c r="F178" s="176" t="s">
        <v>484</v>
      </c>
      <c r="H178" s="177">
        <v>68.971000000000004</v>
      </c>
      <c r="I178" s="178"/>
      <c r="L178" s="174"/>
      <c r="M178" s="179"/>
      <c r="T178" s="180"/>
      <c r="AT178" s="175" t="s">
        <v>456</v>
      </c>
      <c r="AU178" s="175" t="s">
        <v>9</v>
      </c>
      <c r="AV178" s="173" t="s">
        <v>9</v>
      </c>
      <c r="AW178" s="173" t="s">
        <v>12</v>
      </c>
      <c r="AX178" s="173" t="s">
        <v>82</v>
      </c>
      <c r="AY178" s="175" t="s">
        <v>79</v>
      </c>
    </row>
    <row r="179" spans="2:65" s="18" customFormat="1" ht="37.9" customHeight="1">
      <c r="B179" s="19"/>
      <c r="C179" s="90" t="s">
        <v>116</v>
      </c>
      <c r="D179" s="90" t="s">
        <v>83</v>
      </c>
      <c r="E179" s="91" t="s">
        <v>485</v>
      </c>
      <c r="F179" s="92" t="s">
        <v>486</v>
      </c>
      <c r="G179" s="93" t="s">
        <v>461</v>
      </c>
      <c r="H179" s="94">
        <v>163.19399999999999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9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487</v>
      </c>
    </row>
    <row r="180" spans="2:65" s="18" customFormat="1" ht="39">
      <c r="B180" s="19"/>
      <c r="D180" s="103" t="s">
        <v>89</v>
      </c>
      <c r="F180" s="104" t="s">
        <v>488</v>
      </c>
      <c r="I180" s="105"/>
      <c r="L180" s="19"/>
      <c r="M180" s="106"/>
      <c r="T180" s="107"/>
      <c r="AT180" s="11" t="s">
        <v>89</v>
      </c>
      <c r="AU180" s="11" t="s">
        <v>9</v>
      </c>
    </row>
    <row r="181" spans="2:65" s="18" customFormat="1" ht="19.5">
      <c r="B181" s="19"/>
      <c r="D181" s="103" t="s">
        <v>90</v>
      </c>
      <c r="F181" s="108" t="s">
        <v>476</v>
      </c>
      <c r="I181" s="105"/>
      <c r="L181" s="19"/>
      <c r="M181" s="106"/>
      <c r="T181" s="107"/>
      <c r="AT181" s="11" t="s">
        <v>90</v>
      </c>
      <c r="AU181" s="11" t="s">
        <v>9</v>
      </c>
    </row>
    <row r="182" spans="2:65" s="166" customFormat="1">
      <c r="B182" s="167"/>
      <c r="D182" s="103" t="s">
        <v>456</v>
      </c>
      <c r="E182" s="168" t="s">
        <v>17</v>
      </c>
      <c r="F182" s="169" t="s">
        <v>470</v>
      </c>
      <c r="H182" s="168" t="s">
        <v>17</v>
      </c>
      <c r="I182" s="170"/>
      <c r="L182" s="167"/>
      <c r="M182" s="171"/>
      <c r="T182" s="172"/>
      <c r="AT182" s="168" t="s">
        <v>456</v>
      </c>
      <c r="AU182" s="168" t="s">
        <v>9</v>
      </c>
      <c r="AV182" s="166" t="s">
        <v>82</v>
      </c>
      <c r="AW182" s="166" t="s">
        <v>197</v>
      </c>
      <c r="AX182" s="166" t="s">
        <v>78</v>
      </c>
      <c r="AY182" s="168" t="s">
        <v>79</v>
      </c>
    </row>
    <row r="183" spans="2:65" s="173" customFormat="1">
      <c r="B183" s="174"/>
      <c r="D183" s="103" t="s">
        <v>456</v>
      </c>
      <c r="E183" s="175" t="s">
        <v>17</v>
      </c>
      <c r="F183" s="176" t="s">
        <v>471</v>
      </c>
      <c r="H183" s="177">
        <v>58.3</v>
      </c>
      <c r="I183" s="178"/>
      <c r="L183" s="174"/>
      <c r="M183" s="179"/>
      <c r="T183" s="180"/>
      <c r="AT183" s="175" t="s">
        <v>456</v>
      </c>
      <c r="AU183" s="175" t="s">
        <v>9</v>
      </c>
      <c r="AV183" s="173" t="s">
        <v>9</v>
      </c>
      <c r="AW183" s="173" t="s">
        <v>197</v>
      </c>
      <c r="AX183" s="173" t="s">
        <v>78</v>
      </c>
      <c r="AY183" s="175" t="s">
        <v>79</v>
      </c>
    </row>
    <row r="184" spans="2:65" s="166" customFormat="1">
      <c r="B184" s="167"/>
      <c r="D184" s="103" t="s">
        <v>456</v>
      </c>
      <c r="E184" s="168" t="s">
        <v>17</v>
      </c>
      <c r="F184" s="169" t="s">
        <v>489</v>
      </c>
      <c r="H184" s="168" t="s">
        <v>17</v>
      </c>
      <c r="I184" s="170"/>
      <c r="L184" s="167"/>
      <c r="M184" s="171"/>
      <c r="T184" s="172"/>
      <c r="AT184" s="168" t="s">
        <v>456</v>
      </c>
      <c r="AU184" s="168" t="s">
        <v>9</v>
      </c>
      <c r="AV184" s="166" t="s">
        <v>82</v>
      </c>
      <c r="AW184" s="166" t="s">
        <v>197</v>
      </c>
      <c r="AX184" s="166" t="s">
        <v>78</v>
      </c>
      <c r="AY184" s="168" t="s">
        <v>79</v>
      </c>
    </row>
    <row r="185" spans="2:65" s="173" customFormat="1">
      <c r="B185" s="174"/>
      <c r="D185" s="103" t="s">
        <v>456</v>
      </c>
      <c r="E185" s="175" t="s">
        <v>17</v>
      </c>
      <c r="F185" s="176" t="s">
        <v>490</v>
      </c>
      <c r="H185" s="177">
        <v>80</v>
      </c>
      <c r="I185" s="178"/>
      <c r="L185" s="174"/>
      <c r="M185" s="179"/>
      <c r="T185" s="180"/>
      <c r="AT185" s="175" t="s">
        <v>456</v>
      </c>
      <c r="AU185" s="175" t="s">
        <v>9</v>
      </c>
      <c r="AV185" s="173" t="s">
        <v>9</v>
      </c>
      <c r="AW185" s="173" t="s">
        <v>197</v>
      </c>
      <c r="AX185" s="173" t="s">
        <v>78</v>
      </c>
      <c r="AY185" s="175" t="s">
        <v>79</v>
      </c>
    </row>
    <row r="186" spans="2:65" s="181" customFormat="1">
      <c r="B186" s="182"/>
      <c r="D186" s="103" t="s">
        <v>456</v>
      </c>
      <c r="E186" s="183" t="s">
        <v>17</v>
      </c>
      <c r="F186" s="184" t="s">
        <v>491</v>
      </c>
      <c r="H186" s="185">
        <v>138.30000000000001</v>
      </c>
      <c r="I186" s="186"/>
      <c r="L186" s="182"/>
      <c r="M186" s="187"/>
      <c r="T186" s="188"/>
      <c r="AT186" s="183" t="s">
        <v>456</v>
      </c>
      <c r="AU186" s="183" t="s">
        <v>9</v>
      </c>
      <c r="AV186" s="181" t="s">
        <v>103</v>
      </c>
      <c r="AW186" s="181" t="s">
        <v>197</v>
      </c>
      <c r="AX186" s="181" t="s">
        <v>82</v>
      </c>
      <c r="AY186" s="183" t="s">
        <v>79</v>
      </c>
    </row>
    <row r="187" spans="2:65" s="173" customFormat="1">
      <c r="B187" s="174"/>
      <c r="D187" s="103" t="s">
        <v>456</v>
      </c>
      <c r="F187" s="176" t="s">
        <v>492</v>
      </c>
      <c r="H187" s="177">
        <v>163.19399999999999</v>
      </c>
      <c r="I187" s="178"/>
      <c r="L187" s="174"/>
      <c r="M187" s="179"/>
      <c r="T187" s="180"/>
      <c r="AT187" s="175" t="s">
        <v>456</v>
      </c>
      <c r="AU187" s="175" t="s">
        <v>9</v>
      </c>
      <c r="AV187" s="173" t="s">
        <v>9</v>
      </c>
      <c r="AW187" s="173" t="s">
        <v>12</v>
      </c>
      <c r="AX187" s="173" t="s">
        <v>82</v>
      </c>
      <c r="AY187" s="175" t="s">
        <v>79</v>
      </c>
    </row>
    <row r="188" spans="2:65" s="18" customFormat="1" ht="33" customHeight="1">
      <c r="B188" s="19"/>
      <c r="C188" s="90" t="s">
        <v>121</v>
      </c>
      <c r="D188" s="90" t="s">
        <v>83</v>
      </c>
      <c r="E188" s="91" t="s">
        <v>493</v>
      </c>
      <c r="F188" s="92" t="s">
        <v>494</v>
      </c>
      <c r="G188" s="93" t="s">
        <v>495</v>
      </c>
      <c r="H188" s="94">
        <v>248.94</v>
      </c>
      <c r="I188" s="95"/>
      <c r="J188" s="96">
        <f>ROUND(I188*H188,2)</f>
        <v>0</v>
      </c>
      <c r="K188" s="92" t="s">
        <v>453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9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496</v>
      </c>
    </row>
    <row r="189" spans="2:65" s="18" customFormat="1" ht="29.25">
      <c r="B189" s="19"/>
      <c r="D189" s="103" t="s">
        <v>89</v>
      </c>
      <c r="F189" s="104" t="s">
        <v>497</v>
      </c>
      <c r="I189" s="105"/>
      <c r="L189" s="19"/>
      <c r="M189" s="106"/>
      <c r="T189" s="107"/>
      <c r="AT189" s="11" t="s">
        <v>89</v>
      </c>
      <c r="AU189" s="11" t="s">
        <v>9</v>
      </c>
    </row>
    <row r="190" spans="2:65" s="18" customFormat="1" ht="19.5">
      <c r="B190" s="19"/>
      <c r="D190" s="103" t="s">
        <v>90</v>
      </c>
      <c r="F190" s="108" t="s">
        <v>498</v>
      </c>
      <c r="I190" s="105"/>
      <c r="L190" s="19"/>
      <c r="M190" s="106"/>
      <c r="T190" s="107"/>
      <c r="AT190" s="11" t="s">
        <v>90</v>
      </c>
      <c r="AU190" s="11" t="s">
        <v>9</v>
      </c>
    </row>
    <row r="191" spans="2:65" s="166" customFormat="1">
      <c r="B191" s="167"/>
      <c r="D191" s="103" t="s">
        <v>456</v>
      </c>
      <c r="E191" s="168" t="s">
        <v>17</v>
      </c>
      <c r="F191" s="169" t="s">
        <v>470</v>
      </c>
      <c r="H191" s="168" t="s">
        <v>17</v>
      </c>
      <c r="I191" s="170"/>
      <c r="L191" s="167"/>
      <c r="M191" s="171"/>
      <c r="T191" s="172"/>
      <c r="AT191" s="168" t="s">
        <v>456</v>
      </c>
      <c r="AU191" s="168" t="s">
        <v>9</v>
      </c>
      <c r="AV191" s="166" t="s">
        <v>82</v>
      </c>
      <c r="AW191" s="166" t="s">
        <v>197</v>
      </c>
      <c r="AX191" s="166" t="s">
        <v>78</v>
      </c>
      <c r="AY191" s="168" t="s">
        <v>79</v>
      </c>
    </row>
    <row r="192" spans="2:65" s="173" customFormat="1">
      <c r="B192" s="174"/>
      <c r="D192" s="103" t="s">
        <v>456</v>
      </c>
      <c r="E192" s="175" t="s">
        <v>17</v>
      </c>
      <c r="F192" s="176" t="s">
        <v>471</v>
      </c>
      <c r="H192" s="177">
        <v>58.3</v>
      </c>
      <c r="I192" s="178"/>
      <c r="L192" s="174"/>
      <c r="M192" s="179"/>
      <c r="T192" s="180"/>
      <c r="AT192" s="175" t="s">
        <v>456</v>
      </c>
      <c r="AU192" s="175" t="s">
        <v>9</v>
      </c>
      <c r="AV192" s="173" t="s">
        <v>9</v>
      </c>
      <c r="AW192" s="173" t="s">
        <v>197</v>
      </c>
      <c r="AX192" s="173" t="s">
        <v>78</v>
      </c>
      <c r="AY192" s="175" t="s">
        <v>79</v>
      </c>
    </row>
    <row r="193" spans="2:65" s="166" customFormat="1">
      <c r="B193" s="167"/>
      <c r="D193" s="103" t="s">
        <v>456</v>
      </c>
      <c r="E193" s="168" t="s">
        <v>17</v>
      </c>
      <c r="F193" s="169" t="s">
        <v>489</v>
      </c>
      <c r="H193" s="168" t="s">
        <v>17</v>
      </c>
      <c r="I193" s="170"/>
      <c r="L193" s="167"/>
      <c r="M193" s="171"/>
      <c r="T193" s="172"/>
      <c r="AT193" s="168" t="s">
        <v>456</v>
      </c>
      <c r="AU193" s="168" t="s">
        <v>9</v>
      </c>
      <c r="AV193" s="166" t="s">
        <v>82</v>
      </c>
      <c r="AW193" s="166" t="s">
        <v>197</v>
      </c>
      <c r="AX193" s="166" t="s">
        <v>78</v>
      </c>
      <c r="AY193" s="168" t="s">
        <v>79</v>
      </c>
    </row>
    <row r="194" spans="2:65" s="173" customFormat="1">
      <c r="B194" s="174"/>
      <c r="D194" s="103" t="s">
        <v>456</v>
      </c>
      <c r="E194" s="175" t="s">
        <v>17</v>
      </c>
      <c r="F194" s="176" t="s">
        <v>490</v>
      </c>
      <c r="H194" s="177">
        <v>80</v>
      </c>
      <c r="I194" s="178"/>
      <c r="L194" s="174"/>
      <c r="M194" s="179"/>
      <c r="T194" s="180"/>
      <c r="AT194" s="175" t="s">
        <v>456</v>
      </c>
      <c r="AU194" s="175" t="s">
        <v>9</v>
      </c>
      <c r="AV194" s="173" t="s">
        <v>9</v>
      </c>
      <c r="AW194" s="173" t="s">
        <v>197</v>
      </c>
      <c r="AX194" s="173" t="s">
        <v>78</v>
      </c>
      <c r="AY194" s="175" t="s">
        <v>79</v>
      </c>
    </row>
    <row r="195" spans="2:65" s="181" customFormat="1">
      <c r="B195" s="182"/>
      <c r="D195" s="103" t="s">
        <v>456</v>
      </c>
      <c r="E195" s="183" t="s">
        <v>17</v>
      </c>
      <c r="F195" s="184" t="s">
        <v>491</v>
      </c>
      <c r="H195" s="185">
        <v>138.30000000000001</v>
      </c>
      <c r="I195" s="186"/>
      <c r="L195" s="182"/>
      <c r="M195" s="187"/>
      <c r="T195" s="188"/>
      <c r="AT195" s="183" t="s">
        <v>456</v>
      </c>
      <c r="AU195" s="183" t="s">
        <v>9</v>
      </c>
      <c r="AV195" s="181" t="s">
        <v>103</v>
      </c>
      <c r="AW195" s="181" t="s">
        <v>197</v>
      </c>
      <c r="AX195" s="181" t="s">
        <v>82</v>
      </c>
      <c r="AY195" s="183" t="s">
        <v>79</v>
      </c>
    </row>
    <row r="196" spans="2:65" s="173" customFormat="1">
      <c r="B196" s="174"/>
      <c r="D196" s="103" t="s">
        <v>456</v>
      </c>
      <c r="F196" s="176" t="s">
        <v>499</v>
      </c>
      <c r="H196" s="177">
        <v>248.94</v>
      </c>
      <c r="I196" s="178"/>
      <c r="L196" s="174"/>
      <c r="M196" s="179"/>
      <c r="T196" s="180"/>
      <c r="AT196" s="175" t="s">
        <v>456</v>
      </c>
      <c r="AU196" s="175" t="s">
        <v>9</v>
      </c>
      <c r="AV196" s="173" t="s">
        <v>9</v>
      </c>
      <c r="AW196" s="173" t="s">
        <v>12</v>
      </c>
      <c r="AX196" s="173" t="s">
        <v>82</v>
      </c>
      <c r="AY196" s="175" t="s">
        <v>79</v>
      </c>
    </row>
    <row r="197" spans="2:65" s="18" customFormat="1" ht="16.5" customHeight="1">
      <c r="B197" s="19"/>
      <c r="C197" s="90" t="s">
        <v>125</v>
      </c>
      <c r="D197" s="90" t="s">
        <v>83</v>
      </c>
      <c r="E197" s="91" t="s">
        <v>500</v>
      </c>
      <c r="F197" s="92" t="s">
        <v>501</v>
      </c>
      <c r="G197" s="93" t="s">
        <v>461</v>
      </c>
      <c r="H197" s="94">
        <v>163.19399999999999</v>
      </c>
      <c r="I197" s="95"/>
      <c r="J197" s="96">
        <f>ROUND(I197*H197,2)</f>
        <v>0</v>
      </c>
      <c r="K197" s="92" t="s">
        <v>453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9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502</v>
      </c>
    </row>
    <row r="198" spans="2:65" s="18" customFormat="1" ht="19.5">
      <c r="B198" s="19"/>
      <c r="D198" s="103" t="s">
        <v>89</v>
      </c>
      <c r="F198" s="104" t="s">
        <v>503</v>
      </c>
      <c r="I198" s="105"/>
      <c r="L198" s="19"/>
      <c r="M198" s="106"/>
      <c r="T198" s="107"/>
      <c r="AT198" s="11" t="s">
        <v>89</v>
      </c>
      <c r="AU198" s="11" t="s">
        <v>9</v>
      </c>
    </row>
    <row r="199" spans="2:65" s="18" customFormat="1" ht="19.5">
      <c r="B199" s="19"/>
      <c r="D199" s="103" t="s">
        <v>90</v>
      </c>
      <c r="F199" s="108" t="s">
        <v>476</v>
      </c>
      <c r="I199" s="105"/>
      <c r="L199" s="19"/>
      <c r="M199" s="106"/>
      <c r="T199" s="107"/>
      <c r="AT199" s="11" t="s">
        <v>90</v>
      </c>
      <c r="AU199" s="11" t="s">
        <v>9</v>
      </c>
    </row>
    <row r="200" spans="2:65" s="173" customFormat="1">
      <c r="B200" s="174"/>
      <c r="D200" s="103" t="s">
        <v>456</v>
      </c>
      <c r="F200" s="176" t="s">
        <v>492</v>
      </c>
      <c r="H200" s="177">
        <v>163.19399999999999</v>
      </c>
      <c r="I200" s="178"/>
      <c r="L200" s="174"/>
      <c r="M200" s="179"/>
      <c r="T200" s="180"/>
      <c r="AT200" s="175" t="s">
        <v>456</v>
      </c>
      <c r="AU200" s="175" t="s">
        <v>9</v>
      </c>
      <c r="AV200" s="173" t="s">
        <v>9</v>
      </c>
      <c r="AW200" s="173" t="s">
        <v>12</v>
      </c>
      <c r="AX200" s="173" t="s">
        <v>82</v>
      </c>
      <c r="AY200" s="175" t="s">
        <v>79</v>
      </c>
    </row>
    <row r="201" spans="2:65" s="18" customFormat="1" ht="24.2" customHeight="1">
      <c r="B201" s="19"/>
      <c r="C201" s="90" t="s">
        <v>129</v>
      </c>
      <c r="D201" s="90" t="s">
        <v>83</v>
      </c>
      <c r="E201" s="91" t="s">
        <v>504</v>
      </c>
      <c r="F201" s="92" t="s">
        <v>505</v>
      </c>
      <c r="G201" s="93" t="s">
        <v>461</v>
      </c>
      <c r="H201" s="94">
        <v>29.15</v>
      </c>
      <c r="I201" s="95"/>
      <c r="J201" s="96">
        <f>ROUND(I201*H201,2)</f>
        <v>0</v>
      </c>
      <c r="K201" s="92" t="s">
        <v>453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103</v>
      </c>
      <c r="AT201" s="101" t="s">
        <v>83</v>
      </c>
      <c r="AU201" s="101" t="s">
        <v>9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506</v>
      </c>
    </row>
    <row r="202" spans="2:65" s="18" customFormat="1" ht="29.25">
      <c r="B202" s="19"/>
      <c r="D202" s="103" t="s">
        <v>89</v>
      </c>
      <c r="F202" s="104" t="s">
        <v>507</v>
      </c>
      <c r="I202" s="105"/>
      <c r="L202" s="19"/>
      <c r="M202" s="106"/>
      <c r="T202" s="107"/>
      <c r="AT202" s="11" t="s">
        <v>89</v>
      </c>
      <c r="AU202" s="11" t="s">
        <v>9</v>
      </c>
    </row>
    <row r="203" spans="2:65" s="166" customFormat="1">
      <c r="B203" s="167"/>
      <c r="D203" s="103" t="s">
        <v>456</v>
      </c>
      <c r="E203" s="168" t="s">
        <v>17</v>
      </c>
      <c r="F203" s="169" t="s">
        <v>470</v>
      </c>
      <c r="H203" s="168" t="s">
        <v>17</v>
      </c>
      <c r="I203" s="170"/>
      <c r="L203" s="167"/>
      <c r="M203" s="171"/>
      <c r="T203" s="172"/>
      <c r="AT203" s="168" t="s">
        <v>456</v>
      </c>
      <c r="AU203" s="168" t="s">
        <v>9</v>
      </c>
      <c r="AV203" s="166" t="s">
        <v>82</v>
      </c>
      <c r="AW203" s="166" t="s">
        <v>197</v>
      </c>
      <c r="AX203" s="166" t="s">
        <v>78</v>
      </c>
      <c r="AY203" s="168" t="s">
        <v>79</v>
      </c>
    </row>
    <row r="204" spans="2:65" s="173" customFormat="1">
      <c r="B204" s="174"/>
      <c r="D204" s="103" t="s">
        <v>456</v>
      </c>
      <c r="E204" s="175" t="s">
        <v>17</v>
      </c>
      <c r="F204" s="176" t="s">
        <v>477</v>
      </c>
      <c r="H204" s="177">
        <v>29.15</v>
      </c>
      <c r="I204" s="178"/>
      <c r="L204" s="174"/>
      <c r="M204" s="179"/>
      <c r="T204" s="180"/>
      <c r="AT204" s="175" t="s">
        <v>456</v>
      </c>
      <c r="AU204" s="175" t="s">
        <v>9</v>
      </c>
      <c r="AV204" s="173" t="s">
        <v>9</v>
      </c>
      <c r="AW204" s="173" t="s">
        <v>197</v>
      </c>
      <c r="AX204" s="173" t="s">
        <v>82</v>
      </c>
      <c r="AY204" s="175" t="s">
        <v>79</v>
      </c>
    </row>
    <row r="205" spans="2:65" s="18" customFormat="1" ht="24.2" customHeight="1">
      <c r="B205" s="19"/>
      <c r="C205" s="90" t="s">
        <v>133</v>
      </c>
      <c r="D205" s="90" t="s">
        <v>83</v>
      </c>
      <c r="E205" s="91" t="s">
        <v>508</v>
      </c>
      <c r="F205" s="92" t="s">
        <v>509</v>
      </c>
      <c r="G205" s="93" t="s">
        <v>461</v>
      </c>
      <c r="H205" s="94">
        <v>170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103</v>
      </c>
      <c r="AT205" s="101" t="s">
        <v>83</v>
      </c>
      <c r="AU205" s="101" t="s">
        <v>9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510</v>
      </c>
    </row>
    <row r="206" spans="2:65" s="18" customFormat="1" ht="29.25">
      <c r="B206" s="19"/>
      <c r="D206" s="103" t="s">
        <v>89</v>
      </c>
      <c r="F206" s="104" t="s">
        <v>511</v>
      </c>
      <c r="I206" s="105"/>
      <c r="L206" s="19"/>
      <c r="M206" s="106"/>
      <c r="T206" s="107"/>
      <c r="AT206" s="11" t="s">
        <v>89</v>
      </c>
      <c r="AU206" s="11" t="s">
        <v>9</v>
      </c>
    </row>
    <row r="207" spans="2:65" s="173" customFormat="1">
      <c r="B207" s="174"/>
      <c r="D207" s="103" t="s">
        <v>456</v>
      </c>
      <c r="E207" s="175" t="s">
        <v>17</v>
      </c>
      <c r="F207" s="176" t="s">
        <v>512</v>
      </c>
      <c r="H207" s="177">
        <v>170</v>
      </c>
      <c r="I207" s="178"/>
      <c r="L207" s="174"/>
      <c r="M207" s="179"/>
      <c r="T207" s="180"/>
      <c r="AT207" s="175" t="s">
        <v>456</v>
      </c>
      <c r="AU207" s="175" t="s">
        <v>9</v>
      </c>
      <c r="AV207" s="173" t="s">
        <v>9</v>
      </c>
      <c r="AW207" s="173" t="s">
        <v>197</v>
      </c>
      <c r="AX207" s="173" t="s">
        <v>82</v>
      </c>
      <c r="AY207" s="175" t="s">
        <v>79</v>
      </c>
    </row>
    <row r="208" spans="2:65" s="77" customFormat="1" ht="22.9" customHeight="1">
      <c r="B208" s="78"/>
      <c r="D208" s="79" t="s">
        <v>74</v>
      </c>
      <c r="E208" s="88" t="s">
        <v>9</v>
      </c>
      <c r="F208" s="88" t="s">
        <v>513</v>
      </c>
      <c r="I208" s="81"/>
      <c r="J208" s="89">
        <f>BK208</f>
        <v>0</v>
      </c>
      <c r="L208" s="78"/>
      <c r="M208" s="83"/>
      <c r="P208" s="84">
        <f>SUM(P209:P284)</f>
        <v>0</v>
      </c>
      <c r="R208" s="84">
        <f>SUM(R209:R284)</f>
        <v>153.60550153999998</v>
      </c>
      <c r="T208" s="85">
        <f>SUM(T209:T284)</f>
        <v>0</v>
      </c>
      <c r="AR208" s="79" t="s">
        <v>82</v>
      </c>
      <c r="AT208" s="86" t="s">
        <v>74</v>
      </c>
      <c r="AU208" s="86" t="s">
        <v>82</v>
      </c>
      <c r="AY208" s="79" t="s">
        <v>79</v>
      </c>
      <c r="BK208" s="87">
        <f>SUM(BK209:BK284)</f>
        <v>0</v>
      </c>
    </row>
    <row r="209" spans="2:65" s="18" customFormat="1" ht="24.2" customHeight="1">
      <c r="B209" s="19"/>
      <c r="C209" s="90" t="s">
        <v>137</v>
      </c>
      <c r="D209" s="90" t="s">
        <v>83</v>
      </c>
      <c r="E209" s="91" t="s">
        <v>514</v>
      </c>
      <c r="F209" s="92" t="s">
        <v>515</v>
      </c>
      <c r="G209" s="93" t="s">
        <v>461</v>
      </c>
      <c r="H209" s="94">
        <v>2.9369999999999998</v>
      </c>
      <c r="I209" s="95"/>
      <c r="J209" s="96">
        <f>ROUND(I209*H209,2)</f>
        <v>0</v>
      </c>
      <c r="K209" s="92" t="s">
        <v>453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2.16</v>
      </c>
      <c r="R209" s="99">
        <f>Q209*H209</f>
        <v>6.3439199999999998</v>
      </c>
      <c r="S209" s="99">
        <v>0</v>
      </c>
      <c r="T209" s="100">
        <f>S209*H209</f>
        <v>0</v>
      </c>
      <c r="AR209" s="101" t="s">
        <v>103</v>
      </c>
      <c r="AT209" s="101" t="s">
        <v>83</v>
      </c>
      <c r="AU209" s="101" t="s">
        <v>9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516</v>
      </c>
    </row>
    <row r="210" spans="2:65" s="18" customFormat="1" ht="19.5">
      <c r="B210" s="19"/>
      <c r="D210" s="103" t="s">
        <v>89</v>
      </c>
      <c r="F210" s="104" t="s">
        <v>517</v>
      </c>
      <c r="I210" s="105"/>
      <c r="L210" s="19"/>
      <c r="M210" s="106"/>
      <c r="T210" s="107"/>
      <c r="AT210" s="11" t="s">
        <v>89</v>
      </c>
      <c r="AU210" s="11" t="s">
        <v>9</v>
      </c>
    </row>
    <row r="211" spans="2:65" s="173" customFormat="1">
      <c r="B211" s="174"/>
      <c r="D211" s="103" t="s">
        <v>456</v>
      </c>
      <c r="E211" s="175" t="s">
        <v>17</v>
      </c>
      <c r="F211" s="176" t="s">
        <v>518</v>
      </c>
      <c r="H211" s="177">
        <v>2.9369999999999998</v>
      </c>
      <c r="I211" s="178"/>
      <c r="L211" s="174"/>
      <c r="M211" s="179"/>
      <c r="T211" s="180"/>
      <c r="AT211" s="175" t="s">
        <v>456</v>
      </c>
      <c r="AU211" s="175" t="s">
        <v>9</v>
      </c>
      <c r="AV211" s="173" t="s">
        <v>9</v>
      </c>
      <c r="AW211" s="173" t="s">
        <v>197</v>
      </c>
      <c r="AX211" s="173" t="s">
        <v>82</v>
      </c>
      <c r="AY211" s="175" t="s">
        <v>79</v>
      </c>
    </row>
    <row r="212" spans="2:65" s="18" customFormat="1" ht="16.5" customHeight="1">
      <c r="B212" s="19"/>
      <c r="C212" s="90" t="s">
        <v>141</v>
      </c>
      <c r="D212" s="90" t="s">
        <v>83</v>
      </c>
      <c r="E212" s="91" t="s">
        <v>519</v>
      </c>
      <c r="F212" s="92" t="s">
        <v>520</v>
      </c>
      <c r="G212" s="93" t="s">
        <v>452</v>
      </c>
      <c r="H212" s="94">
        <v>21.36</v>
      </c>
      <c r="I212" s="95"/>
      <c r="J212" s="96">
        <f>ROUND(I212*H212,2)</f>
        <v>0</v>
      </c>
      <c r="K212" s="92" t="s">
        <v>453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1.2999999999999999E-4</v>
      </c>
      <c r="R212" s="99">
        <f>Q212*H212</f>
        <v>2.7767999999999998E-3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9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521</v>
      </c>
    </row>
    <row r="213" spans="2:65" s="18" customFormat="1" ht="19.5">
      <c r="B213" s="19"/>
      <c r="D213" s="103" t="s">
        <v>89</v>
      </c>
      <c r="F213" s="104" t="s">
        <v>522</v>
      </c>
      <c r="I213" s="105"/>
      <c r="L213" s="19"/>
      <c r="M213" s="106"/>
      <c r="T213" s="107"/>
      <c r="AT213" s="11" t="s">
        <v>89</v>
      </c>
      <c r="AU213" s="11" t="s">
        <v>9</v>
      </c>
    </row>
    <row r="214" spans="2:65" s="173" customFormat="1">
      <c r="B214" s="174"/>
      <c r="D214" s="103" t="s">
        <v>456</v>
      </c>
      <c r="E214" s="175" t="s">
        <v>17</v>
      </c>
      <c r="F214" s="176" t="s">
        <v>405</v>
      </c>
      <c r="H214" s="177">
        <v>17.8</v>
      </c>
      <c r="I214" s="178"/>
      <c r="L214" s="174"/>
      <c r="M214" s="179"/>
      <c r="T214" s="180"/>
      <c r="AT214" s="175" t="s">
        <v>456</v>
      </c>
      <c r="AU214" s="175" t="s">
        <v>9</v>
      </c>
      <c r="AV214" s="173" t="s">
        <v>9</v>
      </c>
      <c r="AW214" s="173" t="s">
        <v>197</v>
      </c>
      <c r="AX214" s="173" t="s">
        <v>82</v>
      </c>
      <c r="AY214" s="175" t="s">
        <v>79</v>
      </c>
    </row>
    <row r="215" spans="2:65" s="173" customFormat="1">
      <c r="B215" s="174"/>
      <c r="D215" s="103" t="s">
        <v>456</v>
      </c>
      <c r="F215" s="176" t="s">
        <v>523</v>
      </c>
      <c r="H215" s="177">
        <v>21.36</v>
      </c>
      <c r="I215" s="178"/>
      <c r="L215" s="174"/>
      <c r="M215" s="179"/>
      <c r="T215" s="180"/>
      <c r="AT215" s="175" t="s">
        <v>456</v>
      </c>
      <c r="AU215" s="175" t="s">
        <v>9</v>
      </c>
      <c r="AV215" s="173" t="s">
        <v>9</v>
      </c>
      <c r="AW215" s="173" t="s">
        <v>12</v>
      </c>
      <c r="AX215" s="173" t="s">
        <v>82</v>
      </c>
      <c r="AY215" s="175" t="s">
        <v>79</v>
      </c>
    </row>
    <row r="216" spans="2:65" s="18" customFormat="1" ht="16.5" customHeight="1">
      <c r="B216" s="19"/>
      <c r="C216" s="90" t="s">
        <v>147</v>
      </c>
      <c r="D216" s="90" t="s">
        <v>83</v>
      </c>
      <c r="E216" s="91" t="s">
        <v>524</v>
      </c>
      <c r="F216" s="92" t="s">
        <v>525</v>
      </c>
      <c r="G216" s="93" t="s">
        <v>461</v>
      </c>
      <c r="H216" s="94">
        <v>2.649</v>
      </c>
      <c r="I216" s="95"/>
      <c r="J216" s="96">
        <f>ROUND(I216*H216,2)</f>
        <v>0</v>
      </c>
      <c r="K216" s="92" t="s">
        <v>453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2.3010199999999998</v>
      </c>
      <c r="R216" s="99">
        <f>Q216*H216</f>
        <v>6.0954019799999992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9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526</v>
      </c>
    </row>
    <row r="217" spans="2:65" s="18" customFormat="1" ht="19.5">
      <c r="B217" s="19"/>
      <c r="D217" s="103" t="s">
        <v>89</v>
      </c>
      <c r="F217" s="104" t="s">
        <v>527</v>
      </c>
      <c r="I217" s="105"/>
      <c r="L217" s="19"/>
      <c r="M217" s="106"/>
      <c r="T217" s="107"/>
      <c r="AT217" s="11" t="s">
        <v>89</v>
      </c>
      <c r="AU217" s="11" t="s">
        <v>9</v>
      </c>
    </row>
    <row r="218" spans="2:65" s="166" customFormat="1">
      <c r="B218" s="167"/>
      <c r="D218" s="103" t="s">
        <v>456</v>
      </c>
      <c r="E218" s="168" t="s">
        <v>17</v>
      </c>
      <c r="F218" s="169" t="s">
        <v>528</v>
      </c>
      <c r="H218" s="168" t="s">
        <v>17</v>
      </c>
      <c r="I218" s="170"/>
      <c r="L218" s="167"/>
      <c r="M218" s="171"/>
      <c r="T218" s="172"/>
      <c r="AT218" s="168" t="s">
        <v>456</v>
      </c>
      <c r="AU218" s="168" t="s">
        <v>9</v>
      </c>
      <c r="AV218" s="166" t="s">
        <v>82</v>
      </c>
      <c r="AW218" s="166" t="s">
        <v>197</v>
      </c>
      <c r="AX218" s="166" t="s">
        <v>78</v>
      </c>
      <c r="AY218" s="168" t="s">
        <v>79</v>
      </c>
    </row>
    <row r="219" spans="2:65" s="173" customFormat="1">
      <c r="B219" s="174"/>
      <c r="D219" s="103" t="s">
        <v>456</v>
      </c>
      <c r="E219" s="175" t="s">
        <v>17</v>
      </c>
      <c r="F219" s="176" t="s">
        <v>529</v>
      </c>
      <c r="H219" s="177">
        <v>1.1100000000000001</v>
      </c>
      <c r="I219" s="178"/>
      <c r="L219" s="174"/>
      <c r="M219" s="179"/>
      <c r="T219" s="180"/>
      <c r="AT219" s="175" t="s">
        <v>456</v>
      </c>
      <c r="AU219" s="175" t="s">
        <v>9</v>
      </c>
      <c r="AV219" s="173" t="s">
        <v>9</v>
      </c>
      <c r="AW219" s="173" t="s">
        <v>197</v>
      </c>
      <c r="AX219" s="173" t="s">
        <v>78</v>
      </c>
      <c r="AY219" s="175" t="s">
        <v>79</v>
      </c>
    </row>
    <row r="220" spans="2:65" s="166" customFormat="1">
      <c r="B220" s="167"/>
      <c r="D220" s="103" t="s">
        <v>456</v>
      </c>
      <c r="E220" s="168" t="s">
        <v>17</v>
      </c>
      <c r="F220" s="169" t="s">
        <v>530</v>
      </c>
      <c r="H220" s="168" t="s">
        <v>17</v>
      </c>
      <c r="I220" s="170"/>
      <c r="L220" s="167"/>
      <c r="M220" s="171"/>
      <c r="T220" s="172"/>
      <c r="AT220" s="168" t="s">
        <v>456</v>
      </c>
      <c r="AU220" s="168" t="s">
        <v>9</v>
      </c>
      <c r="AV220" s="166" t="s">
        <v>82</v>
      </c>
      <c r="AW220" s="166" t="s">
        <v>197</v>
      </c>
      <c r="AX220" s="166" t="s">
        <v>78</v>
      </c>
      <c r="AY220" s="168" t="s">
        <v>79</v>
      </c>
    </row>
    <row r="221" spans="2:65" s="173" customFormat="1">
      <c r="B221" s="174"/>
      <c r="D221" s="103" t="s">
        <v>456</v>
      </c>
      <c r="E221" s="175" t="s">
        <v>17</v>
      </c>
      <c r="F221" s="176" t="s">
        <v>531</v>
      </c>
      <c r="H221" s="177">
        <v>1.5389999999999999</v>
      </c>
      <c r="I221" s="178"/>
      <c r="L221" s="174"/>
      <c r="M221" s="179"/>
      <c r="T221" s="180"/>
      <c r="AT221" s="175" t="s">
        <v>456</v>
      </c>
      <c r="AU221" s="175" t="s">
        <v>9</v>
      </c>
      <c r="AV221" s="173" t="s">
        <v>9</v>
      </c>
      <c r="AW221" s="173" t="s">
        <v>197</v>
      </c>
      <c r="AX221" s="173" t="s">
        <v>78</v>
      </c>
      <c r="AY221" s="175" t="s">
        <v>79</v>
      </c>
    </row>
    <row r="222" spans="2:65" s="181" customFormat="1">
      <c r="B222" s="182"/>
      <c r="D222" s="103" t="s">
        <v>456</v>
      </c>
      <c r="E222" s="183" t="s">
        <v>17</v>
      </c>
      <c r="F222" s="184" t="s">
        <v>491</v>
      </c>
      <c r="H222" s="185">
        <v>2.649</v>
      </c>
      <c r="I222" s="186"/>
      <c r="L222" s="182"/>
      <c r="M222" s="187"/>
      <c r="T222" s="188"/>
      <c r="AT222" s="183" t="s">
        <v>456</v>
      </c>
      <c r="AU222" s="183" t="s">
        <v>9</v>
      </c>
      <c r="AV222" s="181" t="s">
        <v>103</v>
      </c>
      <c r="AW222" s="181" t="s">
        <v>197</v>
      </c>
      <c r="AX222" s="181" t="s">
        <v>82</v>
      </c>
      <c r="AY222" s="183" t="s">
        <v>79</v>
      </c>
    </row>
    <row r="223" spans="2:65" s="18" customFormat="1" ht="16.5" customHeight="1">
      <c r="B223" s="19"/>
      <c r="C223" s="90" t="s">
        <v>151</v>
      </c>
      <c r="D223" s="90" t="s">
        <v>83</v>
      </c>
      <c r="E223" s="91" t="s">
        <v>532</v>
      </c>
      <c r="F223" s="92" t="s">
        <v>533</v>
      </c>
      <c r="G223" s="93" t="s">
        <v>461</v>
      </c>
      <c r="H223" s="94">
        <v>25.49</v>
      </c>
      <c r="I223" s="95"/>
      <c r="J223" s="96">
        <f>ROUND(I223*H223,2)</f>
        <v>0</v>
      </c>
      <c r="K223" s="92" t="s">
        <v>453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2.5018699999999998</v>
      </c>
      <c r="R223" s="99">
        <f>Q223*H223</f>
        <v>63.77266629999999</v>
      </c>
      <c r="S223" s="99">
        <v>0</v>
      </c>
      <c r="T223" s="100">
        <f>S223*H223</f>
        <v>0</v>
      </c>
      <c r="AR223" s="101" t="s">
        <v>103</v>
      </c>
      <c r="AT223" s="101" t="s">
        <v>83</v>
      </c>
      <c r="AU223" s="101" t="s">
        <v>9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534</v>
      </c>
    </row>
    <row r="224" spans="2:65" s="18" customFormat="1" ht="19.5">
      <c r="B224" s="19"/>
      <c r="D224" s="103" t="s">
        <v>89</v>
      </c>
      <c r="F224" s="104" t="s">
        <v>535</v>
      </c>
      <c r="I224" s="105"/>
      <c r="L224" s="19"/>
      <c r="M224" s="106"/>
      <c r="T224" s="107"/>
      <c r="AT224" s="11" t="s">
        <v>89</v>
      </c>
      <c r="AU224" s="11" t="s">
        <v>9</v>
      </c>
    </row>
    <row r="225" spans="2:65" s="166" customFormat="1">
      <c r="B225" s="167"/>
      <c r="D225" s="103" t="s">
        <v>456</v>
      </c>
      <c r="E225" s="168" t="s">
        <v>17</v>
      </c>
      <c r="F225" s="169" t="s">
        <v>528</v>
      </c>
      <c r="H225" s="168" t="s">
        <v>17</v>
      </c>
      <c r="I225" s="170"/>
      <c r="L225" s="167"/>
      <c r="M225" s="171"/>
      <c r="T225" s="172"/>
      <c r="AT225" s="168" t="s">
        <v>456</v>
      </c>
      <c r="AU225" s="168" t="s">
        <v>9</v>
      </c>
      <c r="AV225" s="166" t="s">
        <v>82</v>
      </c>
      <c r="AW225" s="166" t="s">
        <v>197</v>
      </c>
      <c r="AX225" s="166" t="s">
        <v>78</v>
      </c>
      <c r="AY225" s="168" t="s">
        <v>79</v>
      </c>
    </row>
    <row r="226" spans="2:65" s="173" customFormat="1">
      <c r="B226" s="174"/>
      <c r="D226" s="103" t="s">
        <v>456</v>
      </c>
      <c r="E226" s="175" t="s">
        <v>17</v>
      </c>
      <c r="F226" s="176" t="s">
        <v>536</v>
      </c>
      <c r="H226" s="177">
        <v>8.75</v>
      </c>
      <c r="I226" s="178"/>
      <c r="L226" s="174"/>
      <c r="M226" s="179"/>
      <c r="T226" s="180"/>
      <c r="AT226" s="175" t="s">
        <v>456</v>
      </c>
      <c r="AU226" s="175" t="s">
        <v>9</v>
      </c>
      <c r="AV226" s="173" t="s">
        <v>9</v>
      </c>
      <c r="AW226" s="173" t="s">
        <v>197</v>
      </c>
      <c r="AX226" s="173" t="s">
        <v>78</v>
      </c>
      <c r="AY226" s="175" t="s">
        <v>79</v>
      </c>
    </row>
    <row r="227" spans="2:65" s="166" customFormat="1">
      <c r="B227" s="167"/>
      <c r="D227" s="103" t="s">
        <v>456</v>
      </c>
      <c r="E227" s="168" t="s">
        <v>17</v>
      </c>
      <c r="F227" s="169" t="s">
        <v>530</v>
      </c>
      <c r="H227" s="168" t="s">
        <v>17</v>
      </c>
      <c r="I227" s="170"/>
      <c r="L227" s="167"/>
      <c r="M227" s="171"/>
      <c r="T227" s="172"/>
      <c r="AT227" s="168" t="s">
        <v>456</v>
      </c>
      <c r="AU227" s="168" t="s">
        <v>9</v>
      </c>
      <c r="AV227" s="166" t="s">
        <v>82</v>
      </c>
      <c r="AW227" s="166" t="s">
        <v>197</v>
      </c>
      <c r="AX227" s="166" t="s">
        <v>78</v>
      </c>
      <c r="AY227" s="168" t="s">
        <v>79</v>
      </c>
    </row>
    <row r="228" spans="2:65" s="173" customFormat="1">
      <c r="B228" s="174"/>
      <c r="D228" s="103" t="s">
        <v>456</v>
      </c>
      <c r="E228" s="175" t="s">
        <v>17</v>
      </c>
      <c r="F228" s="176" t="s">
        <v>537</v>
      </c>
      <c r="H228" s="177">
        <v>16.739999999999998</v>
      </c>
      <c r="I228" s="178"/>
      <c r="L228" s="174"/>
      <c r="M228" s="179"/>
      <c r="T228" s="180"/>
      <c r="AT228" s="175" t="s">
        <v>456</v>
      </c>
      <c r="AU228" s="175" t="s">
        <v>9</v>
      </c>
      <c r="AV228" s="173" t="s">
        <v>9</v>
      </c>
      <c r="AW228" s="173" t="s">
        <v>197</v>
      </c>
      <c r="AX228" s="173" t="s">
        <v>78</v>
      </c>
      <c r="AY228" s="175" t="s">
        <v>79</v>
      </c>
    </row>
    <row r="229" spans="2:65" s="181" customFormat="1">
      <c r="B229" s="182"/>
      <c r="D229" s="103" t="s">
        <v>456</v>
      </c>
      <c r="E229" s="183" t="s">
        <v>17</v>
      </c>
      <c r="F229" s="184" t="s">
        <v>491</v>
      </c>
      <c r="H229" s="185">
        <v>25.49</v>
      </c>
      <c r="I229" s="186"/>
      <c r="L229" s="182"/>
      <c r="M229" s="187"/>
      <c r="T229" s="188"/>
      <c r="AT229" s="183" t="s">
        <v>456</v>
      </c>
      <c r="AU229" s="183" t="s">
        <v>9</v>
      </c>
      <c r="AV229" s="181" t="s">
        <v>103</v>
      </c>
      <c r="AW229" s="181" t="s">
        <v>197</v>
      </c>
      <c r="AX229" s="181" t="s">
        <v>82</v>
      </c>
      <c r="AY229" s="183" t="s">
        <v>79</v>
      </c>
    </row>
    <row r="230" spans="2:65" s="18" customFormat="1" ht="16.5" customHeight="1">
      <c r="B230" s="19"/>
      <c r="C230" s="90" t="s">
        <v>155</v>
      </c>
      <c r="D230" s="90" t="s">
        <v>83</v>
      </c>
      <c r="E230" s="91" t="s">
        <v>538</v>
      </c>
      <c r="F230" s="92" t="s">
        <v>539</v>
      </c>
      <c r="G230" s="93" t="s">
        <v>452</v>
      </c>
      <c r="H230" s="94">
        <v>20.25</v>
      </c>
      <c r="I230" s="95"/>
      <c r="J230" s="96">
        <f>ROUND(I230*H230,2)</f>
        <v>0</v>
      </c>
      <c r="K230" s="92" t="s">
        <v>540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2.47E-3</v>
      </c>
      <c r="R230" s="99">
        <f>Q230*H230</f>
        <v>5.0017499999999999E-2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9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541</v>
      </c>
    </row>
    <row r="231" spans="2:65" s="18" customFormat="1">
      <c r="B231" s="19"/>
      <c r="D231" s="103" t="s">
        <v>89</v>
      </c>
      <c r="F231" s="104" t="s">
        <v>542</v>
      </c>
      <c r="I231" s="105"/>
      <c r="L231" s="19"/>
      <c r="M231" s="106"/>
      <c r="T231" s="107"/>
      <c r="AT231" s="11" t="s">
        <v>89</v>
      </c>
      <c r="AU231" s="11" t="s">
        <v>9</v>
      </c>
    </row>
    <row r="232" spans="2:65" s="166" customFormat="1">
      <c r="B232" s="167"/>
      <c r="D232" s="103" t="s">
        <v>456</v>
      </c>
      <c r="E232" s="168" t="s">
        <v>17</v>
      </c>
      <c r="F232" s="169" t="s">
        <v>528</v>
      </c>
      <c r="H232" s="168" t="s">
        <v>17</v>
      </c>
      <c r="I232" s="170"/>
      <c r="L232" s="167"/>
      <c r="M232" s="171"/>
      <c r="T232" s="172"/>
      <c r="AT232" s="168" t="s">
        <v>456</v>
      </c>
      <c r="AU232" s="168" t="s">
        <v>9</v>
      </c>
      <c r="AV232" s="166" t="s">
        <v>82</v>
      </c>
      <c r="AW232" s="166" t="s">
        <v>197</v>
      </c>
      <c r="AX232" s="166" t="s">
        <v>78</v>
      </c>
      <c r="AY232" s="168" t="s">
        <v>79</v>
      </c>
    </row>
    <row r="233" spans="2:65" s="173" customFormat="1">
      <c r="B233" s="174"/>
      <c r="D233" s="103" t="s">
        <v>456</v>
      </c>
      <c r="E233" s="175" t="s">
        <v>17</v>
      </c>
      <c r="F233" s="176" t="s">
        <v>543</v>
      </c>
      <c r="H233" s="177">
        <v>1.34</v>
      </c>
      <c r="I233" s="178"/>
      <c r="L233" s="174"/>
      <c r="M233" s="179"/>
      <c r="T233" s="180"/>
      <c r="AT233" s="175" t="s">
        <v>456</v>
      </c>
      <c r="AU233" s="175" t="s">
        <v>9</v>
      </c>
      <c r="AV233" s="173" t="s">
        <v>9</v>
      </c>
      <c r="AW233" s="173" t="s">
        <v>197</v>
      </c>
      <c r="AX233" s="173" t="s">
        <v>78</v>
      </c>
      <c r="AY233" s="175" t="s">
        <v>79</v>
      </c>
    </row>
    <row r="234" spans="2:65" s="166" customFormat="1">
      <c r="B234" s="167"/>
      <c r="D234" s="103" t="s">
        <v>456</v>
      </c>
      <c r="E234" s="168" t="s">
        <v>17</v>
      </c>
      <c r="F234" s="169" t="s">
        <v>528</v>
      </c>
      <c r="H234" s="168" t="s">
        <v>17</v>
      </c>
      <c r="I234" s="170"/>
      <c r="L234" s="167"/>
      <c r="M234" s="171"/>
      <c r="T234" s="172"/>
      <c r="AT234" s="168" t="s">
        <v>456</v>
      </c>
      <c r="AU234" s="168" t="s">
        <v>9</v>
      </c>
      <c r="AV234" s="166" t="s">
        <v>82</v>
      </c>
      <c r="AW234" s="166" t="s">
        <v>197</v>
      </c>
      <c r="AX234" s="166" t="s">
        <v>78</v>
      </c>
      <c r="AY234" s="168" t="s">
        <v>79</v>
      </c>
    </row>
    <row r="235" spans="2:65" s="173" customFormat="1">
      <c r="B235" s="174"/>
      <c r="D235" s="103" t="s">
        <v>456</v>
      </c>
      <c r="E235" s="175" t="s">
        <v>17</v>
      </c>
      <c r="F235" s="176" t="s">
        <v>544</v>
      </c>
      <c r="H235" s="177">
        <v>6.03</v>
      </c>
      <c r="I235" s="178"/>
      <c r="L235" s="174"/>
      <c r="M235" s="179"/>
      <c r="T235" s="180"/>
      <c r="AT235" s="175" t="s">
        <v>456</v>
      </c>
      <c r="AU235" s="175" t="s">
        <v>9</v>
      </c>
      <c r="AV235" s="173" t="s">
        <v>9</v>
      </c>
      <c r="AW235" s="173" t="s">
        <v>197</v>
      </c>
      <c r="AX235" s="173" t="s">
        <v>78</v>
      </c>
      <c r="AY235" s="175" t="s">
        <v>79</v>
      </c>
    </row>
    <row r="236" spans="2:65" s="166" customFormat="1">
      <c r="B236" s="167"/>
      <c r="D236" s="103" t="s">
        <v>456</v>
      </c>
      <c r="E236" s="168" t="s">
        <v>17</v>
      </c>
      <c r="F236" s="169" t="s">
        <v>530</v>
      </c>
      <c r="H236" s="168" t="s">
        <v>17</v>
      </c>
      <c r="I236" s="170"/>
      <c r="L236" s="167"/>
      <c r="M236" s="171"/>
      <c r="T236" s="172"/>
      <c r="AT236" s="168" t="s">
        <v>456</v>
      </c>
      <c r="AU236" s="168" t="s">
        <v>9</v>
      </c>
      <c r="AV236" s="166" t="s">
        <v>82</v>
      </c>
      <c r="AW236" s="166" t="s">
        <v>197</v>
      </c>
      <c r="AX236" s="166" t="s">
        <v>78</v>
      </c>
      <c r="AY236" s="168" t="s">
        <v>79</v>
      </c>
    </row>
    <row r="237" spans="2:65" s="173" customFormat="1">
      <c r="B237" s="174"/>
      <c r="D237" s="103" t="s">
        <v>456</v>
      </c>
      <c r="E237" s="175" t="s">
        <v>17</v>
      </c>
      <c r="F237" s="176" t="s">
        <v>545</v>
      </c>
      <c r="H237" s="177">
        <v>1.1100000000000001</v>
      </c>
      <c r="I237" s="178"/>
      <c r="L237" s="174"/>
      <c r="M237" s="179"/>
      <c r="T237" s="180"/>
      <c r="AT237" s="175" t="s">
        <v>456</v>
      </c>
      <c r="AU237" s="175" t="s">
        <v>9</v>
      </c>
      <c r="AV237" s="173" t="s">
        <v>9</v>
      </c>
      <c r="AW237" s="173" t="s">
        <v>197</v>
      </c>
      <c r="AX237" s="173" t="s">
        <v>78</v>
      </c>
      <c r="AY237" s="175" t="s">
        <v>79</v>
      </c>
    </row>
    <row r="238" spans="2:65" s="166" customFormat="1">
      <c r="B238" s="167"/>
      <c r="D238" s="103" t="s">
        <v>456</v>
      </c>
      <c r="E238" s="168" t="s">
        <v>17</v>
      </c>
      <c r="F238" s="169" t="s">
        <v>530</v>
      </c>
      <c r="H238" s="168" t="s">
        <v>17</v>
      </c>
      <c r="I238" s="170"/>
      <c r="L238" s="167"/>
      <c r="M238" s="171"/>
      <c r="T238" s="172"/>
      <c r="AT238" s="168" t="s">
        <v>456</v>
      </c>
      <c r="AU238" s="168" t="s">
        <v>9</v>
      </c>
      <c r="AV238" s="166" t="s">
        <v>82</v>
      </c>
      <c r="AW238" s="166" t="s">
        <v>197</v>
      </c>
      <c r="AX238" s="166" t="s">
        <v>78</v>
      </c>
      <c r="AY238" s="168" t="s">
        <v>79</v>
      </c>
    </row>
    <row r="239" spans="2:65" s="173" customFormat="1">
      <c r="B239" s="174"/>
      <c r="D239" s="103" t="s">
        <v>456</v>
      </c>
      <c r="E239" s="175" t="s">
        <v>17</v>
      </c>
      <c r="F239" s="176" t="s">
        <v>546</v>
      </c>
      <c r="H239" s="177">
        <v>11.77</v>
      </c>
      <c r="I239" s="178"/>
      <c r="L239" s="174"/>
      <c r="M239" s="179"/>
      <c r="T239" s="180"/>
      <c r="AT239" s="175" t="s">
        <v>456</v>
      </c>
      <c r="AU239" s="175" t="s">
        <v>9</v>
      </c>
      <c r="AV239" s="173" t="s">
        <v>9</v>
      </c>
      <c r="AW239" s="173" t="s">
        <v>197</v>
      </c>
      <c r="AX239" s="173" t="s">
        <v>78</v>
      </c>
      <c r="AY239" s="175" t="s">
        <v>79</v>
      </c>
    </row>
    <row r="240" spans="2:65" s="181" customFormat="1">
      <c r="B240" s="182"/>
      <c r="D240" s="103" t="s">
        <v>456</v>
      </c>
      <c r="E240" s="183" t="s">
        <v>17</v>
      </c>
      <c r="F240" s="184" t="s">
        <v>491</v>
      </c>
      <c r="H240" s="185">
        <v>20.25</v>
      </c>
      <c r="I240" s="186"/>
      <c r="L240" s="182"/>
      <c r="M240" s="187"/>
      <c r="T240" s="188"/>
      <c r="AT240" s="183" t="s">
        <v>456</v>
      </c>
      <c r="AU240" s="183" t="s">
        <v>9</v>
      </c>
      <c r="AV240" s="181" t="s">
        <v>103</v>
      </c>
      <c r="AW240" s="181" t="s">
        <v>197</v>
      </c>
      <c r="AX240" s="181" t="s">
        <v>82</v>
      </c>
      <c r="AY240" s="183" t="s">
        <v>79</v>
      </c>
    </row>
    <row r="241" spans="2:65" s="18" customFormat="1" ht="16.5" customHeight="1">
      <c r="B241" s="19"/>
      <c r="C241" s="90" t="s">
        <v>159</v>
      </c>
      <c r="D241" s="90" t="s">
        <v>83</v>
      </c>
      <c r="E241" s="91" t="s">
        <v>547</v>
      </c>
      <c r="F241" s="92" t="s">
        <v>548</v>
      </c>
      <c r="G241" s="93" t="s">
        <v>452</v>
      </c>
      <c r="H241" s="94">
        <v>20.25</v>
      </c>
      <c r="I241" s="95"/>
      <c r="J241" s="96">
        <f>ROUND(I241*H241,2)</f>
        <v>0</v>
      </c>
      <c r="K241" s="92" t="s">
        <v>540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103</v>
      </c>
      <c r="AT241" s="101" t="s">
        <v>83</v>
      </c>
      <c r="AU241" s="101" t="s">
        <v>9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103</v>
      </c>
      <c r="BM241" s="101" t="s">
        <v>549</v>
      </c>
    </row>
    <row r="242" spans="2:65" s="18" customFormat="1">
      <c r="B242" s="19"/>
      <c r="D242" s="103" t="s">
        <v>89</v>
      </c>
      <c r="F242" s="104" t="s">
        <v>550</v>
      </c>
      <c r="I242" s="105"/>
      <c r="L242" s="19"/>
      <c r="M242" s="106"/>
      <c r="T242" s="107"/>
      <c r="AT242" s="11" t="s">
        <v>89</v>
      </c>
      <c r="AU242" s="11" t="s">
        <v>9</v>
      </c>
    </row>
    <row r="243" spans="2:65" s="18" customFormat="1" ht="21.75" customHeight="1">
      <c r="B243" s="19"/>
      <c r="C243" s="90" t="s">
        <v>163</v>
      </c>
      <c r="D243" s="90" t="s">
        <v>83</v>
      </c>
      <c r="E243" s="91" t="s">
        <v>551</v>
      </c>
      <c r="F243" s="92" t="s">
        <v>552</v>
      </c>
      <c r="G243" s="93" t="s">
        <v>495</v>
      </c>
      <c r="H243" s="94">
        <v>3.57</v>
      </c>
      <c r="I243" s="95"/>
      <c r="J243" s="96">
        <f>ROUND(I243*H243,2)</f>
        <v>0</v>
      </c>
      <c r="K243" s="92" t="s">
        <v>540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1.0606199999999999</v>
      </c>
      <c r="R243" s="99">
        <f>Q243*H243</f>
        <v>3.7864133999999994</v>
      </c>
      <c r="S243" s="99">
        <v>0</v>
      </c>
      <c r="T243" s="100">
        <f>S243*H243</f>
        <v>0</v>
      </c>
      <c r="AR243" s="101" t="s">
        <v>103</v>
      </c>
      <c r="AT243" s="101" t="s">
        <v>83</v>
      </c>
      <c r="AU243" s="101" t="s">
        <v>9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103</v>
      </c>
      <c r="BM243" s="101" t="s">
        <v>553</v>
      </c>
    </row>
    <row r="244" spans="2:65" s="18" customFormat="1">
      <c r="B244" s="19"/>
      <c r="D244" s="103" t="s">
        <v>89</v>
      </c>
      <c r="F244" s="104" t="s">
        <v>554</v>
      </c>
      <c r="I244" s="105"/>
      <c r="L244" s="19"/>
      <c r="M244" s="106"/>
      <c r="T244" s="107"/>
      <c r="AT244" s="11" t="s">
        <v>89</v>
      </c>
      <c r="AU244" s="11" t="s">
        <v>9</v>
      </c>
    </row>
    <row r="245" spans="2:65" s="166" customFormat="1">
      <c r="B245" s="167"/>
      <c r="D245" s="103" t="s">
        <v>456</v>
      </c>
      <c r="E245" s="168" t="s">
        <v>17</v>
      </c>
      <c r="F245" s="169" t="s">
        <v>528</v>
      </c>
      <c r="H245" s="168" t="s">
        <v>17</v>
      </c>
      <c r="I245" s="170"/>
      <c r="L245" s="167"/>
      <c r="M245" s="171"/>
      <c r="T245" s="172"/>
      <c r="AT245" s="168" t="s">
        <v>456</v>
      </c>
      <c r="AU245" s="168" t="s">
        <v>9</v>
      </c>
      <c r="AV245" s="166" t="s">
        <v>82</v>
      </c>
      <c r="AW245" s="166" t="s">
        <v>197</v>
      </c>
      <c r="AX245" s="166" t="s">
        <v>78</v>
      </c>
      <c r="AY245" s="168" t="s">
        <v>79</v>
      </c>
    </row>
    <row r="246" spans="2:65" s="173" customFormat="1">
      <c r="B246" s="174"/>
      <c r="D246" s="103" t="s">
        <v>456</v>
      </c>
      <c r="E246" s="175" t="s">
        <v>17</v>
      </c>
      <c r="F246" s="176" t="s">
        <v>555</v>
      </c>
      <c r="H246" s="177">
        <v>1.4</v>
      </c>
      <c r="I246" s="178"/>
      <c r="L246" s="174"/>
      <c r="M246" s="179"/>
      <c r="T246" s="180"/>
      <c r="AT246" s="175" t="s">
        <v>456</v>
      </c>
      <c r="AU246" s="175" t="s">
        <v>9</v>
      </c>
      <c r="AV246" s="173" t="s">
        <v>9</v>
      </c>
      <c r="AW246" s="173" t="s">
        <v>197</v>
      </c>
      <c r="AX246" s="173" t="s">
        <v>78</v>
      </c>
      <c r="AY246" s="175" t="s">
        <v>79</v>
      </c>
    </row>
    <row r="247" spans="2:65" s="166" customFormat="1">
      <c r="B247" s="167"/>
      <c r="D247" s="103" t="s">
        <v>456</v>
      </c>
      <c r="E247" s="168" t="s">
        <v>17</v>
      </c>
      <c r="F247" s="169" t="s">
        <v>530</v>
      </c>
      <c r="H247" s="168" t="s">
        <v>17</v>
      </c>
      <c r="I247" s="170"/>
      <c r="L247" s="167"/>
      <c r="M247" s="171"/>
      <c r="T247" s="172"/>
      <c r="AT247" s="168" t="s">
        <v>456</v>
      </c>
      <c r="AU247" s="168" t="s">
        <v>9</v>
      </c>
      <c r="AV247" s="166" t="s">
        <v>82</v>
      </c>
      <c r="AW247" s="166" t="s">
        <v>197</v>
      </c>
      <c r="AX247" s="166" t="s">
        <v>78</v>
      </c>
      <c r="AY247" s="168" t="s">
        <v>79</v>
      </c>
    </row>
    <row r="248" spans="2:65" s="173" customFormat="1">
      <c r="B248" s="174"/>
      <c r="D248" s="103" t="s">
        <v>456</v>
      </c>
      <c r="E248" s="175" t="s">
        <v>17</v>
      </c>
      <c r="F248" s="176" t="s">
        <v>556</v>
      </c>
      <c r="H248" s="177">
        <v>2</v>
      </c>
      <c r="I248" s="178"/>
      <c r="L248" s="174"/>
      <c r="M248" s="179"/>
      <c r="T248" s="180"/>
      <c r="AT248" s="175" t="s">
        <v>456</v>
      </c>
      <c r="AU248" s="175" t="s">
        <v>9</v>
      </c>
      <c r="AV248" s="173" t="s">
        <v>9</v>
      </c>
      <c r="AW248" s="173" t="s">
        <v>197</v>
      </c>
      <c r="AX248" s="173" t="s">
        <v>78</v>
      </c>
      <c r="AY248" s="175" t="s">
        <v>79</v>
      </c>
    </row>
    <row r="249" spans="2:65" s="181" customFormat="1">
      <c r="B249" s="182"/>
      <c r="D249" s="103" t="s">
        <v>456</v>
      </c>
      <c r="E249" s="183" t="s">
        <v>17</v>
      </c>
      <c r="F249" s="184" t="s">
        <v>491</v>
      </c>
      <c r="H249" s="185">
        <v>3.4</v>
      </c>
      <c r="I249" s="186"/>
      <c r="L249" s="182"/>
      <c r="M249" s="187"/>
      <c r="T249" s="188"/>
      <c r="AT249" s="183" t="s">
        <v>456</v>
      </c>
      <c r="AU249" s="183" t="s">
        <v>9</v>
      </c>
      <c r="AV249" s="181" t="s">
        <v>103</v>
      </c>
      <c r="AW249" s="181" t="s">
        <v>197</v>
      </c>
      <c r="AX249" s="181" t="s">
        <v>82</v>
      </c>
      <c r="AY249" s="183" t="s">
        <v>79</v>
      </c>
    </row>
    <row r="250" spans="2:65" s="173" customFormat="1">
      <c r="B250" s="174"/>
      <c r="D250" s="103" t="s">
        <v>456</v>
      </c>
      <c r="F250" s="176" t="s">
        <v>557</v>
      </c>
      <c r="H250" s="177">
        <v>3.57</v>
      </c>
      <c r="I250" s="178"/>
      <c r="L250" s="174"/>
      <c r="M250" s="179"/>
      <c r="T250" s="180"/>
      <c r="AT250" s="175" t="s">
        <v>456</v>
      </c>
      <c r="AU250" s="175" t="s">
        <v>9</v>
      </c>
      <c r="AV250" s="173" t="s">
        <v>9</v>
      </c>
      <c r="AW250" s="173" t="s">
        <v>12</v>
      </c>
      <c r="AX250" s="173" t="s">
        <v>82</v>
      </c>
      <c r="AY250" s="175" t="s">
        <v>79</v>
      </c>
    </row>
    <row r="251" spans="2:65" s="18" customFormat="1" ht="16.5" customHeight="1">
      <c r="B251" s="19"/>
      <c r="C251" s="90" t="s">
        <v>167</v>
      </c>
      <c r="D251" s="90" t="s">
        <v>83</v>
      </c>
      <c r="E251" s="91" t="s">
        <v>558</v>
      </c>
      <c r="F251" s="92" t="s">
        <v>559</v>
      </c>
      <c r="G251" s="93" t="s">
        <v>461</v>
      </c>
      <c r="H251" s="94">
        <v>11.66</v>
      </c>
      <c r="I251" s="95"/>
      <c r="J251" s="96">
        <f>ROUND(I251*H251,2)</f>
        <v>0</v>
      </c>
      <c r="K251" s="92" t="s">
        <v>540</v>
      </c>
      <c r="L251" s="19"/>
      <c r="M251" s="97" t="s">
        <v>17</v>
      </c>
      <c r="N251" s="98" t="s">
        <v>35</v>
      </c>
      <c r="P251" s="99">
        <f>O251*H251</f>
        <v>0</v>
      </c>
      <c r="Q251" s="99">
        <v>2.5018699999999998</v>
      </c>
      <c r="R251" s="99">
        <f>Q251*H251</f>
        <v>29.171804199999997</v>
      </c>
      <c r="S251" s="99">
        <v>0</v>
      </c>
      <c r="T251" s="100">
        <f>S251*H251</f>
        <v>0</v>
      </c>
      <c r="AR251" s="101" t="s">
        <v>103</v>
      </c>
      <c r="AT251" s="101" t="s">
        <v>83</v>
      </c>
      <c r="AU251" s="101" t="s">
        <v>9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560</v>
      </c>
    </row>
    <row r="252" spans="2:65" s="18" customFormat="1" ht="19.5">
      <c r="B252" s="19"/>
      <c r="D252" s="103" t="s">
        <v>89</v>
      </c>
      <c r="F252" s="104" t="s">
        <v>561</v>
      </c>
      <c r="I252" s="105"/>
      <c r="L252" s="19"/>
      <c r="M252" s="106"/>
      <c r="T252" s="107"/>
      <c r="AT252" s="11" t="s">
        <v>89</v>
      </c>
      <c r="AU252" s="11" t="s">
        <v>9</v>
      </c>
    </row>
    <row r="253" spans="2:65" s="166" customFormat="1">
      <c r="B253" s="167"/>
      <c r="D253" s="103" t="s">
        <v>456</v>
      </c>
      <c r="E253" s="168" t="s">
        <v>17</v>
      </c>
      <c r="F253" s="169" t="s">
        <v>562</v>
      </c>
      <c r="H253" s="168" t="s">
        <v>17</v>
      </c>
      <c r="I253" s="170"/>
      <c r="L253" s="167"/>
      <c r="M253" s="171"/>
      <c r="T253" s="172"/>
      <c r="AT253" s="168" t="s">
        <v>456</v>
      </c>
      <c r="AU253" s="168" t="s">
        <v>9</v>
      </c>
      <c r="AV253" s="166" t="s">
        <v>82</v>
      </c>
      <c r="AW253" s="166" t="s">
        <v>197</v>
      </c>
      <c r="AX253" s="166" t="s">
        <v>78</v>
      </c>
      <c r="AY253" s="168" t="s">
        <v>79</v>
      </c>
    </row>
    <row r="254" spans="2:65" s="173" customFormat="1">
      <c r="B254" s="174"/>
      <c r="D254" s="103" t="s">
        <v>456</v>
      </c>
      <c r="E254" s="175" t="s">
        <v>17</v>
      </c>
      <c r="F254" s="176" t="s">
        <v>563</v>
      </c>
      <c r="H254" s="177">
        <v>6.1420000000000003</v>
      </c>
      <c r="I254" s="178"/>
      <c r="L254" s="174"/>
      <c r="M254" s="179"/>
      <c r="T254" s="180"/>
      <c r="AT254" s="175" t="s">
        <v>456</v>
      </c>
      <c r="AU254" s="175" t="s">
        <v>9</v>
      </c>
      <c r="AV254" s="173" t="s">
        <v>9</v>
      </c>
      <c r="AW254" s="173" t="s">
        <v>197</v>
      </c>
      <c r="AX254" s="173" t="s">
        <v>78</v>
      </c>
      <c r="AY254" s="175" t="s">
        <v>79</v>
      </c>
    </row>
    <row r="255" spans="2:65" s="166" customFormat="1">
      <c r="B255" s="167"/>
      <c r="D255" s="103" t="s">
        <v>456</v>
      </c>
      <c r="E255" s="168" t="s">
        <v>17</v>
      </c>
      <c r="F255" s="169" t="s">
        <v>564</v>
      </c>
      <c r="H255" s="168" t="s">
        <v>17</v>
      </c>
      <c r="I255" s="170"/>
      <c r="L255" s="167"/>
      <c r="M255" s="171"/>
      <c r="T255" s="172"/>
      <c r="AT255" s="168" t="s">
        <v>456</v>
      </c>
      <c r="AU255" s="168" t="s">
        <v>9</v>
      </c>
      <c r="AV255" s="166" t="s">
        <v>82</v>
      </c>
      <c r="AW255" s="166" t="s">
        <v>197</v>
      </c>
      <c r="AX255" s="166" t="s">
        <v>78</v>
      </c>
      <c r="AY255" s="168" t="s">
        <v>79</v>
      </c>
    </row>
    <row r="256" spans="2:65" s="173" customFormat="1">
      <c r="B256" s="174"/>
      <c r="D256" s="103" t="s">
        <v>456</v>
      </c>
      <c r="E256" s="175" t="s">
        <v>17</v>
      </c>
      <c r="F256" s="176" t="s">
        <v>565</v>
      </c>
      <c r="H256" s="177">
        <v>2.169</v>
      </c>
      <c r="I256" s="178"/>
      <c r="L256" s="174"/>
      <c r="M256" s="179"/>
      <c r="T256" s="180"/>
      <c r="AT256" s="175" t="s">
        <v>456</v>
      </c>
      <c r="AU256" s="175" t="s">
        <v>9</v>
      </c>
      <c r="AV256" s="173" t="s">
        <v>9</v>
      </c>
      <c r="AW256" s="173" t="s">
        <v>197</v>
      </c>
      <c r="AX256" s="173" t="s">
        <v>78</v>
      </c>
      <c r="AY256" s="175" t="s">
        <v>79</v>
      </c>
    </row>
    <row r="257" spans="2:65" s="166" customFormat="1">
      <c r="B257" s="167"/>
      <c r="D257" s="103" t="s">
        <v>456</v>
      </c>
      <c r="E257" s="168" t="s">
        <v>17</v>
      </c>
      <c r="F257" s="169" t="s">
        <v>566</v>
      </c>
      <c r="H257" s="168" t="s">
        <v>17</v>
      </c>
      <c r="I257" s="170"/>
      <c r="L257" s="167"/>
      <c r="M257" s="171"/>
      <c r="T257" s="172"/>
      <c r="AT257" s="168" t="s">
        <v>456</v>
      </c>
      <c r="AU257" s="168" t="s">
        <v>9</v>
      </c>
      <c r="AV257" s="166" t="s">
        <v>82</v>
      </c>
      <c r="AW257" s="166" t="s">
        <v>197</v>
      </c>
      <c r="AX257" s="166" t="s">
        <v>78</v>
      </c>
      <c r="AY257" s="168" t="s">
        <v>79</v>
      </c>
    </row>
    <row r="258" spans="2:65" s="173" customFormat="1">
      <c r="B258" s="174"/>
      <c r="D258" s="103" t="s">
        <v>456</v>
      </c>
      <c r="E258" s="175" t="s">
        <v>17</v>
      </c>
      <c r="F258" s="176" t="s">
        <v>565</v>
      </c>
      <c r="H258" s="177">
        <v>2.169</v>
      </c>
      <c r="I258" s="178"/>
      <c r="L258" s="174"/>
      <c r="M258" s="179"/>
      <c r="T258" s="180"/>
      <c r="AT258" s="175" t="s">
        <v>456</v>
      </c>
      <c r="AU258" s="175" t="s">
        <v>9</v>
      </c>
      <c r="AV258" s="173" t="s">
        <v>9</v>
      </c>
      <c r="AW258" s="173" t="s">
        <v>197</v>
      </c>
      <c r="AX258" s="173" t="s">
        <v>78</v>
      </c>
      <c r="AY258" s="175" t="s">
        <v>79</v>
      </c>
    </row>
    <row r="259" spans="2:65" s="166" customFormat="1">
      <c r="B259" s="167"/>
      <c r="D259" s="103" t="s">
        <v>456</v>
      </c>
      <c r="E259" s="168" t="s">
        <v>17</v>
      </c>
      <c r="F259" s="169" t="s">
        <v>567</v>
      </c>
      <c r="H259" s="168" t="s">
        <v>17</v>
      </c>
      <c r="I259" s="170"/>
      <c r="L259" s="167"/>
      <c r="M259" s="171"/>
      <c r="T259" s="172"/>
      <c r="AT259" s="168" t="s">
        <v>456</v>
      </c>
      <c r="AU259" s="168" t="s">
        <v>9</v>
      </c>
      <c r="AV259" s="166" t="s">
        <v>82</v>
      </c>
      <c r="AW259" s="166" t="s">
        <v>197</v>
      </c>
      <c r="AX259" s="166" t="s">
        <v>78</v>
      </c>
      <c r="AY259" s="168" t="s">
        <v>79</v>
      </c>
    </row>
    <row r="260" spans="2:65" s="173" customFormat="1">
      <c r="B260" s="174"/>
      <c r="D260" s="103" t="s">
        <v>456</v>
      </c>
      <c r="E260" s="175" t="s">
        <v>17</v>
      </c>
      <c r="F260" s="176" t="s">
        <v>568</v>
      </c>
      <c r="H260" s="177">
        <v>1.008</v>
      </c>
      <c r="I260" s="178"/>
      <c r="L260" s="174"/>
      <c r="M260" s="179"/>
      <c r="T260" s="180"/>
      <c r="AT260" s="175" t="s">
        <v>456</v>
      </c>
      <c r="AU260" s="175" t="s">
        <v>9</v>
      </c>
      <c r="AV260" s="173" t="s">
        <v>9</v>
      </c>
      <c r="AW260" s="173" t="s">
        <v>197</v>
      </c>
      <c r="AX260" s="173" t="s">
        <v>78</v>
      </c>
      <c r="AY260" s="175" t="s">
        <v>79</v>
      </c>
    </row>
    <row r="261" spans="2:65" s="181" customFormat="1">
      <c r="B261" s="182"/>
      <c r="D261" s="103" t="s">
        <v>456</v>
      </c>
      <c r="E261" s="183" t="s">
        <v>17</v>
      </c>
      <c r="F261" s="184" t="s">
        <v>491</v>
      </c>
      <c r="H261" s="185">
        <v>11.488</v>
      </c>
      <c r="I261" s="186"/>
      <c r="L261" s="182"/>
      <c r="M261" s="187"/>
      <c r="T261" s="188"/>
      <c r="AT261" s="183" t="s">
        <v>456</v>
      </c>
      <c r="AU261" s="183" t="s">
        <v>9</v>
      </c>
      <c r="AV261" s="181" t="s">
        <v>103</v>
      </c>
      <c r="AW261" s="181" t="s">
        <v>197</v>
      </c>
      <c r="AX261" s="181" t="s">
        <v>82</v>
      </c>
      <c r="AY261" s="183" t="s">
        <v>79</v>
      </c>
    </row>
    <row r="262" spans="2:65" s="173" customFormat="1">
      <c r="B262" s="174"/>
      <c r="D262" s="103" t="s">
        <v>456</v>
      </c>
      <c r="F262" s="176" t="s">
        <v>569</v>
      </c>
      <c r="H262" s="177">
        <v>11.66</v>
      </c>
      <c r="I262" s="178"/>
      <c r="L262" s="174"/>
      <c r="M262" s="179"/>
      <c r="T262" s="180"/>
      <c r="AT262" s="175" t="s">
        <v>456</v>
      </c>
      <c r="AU262" s="175" t="s">
        <v>9</v>
      </c>
      <c r="AV262" s="173" t="s">
        <v>9</v>
      </c>
      <c r="AW262" s="173" t="s">
        <v>12</v>
      </c>
      <c r="AX262" s="173" t="s">
        <v>82</v>
      </c>
      <c r="AY262" s="175" t="s">
        <v>79</v>
      </c>
    </row>
    <row r="263" spans="2:65" s="18" customFormat="1" ht="16.5" customHeight="1">
      <c r="B263" s="19"/>
      <c r="C263" s="90" t="s">
        <v>178</v>
      </c>
      <c r="D263" s="90" t="s">
        <v>83</v>
      </c>
      <c r="E263" s="91" t="s">
        <v>570</v>
      </c>
      <c r="F263" s="92" t="s">
        <v>571</v>
      </c>
      <c r="G263" s="93" t="s">
        <v>452</v>
      </c>
      <c r="H263" s="94">
        <v>35.936</v>
      </c>
      <c r="I263" s="95"/>
      <c r="J263" s="96">
        <f>ROUND(I263*H263,2)</f>
        <v>0</v>
      </c>
      <c r="K263" s="92" t="s">
        <v>540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2.6900000000000001E-3</v>
      </c>
      <c r="R263" s="99">
        <f>Q263*H263</f>
        <v>9.6667840000000005E-2</v>
      </c>
      <c r="S263" s="99">
        <v>0</v>
      </c>
      <c r="T263" s="100">
        <f>S263*H263</f>
        <v>0</v>
      </c>
      <c r="AR263" s="101" t="s">
        <v>103</v>
      </c>
      <c r="AT263" s="101" t="s">
        <v>83</v>
      </c>
      <c r="AU263" s="101" t="s">
        <v>9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572</v>
      </c>
    </row>
    <row r="264" spans="2:65" s="18" customFormat="1">
      <c r="B264" s="19"/>
      <c r="D264" s="103" t="s">
        <v>89</v>
      </c>
      <c r="F264" s="104" t="s">
        <v>573</v>
      </c>
      <c r="I264" s="105"/>
      <c r="L264" s="19"/>
      <c r="M264" s="106"/>
      <c r="T264" s="107"/>
      <c r="AT264" s="11" t="s">
        <v>89</v>
      </c>
      <c r="AU264" s="11" t="s">
        <v>9</v>
      </c>
    </row>
    <row r="265" spans="2:65" s="166" customFormat="1">
      <c r="B265" s="167"/>
      <c r="D265" s="103" t="s">
        <v>456</v>
      </c>
      <c r="E265" s="168" t="s">
        <v>17</v>
      </c>
      <c r="F265" s="169" t="s">
        <v>562</v>
      </c>
      <c r="H265" s="168" t="s">
        <v>17</v>
      </c>
      <c r="I265" s="170"/>
      <c r="L265" s="167"/>
      <c r="M265" s="171"/>
      <c r="T265" s="172"/>
      <c r="AT265" s="168" t="s">
        <v>456</v>
      </c>
      <c r="AU265" s="168" t="s">
        <v>9</v>
      </c>
      <c r="AV265" s="166" t="s">
        <v>82</v>
      </c>
      <c r="AW265" s="166" t="s">
        <v>197</v>
      </c>
      <c r="AX265" s="166" t="s">
        <v>78</v>
      </c>
      <c r="AY265" s="168" t="s">
        <v>79</v>
      </c>
    </row>
    <row r="266" spans="2:65" s="173" customFormat="1">
      <c r="B266" s="174"/>
      <c r="D266" s="103" t="s">
        <v>456</v>
      </c>
      <c r="E266" s="175" t="s">
        <v>17</v>
      </c>
      <c r="F266" s="176" t="s">
        <v>574</v>
      </c>
      <c r="H266" s="177">
        <v>16.82</v>
      </c>
      <c r="I266" s="178"/>
      <c r="L266" s="174"/>
      <c r="M266" s="179"/>
      <c r="T266" s="180"/>
      <c r="AT266" s="175" t="s">
        <v>456</v>
      </c>
      <c r="AU266" s="175" t="s">
        <v>9</v>
      </c>
      <c r="AV266" s="173" t="s">
        <v>9</v>
      </c>
      <c r="AW266" s="173" t="s">
        <v>197</v>
      </c>
      <c r="AX266" s="173" t="s">
        <v>78</v>
      </c>
      <c r="AY266" s="175" t="s">
        <v>79</v>
      </c>
    </row>
    <row r="267" spans="2:65" s="166" customFormat="1">
      <c r="B267" s="167"/>
      <c r="D267" s="103" t="s">
        <v>456</v>
      </c>
      <c r="E267" s="168" t="s">
        <v>17</v>
      </c>
      <c r="F267" s="169" t="s">
        <v>564</v>
      </c>
      <c r="H267" s="168" t="s">
        <v>17</v>
      </c>
      <c r="I267" s="170"/>
      <c r="L267" s="167"/>
      <c r="M267" s="171"/>
      <c r="T267" s="172"/>
      <c r="AT267" s="168" t="s">
        <v>456</v>
      </c>
      <c r="AU267" s="168" t="s">
        <v>9</v>
      </c>
      <c r="AV267" s="166" t="s">
        <v>82</v>
      </c>
      <c r="AW267" s="166" t="s">
        <v>197</v>
      </c>
      <c r="AX267" s="166" t="s">
        <v>78</v>
      </c>
      <c r="AY267" s="168" t="s">
        <v>79</v>
      </c>
    </row>
    <row r="268" spans="2:65" s="173" customFormat="1">
      <c r="B268" s="174"/>
      <c r="D268" s="103" t="s">
        <v>456</v>
      </c>
      <c r="E268" s="175" t="s">
        <v>17</v>
      </c>
      <c r="F268" s="176" t="s">
        <v>575</v>
      </c>
      <c r="H268" s="177">
        <v>6.1980000000000004</v>
      </c>
      <c r="I268" s="178"/>
      <c r="L268" s="174"/>
      <c r="M268" s="179"/>
      <c r="T268" s="180"/>
      <c r="AT268" s="175" t="s">
        <v>456</v>
      </c>
      <c r="AU268" s="175" t="s">
        <v>9</v>
      </c>
      <c r="AV268" s="173" t="s">
        <v>9</v>
      </c>
      <c r="AW268" s="173" t="s">
        <v>197</v>
      </c>
      <c r="AX268" s="173" t="s">
        <v>78</v>
      </c>
      <c r="AY268" s="175" t="s">
        <v>79</v>
      </c>
    </row>
    <row r="269" spans="2:65" s="166" customFormat="1">
      <c r="B269" s="167"/>
      <c r="D269" s="103" t="s">
        <v>456</v>
      </c>
      <c r="E269" s="168" t="s">
        <v>17</v>
      </c>
      <c r="F269" s="169" t="s">
        <v>566</v>
      </c>
      <c r="H269" s="168" t="s">
        <v>17</v>
      </c>
      <c r="I269" s="170"/>
      <c r="L269" s="167"/>
      <c r="M269" s="171"/>
      <c r="T269" s="172"/>
      <c r="AT269" s="168" t="s">
        <v>456</v>
      </c>
      <c r="AU269" s="168" t="s">
        <v>9</v>
      </c>
      <c r="AV269" s="166" t="s">
        <v>82</v>
      </c>
      <c r="AW269" s="166" t="s">
        <v>197</v>
      </c>
      <c r="AX269" s="166" t="s">
        <v>78</v>
      </c>
      <c r="AY269" s="168" t="s">
        <v>79</v>
      </c>
    </row>
    <row r="270" spans="2:65" s="173" customFormat="1">
      <c r="B270" s="174"/>
      <c r="D270" s="103" t="s">
        <v>456</v>
      </c>
      <c r="E270" s="175" t="s">
        <v>17</v>
      </c>
      <c r="F270" s="176" t="s">
        <v>575</v>
      </c>
      <c r="H270" s="177">
        <v>6.1980000000000004</v>
      </c>
      <c r="I270" s="178"/>
      <c r="L270" s="174"/>
      <c r="M270" s="179"/>
      <c r="T270" s="180"/>
      <c r="AT270" s="175" t="s">
        <v>456</v>
      </c>
      <c r="AU270" s="175" t="s">
        <v>9</v>
      </c>
      <c r="AV270" s="173" t="s">
        <v>9</v>
      </c>
      <c r="AW270" s="173" t="s">
        <v>197</v>
      </c>
      <c r="AX270" s="173" t="s">
        <v>78</v>
      </c>
      <c r="AY270" s="175" t="s">
        <v>79</v>
      </c>
    </row>
    <row r="271" spans="2:65" s="166" customFormat="1">
      <c r="B271" s="167"/>
      <c r="D271" s="103" t="s">
        <v>456</v>
      </c>
      <c r="E271" s="168" t="s">
        <v>17</v>
      </c>
      <c r="F271" s="169" t="s">
        <v>567</v>
      </c>
      <c r="H271" s="168" t="s">
        <v>17</v>
      </c>
      <c r="I271" s="170"/>
      <c r="L271" s="167"/>
      <c r="M271" s="171"/>
      <c r="T271" s="172"/>
      <c r="AT271" s="168" t="s">
        <v>456</v>
      </c>
      <c r="AU271" s="168" t="s">
        <v>9</v>
      </c>
      <c r="AV271" s="166" t="s">
        <v>82</v>
      </c>
      <c r="AW271" s="166" t="s">
        <v>197</v>
      </c>
      <c r="AX271" s="166" t="s">
        <v>78</v>
      </c>
      <c r="AY271" s="168" t="s">
        <v>79</v>
      </c>
    </row>
    <row r="272" spans="2:65" s="173" customFormat="1">
      <c r="B272" s="174"/>
      <c r="D272" s="103" t="s">
        <v>456</v>
      </c>
      <c r="E272" s="175" t="s">
        <v>17</v>
      </c>
      <c r="F272" s="176" t="s">
        <v>576</v>
      </c>
      <c r="H272" s="177">
        <v>6.72</v>
      </c>
      <c r="I272" s="178"/>
      <c r="L272" s="174"/>
      <c r="M272" s="179"/>
      <c r="T272" s="180"/>
      <c r="AT272" s="175" t="s">
        <v>456</v>
      </c>
      <c r="AU272" s="175" t="s">
        <v>9</v>
      </c>
      <c r="AV272" s="173" t="s">
        <v>9</v>
      </c>
      <c r="AW272" s="173" t="s">
        <v>197</v>
      </c>
      <c r="AX272" s="173" t="s">
        <v>78</v>
      </c>
      <c r="AY272" s="175" t="s">
        <v>79</v>
      </c>
    </row>
    <row r="273" spans="2:65" s="181" customFormat="1">
      <c r="B273" s="182"/>
      <c r="D273" s="103" t="s">
        <v>456</v>
      </c>
      <c r="E273" s="183" t="s">
        <v>17</v>
      </c>
      <c r="F273" s="184" t="s">
        <v>491</v>
      </c>
      <c r="H273" s="185">
        <v>35.936</v>
      </c>
      <c r="I273" s="186"/>
      <c r="L273" s="182"/>
      <c r="M273" s="187"/>
      <c r="T273" s="188"/>
      <c r="AT273" s="183" t="s">
        <v>456</v>
      </c>
      <c r="AU273" s="183" t="s">
        <v>9</v>
      </c>
      <c r="AV273" s="181" t="s">
        <v>103</v>
      </c>
      <c r="AW273" s="181" t="s">
        <v>197</v>
      </c>
      <c r="AX273" s="181" t="s">
        <v>82</v>
      </c>
      <c r="AY273" s="183" t="s">
        <v>79</v>
      </c>
    </row>
    <row r="274" spans="2:65" s="18" customFormat="1" ht="16.5" customHeight="1">
      <c r="B274" s="19"/>
      <c r="C274" s="90" t="s">
        <v>171</v>
      </c>
      <c r="D274" s="90" t="s">
        <v>83</v>
      </c>
      <c r="E274" s="91" t="s">
        <v>577</v>
      </c>
      <c r="F274" s="92" t="s">
        <v>578</v>
      </c>
      <c r="G274" s="93" t="s">
        <v>452</v>
      </c>
      <c r="H274" s="94">
        <v>35.936</v>
      </c>
      <c r="I274" s="95"/>
      <c r="J274" s="96">
        <f>ROUND(I274*H274,2)</f>
        <v>0</v>
      </c>
      <c r="K274" s="92" t="s">
        <v>540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9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579</v>
      </c>
    </row>
    <row r="275" spans="2:65" s="18" customFormat="1">
      <c r="B275" s="19"/>
      <c r="D275" s="103" t="s">
        <v>89</v>
      </c>
      <c r="F275" s="104" t="s">
        <v>580</v>
      </c>
      <c r="I275" s="105"/>
      <c r="L275" s="19"/>
      <c r="M275" s="106"/>
      <c r="T275" s="107"/>
      <c r="AT275" s="11" t="s">
        <v>89</v>
      </c>
      <c r="AU275" s="11" t="s">
        <v>9</v>
      </c>
    </row>
    <row r="276" spans="2:65" s="18" customFormat="1" ht="16.5" customHeight="1">
      <c r="B276" s="19"/>
      <c r="C276" s="90" t="s">
        <v>581</v>
      </c>
      <c r="D276" s="90" t="s">
        <v>83</v>
      </c>
      <c r="E276" s="91" t="s">
        <v>582</v>
      </c>
      <c r="F276" s="92" t="s">
        <v>583</v>
      </c>
      <c r="G276" s="93" t="s">
        <v>461</v>
      </c>
      <c r="H276" s="94">
        <v>17.535</v>
      </c>
      <c r="I276" s="95"/>
      <c r="J276" s="96">
        <f>ROUND(I276*H276,2)</f>
        <v>0</v>
      </c>
      <c r="K276" s="92" t="s">
        <v>453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2.5018699999999998</v>
      </c>
      <c r="R276" s="99">
        <f>Q276*H276</f>
        <v>43.870290449999999</v>
      </c>
      <c r="S276" s="99">
        <v>0</v>
      </c>
      <c r="T276" s="100">
        <f>S276*H276</f>
        <v>0</v>
      </c>
      <c r="AR276" s="101" t="s">
        <v>103</v>
      </c>
      <c r="AT276" s="101" t="s">
        <v>83</v>
      </c>
      <c r="AU276" s="101" t="s">
        <v>9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103</v>
      </c>
      <c r="BM276" s="101" t="s">
        <v>584</v>
      </c>
    </row>
    <row r="277" spans="2:65" s="18" customFormat="1" ht="19.5">
      <c r="B277" s="19"/>
      <c r="D277" s="103" t="s">
        <v>89</v>
      </c>
      <c r="F277" s="104" t="s">
        <v>585</v>
      </c>
      <c r="I277" s="105"/>
      <c r="L277" s="19"/>
      <c r="M277" s="106"/>
      <c r="T277" s="107"/>
      <c r="AT277" s="11" t="s">
        <v>89</v>
      </c>
      <c r="AU277" s="11" t="s">
        <v>9</v>
      </c>
    </row>
    <row r="278" spans="2:65" s="166" customFormat="1">
      <c r="B278" s="167"/>
      <c r="D278" s="103" t="s">
        <v>456</v>
      </c>
      <c r="E278" s="168" t="s">
        <v>17</v>
      </c>
      <c r="F278" s="169" t="s">
        <v>470</v>
      </c>
      <c r="H278" s="168" t="s">
        <v>17</v>
      </c>
      <c r="I278" s="170"/>
      <c r="L278" s="167"/>
      <c r="M278" s="171"/>
      <c r="T278" s="172"/>
      <c r="AT278" s="168" t="s">
        <v>456</v>
      </c>
      <c r="AU278" s="168" t="s">
        <v>9</v>
      </c>
      <c r="AV278" s="166" t="s">
        <v>82</v>
      </c>
      <c r="AW278" s="166" t="s">
        <v>197</v>
      </c>
      <c r="AX278" s="166" t="s">
        <v>78</v>
      </c>
      <c r="AY278" s="168" t="s">
        <v>79</v>
      </c>
    </row>
    <row r="279" spans="2:65" s="173" customFormat="1">
      <c r="B279" s="174"/>
      <c r="D279" s="103" t="s">
        <v>456</v>
      </c>
      <c r="E279" s="175" t="s">
        <v>17</v>
      </c>
      <c r="F279" s="176" t="s">
        <v>586</v>
      </c>
      <c r="H279" s="177">
        <v>17.535</v>
      </c>
      <c r="I279" s="178"/>
      <c r="L279" s="174"/>
      <c r="M279" s="179"/>
      <c r="T279" s="180"/>
      <c r="AT279" s="175" t="s">
        <v>456</v>
      </c>
      <c r="AU279" s="175" t="s">
        <v>9</v>
      </c>
      <c r="AV279" s="173" t="s">
        <v>9</v>
      </c>
      <c r="AW279" s="173" t="s">
        <v>197</v>
      </c>
      <c r="AX279" s="173" t="s">
        <v>82</v>
      </c>
      <c r="AY279" s="175" t="s">
        <v>79</v>
      </c>
    </row>
    <row r="280" spans="2:65" s="18" customFormat="1" ht="16.5" customHeight="1">
      <c r="B280" s="19"/>
      <c r="C280" s="90" t="s">
        <v>587</v>
      </c>
      <c r="D280" s="90" t="s">
        <v>83</v>
      </c>
      <c r="E280" s="91" t="s">
        <v>588</v>
      </c>
      <c r="F280" s="92" t="s">
        <v>589</v>
      </c>
      <c r="G280" s="93" t="s">
        <v>495</v>
      </c>
      <c r="H280" s="94">
        <v>0.39100000000000001</v>
      </c>
      <c r="I280" s="95"/>
      <c r="J280" s="96">
        <f>ROUND(I280*H280,2)</f>
        <v>0</v>
      </c>
      <c r="K280" s="92" t="s">
        <v>453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1.06277</v>
      </c>
      <c r="R280" s="99">
        <f>Q280*H280</f>
        <v>0.41554307000000001</v>
      </c>
      <c r="S280" s="99">
        <v>0</v>
      </c>
      <c r="T280" s="100">
        <f>S280*H280</f>
        <v>0</v>
      </c>
      <c r="AR280" s="101" t="s">
        <v>103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103</v>
      </c>
      <c r="BM280" s="101" t="s">
        <v>590</v>
      </c>
    </row>
    <row r="281" spans="2:65" s="18" customFormat="1">
      <c r="B281" s="19"/>
      <c r="D281" s="103" t="s">
        <v>89</v>
      </c>
      <c r="F281" s="104" t="s">
        <v>591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66" customFormat="1">
      <c r="B282" s="167"/>
      <c r="D282" s="103" t="s">
        <v>456</v>
      </c>
      <c r="E282" s="168" t="s">
        <v>17</v>
      </c>
      <c r="F282" s="169" t="s">
        <v>470</v>
      </c>
      <c r="H282" s="168" t="s">
        <v>17</v>
      </c>
      <c r="I282" s="170"/>
      <c r="L282" s="167"/>
      <c r="M282" s="171"/>
      <c r="T282" s="172"/>
      <c r="AT282" s="168" t="s">
        <v>456</v>
      </c>
      <c r="AU282" s="168" t="s">
        <v>9</v>
      </c>
      <c r="AV282" s="166" t="s">
        <v>82</v>
      </c>
      <c r="AW282" s="166" t="s">
        <v>197</v>
      </c>
      <c r="AX282" s="166" t="s">
        <v>78</v>
      </c>
      <c r="AY282" s="168" t="s">
        <v>79</v>
      </c>
    </row>
    <row r="283" spans="2:65" s="173" customFormat="1">
      <c r="B283" s="174"/>
      <c r="D283" s="103" t="s">
        <v>456</v>
      </c>
      <c r="E283" s="175" t="s">
        <v>17</v>
      </c>
      <c r="F283" s="176" t="s">
        <v>592</v>
      </c>
      <c r="H283" s="177">
        <v>0.35499999999999998</v>
      </c>
      <c r="I283" s="178"/>
      <c r="L283" s="174"/>
      <c r="M283" s="179"/>
      <c r="T283" s="180"/>
      <c r="AT283" s="175" t="s">
        <v>456</v>
      </c>
      <c r="AU283" s="175" t="s">
        <v>9</v>
      </c>
      <c r="AV283" s="173" t="s">
        <v>9</v>
      </c>
      <c r="AW283" s="173" t="s">
        <v>197</v>
      </c>
      <c r="AX283" s="173" t="s">
        <v>82</v>
      </c>
      <c r="AY283" s="175" t="s">
        <v>79</v>
      </c>
    </row>
    <row r="284" spans="2:65" s="173" customFormat="1">
      <c r="B284" s="174"/>
      <c r="D284" s="103" t="s">
        <v>456</v>
      </c>
      <c r="F284" s="176" t="s">
        <v>593</v>
      </c>
      <c r="H284" s="177">
        <v>0.39100000000000001</v>
      </c>
      <c r="I284" s="178"/>
      <c r="L284" s="174"/>
      <c r="M284" s="179"/>
      <c r="T284" s="180"/>
      <c r="AT284" s="175" t="s">
        <v>456</v>
      </c>
      <c r="AU284" s="175" t="s">
        <v>9</v>
      </c>
      <c r="AV284" s="173" t="s">
        <v>9</v>
      </c>
      <c r="AW284" s="173" t="s">
        <v>12</v>
      </c>
      <c r="AX284" s="173" t="s">
        <v>82</v>
      </c>
      <c r="AY284" s="175" t="s">
        <v>79</v>
      </c>
    </row>
    <row r="285" spans="2:65" s="77" customFormat="1" ht="22.9" customHeight="1">
      <c r="B285" s="78"/>
      <c r="D285" s="79" t="s">
        <v>74</v>
      </c>
      <c r="E285" s="88" t="s">
        <v>96</v>
      </c>
      <c r="F285" s="88" t="s">
        <v>594</v>
      </c>
      <c r="I285" s="81"/>
      <c r="J285" s="89">
        <f>BK285</f>
        <v>0</v>
      </c>
      <c r="L285" s="78"/>
      <c r="M285" s="83"/>
      <c r="P285" s="84">
        <f>SUM(P286:P390)</f>
        <v>0</v>
      </c>
      <c r="R285" s="84">
        <f>SUM(R286:R390)</f>
        <v>530.07636511999999</v>
      </c>
      <c r="T285" s="85">
        <f>SUM(T286:T390)</f>
        <v>0</v>
      </c>
      <c r="AR285" s="79" t="s">
        <v>82</v>
      </c>
      <c r="AT285" s="86" t="s">
        <v>74</v>
      </c>
      <c r="AU285" s="86" t="s">
        <v>82</v>
      </c>
      <c r="AY285" s="79" t="s">
        <v>79</v>
      </c>
      <c r="BK285" s="87">
        <f>SUM(BK286:BK390)</f>
        <v>0</v>
      </c>
    </row>
    <row r="286" spans="2:65" s="18" customFormat="1" ht="16.5" customHeight="1">
      <c r="B286" s="19"/>
      <c r="C286" s="90" t="s">
        <v>595</v>
      </c>
      <c r="D286" s="90" t="s">
        <v>83</v>
      </c>
      <c r="E286" s="91" t="s">
        <v>596</v>
      </c>
      <c r="F286" s="92" t="s">
        <v>597</v>
      </c>
      <c r="G286" s="93" t="s">
        <v>598</v>
      </c>
      <c r="H286" s="94">
        <v>1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1</v>
      </c>
      <c r="R286" s="99">
        <f>Q286*H286</f>
        <v>1</v>
      </c>
      <c r="S286" s="99">
        <v>0</v>
      </c>
      <c r="T286" s="100">
        <f>S286*H286</f>
        <v>0</v>
      </c>
      <c r="AR286" s="101" t="s">
        <v>103</v>
      </c>
      <c r="AT286" s="101" t="s">
        <v>83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103</v>
      </c>
      <c r="BM286" s="101" t="s">
        <v>599</v>
      </c>
    </row>
    <row r="287" spans="2:65" s="18" customFormat="1">
      <c r="B287" s="19"/>
      <c r="D287" s="103" t="s">
        <v>89</v>
      </c>
      <c r="F287" s="104" t="s">
        <v>597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19.5">
      <c r="B288" s="19"/>
      <c r="D288" s="103" t="s">
        <v>90</v>
      </c>
      <c r="F288" s="108" t="s">
        <v>600</v>
      </c>
      <c r="I288" s="105"/>
      <c r="L288" s="19"/>
      <c r="M288" s="106"/>
      <c r="T288" s="107"/>
      <c r="AT288" s="11" t="s">
        <v>90</v>
      </c>
      <c r="AU288" s="11" t="s">
        <v>9</v>
      </c>
    </row>
    <row r="289" spans="2:65" s="18" customFormat="1" ht="24.2" customHeight="1">
      <c r="B289" s="19"/>
      <c r="C289" s="90" t="s">
        <v>601</v>
      </c>
      <c r="D289" s="90" t="s">
        <v>83</v>
      </c>
      <c r="E289" s="91" t="s">
        <v>602</v>
      </c>
      <c r="F289" s="92" t="s">
        <v>603</v>
      </c>
      <c r="G289" s="93" t="s">
        <v>604</v>
      </c>
      <c r="H289" s="94">
        <v>22000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1E-3</v>
      </c>
      <c r="R289" s="99">
        <f>Q289*H289</f>
        <v>22</v>
      </c>
      <c r="S289" s="99">
        <v>0</v>
      </c>
      <c r="T289" s="100">
        <f>S289*H289</f>
        <v>0</v>
      </c>
      <c r="AR289" s="101" t="s">
        <v>103</v>
      </c>
      <c r="AT289" s="101" t="s">
        <v>83</v>
      </c>
      <c r="AU289" s="101" t="s">
        <v>9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103</v>
      </c>
      <c r="BM289" s="101" t="s">
        <v>605</v>
      </c>
    </row>
    <row r="290" spans="2:65" s="18" customFormat="1" ht="214.5">
      <c r="B290" s="19"/>
      <c r="D290" s="103" t="s">
        <v>89</v>
      </c>
      <c r="F290" s="104" t="s">
        <v>606</v>
      </c>
      <c r="I290" s="105"/>
      <c r="L290" s="19"/>
      <c r="M290" s="106"/>
      <c r="T290" s="107"/>
      <c r="AT290" s="11" t="s">
        <v>89</v>
      </c>
      <c r="AU290" s="11" t="s">
        <v>9</v>
      </c>
    </row>
    <row r="291" spans="2:65" s="18" customFormat="1" ht="19.5">
      <c r="B291" s="19"/>
      <c r="D291" s="103" t="s">
        <v>90</v>
      </c>
      <c r="F291" s="108" t="s">
        <v>600</v>
      </c>
      <c r="I291" s="105"/>
      <c r="L291" s="19"/>
      <c r="M291" s="106"/>
      <c r="T291" s="107"/>
      <c r="AT291" s="11" t="s">
        <v>90</v>
      </c>
      <c r="AU291" s="11" t="s">
        <v>9</v>
      </c>
    </row>
    <row r="292" spans="2:65" s="18" customFormat="1" ht="33" customHeight="1">
      <c r="B292" s="19"/>
      <c r="C292" s="90" t="s">
        <v>607</v>
      </c>
      <c r="D292" s="90" t="s">
        <v>83</v>
      </c>
      <c r="E292" s="91" t="s">
        <v>608</v>
      </c>
      <c r="F292" s="92" t="s">
        <v>609</v>
      </c>
      <c r="G292" s="93" t="s">
        <v>452</v>
      </c>
      <c r="H292" s="94">
        <v>301.89400000000001</v>
      </c>
      <c r="I292" s="95"/>
      <c r="J292" s="96">
        <f>ROUND(I292*H292,2)</f>
        <v>0</v>
      </c>
      <c r="K292" s="92" t="s">
        <v>540</v>
      </c>
      <c r="L292" s="19"/>
      <c r="M292" s="97" t="s">
        <v>17</v>
      </c>
      <c r="N292" s="98" t="s">
        <v>35</v>
      </c>
      <c r="P292" s="99">
        <f>O292*H292</f>
        <v>0</v>
      </c>
      <c r="Q292" s="99">
        <v>0.73404000000000003</v>
      </c>
      <c r="R292" s="99">
        <f>Q292*H292</f>
        <v>221.60227176000001</v>
      </c>
      <c r="S292" s="99">
        <v>0</v>
      </c>
      <c r="T292" s="100">
        <f>S292*H292</f>
        <v>0</v>
      </c>
      <c r="AR292" s="101" t="s">
        <v>103</v>
      </c>
      <c r="AT292" s="101" t="s">
        <v>83</v>
      </c>
      <c r="AU292" s="101" t="s">
        <v>9</v>
      </c>
      <c r="AY292" s="11" t="s">
        <v>79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1" t="s">
        <v>82</v>
      </c>
      <c r="BK292" s="102">
        <f>ROUND(I292*H292,2)</f>
        <v>0</v>
      </c>
      <c r="BL292" s="11" t="s">
        <v>103</v>
      </c>
      <c r="BM292" s="101" t="s">
        <v>610</v>
      </c>
    </row>
    <row r="293" spans="2:65" s="18" customFormat="1" ht="29.25">
      <c r="B293" s="19"/>
      <c r="D293" s="103" t="s">
        <v>89</v>
      </c>
      <c r="F293" s="104" t="s">
        <v>611</v>
      </c>
      <c r="I293" s="105"/>
      <c r="L293" s="19"/>
      <c r="M293" s="106"/>
      <c r="T293" s="107"/>
      <c r="AT293" s="11" t="s">
        <v>89</v>
      </c>
      <c r="AU293" s="11" t="s">
        <v>9</v>
      </c>
    </row>
    <row r="294" spans="2:65" s="166" customFormat="1">
      <c r="B294" s="167"/>
      <c r="D294" s="103" t="s">
        <v>456</v>
      </c>
      <c r="E294" s="168" t="s">
        <v>17</v>
      </c>
      <c r="F294" s="169" t="s">
        <v>612</v>
      </c>
      <c r="H294" s="168" t="s">
        <v>17</v>
      </c>
      <c r="I294" s="170"/>
      <c r="L294" s="167"/>
      <c r="M294" s="171"/>
      <c r="T294" s="172"/>
      <c r="AT294" s="168" t="s">
        <v>456</v>
      </c>
      <c r="AU294" s="168" t="s">
        <v>9</v>
      </c>
      <c r="AV294" s="166" t="s">
        <v>82</v>
      </c>
      <c r="AW294" s="166" t="s">
        <v>197</v>
      </c>
      <c r="AX294" s="166" t="s">
        <v>78</v>
      </c>
      <c r="AY294" s="168" t="s">
        <v>79</v>
      </c>
    </row>
    <row r="295" spans="2:65" s="173" customFormat="1">
      <c r="B295" s="174"/>
      <c r="D295" s="103" t="s">
        <v>456</v>
      </c>
      <c r="E295" s="175" t="s">
        <v>17</v>
      </c>
      <c r="F295" s="176" t="s">
        <v>613</v>
      </c>
      <c r="H295" s="177">
        <v>19.143999999999998</v>
      </c>
      <c r="I295" s="178"/>
      <c r="L295" s="174"/>
      <c r="M295" s="179"/>
      <c r="T295" s="180"/>
      <c r="AT295" s="175" t="s">
        <v>456</v>
      </c>
      <c r="AU295" s="175" t="s">
        <v>9</v>
      </c>
      <c r="AV295" s="173" t="s">
        <v>9</v>
      </c>
      <c r="AW295" s="173" t="s">
        <v>197</v>
      </c>
      <c r="AX295" s="173" t="s">
        <v>78</v>
      </c>
      <c r="AY295" s="175" t="s">
        <v>79</v>
      </c>
    </row>
    <row r="296" spans="2:65" s="166" customFormat="1">
      <c r="B296" s="167"/>
      <c r="D296" s="103" t="s">
        <v>456</v>
      </c>
      <c r="E296" s="168" t="s">
        <v>17</v>
      </c>
      <c r="F296" s="169" t="s">
        <v>614</v>
      </c>
      <c r="H296" s="168" t="s">
        <v>17</v>
      </c>
      <c r="I296" s="170"/>
      <c r="L296" s="167"/>
      <c r="M296" s="171"/>
      <c r="T296" s="172"/>
      <c r="AT296" s="168" t="s">
        <v>456</v>
      </c>
      <c r="AU296" s="168" t="s">
        <v>9</v>
      </c>
      <c r="AV296" s="166" t="s">
        <v>82</v>
      </c>
      <c r="AW296" s="166" t="s">
        <v>197</v>
      </c>
      <c r="AX296" s="166" t="s">
        <v>78</v>
      </c>
      <c r="AY296" s="168" t="s">
        <v>79</v>
      </c>
    </row>
    <row r="297" spans="2:65" s="173" customFormat="1">
      <c r="B297" s="174"/>
      <c r="D297" s="103" t="s">
        <v>456</v>
      </c>
      <c r="E297" s="175" t="s">
        <v>17</v>
      </c>
      <c r="F297" s="176" t="s">
        <v>615</v>
      </c>
      <c r="H297" s="177">
        <v>305.49</v>
      </c>
      <c r="I297" s="178"/>
      <c r="L297" s="174"/>
      <c r="M297" s="179"/>
      <c r="T297" s="180"/>
      <c r="AT297" s="175" t="s">
        <v>456</v>
      </c>
      <c r="AU297" s="175" t="s">
        <v>9</v>
      </c>
      <c r="AV297" s="173" t="s">
        <v>9</v>
      </c>
      <c r="AW297" s="173" t="s">
        <v>197</v>
      </c>
      <c r="AX297" s="173" t="s">
        <v>78</v>
      </c>
      <c r="AY297" s="175" t="s">
        <v>79</v>
      </c>
    </row>
    <row r="298" spans="2:65" s="173" customFormat="1">
      <c r="B298" s="174"/>
      <c r="D298" s="103" t="s">
        <v>456</v>
      </c>
      <c r="E298" s="175" t="s">
        <v>17</v>
      </c>
      <c r="F298" s="176" t="s">
        <v>616</v>
      </c>
      <c r="H298" s="177">
        <v>5.7729999999999997</v>
      </c>
      <c r="I298" s="178"/>
      <c r="L298" s="174"/>
      <c r="M298" s="179"/>
      <c r="T298" s="180"/>
      <c r="AT298" s="175" t="s">
        <v>456</v>
      </c>
      <c r="AU298" s="175" t="s">
        <v>9</v>
      </c>
      <c r="AV298" s="173" t="s">
        <v>9</v>
      </c>
      <c r="AW298" s="173" t="s">
        <v>197</v>
      </c>
      <c r="AX298" s="173" t="s">
        <v>78</v>
      </c>
      <c r="AY298" s="175" t="s">
        <v>79</v>
      </c>
    </row>
    <row r="299" spans="2:65" s="173" customFormat="1">
      <c r="B299" s="174"/>
      <c r="D299" s="103" t="s">
        <v>456</v>
      </c>
      <c r="E299" s="175" t="s">
        <v>17</v>
      </c>
      <c r="F299" s="176" t="s">
        <v>617</v>
      </c>
      <c r="H299" s="177">
        <v>-2.738</v>
      </c>
      <c r="I299" s="178"/>
      <c r="L299" s="174"/>
      <c r="M299" s="179"/>
      <c r="T299" s="180"/>
      <c r="AT299" s="175" t="s">
        <v>456</v>
      </c>
      <c r="AU299" s="175" t="s">
        <v>9</v>
      </c>
      <c r="AV299" s="173" t="s">
        <v>9</v>
      </c>
      <c r="AW299" s="173" t="s">
        <v>197</v>
      </c>
      <c r="AX299" s="173" t="s">
        <v>78</v>
      </c>
      <c r="AY299" s="175" t="s">
        <v>79</v>
      </c>
    </row>
    <row r="300" spans="2:65" s="173" customFormat="1">
      <c r="B300" s="174"/>
      <c r="D300" s="103" t="s">
        <v>456</v>
      </c>
      <c r="E300" s="175" t="s">
        <v>17</v>
      </c>
      <c r="F300" s="176" t="s">
        <v>618</v>
      </c>
      <c r="H300" s="177">
        <v>-25.774999999999999</v>
      </c>
      <c r="I300" s="178"/>
      <c r="L300" s="174"/>
      <c r="M300" s="179"/>
      <c r="T300" s="180"/>
      <c r="AT300" s="175" t="s">
        <v>456</v>
      </c>
      <c r="AU300" s="175" t="s">
        <v>9</v>
      </c>
      <c r="AV300" s="173" t="s">
        <v>9</v>
      </c>
      <c r="AW300" s="173" t="s">
        <v>197</v>
      </c>
      <c r="AX300" s="173" t="s">
        <v>78</v>
      </c>
      <c r="AY300" s="175" t="s">
        <v>79</v>
      </c>
    </row>
    <row r="301" spans="2:65" s="181" customFormat="1">
      <c r="B301" s="182"/>
      <c r="D301" s="103" t="s">
        <v>456</v>
      </c>
      <c r="E301" s="183" t="s">
        <v>17</v>
      </c>
      <c r="F301" s="184" t="s">
        <v>491</v>
      </c>
      <c r="H301" s="185">
        <v>301.89400000000001</v>
      </c>
      <c r="I301" s="186"/>
      <c r="L301" s="182"/>
      <c r="M301" s="187"/>
      <c r="T301" s="188"/>
      <c r="AT301" s="183" t="s">
        <v>456</v>
      </c>
      <c r="AU301" s="183" t="s">
        <v>9</v>
      </c>
      <c r="AV301" s="181" t="s">
        <v>103</v>
      </c>
      <c r="AW301" s="181" t="s">
        <v>197</v>
      </c>
      <c r="AX301" s="181" t="s">
        <v>82</v>
      </c>
      <c r="AY301" s="183" t="s">
        <v>79</v>
      </c>
    </row>
    <row r="302" spans="2:65" s="18" customFormat="1" ht="37.9" customHeight="1">
      <c r="B302" s="19"/>
      <c r="C302" s="90" t="s">
        <v>619</v>
      </c>
      <c r="D302" s="90" t="s">
        <v>83</v>
      </c>
      <c r="E302" s="91" t="s">
        <v>620</v>
      </c>
      <c r="F302" s="92" t="s">
        <v>621</v>
      </c>
      <c r="G302" s="93" t="s">
        <v>452</v>
      </c>
      <c r="H302" s="94">
        <v>35.104999999999997</v>
      </c>
      <c r="I302" s="95"/>
      <c r="J302" s="96">
        <f>ROUND(I302*H302,2)</f>
        <v>0</v>
      </c>
      <c r="K302" s="92" t="s">
        <v>453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1.0203599999999999</v>
      </c>
      <c r="R302" s="99">
        <f>Q302*H302</f>
        <v>35.819737799999992</v>
      </c>
      <c r="S302" s="99">
        <v>0</v>
      </c>
      <c r="T302" s="100">
        <f>S302*H302</f>
        <v>0</v>
      </c>
      <c r="AR302" s="101" t="s">
        <v>103</v>
      </c>
      <c r="AT302" s="101" t="s">
        <v>83</v>
      </c>
      <c r="AU302" s="101" t="s">
        <v>9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103</v>
      </c>
      <c r="BM302" s="101" t="s">
        <v>622</v>
      </c>
    </row>
    <row r="303" spans="2:65" s="18" customFormat="1" ht="29.25">
      <c r="B303" s="19"/>
      <c r="D303" s="103" t="s">
        <v>89</v>
      </c>
      <c r="F303" s="104" t="s">
        <v>623</v>
      </c>
      <c r="I303" s="105"/>
      <c r="L303" s="19"/>
      <c r="M303" s="106"/>
      <c r="T303" s="107"/>
      <c r="AT303" s="11" t="s">
        <v>89</v>
      </c>
      <c r="AU303" s="11" t="s">
        <v>9</v>
      </c>
    </row>
    <row r="304" spans="2:65" s="166" customFormat="1">
      <c r="B304" s="167"/>
      <c r="D304" s="103" t="s">
        <v>456</v>
      </c>
      <c r="E304" s="168" t="s">
        <v>17</v>
      </c>
      <c r="F304" s="169" t="s">
        <v>624</v>
      </c>
      <c r="H304" s="168" t="s">
        <v>17</v>
      </c>
      <c r="I304" s="170"/>
      <c r="L304" s="167"/>
      <c r="M304" s="171"/>
      <c r="T304" s="172"/>
      <c r="AT304" s="168" t="s">
        <v>456</v>
      </c>
      <c r="AU304" s="168" t="s">
        <v>9</v>
      </c>
      <c r="AV304" s="166" t="s">
        <v>82</v>
      </c>
      <c r="AW304" s="166" t="s">
        <v>197</v>
      </c>
      <c r="AX304" s="166" t="s">
        <v>78</v>
      </c>
      <c r="AY304" s="168" t="s">
        <v>79</v>
      </c>
    </row>
    <row r="305" spans="2:65" s="173" customFormat="1">
      <c r="B305" s="174"/>
      <c r="D305" s="103" t="s">
        <v>456</v>
      </c>
      <c r="E305" s="175" t="s">
        <v>17</v>
      </c>
      <c r="F305" s="176" t="s">
        <v>625</v>
      </c>
      <c r="H305" s="177">
        <v>26.605</v>
      </c>
      <c r="I305" s="178"/>
      <c r="L305" s="174"/>
      <c r="M305" s="179"/>
      <c r="T305" s="180"/>
      <c r="AT305" s="175" t="s">
        <v>456</v>
      </c>
      <c r="AU305" s="175" t="s">
        <v>9</v>
      </c>
      <c r="AV305" s="173" t="s">
        <v>9</v>
      </c>
      <c r="AW305" s="173" t="s">
        <v>197</v>
      </c>
      <c r="AX305" s="173" t="s">
        <v>78</v>
      </c>
      <c r="AY305" s="175" t="s">
        <v>79</v>
      </c>
    </row>
    <row r="306" spans="2:65" s="173" customFormat="1">
      <c r="B306" s="174"/>
      <c r="D306" s="103" t="s">
        <v>456</v>
      </c>
      <c r="E306" s="175" t="s">
        <v>17</v>
      </c>
      <c r="F306" s="176" t="s">
        <v>626</v>
      </c>
      <c r="H306" s="177">
        <v>8.5</v>
      </c>
      <c r="I306" s="178"/>
      <c r="L306" s="174"/>
      <c r="M306" s="179"/>
      <c r="T306" s="180"/>
      <c r="AT306" s="175" t="s">
        <v>456</v>
      </c>
      <c r="AU306" s="175" t="s">
        <v>9</v>
      </c>
      <c r="AV306" s="173" t="s">
        <v>9</v>
      </c>
      <c r="AW306" s="173" t="s">
        <v>197</v>
      </c>
      <c r="AX306" s="173" t="s">
        <v>78</v>
      </c>
      <c r="AY306" s="175" t="s">
        <v>79</v>
      </c>
    </row>
    <row r="307" spans="2:65" s="181" customFormat="1">
      <c r="B307" s="182"/>
      <c r="D307" s="103" t="s">
        <v>456</v>
      </c>
      <c r="E307" s="183" t="s">
        <v>17</v>
      </c>
      <c r="F307" s="184" t="s">
        <v>491</v>
      </c>
      <c r="H307" s="185">
        <v>35.104999999999997</v>
      </c>
      <c r="I307" s="186"/>
      <c r="L307" s="182"/>
      <c r="M307" s="187"/>
      <c r="T307" s="188"/>
      <c r="AT307" s="183" t="s">
        <v>456</v>
      </c>
      <c r="AU307" s="183" t="s">
        <v>9</v>
      </c>
      <c r="AV307" s="181" t="s">
        <v>103</v>
      </c>
      <c r="AW307" s="181" t="s">
        <v>197</v>
      </c>
      <c r="AX307" s="181" t="s">
        <v>82</v>
      </c>
      <c r="AY307" s="183" t="s">
        <v>79</v>
      </c>
    </row>
    <row r="308" spans="2:65" s="18" customFormat="1" ht="16.5" customHeight="1">
      <c r="B308" s="19"/>
      <c r="C308" s="90" t="s">
        <v>627</v>
      </c>
      <c r="D308" s="90" t="s">
        <v>83</v>
      </c>
      <c r="E308" s="91" t="s">
        <v>628</v>
      </c>
      <c r="F308" s="92" t="s">
        <v>629</v>
      </c>
      <c r="G308" s="93" t="s">
        <v>495</v>
      </c>
      <c r="H308" s="94">
        <v>15.465</v>
      </c>
      <c r="I308" s="95"/>
      <c r="J308" s="96">
        <f>ROUND(I308*H308,2)</f>
        <v>0</v>
      </c>
      <c r="K308" s="92" t="s">
        <v>453</v>
      </c>
      <c r="L308" s="19"/>
      <c r="M308" s="97" t="s">
        <v>17</v>
      </c>
      <c r="N308" s="98" t="s">
        <v>35</v>
      </c>
      <c r="P308" s="99">
        <f>O308*H308</f>
        <v>0</v>
      </c>
      <c r="Q308" s="99">
        <v>1.04922</v>
      </c>
      <c r="R308" s="99">
        <f>Q308*H308</f>
        <v>16.226187299999999</v>
      </c>
      <c r="S308" s="99">
        <v>0</v>
      </c>
      <c r="T308" s="100">
        <f>S308*H308</f>
        <v>0</v>
      </c>
      <c r="AR308" s="101" t="s">
        <v>103</v>
      </c>
      <c r="AT308" s="101" t="s">
        <v>83</v>
      </c>
      <c r="AU308" s="101" t="s">
        <v>9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103</v>
      </c>
      <c r="BM308" s="101" t="s">
        <v>630</v>
      </c>
    </row>
    <row r="309" spans="2:65" s="18" customFormat="1" ht="29.25">
      <c r="B309" s="19"/>
      <c r="D309" s="103" t="s">
        <v>89</v>
      </c>
      <c r="F309" s="104" t="s">
        <v>631</v>
      </c>
      <c r="I309" s="105"/>
      <c r="L309" s="19"/>
      <c r="M309" s="106"/>
      <c r="T309" s="107"/>
      <c r="AT309" s="11" t="s">
        <v>89</v>
      </c>
      <c r="AU309" s="11" t="s">
        <v>9</v>
      </c>
    </row>
    <row r="310" spans="2:65" s="166" customFormat="1">
      <c r="B310" s="167"/>
      <c r="D310" s="103" t="s">
        <v>456</v>
      </c>
      <c r="E310" s="168" t="s">
        <v>17</v>
      </c>
      <c r="F310" s="169" t="s">
        <v>624</v>
      </c>
      <c r="H310" s="168" t="s">
        <v>17</v>
      </c>
      <c r="I310" s="170"/>
      <c r="L310" s="167"/>
      <c r="M310" s="171"/>
      <c r="T310" s="172"/>
      <c r="AT310" s="168" t="s">
        <v>456</v>
      </c>
      <c r="AU310" s="168" t="s">
        <v>9</v>
      </c>
      <c r="AV310" s="166" t="s">
        <v>82</v>
      </c>
      <c r="AW310" s="166" t="s">
        <v>197</v>
      </c>
      <c r="AX310" s="166" t="s">
        <v>78</v>
      </c>
      <c r="AY310" s="168" t="s">
        <v>79</v>
      </c>
    </row>
    <row r="311" spans="2:65" s="173" customFormat="1">
      <c r="B311" s="174"/>
      <c r="D311" s="103" t="s">
        <v>456</v>
      </c>
      <c r="E311" s="175" t="s">
        <v>17</v>
      </c>
      <c r="F311" s="176" t="s">
        <v>632</v>
      </c>
      <c r="H311" s="177">
        <v>1.88</v>
      </c>
      <c r="I311" s="178"/>
      <c r="L311" s="174"/>
      <c r="M311" s="179"/>
      <c r="T311" s="180"/>
      <c r="AT311" s="175" t="s">
        <v>456</v>
      </c>
      <c r="AU311" s="175" t="s">
        <v>9</v>
      </c>
      <c r="AV311" s="173" t="s">
        <v>9</v>
      </c>
      <c r="AW311" s="173" t="s">
        <v>197</v>
      </c>
      <c r="AX311" s="173" t="s">
        <v>78</v>
      </c>
      <c r="AY311" s="175" t="s">
        <v>79</v>
      </c>
    </row>
    <row r="312" spans="2:65" s="166" customFormat="1">
      <c r="B312" s="167"/>
      <c r="D312" s="103" t="s">
        <v>456</v>
      </c>
      <c r="E312" s="168" t="s">
        <v>17</v>
      </c>
      <c r="F312" s="169" t="s">
        <v>633</v>
      </c>
      <c r="H312" s="168" t="s">
        <v>17</v>
      </c>
      <c r="I312" s="170"/>
      <c r="L312" s="167"/>
      <c r="M312" s="171"/>
      <c r="T312" s="172"/>
      <c r="AT312" s="168" t="s">
        <v>456</v>
      </c>
      <c r="AU312" s="168" t="s">
        <v>9</v>
      </c>
      <c r="AV312" s="166" t="s">
        <v>82</v>
      </c>
      <c r="AW312" s="166" t="s">
        <v>197</v>
      </c>
      <c r="AX312" s="166" t="s">
        <v>78</v>
      </c>
      <c r="AY312" s="168" t="s">
        <v>79</v>
      </c>
    </row>
    <row r="313" spans="2:65" s="173" customFormat="1">
      <c r="B313" s="174"/>
      <c r="D313" s="103" t="s">
        <v>456</v>
      </c>
      <c r="E313" s="175" t="s">
        <v>17</v>
      </c>
      <c r="F313" s="176" t="s">
        <v>634</v>
      </c>
      <c r="H313" s="177">
        <v>13.585000000000001</v>
      </c>
      <c r="I313" s="178"/>
      <c r="L313" s="174"/>
      <c r="M313" s="179"/>
      <c r="T313" s="180"/>
      <c r="AT313" s="175" t="s">
        <v>456</v>
      </c>
      <c r="AU313" s="175" t="s">
        <v>9</v>
      </c>
      <c r="AV313" s="173" t="s">
        <v>9</v>
      </c>
      <c r="AW313" s="173" t="s">
        <v>197</v>
      </c>
      <c r="AX313" s="173" t="s">
        <v>78</v>
      </c>
      <c r="AY313" s="175" t="s">
        <v>79</v>
      </c>
    </row>
    <row r="314" spans="2:65" s="181" customFormat="1">
      <c r="B314" s="182"/>
      <c r="D314" s="103" t="s">
        <v>456</v>
      </c>
      <c r="E314" s="183" t="s">
        <v>17</v>
      </c>
      <c r="F314" s="184" t="s">
        <v>491</v>
      </c>
      <c r="H314" s="185">
        <v>15.465</v>
      </c>
      <c r="I314" s="186"/>
      <c r="L314" s="182"/>
      <c r="M314" s="187"/>
      <c r="T314" s="188"/>
      <c r="AT314" s="183" t="s">
        <v>456</v>
      </c>
      <c r="AU314" s="183" t="s">
        <v>9</v>
      </c>
      <c r="AV314" s="181" t="s">
        <v>103</v>
      </c>
      <c r="AW314" s="181" t="s">
        <v>197</v>
      </c>
      <c r="AX314" s="181" t="s">
        <v>82</v>
      </c>
      <c r="AY314" s="183" t="s">
        <v>79</v>
      </c>
    </row>
    <row r="315" spans="2:65" s="18" customFormat="1" ht="21.75" customHeight="1">
      <c r="B315" s="19"/>
      <c r="C315" s="90" t="s">
        <v>635</v>
      </c>
      <c r="D315" s="90" t="s">
        <v>83</v>
      </c>
      <c r="E315" s="91" t="s">
        <v>636</v>
      </c>
      <c r="F315" s="92" t="s">
        <v>637</v>
      </c>
      <c r="G315" s="93" t="s">
        <v>461</v>
      </c>
      <c r="H315" s="94">
        <v>0.45200000000000001</v>
      </c>
      <c r="I315" s="95"/>
      <c r="J315" s="96">
        <f>ROUND(I315*H315,2)</f>
        <v>0</v>
      </c>
      <c r="K315" s="92" t="s">
        <v>453</v>
      </c>
      <c r="L315" s="19"/>
      <c r="M315" s="97" t="s">
        <v>17</v>
      </c>
      <c r="N315" s="98" t="s">
        <v>35</v>
      </c>
      <c r="P315" s="99">
        <f>O315*H315</f>
        <v>0</v>
      </c>
      <c r="Q315" s="99">
        <v>2.5018699999999998</v>
      </c>
      <c r="R315" s="99">
        <f>Q315*H315</f>
        <v>1.13084524</v>
      </c>
      <c r="S315" s="99">
        <v>0</v>
      </c>
      <c r="T315" s="100">
        <f>S315*H315</f>
        <v>0</v>
      </c>
      <c r="AR315" s="101" t="s">
        <v>103</v>
      </c>
      <c r="AT315" s="101" t="s">
        <v>83</v>
      </c>
      <c r="AU315" s="101" t="s">
        <v>9</v>
      </c>
      <c r="AY315" s="11" t="s">
        <v>79</v>
      </c>
      <c r="BE315" s="102">
        <f>IF(N315="základní",J315,0)</f>
        <v>0</v>
      </c>
      <c r="BF315" s="102">
        <f>IF(N315="snížená",J315,0)</f>
        <v>0</v>
      </c>
      <c r="BG315" s="102">
        <f>IF(N315="zákl. přenesená",J315,0)</f>
        <v>0</v>
      </c>
      <c r="BH315" s="102">
        <f>IF(N315="sníž. přenesená",J315,0)</f>
        <v>0</v>
      </c>
      <c r="BI315" s="102">
        <f>IF(N315="nulová",J315,0)</f>
        <v>0</v>
      </c>
      <c r="BJ315" s="11" t="s">
        <v>82</v>
      </c>
      <c r="BK315" s="102">
        <f>ROUND(I315*H315,2)</f>
        <v>0</v>
      </c>
      <c r="BL315" s="11" t="s">
        <v>103</v>
      </c>
      <c r="BM315" s="101" t="s">
        <v>638</v>
      </c>
    </row>
    <row r="316" spans="2:65" s="18" customFormat="1" ht="19.5">
      <c r="B316" s="19"/>
      <c r="D316" s="103" t="s">
        <v>89</v>
      </c>
      <c r="F316" s="104" t="s">
        <v>639</v>
      </c>
      <c r="I316" s="105"/>
      <c r="L316" s="19"/>
      <c r="M316" s="106"/>
      <c r="T316" s="107"/>
      <c r="AT316" s="11" t="s">
        <v>89</v>
      </c>
      <c r="AU316" s="11" t="s">
        <v>9</v>
      </c>
    </row>
    <row r="317" spans="2:65" s="166" customFormat="1">
      <c r="B317" s="167"/>
      <c r="D317" s="103" t="s">
        <v>456</v>
      </c>
      <c r="E317" s="168" t="s">
        <v>17</v>
      </c>
      <c r="F317" s="169" t="s">
        <v>640</v>
      </c>
      <c r="H317" s="168" t="s">
        <v>17</v>
      </c>
      <c r="I317" s="170"/>
      <c r="L317" s="167"/>
      <c r="M317" s="171"/>
      <c r="T317" s="172"/>
      <c r="AT317" s="168" t="s">
        <v>456</v>
      </c>
      <c r="AU317" s="168" t="s">
        <v>9</v>
      </c>
      <c r="AV317" s="166" t="s">
        <v>82</v>
      </c>
      <c r="AW317" s="166" t="s">
        <v>197</v>
      </c>
      <c r="AX317" s="166" t="s">
        <v>78</v>
      </c>
      <c r="AY317" s="168" t="s">
        <v>79</v>
      </c>
    </row>
    <row r="318" spans="2:65" s="173" customFormat="1">
      <c r="B318" s="174"/>
      <c r="D318" s="103" t="s">
        <v>456</v>
      </c>
      <c r="E318" s="175" t="s">
        <v>17</v>
      </c>
      <c r="F318" s="176" t="s">
        <v>641</v>
      </c>
      <c r="H318" s="177">
        <v>0.45200000000000001</v>
      </c>
      <c r="I318" s="178"/>
      <c r="L318" s="174"/>
      <c r="M318" s="179"/>
      <c r="T318" s="180"/>
      <c r="AT318" s="175" t="s">
        <v>456</v>
      </c>
      <c r="AU318" s="175" t="s">
        <v>9</v>
      </c>
      <c r="AV318" s="173" t="s">
        <v>9</v>
      </c>
      <c r="AW318" s="173" t="s">
        <v>197</v>
      </c>
      <c r="AX318" s="173" t="s">
        <v>82</v>
      </c>
      <c r="AY318" s="175" t="s">
        <v>79</v>
      </c>
    </row>
    <row r="319" spans="2:65" s="18" customFormat="1" ht="24.2" customHeight="1">
      <c r="B319" s="19"/>
      <c r="C319" s="90" t="s">
        <v>642</v>
      </c>
      <c r="D319" s="90" t="s">
        <v>83</v>
      </c>
      <c r="E319" s="91" t="s">
        <v>643</v>
      </c>
      <c r="F319" s="92" t="s">
        <v>644</v>
      </c>
      <c r="G319" s="93" t="s">
        <v>452</v>
      </c>
      <c r="H319" s="94">
        <v>6.024</v>
      </c>
      <c r="I319" s="95"/>
      <c r="J319" s="96">
        <f>ROUND(I319*H319,2)</f>
        <v>0</v>
      </c>
      <c r="K319" s="92" t="s">
        <v>453</v>
      </c>
      <c r="L319" s="19"/>
      <c r="M319" s="97" t="s">
        <v>17</v>
      </c>
      <c r="N319" s="98" t="s">
        <v>35</v>
      </c>
      <c r="P319" s="99">
        <f>O319*H319</f>
        <v>0</v>
      </c>
      <c r="Q319" s="99">
        <v>2.4399999999999999E-3</v>
      </c>
      <c r="R319" s="99">
        <f>Q319*H319</f>
        <v>1.4698559999999999E-2</v>
      </c>
      <c r="S319" s="99">
        <v>0</v>
      </c>
      <c r="T319" s="100">
        <f>S319*H319</f>
        <v>0</v>
      </c>
      <c r="AR319" s="101" t="s">
        <v>103</v>
      </c>
      <c r="AT319" s="101" t="s">
        <v>83</v>
      </c>
      <c r="AU319" s="101" t="s">
        <v>9</v>
      </c>
      <c r="AY319" s="11" t="s">
        <v>79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1" t="s">
        <v>82</v>
      </c>
      <c r="BK319" s="102">
        <f>ROUND(I319*H319,2)</f>
        <v>0</v>
      </c>
      <c r="BL319" s="11" t="s">
        <v>103</v>
      </c>
      <c r="BM319" s="101" t="s">
        <v>645</v>
      </c>
    </row>
    <row r="320" spans="2:65" s="18" customFormat="1" ht="29.25">
      <c r="B320" s="19"/>
      <c r="D320" s="103" t="s">
        <v>89</v>
      </c>
      <c r="F320" s="104" t="s">
        <v>646</v>
      </c>
      <c r="I320" s="105"/>
      <c r="L320" s="19"/>
      <c r="M320" s="106"/>
      <c r="T320" s="107"/>
      <c r="AT320" s="11" t="s">
        <v>89</v>
      </c>
      <c r="AU320" s="11" t="s">
        <v>9</v>
      </c>
    </row>
    <row r="321" spans="2:65" s="166" customFormat="1">
      <c r="B321" s="167"/>
      <c r="D321" s="103" t="s">
        <v>456</v>
      </c>
      <c r="E321" s="168" t="s">
        <v>17</v>
      </c>
      <c r="F321" s="169" t="s">
        <v>640</v>
      </c>
      <c r="H321" s="168" t="s">
        <v>17</v>
      </c>
      <c r="I321" s="170"/>
      <c r="L321" s="167"/>
      <c r="M321" s="171"/>
      <c r="T321" s="172"/>
      <c r="AT321" s="168" t="s">
        <v>456</v>
      </c>
      <c r="AU321" s="168" t="s">
        <v>9</v>
      </c>
      <c r="AV321" s="166" t="s">
        <v>82</v>
      </c>
      <c r="AW321" s="166" t="s">
        <v>197</v>
      </c>
      <c r="AX321" s="166" t="s">
        <v>78</v>
      </c>
      <c r="AY321" s="168" t="s">
        <v>79</v>
      </c>
    </row>
    <row r="322" spans="2:65" s="173" customFormat="1">
      <c r="B322" s="174"/>
      <c r="D322" s="103" t="s">
        <v>456</v>
      </c>
      <c r="E322" s="175" t="s">
        <v>17</v>
      </c>
      <c r="F322" s="176" t="s">
        <v>647</v>
      </c>
      <c r="H322" s="177">
        <v>6.024</v>
      </c>
      <c r="I322" s="178"/>
      <c r="L322" s="174"/>
      <c r="M322" s="179"/>
      <c r="T322" s="180"/>
      <c r="AT322" s="175" t="s">
        <v>456</v>
      </c>
      <c r="AU322" s="175" t="s">
        <v>9</v>
      </c>
      <c r="AV322" s="173" t="s">
        <v>9</v>
      </c>
      <c r="AW322" s="173" t="s">
        <v>197</v>
      </c>
      <c r="AX322" s="173" t="s">
        <v>82</v>
      </c>
      <c r="AY322" s="175" t="s">
        <v>79</v>
      </c>
    </row>
    <row r="323" spans="2:65" s="18" customFormat="1" ht="24.2" customHeight="1">
      <c r="B323" s="19"/>
      <c r="C323" s="90" t="s">
        <v>648</v>
      </c>
      <c r="D323" s="90" t="s">
        <v>83</v>
      </c>
      <c r="E323" s="91" t="s">
        <v>649</v>
      </c>
      <c r="F323" s="92" t="s">
        <v>650</v>
      </c>
      <c r="G323" s="93" t="s">
        <v>452</v>
      </c>
      <c r="H323" s="94">
        <v>6.024</v>
      </c>
      <c r="I323" s="95"/>
      <c r="J323" s="96">
        <f>ROUND(I323*H323,2)</f>
        <v>0</v>
      </c>
      <c r="K323" s="92" t="s">
        <v>453</v>
      </c>
      <c r="L323" s="19"/>
      <c r="M323" s="97" t="s">
        <v>17</v>
      </c>
      <c r="N323" s="98" t="s">
        <v>35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103</v>
      </c>
      <c r="AT323" s="101" t="s">
        <v>83</v>
      </c>
      <c r="AU323" s="101" t="s">
        <v>9</v>
      </c>
      <c r="AY323" s="11" t="s">
        <v>79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1" t="s">
        <v>82</v>
      </c>
      <c r="BK323" s="102">
        <f>ROUND(I323*H323,2)</f>
        <v>0</v>
      </c>
      <c r="BL323" s="11" t="s">
        <v>103</v>
      </c>
      <c r="BM323" s="101" t="s">
        <v>651</v>
      </c>
    </row>
    <row r="324" spans="2:65" s="18" customFormat="1" ht="29.25">
      <c r="B324" s="19"/>
      <c r="D324" s="103" t="s">
        <v>89</v>
      </c>
      <c r="F324" s="104" t="s">
        <v>652</v>
      </c>
      <c r="I324" s="105"/>
      <c r="L324" s="19"/>
      <c r="M324" s="106"/>
      <c r="T324" s="107"/>
      <c r="AT324" s="11" t="s">
        <v>89</v>
      </c>
      <c r="AU324" s="11" t="s">
        <v>9</v>
      </c>
    </row>
    <row r="325" spans="2:65" s="18" customFormat="1" ht="21.75" customHeight="1">
      <c r="B325" s="19"/>
      <c r="C325" s="90" t="s">
        <v>653</v>
      </c>
      <c r="D325" s="90" t="s">
        <v>83</v>
      </c>
      <c r="E325" s="91" t="s">
        <v>654</v>
      </c>
      <c r="F325" s="92" t="s">
        <v>655</v>
      </c>
      <c r="G325" s="93" t="s">
        <v>495</v>
      </c>
      <c r="H325" s="94">
        <v>6.8000000000000005E-2</v>
      </c>
      <c r="I325" s="95"/>
      <c r="J325" s="96">
        <f>ROUND(I325*H325,2)</f>
        <v>0</v>
      </c>
      <c r="K325" s="92" t="s">
        <v>453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1.05237</v>
      </c>
      <c r="R325" s="99">
        <f>Q325*H325</f>
        <v>7.1561160000000013E-2</v>
      </c>
      <c r="S325" s="99">
        <v>0</v>
      </c>
      <c r="T325" s="100">
        <f>S325*H325</f>
        <v>0</v>
      </c>
      <c r="AR325" s="101" t="s">
        <v>103</v>
      </c>
      <c r="AT325" s="101" t="s">
        <v>83</v>
      </c>
      <c r="AU325" s="101" t="s">
        <v>9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103</v>
      </c>
      <c r="BM325" s="101" t="s">
        <v>656</v>
      </c>
    </row>
    <row r="326" spans="2:65" s="18" customFormat="1" ht="29.25">
      <c r="B326" s="19"/>
      <c r="D326" s="103" t="s">
        <v>89</v>
      </c>
      <c r="F326" s="104" t="s">
        <v>657</v>
      </c>
      <c r="I326" s="105"/>
      <c r="L326" s="19"/>
      <c r="M326" s="106"/>
      <c r="T326" s="107"/>
      <c r="AT326" s="11" t="s">
        <v>89</v>
      </c>
      <c r="AU326" s="11" t="s">
        <v>9</v>
      </c>
    </row>
    <row r="327" spans="2:65" s="166" customFormat="1">
      <c r="B327" s="167"/>
      <c r="D327" s="103" t="s">
        <v>456</v>
      </c>
      <c r="E327" s="168" t="s">
        <v>17</v>
      </c>
      <c r="F327" s="169" t="s">
        <v>640</v>
      </c>
      <c r="H327" s="168" t="s">
        <v>17</v>
      </c>
      <c r="I327" s="170"/>
      <c r="L327" s="167"/>
      <c r="M327" s="171"/>
      <c r="T327" s="172"/>
      <c r="AT327" s="168" t="s">
        <v>456</v>
      </c>
      <c r="AU327" s="168" t="s">
        <v>9</v>
      </c>
      <c r="AV327" s="166" t="s">
        <v>82</v>
      </c>
      <c r="AW327" s="166" t="s">
        <v>197</v>
      </c>
      <c r="AX327" s="166" t="s">
        <v>78</v>
      </c>
      <c r="AY327" s="168" t="s">
        <v>79</v>
      </c>
    </row>
    <row r="328" spans="2:65" s="173" customFormat="1">
      <c r="B328" s="174"/>
      <c r="D328" s="103" t="s">
        <v>456</v>
      </c>
      <c r="E328" s="175" t="s">
        <v>17</v>
      </c>
      <c r="F328" s="176" t="s">
        <v>658</v>
      </c>
      <c r="H328" s="177">
        <v>6.8000000000000005E-2</v>
      </c>
      <c r="I328" s="178"/>
      <c r="L328" s="174"/>
      <c r="M328" s="179"/>
      <c r="T328" s="180"/>
      <c r="AT328" s="175" t="s">
        <v>456</v>
      </c>
      <c r="AU328" s="175" t="s">
        <v>9</v>
      </c>
      <c r="AV328" s="173" t="s">
        <v>9</v>
      </c>
      <c r="AW328" s="173" t="s">
        <v>197</v>
      </c>
      <c r="AX328" s="173" t="s">
        <v>82</v>
      </c>
      <c r="AY328" s="175" t="s">
        <v>79</v>
      </c>
    </row>
    <row r="329" spans="2:65" s="18" customFormat="1" ht="37.9" customHeight="1">
      <c r="B329" s="19"/>
      <c r="C329" s="90" t="s">
        <v>659</v>
      </c>
      <c r="D329" s="90" t="s">
        <v>83</v>
      </c>
      <c r="E329" s="91" t="s">
        <v>660</v>
      </c>
      <c r="F329" s="92" t="s">
        <v>661</v>
      </c>
      <c r="G329" s="93" t="s">
        <v>452</v>
      </c>
      <c r="H329" s="94">
        <v>1133.0129999999999</v>
      </c>
      <c r="I329" s="95"/>
      <c r="J329" s="96">
        <f>ROUND(I329*H329,2)</f>
        <v>0</v>
      </c>
      <c r="K329" s="92" t="s">
        <v>453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0.17721000000000001</v>
      </c>
      <c r="R329" s="99">
        <f>Q329*H329</f>
        <v>200.78123373</v>
      </c>
      <c r="S329" s="99">
        <v>0</v>
      </c>
      <c r="T329" s="100">
        <f>S329*H329</f>
        <v>0</v>
      </c>
      <c r="AR329" s="101" t="s">
        <v>103</v>
      </c>
      <c r="AT329" s="101" t="s">
        <v>83</v>
      </c>
      <c r="AU329" s="101" t="s">
        <v>9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103</v>
      </c>
      <c r="BM329" s="101" t="s">
        <v>662</v>
      </c>
    </row>
    <row r="330" spans="2:65" s="18" customFormat="1" ht="29.25">
      <c r="B330" s="19"/>
      <c r="D330" s="103" t="s">
        <v>89</v>
      </c>
      <c r="F330" s="104" t="s">
        <v>663</v>
      </c>
      <c r="I330" s="105"/>
      <c r="L330" s="19"/>
      <c r="M330" s="106"/>
      <c r="T330" s="107"/>
      <c r="AT330" s="11" t="s">
        <v>89</v>
      </c>
      <c r="AU330" s="11" t="s">
        <v>9</v>
      </c>
    </row>
    <row r="331" spans="2:65" s="18" customFormat="1" ht="19.5">
      <c r="B331" s="19"/>
      <c r="D331" s="103" t="s">
        <v>90</v>
      </c>
      <c r="F331" s="108" t="s">
        <v>664</v>
      </c>
      <c r="I331" s="105"/>
      <c r="L331" s="19"/>
      <c r="M331" s="106"/>
      <c r="T331" s="107"/>
      <c r="AT331" s="11" t="s">
        <v>90</v>
      </c>
      <c r="AU331" s="11" t="s">
        <v>9</v>
      </c>
    </row>
    <row r="332" spans="2:65" s="173" customFormat="1">
      <c r="B332" s="174"/>
      <c r="D332" s="103" t="s">
        <v>456</v>
      </c>
      <c r="E332" s="175" t="s">
        <v>17</v>
      </c>
      <c r="F332" s="176" t="s">
        <v>302</v>
      </c>
      <c r="H332" s="177">
        <v>1133.0129999999999</v>
      </c>
      <c r="I332" s="178"/>
      <c r="L332" s="174"/>
      <c r="M332" s="179"/>
      <c r="T332" s="180"/>
      <c r="AT332" s="175" t="s">
        <v>456</v>
      </c>
      <c r="AU332" s="175" t="s">
        <v>9</v>
      </c>
      <c r="AV332" s="173" t="s">
        <v>9</v>
      </c>
      <c r="AW332" s="173" t="s">
        <v>197</v>
      </c>
      <c r="AX332" s="173" t="s">
        <v>82</v>
      </c>
      <c r="AY332" s="175" t="s">
        <v>79</v>
      </c>
    </row>
    <row r="333" spans="2:65" s="18" customFormat="1" ht="37.9" customHeight="1">
      <c r="B333" s="19"/>
      <c r="C333" s="90" t="s">
        <v>665</v>
      </c>
      <c r="D333" s="90" t="s">
        <v>83</v>
      </c>
      <c r="E333" s="91" t="s">
        <v>666</v>
      </c>
      <c r="F333" s="92" t="s">
        <v>667</v>
      </c>
      <c r="G333" s="93" t="s">
        <v>452</v>
      </c>
      <c r="H333" s="94">
        <v>48.947000000000003</v>
      </c>
      <c r="I333" s="95"/>
      <c r="J333" s="96">
        <f>ROUND(I333*H333,2)</f>
        <v>0</v>
      </c>
      <c r="K333" s="92" t="s">
        <v>453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0.15273999999999999</v>
      </c>
      <c r="R333" s="99">
        <f>Q333*H333</f>
        <v>7.4761647799999995</v>
      </c>
      <c r="S333" s="99">
        <v>0</v>
      </c>
      <c r="T333" s="100">
        <f>S333*H333</f>
        <v>0</v>
      </c>
      <c r="AR333" s="101" t="s">
        <v>103</v>
      </c>
      <c r="AT333" s="101" t="s">
        <v>83</v>
      </c>
      <c r="AU333" s="101" t="s">
        <v>9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103</v>
      </c>
      <c r="BM333" s="101" t="s">
        <v>668</v>
      </c>
    </row>
    <row r="334" spans="2:65" s="18" customFormat="1" ht="29.25">
      <c r="B334" s="19"/>
      <c r="D334" s="103" t="s">
        <v>89</v>
      </c>
      <c r="F334" s="104" t="s">
        <v>669</v>
      </c>
      <c r="I334" s="105"/>
      <c r="L334" s="19"/>
      <c r="M334" s="106"/>
      <c r="T334" s="107"/>
      <c r="AT334" s="11" t="s">
        <v>89</v>
      </c>
      <c r="AU334" s="11" t="s">
        <v>9</v>
      </c>
    </row>
    <row r="335" spans="2:65" s="18" customFormat="1" ht="19.5">
      <c r="B335" s="19"/>
      <c r="D335" s="103" t="s">
        <v>90</v>
      </c>
      <c r="F335" s="108" t="s">
        <v>670</v>
      </c>
      <c r="I335" s="105"/>
      <c r="L335" s="19"/>
      <c r="M335" s="106"/>
      <c r="T335" s="107"/>
      <c r="AT335" s="11" t="s">
        <v>90</v>
      </c>
      <c r="AU335" s="11" t="s">
        <v>9</v>
      </c>
    </row>
    <row r="336" spans="2:65" s="173" customFormat="1">
      <c r="B336" s="174"/>
      <c r="D336" s="103" t="s">
        <v>456</v>
      </c>
      <c r="E336" s="175" t="s">
        <v>17</v>
      </c>
      <c r="F336" s="176" t="s">
        <v>377</v>
      </c>
      <c r="H336" s="177">
        <v>48.947000000000003</v>
      </c>
      <c r="I336" s="178"/>
      <c r="L336" s="174"/>
      <c r="M336" s="179"/>
      <c r="T336" s="180"/>
      <c r="AT336" s="175" t="s">
        <v>456</v>
      </c>
      <c r="AU336" s="175" t="s">
        <v>9</v>
      </c>
      <c r="AV336" s="173" t="s">
        <v>9</v>
      </c>
      <c r="AW336" s="173" t="s">
        <v>197</v>
      </c>
      <c r="AX336" s="173" t="s">
        <v>82</v>
      </c>
      <c r="AY336" s="175" t="s">
        <v>79</v>
      </c>
    </row>
    <row r="337" spans="2:65" s="18" customFormat="1" ht="33" customHeight="1">
      <c r="B337" s="19"/>
      <c r="C337" s="90" t="s">
        <v>671</v>
      </c>
      <c r="D337" s="90" t="s">
        <v>83</v>
      </c>
      <c r="E337" s="91" t="s">
        <v>672</v>
      </c>
      <c r="F337" s="92" t="s">
        <v>673</v>
      </c>
      <c r="G337" s="93" t="s">
        <v>495</v>
      </c>
      <c r="H337" s="94">
        <v>0.496</v>
      </c>
      <c r="I337" s="95"/>
      <c r="J337" s="96">
        <f>ROUND(I337*H337,2)</f>
        <v>0</v>
      </c>
      <c r="K337" s="92" t="s">
        <v>453</v>
      </c>
      <c r="L337" s="19"/>
      <c r="M337" s="97" t="s">
        <v>17</v>
      </c>
      <c r="N337" s="98" t="s">
        <v>35</v>
      </c>
      <c r="P337" s="99">
        <f>O337*H337</f>
        <v>0</v>
      </c>
      <c r="Q337" s="99">
        <v>1.9539999999999998E-2</v>
      </c>
      <c r="R337" s="99">
        <f>Q337*H337</f>
        <v>9.6918399999999984E-3</v>
      </c>
      <c r="S337" s="99">
        <v>0</v>
      </c>
      <c r="T337" s="100">
        <f>S337*H337</f>
        <v>0</v>
      </c>
      <c r="AR337" s="101" t="s">
        <v>103</v>
      </c>
      <c r="AT337" s="101" t="s">
        <v>83</v>
      </c>
      <c r="AU337" s="101" t="s">
        <v>9</v>
      </c>
      <c r="AY337" s="11" t="s">
        <v>79</v>
      </c>
      <c r="BE337" s="102">
        <f>IF(N337="základní",J337,0)</f>
        <v>0</v>
      </c>
      <c r="BF337" s="102">
        <f>IF(N337="snížená",J337,0)</f>
        <v>0</v>
      </c>
      <c r="BG337" s="102">
        <f>IF(N337="zákl. přenesená",J337,0)</f>
        <v>0</v>
      </c>
      <c r="BH337" s="102">
        <f>IF(N337="sníž. přenesená",J337,0)</f>
        <v>0</v>
      </c>
      <c r="BI337" s="102">
        <f>IF(N337="nulová",J337,0)</f>
        <v>0</v>
      </c>
      <c r="BJ337" s="11" t="s">
        <v>82</v>
      </c>
      <c r="BK337" s="102">
        <f>ROUND(I337*H337,2)</f>
        <v>0</v>
      </c>
      <c r="BL337" s="11" t="s">
        <v>103</v>
      </c>
      <c r="BM337" s="101" t="s">
        <v>674</v>
      </c>
    </row>
    <row r="338" spans="2:65" s="18" customFormat="1" ht="19.5">
      <c r="B338" s="19"/>
      <c r="D338" s="103" t="s">
        <v>89</v>
      </c>
      <c r="F338" s="104" t="s">
        <v>675</v>
      </c>
      <c r="I338" s="105"/>
      <c r="L338" s="19"/>
      <c r="M338" s="106"/>
      <c r="T338" s="107"/>
      <c r="AT338" s="11" t="s">
        <v>89</v>
      </c>
      <c r="AU338" s="11" t="s">
        <v>9</v>
      </c>
    </row>
    <row r="339" spans="2:65" s="166" customFormat="1">
      <c r="B339" s="167"/>
      <c r="D339" s="103" t="s">
        <v>456</v>
      </c>
      <c r="E339" s="168" t="s">
        <v>17</v>
      </c>
      <c r="F339" s="169" t="s">
        <v>676</v>
      </c>
      <c r="H339" s="168" t="s">
        <v>17</v>
      </c>
      <c r="I339" s="170"/>
      <c r="L339" s="167"/>
      <c r="M339" s="171"/>
      <c r="T339" s="172"/>
      <c r="AT339" s="168" t="s">
        <v>456</v>
      </c>
      <c r="AU339" s="168" t="s">
        <v>9</v>
      </c>
      <c r="AV339" s="166" t="s">
        <v>82</v>
      </c>
      <c r="AW339" s="166" t="s">
        <v>197</v>
      </c>
      <c r="AX339" s="166" t="s">
        <v>78</v>
      </c>
      <c r="AY339" s="168" t="s">
        <v>79</v>
      </c>
    </row>
    <row r="340" spans="2:65" s="166" customFormat="1">
      <c r="B340" s="167"/>
      <c r="D340" s="103" t="s">
        <v>456</v>
      </c>
      <c r="E340" s="168" t="s">
        <v>17</v>
      </c>
      <c r="F340" s="169" t="s">
        <v>677</v>
      </c>
      <c r="H340" s="168" t="s">
        <v>17</v>
      </c>
      <c r="I340" s="170"/>
      <c r="L340" s="167"/>
      <c r="M340" s="171"/>
      <c r="T340" s="172"/>
      <c r="AT340" s="168" t="s">
        <v>456</v>
      </c>
      <c r="AU340" s="168" t="s">
        <v>9</v>
      </c>
      <c r="AV340" s="166" t="s">
        <v>82</v>
      </c>
      <c r="AW340" s="166" t="s">
        <v>197</v>
      </c>
      <c r="AX340" s="166" t="s">
        <v>78</v>
      </c>
      <c r="AY340" s="168" t="s">
        <v>79</v>
      </c>
    </row>
    <row r="341" spans="2:65" s="173" customFormat="1">
      <c r="B341" s="174"/>
      <c r="D341" s="103" t="s">
        <v>456</v>
      </c>
      <c r="E341" s="175" t="s">
        <v>17</v>
      </c>
      <c r="F341" s="176" t="s">
        <v>678</v>
      </c>
      <c r="H341" s="177">
        <v>6.2E-2</v>
      </c>
      <c r="I341" s="178"/>
      <c r="L341" s="174"/>
      <c r="M341" s="179"/>
      <c r="T341" s="180"/>
      <c r="AT341" s="175" t="s">
        <v>456</v>
      </c>
      <c r="AU341" s="175" t="s">
        <v>9</v>
      </c>
      <c r="AV341" s="173" t="s">
        <v>9</v>
      </c>
      <c r="AW341" s="173" t="s">
        <v>197</v>
      </c>
      <c r="AX341" s="173" t="s">
        <v>78</v>
      </c>
      <c r="AY341" s="175" t="s">
        <v>79</v>
      </c>
    </row>
    <row r="342" spans="2:65" s="166" customFormat="1">
      <c r="B342" s="167"/>
      <c r="D342" s="103" t="s">
        <v>456</v>
      </c>
      <c r="E342" s="168" t="s">
        <v>17</v>
      </c>
      <c r="F342" s="169" t="s">
        <v>679</v>
      </c>
      <c r="H342" s="168" t="s">
        <v>17</v>
      </c>
      <c r="I342" s="170"/>
      <c r="L342" s="167"/>
      <c r="M342" s="171"/>
      <c r="T342" s="172"/>
      <c r="AT342" s="168" t="s">
        <v>456</v>
      </c>
      <c r="AU342" s="168" t="s">
        <v>9</v>
      </c>
      <c r="AV342" s="166" t="s">
        <v>82</v>
      </c>
      <c r="AW342" s="166" t="s">
        <v>197</v>
      </c>
      <c r="AX342" s="166" t="s">
        <v>78</v>
      </c>
      <c r="AY342" s="168" t="s">
        <v>79</v>
      </c>
    </row>
    <row r="343" spans="2:65" s="173" customFormat="1">
      <c r="B343" s="174"/>
      <c r="D343" s="103" t="s">
        <v>456</v>
      </c>
      <c r="E343" s="175" t="s">
        <v>17</v>
      </c>
      <c r="F343" s="176" t="s">
        <v>680</v>
      </c>
      <c r="H343" s="177">
        <v>0.186</v>
      </c>
      <c r="I343" s="178"/>
      <c r="L343" s="174"/>
      <c r="M343" s="179"/>
      <c r="T343" s="180"/>
      <c r="AT343" s="175" t="s">
        <v>456</v>
      </c>
      <c r="AU343" s="175" t="s">
        <v>9</v>
      </c>
      <c r="AV343" s="173" t="s">
        <v>9</v>
      </c>
      <c r="AW343" s="173" t="s">
        <v>197</v>
      </c>
      <c r="AX343" s="173" t="s">
        <v>78</v>
      </c>
      <c r="AY343" s="175" t="s">
        <v>79</v>
      </c>
    </row>
    <row r="344" spans="2:65" s="166" customFormat="1">
      <c r="B344" s="167"/>
      <c r="D344" s="103" t="s">
        <v>456</v>
      </c>
      <c r="E344" s="168" t="s">
        <v>17</v>
      </c>
      <c r="F344" s="169" t="s">
        <v>681</v>
      </c>
      <c r="H344" s="168" t="s">
        <v>17</v>
      </c>
      <c r="I344" s="170"/>
      <c r="L344" s="167"/>
      <c r="M344" s="171"/>
      <c r="T344" s="172"/>
      <c r="AT344" s="168" t="s">
        <v>456</v>
      </c>
      <c r="AU344" s="168" t="s">
        <v>9</v>
      </c>
      <c r="AV344" s="166" t="s">
        <v>82</v>
      </c>
      <c r="AW344" s="166" t="s">
        <v>197</v>
      </c>
      <c r="AX344" s="166" t="s">
        <v>78</v>
      </c>
      <c r="AY344" s="168" t="s">
        <v>79</v>
      </c>
    </row>
    <row r="345" spans="2:65" s="173" customFormat="1">
      <c r="B345" s="174"/>
      <c r="D345" s="103" t="s">
        <v>456</v>
      </c>
      <c r="E345" s="175" t="s">
        <v>17</v>
      </c>
      <c r="F345" s="176" t="s">
        <v>678</v>
      </c>
      <c r="H345" s="177">
        <v>6.2E-2</v>
      </c>
      <c r="I345" s="178"/>
      <c r="L345" s="174"/>
      <c r="M345" s="179"/>
      <c r="T345" s="180"/>
      <c r="AT345" s="175" t="s">
        <v>456</v>
      </c>
      <c r="AU345" s="175" t="s">
        <v>9</v>
      </c>
      <c r="AV345" s="173" t="s">
        <v>9</v>
      </c>
      <c r="AW345" s="173" t="s">
        <v>197</v>
      </c>
      <c r="AX345" s="173" t="s">
        <v>78</v>
      </c>
      <c r="AY345" s="175" t="s">
        <v>79</v>
      </c>
    </row>
    <row r="346" spans="2:65" s="166" customFormat="1">
      <c r="B346" s="167"/>
      <c r="D346" s="103" t="s">
        <v>456</v>
      </c>
      <c r="E346" s="168" t="s">
        <v>17</v>
      </c>
      <c r="F346" s="169" t="s">
        <v>682</v>
      </c>
      <c r="H346" s="168" t="s">
        <v>17</v>
      </c>
      <c r="I346" s="170"/>
      <c r="L346" s="167"/>
      <c r="M346" s="171"/>
      <c r="T346" s="172"/>
      <c r="AT346" s="168" t="s">
        <v>456</v>
      </c>
      <c r="AU346" s="168" t="s">
        <v>9</v>
      </c>
      <c r="AV346" s="166" t="s">
        <v>82</v>
      </c>
      <c r="AW346" s="166" t="s">
        <v>197</v>
      </c>
      <c r="AX346" s="166" t="s">
        <v>78</v>
      </c>
      <c r="AY346" s="168" t="s">
        <v>79</v>
      </c>
    </row>
    <row r="347" spans="2:65" s="173" customFormat="1">
      <c r="B347" s="174"/>
      <c r="D347" s="103" t="s">
        <v>456</v>
      </c>
      <c r="E347" s="175" t="s">
        <v>17</v>
      </c>
      <c r="F347" s="176" t="s">
        <v>680</v>
      </c>
      <c r="H347" s="177">
        <v>0.186</v>
      </c>
      <c r="I347" s="178"/>
      <c r="L347" s="174"/>
      <c r="M347" s="179"/>
      <c r="T347" s="180"/>
      <c r="AT347" s="175" t="s">
        <v>456</v>
      </c>
      <c r="AU347" s="175" t="s">
        <v>9</v>
      </c>
      <c r="AV347" s="173" t="s">
        <v>9</v>
      </c>
      <c r="AW347" s="173" t="s">
        <v>197</v>
      </c>
      <c r="AX347" s="173" t="s">
        <v>78</v>
      </c>
      <c r="AY347" s="175" t="s">
        <v>79</v>
      </c>
    </row>
    <row r="348" spans="2:65" s="181" customFormat="1">
      <c r="B348" s="182"/>
      <c r="D348" s="103" t="s">
        <v>456</v>
      </c>
      <c r="E348" s="183" t="s">
        <v>17</v>
      </c>
      <c r="F348" s="184" t="s">
        <v>491</v>
      </c>
      <c r="H348" s="185">
        <v>0.496</v>
      </c>
      <c r="I348" s="186"/>
      <c r="L348" s="182"/>
      <c r="M348" s="187"/>
      <c r="T348" s="188"/>
      <c r="AT348" s="183" t="s">
        <v>456</v>
      </c>
      <c r="AU348" s="183" t="s">
        <v>9</v>
      </c>
      <c r="AV348" s="181" t="s">
        <v>103</v>
      </c>
      <c r="AW348" s="181" t="s">
        <v>197</v>
      </c>
      <c r="AX348" s="181" t="s">
        <v>82</v>
      </c>
      <c r="AY348" s="183" t="s">
        <v>79</v>
      </c>
    </row>
    <row r="349" spans="2:65" s="18" customFormat="1" ht="24.2" customHeight="1">
      <c r="B349" s="19"/>
      <c r="C349" s="189" t="s">
        <v>683</v>
      </c>
      <c r="D349" s="189" t="s">
        <v>684</v>
      </c>
      <c r="E349" s="190" t="s">
        <v>685</v>
      </c>
      <c r="F349" s="191" t="s">
        <v>686</v>
      </c>
      <c r="G349" s="192" t="s">
        <v>495</v>
      </c>
      <c r="H349" s="193">
        <v>0.496</v>
      </c>
      <c r="I349" s="194"/>
      <c r="J349" s="195">
        <f>ROUND(I349*H349,2)</f>
        <v>0</v>
      </c>
      <c r="K349" s="191" t="s">
        <v>453</v>
      </c>
      <c r="L349" s="196"/>
      <c r="M349" s="197" t="s">
        <v>17</v>
      </c>
      <c r="N349" s="198" t="s">
        <v>35</v>
      </c>
      <c r="P349" s="99">
        <f>O349*H349</f>
        <v>0</v>
      </c>
      <c r="Q349" s="99">
        <v>1</v>
      </c>
      <c r="R349" s="99">
        <f>Q349*H349</f>
        <v>0.496</v>
      </c>
      <c r="S349" s="99">
        <v>0</v>
      </c>
      <c r="T349" s="100">
        <f>S349*H349</f>
        <v>0</v>
      </c>
      <c r="AR349" s="101" t="s">
        <v>121</v>
      </c>
      <c r="AT349" s="101" t="s">
        <v>684</v>
      </c>
      <c r="AU349" s="101" t="s">
        <v>9</v>
      </c>
      <c r="AY349" s="11" t="s">
        <v>79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1" t="s">
        <v>82</v>
      </c>
      <c r="BK349" s="102">
        <f>ROUND(I349*H349,2)</f>
        <v>0</v>
      </c>
      <c r="BL349" s="11" t="s">
        <v>103</v>
      </c>
      <c r="BM349" s="101" t="s">
        <v>687</v>
      </c>
    </row>
    <row r="350" spans="2:65" s="18" customFormat="1">
      <c r="B350" s="19"/>
      <c r="D350" s="103" t="s">
        <v>89</v>
      </c>
      <c r="F350" s="104" t="s">
        <v>686</v>
      </c>
      <c r="I350" s="105"/>
      <c r="L350" s="19"/>
      <c r="M350" s="106"/>
      <c r="T350" s="107"/>
      <c r="AT350" s="11" t="s">
        <v>89</v>
      </c>
      <c r="AU350" s="11" t="s">
        <v>9</v>
      </c>
    </row>
    <row r="351" spans="2:65" s="18" customFormat="1" ht="19.5">
      <c r="B351" s="19"/>
      <c r="D351" s="103" t="s">
        <v>90</v>
      </c>
      <c r="F351" s="108" t="s">
        <v>688</v>
      </c>
      <c r="I351" s="105"/>
      <c r="L351" s="19"/>
      <c r="M351" s="106"/>
      <c r="T351" s="107"/>
      <c r="AT351" s="11" t="s">
        <v>90</v>
      </c>
      <c r="AU351" s="11" t="s">
        <v>9</v>
      </c>
    </row>
    <row r="352" spans="2:65" s="18" customFormat="1" ht="24.2" customHeight="1">
      <c r="B352" s="19"/>
      <c r="C352" s="90" t="s">
        <v>689</v>
      </c>
      <c r="D352" s="90" t="s">
        <v>83</v>
      </c>
      <c r="E352" s="91" t="s">
        <v>690</v>
      </c>
      <c r="F352" s="92" t="s">
        <v>691</v>
      </c>
      <c r="G352" s="93" t="s">
        <v>452</v>
      </c>
      <c r="H352" s="94">
        <v>24.824999999999999</v>
      </c>
      <c r="I352" s="95"/>
      <c r="J352" s="96">
        <f>ROUND(I352*H352,2)</f>
        <v>0</v>
      </c>
      <c r="K352" s="92" t="s">
        <v>453</v>
      </c>
      <c r="L352" s="19"/>
      <c r="M352" s="97" t="s">
        <v>17</v>
      </c>
      <c r="N352" s="98" t="s">
        <v>35</v>
      </c>
      <c r="P352" s="99">
        <f>O352*H352</f>
        <v>0</v>
      </c>
      <c r="Q352" s="99">
        <v>6.1719999999999997E-2</v>
      </c>
      <c r="R352" s="99">
        <f>Q352*H352</f>
        <v>1.5321989999999999</v>
      </c>
      <c r="S352" s="99">
        <v>0</v>
      </c>
      <c r="T352" s="100">
        <f>S352*H352</f>
        <v>0</v>
      </c>
      <c r="AR352" s="101" t="s">
        <v>103</v>
      </c>
      <c r="AT352" s="101" t="s">
        <v>83</v>
      </c>
      <c r="AU352" s="101" t="s">
        <v>9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103</v>
      </c>
      <c r="BM352" s="101" t="s">
        <v>692</v>
      </c>
    </row>
    <row r="353" spans="2:65" s="18" customFormat="1" ht="19.5">
      <c r="B353" s="19"/>
      <c r="D353" s="103" t="s">
        <v>89</v>
      </c>
      <c r="F353" s="104" t="s">
        <v>693</v>
      </c>
      <c r="I353" s="105"/>
      <c r="L353" s="19"/>
      <c r="M353" s="106"/>
      <c r="T353" s="107"/>
      <c r="AT353" s="11" t="s">
        <v>89</v>
      </c>
      <c r="AU353" s="11" t="s">
        <v>9</v>
      </c>
    </row>
    <row r="354" spans="2:65" s="173" customFormat="1">
      <c r="B354" s="174"/>
      <c r="D354" s="103" t="s">
        <v>456</v>
      </c>
      <c r="E354" s="175" t="s">
        <v>17</v>
      </c>
      <c r="F354" s="176" t="s">
        <v>310</v>
      </c>
      <c r="H354" s="177">
        <v>25.138000000000002</v>
      </c>
      <c r="I354" s="178"/>
      <c r="L354" s="174"/>
      <c r="M354" s="179"/>
      <c r="T354" s="180"/>
      <c r="AT354" s="175" t="s">
        <v>456</v>
      </c>
      <c r="AU354" s="175" t="s">
        <v>9</v>
      </c>
      <c r="AV354" s="173" t="s">
        <v>9</v>
      </c>
      <c r="AW354" s="173" t="s">
        <v>197</v>
      </c>
      <c r="AX354" s="173" t="s">
        <v>78</v>
      </c>
      <c r="AY354" s="175" t="s">
        <v>79</v>
      </c>
    </row>
    <row r="355" spans="2:65" s="166" customFormat="1">
      <c r="B355" s="167"/>
      <c r="D355" s="103" t="s">
        <v>456</v>
      </c>
      <c r="E355" s="168" t="s">
        <v>17</v>
      </c>
      <c r="F355" s="169" t="s">
        <v>694</v>
      </c>
      <c r="H355" s="168" t="s">
        <v>17</v>
      </c>
      <c r="I355" s="170"/>
      <c r="L355" s="167"/>
      <c r="M355" s="171"/>
      <c r="T355" s="172"/>
      <c r="AT355" s="168" t="s">
        <v>456</v>
      </c>
      <c r="AU355" s="168" t="s">
        <v>9</v>
      </c>
      <c r="AV355" s="166" t="s">
        <v>82</v>
      </c>
      <c r="AW355" s="166" t="s">
        <v>197</v>
      </c>
      <c r="AX355" s="166" t="s">
        <v>78</v>
      </c>
      <c r="AY355" s="168" t="s">
        <v>79</v>
      </c>
    </row>
    <row r="356" spans="2:65" s="173" customFormat="1">
      <c r="B356" s="174"/>
      <c r="D356" s="103" t="s">
        <v>456</v>
      </c>
      <c r="E356" s="175" t="s">
        <v>17</v>
      </c>
      <c r="F356" s="176" t="s">
        <v>695</v>
      </c>
      <c r="H356" s="177">
        <v>-0.313</v>
      </c>
      <c r="I356" s="178"/>
      <c r="L356" s="174"/>
      <c r="M356" s="179"/>
      <c r="T356" s="180"/>
      <c r="AT356" s="175" t="s">
        <v>456</v>
      </c>
      <c r="AU356" s="175" t="s">
        <v>9</v>
      </c>
      <c r="AV356" s="173" t="s">
        <v>9</v>
      </c>
      <c r="AW356" s="173" t="s">
        <v>197</v>
      </c>
      <c r="AX356" s="173" t="s">
        <v>78</v>
      </c>
      <c r="AY356" s="175" t="s">
        <v>79</v>
      </c>
    </row>
    <row r="357" spans="2:65" s="181" customFormat="1">
      <c r="B357" s="182"/>
      <c r="D357" s="103" t="s">
        <v>456</v>
      </c>
      <c r="E357" s="183" t="s">
        <v>17</v>
      </c>
      <c r="F357" s="184" t="s">
        <v>491</v>
      </c>
      <c r="H357" s="185">
        <v>24.824999999999999</v>
      </c>
      <c r="I357" s="186"/>
      <c r="L357" s="182"/>
      <c r="M357" s="187"/>
      <c r="T357" s="188"/>
      <c r="AT357" s="183" t="s">
        <v>456</v>
      </c>
      <c r="AU357" s="183" t="s">
        <v>9</v>
      </c>
      <c r="AV357" s="181" t="s">
        <v>103</v>
      </c>
      <c r="AW357" s="181" t="s">
        <v>197</v>
      </c>
      <c r="AX357" s="181" t="s">
        <v>82</v>
      </c>
      <c r="AY357" s="183" t="s">
        <v>79</v>
      </c>
    </row>
    <row r="358" spans="2:65" s="18" customFormat="1" ht="24.2" customHeight="1">
      <c r="B358" s="19"/>
      <c r="C358" s="90" t="s">
        <v>696</v>
      </c>
      <c r="D358" s="90" t="s">
        <v>83</v>
      </c>
      <c r="E358" s="91" t="s">
        <v>697</v>
      </c>
      <c r="F358" s="92" t="s">
        <v>698</v>
      </c>
      <c r="G358" s="93" t="s">
        <v>452</v>
      </c>
      <c r="H358" s="94">
        <v>201.405</v>
      </c>
      <c r="I358" s="95"/>
      <c r="J358" s="96">
        <f>ROUND(I358*H358,2)</f>
        <v>0</v>
      </c>
      <c r="K358" s="92" t="s">
        <v>453</v>
      </c>
      <c r="L358" s="19"/>
      <c r="M358" s="97" t="s">
        <v>17</v>
      </c>
      <c r="N358" s="98" t="s">
        <v>35</v>
      </c>
      <c r="P358" s="99">
        <f>O358*H358</f>
        <v>0</v>
      </c>
      <c r="Q358" s="99">
        <v>7.9210000000000003E-2</v>
      </c>
      <c r="R358" s="99">
        <f>Q358*H358</f>
        <v>15.953290050000001</v>
      </c>
      <c r="S358" s="99">
        <v>0</v>
      </c>
      <c r="T358" s="100">
        <f>S358*H358</f>
        <v>0</v>
      </c>
      <c r="AR358" s="101" t="s">
        <v>103</v>
      </c>
      <c r="AT358" s="101" t="s">
        <v>83</v>
      </c>
      <c r="AU358" s="101" t="s">
        <v>9</v>
      </c>
      <c r="AY358" s="11" t="s">
        <v>79</v>
      </c>
      <c r="BE358" s="102">
        <f>IF(N358="základní",J358,0)</f>
        <v>0</v>
      </c>
      <c r="BF358" s="102">
        <f>IF(N358="snížená",J358,0)</f>
        <v>0</v>
      </c>
      <c r="BG358" s="102">
        <f>IF(N358="zákl. přenesená",J358,0)</f>
        <v>0</v>
      </c>
      <c r="BH358" s="102">
        <f>IF(N358="sníž. přenesená",J358,0)</f>
        <v>0</v>
      </c>
      <c r="BI358" s="102">
        <f>IF(N358="nulová",J358,0)</f>
        <v>0</v>
      </c>
      <c r="BJ358" s="11" t="s">
        <v>82</v>
      </c>
      <c r="BK358" s="102">
        <f>ROUND(I358*H358,2)</f>
        <v>0</v>
      </c>
      <c r="BL358" s="11" t="s">
        <v>103</v>
      </c>
      <c r="BM358" s="101" t="s">
        <v>699</v>
      </c>
    </row>
    <row r="359" spans="2:65" s="18" customFormat="1" ht="19.5">
      <c r="B359" s="19"/>
      <c r="D359" s="103" t="s">
        <v>89</v>
      </c>
      <c r="F359" s="104" t="s">
        <v>700</v>
      </c>
      <c r="I359" s="105"/>
      <c r="L359" s="19"/>
      <c r="M359" s="106"/>
      <c r="T359" s="107"/>
      <c r="AT359" s="11" t="s">
        <v>89</v>
      </c>
      <c r="AU359" s="11" t="s">
        <v>9</v>
      </c>
    </row>
    <row r="360" spans="2:65" s="173" customFormat="1">
      <c r="B360" s="174"/>
      <c r="D360" s="103" t="s">
        <v>456</v>
      </c>
      <c r="E360" s="175" t="s">
        <v>17</v>
      </c>
      <c r="F360" s="176" t="s">
        <v>308</v>
      </c>
      <c r="H360" s="177">
        <v>205.46799999999999</v>
      </c>
      <c r="I360" s="178"/>
      <c r="L360" s="174"/>
      <c r="M360" s="179"/>
      <c r="T360" s="180"/>
      <c r="AT360" s="175" t="s">
        <v>456</v>
      </c>
      <c r="AU360" s="175" t="s">
        <v>9</v>
      </c>
      <c r="AV360" s="173" t="s">
        <v>9</v>
      </c>
      <c r="AW360" s="173" t="s">
        <v>197</v>
      </c>
      <c r="AX360" s="173" t="s">
        <v>78</v>
      </c>
      <c r="AY360" s="175" t="s">
        <v>79</v>
      </c>
    </row>
    <row r="361" spans="2:65" s="166" customFormat="1">
      <c r="B361" s="167"/>
      <c r="D361" s="103" t="s">
        <v>456</v>
      </c>
      <c r="E361" s="168" t="s">
        <v>17</v>
      </c>
      <c r="F361" s="169" t="s">
        <v>694</v>
      </c>
      <c r="H361" s="168" t="s">
        <v>17</v>
      </c>
      <c r="I361" s="170"/>
      <c r="L361" s="167"/>
      <c r="M361" s="171"/>
      <c r="T361" s="172"/>
      <c r="AT361" s="168" t="s">
        <v>456</v>
      </c>
      <c r="AU361" s="168" t="s">
        <v>9</v>
      </c>
      <c r="AV361" s="166" t="s">
        <v>82</v>
      </c>
      <c r="AW361" s="166" t="s">
        <v>197</v>
      </c>
      <c r="AX361" s="166" t="s">
        <v>78</v>
      </c>
      <c r="AY361" s="168" t="s">
        <v>79</v>
      </c>
    </row>
    <row r="362" spans="2:65" s="173" customFormat="1">
      <c r="B362" s="174"/>
      <c r="D362" s="103" t="s">
        <v>456</v>
      </c>
      <c r="E362" s="175" t="s">
        <v>17</v>
      </c>
      <c r="F362" s="176" t="s">
        <v>701</v>
      </c>
      <c r="H362" s="177">
        <v>-4.0629999999999997</v>
      </c>
      <c r="I362" s="178"/>
      <c r="L362" s="174"/>
      <c r="M362" s="179"/>
      <c r="T362" s="180"/>
      <c r="AT362" s="175" t="s">
        <v>456</v>
      </c>
      <c r="AU362" s="175" t="s">
        <v>9</v>
      </c>
      <c r="AV362" s="173" t="s">
        <v>9</v>
      </c>
      <c r="AW362" s="173" t="s">
        <v>197</v>
      </c>
      <c r="AX362" s="173" t="s">
        <v>78</v>
      </c>
      <c r="AY362" s="175" t="s">
        <v>79</v>
      </c>
    </row>
    <row r="363" spans="2:65" s="181" customFormat="1">
      <c r="B363" s="182"/>
      <c r="D363" s="103" t="s">
        <v>456</v>
      </c>
      <c r="E363" s="183" t="s">
        <v>17</v>
      </c>
      <c r="F363" s="184" t="s">
        <v>491</v>
      </c>
      <c r="H363" s="185">
        <v>201.405</v>
      </c>
      <c r="I363" s="186"/>
      <c r="L363" s="182"/>
      <c r="M363" s="187"/>
      <c r="T363" s="188"/>
      <c r="AT363" s="183" t="s">
        <v>456</v>
      </c>
      <c r="AU363" s="183" t="s">
        <v>9</v>
      </c>
      <c r="AV363" s="181" t="s">
        <v>103</v>
      </c>
      <c r="AW363" s="181" t="s">
        <v>197</v>
      </c>
      <c r="AX363" s="181" t="s">
        <v>82</v>
      </c>
      <c r="AY363" s="183" t="s">
        <v>79</v>
      </c>
    </row>
    <row r="364" spans="2:65" s="18" customFormat="1" ht="37.9" customHeight="1">
      <c r="B364" s="19"/>
      <c r="C364" s="90" t="s">
        <v>702</v>
      </c>
      <c r="D364" s="90" t="s">
        <v>83</v>
      </c>
      <c r="E364" s="91" t="s">
        <v>703</v>
      </c>
      <c r="F364" s="92" t="s">
        <v>704</v>
      </c>
      <c r="G364" s="93" t="s">
        <v>452</v>
      </c>
      <c r="H364" s="94">
        <v>20.170000000000002</v>
      </c>
      <c r="I364" s="95"/>
      <c r="J364" s="96">
        <f>ROUND(I364*H364,2)</f>
        <v>0</v>
      </c>
      <c r="K364" s="92" t="s">
        <v>17</v>
      </c>
      <c r="L364" s="19"/>
      <c r="M364" s="97" t="s">
        <v>17</v>
      </c>
      <c r="N364" s="98" t="s">
        <v>35</v>
      </c>
      <c r="P364" s="99">
        <f>O364*H364</f>
        <v>0</v>
      </c>
      <c r="Q364" s="99">
        <v>0.22686999999999999</v>
      </c>
      <c r="R364" s="99">
        <f>Q364*H364</f>
        <v>4.5759679000000002</v>
      </c>
      <c r="S364" s="99">
        <v>0</v>
      </c>
      <c r="T364" s="100">
        <f>S364*H364</f>
        <v>0</v>
      </c>
      <c r="AR364" s="101" t="s">
        <v>103</v>
      </c>
      <c r="AT364" s="101" t="s">
        <v>83</v>
      </c>
      <c r="AU364" s="101" t="s">
        <v>9</v>
      </c>
      <c r="AY364" s="11" t="s">
        <v>79</v>
      </c>
      <c r="BE364" s="102">
        <f>IF(N364="základní",J364,0)</f>
        <v>0</v>
      </c>
      <c r="BF364" s="102">
        <f>IF(N364="snížená",J364,0)</f>
        <v>0</v>
      </c>
      <c r="BG364" s="102">
        <f>IF(N364="zákl. přenesená",J364,0)</f>
        <v>0</v>
      </c>
      <c r="BH364" s="102">
        <f>IF(N364="sníž. přenesená",J364,0)</f>
        <v>0</v>
      </c>
      <c r="BI364" s="102">
        <f>IF(N364="nulová",J364,0)</f>
        <v>0</v>
      </c>
      <c r="BJ364" s="11" t="s">
        <v>82</v>
      </c>
      <c r="BK364" s="102">
        <f>ROUND(I364*H364,2)</f>
        <v>0</v>
      </c>
      <c r="BL364" s="11" t="s">
        <v>103</v>
      </c>
      <c r="BM364" s="101" t="s">
        <v>705</v>
      </c>
    </row>
    <row r="365" spans="2:65" s="18" customFormat="1" ht="19.5">
      <c r="B365" s="19"/>
      <c r="D365" s="103" t="s">
        <v>89</v>
      </c>
      <c r="F365" s="104" t="s">
        <v>704</v>
      </c>
      <c r="I365" s="105"/>
      <c r="L365" s="19"/>
      <c r="M365" s="106"/>
      <c r="T365" s="107"/>
      <c r="AT365" s="11" t="s">
        <v>89</v>
      </c>
      <c r="AU365" s="11" t="s">
        <v>9</v>
      </c>
    </row>
    <row r="366" spans="2:65" s="173" customFormat="1">
      <c r="B366" s="174"/>
      <c r="D366" s="103" t="s">
        <v>456</v>
      </c>
      <c r="E366" s="175" t="s">
        <v>17</v>
      </c>
      <c r="F366" s="176" t="s">
        <v>379</v>
      </c>
      <c r="H366" s="177">
        <v>20.170000000000002</v>
      </c>
      <c r="I366" s="178"/>
      <c r="L366" s="174"/>
      <c r="M366" s="179"/>
      <c r="T366" s="180"/>
      <c r="AT366" s="175" t="s">
        <v>456</v>
      </c>
      <c r="AU366" s="175" t="s">
        <v>9</v>
      </c>
      <c r="AV366" s="173" t="s">
        <v>9</v>
      </c>
      <c r="AW366" s="173" t="s">
        <v>197</v>
      </c>
      <c r="AX366" s="173" t="s">
        <v>82</v>
      </c>
      <c r="AY366" s="175" t="s">
        <v>79</v>
      </c>
    </row>
    <row r="367" spans="2:65" s="18" customFormat="1" ht="24.2" customHeight="1">
      <c r="B367" s="19"/>
      <c r="C367" s="90" t="s">
        <v>706</v>
      </c>
      <c r="D367" s="90" t="s">
        <v>83</v>
      </c>
      <c r="E367" s="91" t="s">
        <v>707</v>
      </c>
      <c r="F367" s="92" t="s">
        <v>708</v>
      </c>
      <c r="G367" s="93" t="s">
        <v>452</v>
      </c>
      <c r="H367" s="94">
        <v>7.2</v>
      </c>
      <c r="I367" s="95"/>
      <c r="J367" s="96">
        <f>ROUND(I367*H367,2)</f>
        <v>0</v>
      </c>
      <c r="K367" s="92" t="s">
        <v>453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0.17818000000000001</v>
      </c>
      <c r="R367" s="99">
        <f>Q367*H367</f>
        <v>1.282896</v>
      </c>
      <c r="S367" s="99">
        <v>0</v>
      </c>
      <c r="T367" s="100">
        <f>S367*H367</f>
        <v>0</v>
      </c>
      <c r="AR367" s="101" t="s">
        <v>103</v>
      </c>
      <c r="AT367" s="101" t="s">
        <v>83</v>
      </c>
      <c r="AU367" s="101" t="s">
        <v>9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103</v>
      </c>
      <c r="BM367" s="101" t="s">
        <v>709</v>
      </c>
    </row>
    <row r="368" spans="2:65" s="18" customFormat="1" ht="19.5">
      <c r="B368" s="19"/>
      <c r="D368" s="103" t="s">
        <v>89</v>
      </c>
      <c r="F368" s="104" t="s">
        <v>710</v>
      </c>
      <c r="I368" s="105"/>
      <c r="L368" s="19"/>
      <c r="M368" s="106"/>
      <c r="T368" s="107"/>
      <c r="AT368" s="11" t="s">
        <v>89</v>
      </c>
      <c r="AU368" s="11" t="s">
        <v>9</v>
      </c>
    </row>
    <row r="369" spans="2:65" s="166" customFormat="1">
      <c r="B369" s="167"/>
      <c r="D369" s="103" t="s">
        <v>456</v>
      </c>
      <c r="E369" s="168" t="s">
        <v>17</v>
      </c>
      <c r="F369" s="169" t="s">
        <v>676</v>
      </c>
      <c r="H369" s="168" t="s">
        <v>17</v>
      </c>
      <c r="I369" s="170"/>
      <c r="L369" s="167"/>
      <c r="M369" s="171"/>
      <c r="T369" s="172"/>
      <c r="AT369" s="168" t="s">
        <v>456</v>
      </c>
      <c r="AU369" s="168" t="s">
        <v>9</v>
      </c>
      <c r="AV369" s="166" t="s">
        <v>82</v>
      </c>
      <c r="AW369" s="166" t="s">
        <v>197</v>
      </c>
      <c r="AX369" s="166" t="s">
        <v>78</v>
      </c>
      <c r="AY369" s="168" t="s">
        <v>79</v>
      </c>
    </row>
    <row r="370" spans="2:65" s="166" customFormat="1">
      <c r="B370" s="167"/>
      <c r="D370" s="103" t="s">
        <v>456</v>
      </c>
      <c r="E370" s="168" t="s">
        <v>17</v>
      </c>
      <c r="F370" s="169" t="s">
        <v>677</v>
      </c>
      <c r="H370" s="168" t="s">
        <v>17</v>
      </c>
      <c r="I370" s="170"/>
      <c r="L370" s="167"/>
      <c r="M370" s="171"/>
      <c r="T370" s="172"/>
      <c r="AT370" s="168" t="s">
        <v>456</v>
      </c>
      <c r="AU370" s="168" t="s">
        <v>9</v>
      </c>
      <c r="AV370" s="166" t="s">
        <v>82</v>
      </c>
      <c r="AW370" s="166" t="s">
        <v>197</v>
      </c>
      <c r="AX370" s="166" t="s">
        <v>78</v>
      </c>
      <c r="AY370" s="168" t="s">
        <v>79</v>
      </c>
    </row>
    <row r="371" spans="2:65" s="173" customFormat="1">
      <c r="B371" s="174"/>
      <c r="D371" s="103" t="s">
        <v>456</v>
      </c>
      <c r="E371" s="175" t="s">
        <v>17</v>
      </c>
      <c r="F371" s="176" t="s">
        <v>711</v>
      </c>
      <c r="H371" s="177">
        <v>0.9</v>
      </c>
      <c r="I371" s="178"/>
      <c r="L371" s="174"/>
      <c r="M371" s="179"/>
      <c r="T371" s="180"/>
      <c r="AT371" s="175" t="s">
        <v>456</v>
      </c>
      <c r="AU371" s="175" t="s">
        <v>9</v>
      </c>
      <c r="AV371" s="173" t="s">
        <v>9</v>
      </c>
      <c r="AW371" s="173" t="s">
        <v>197</v>
      </c>
      <c r="AX371" s="173" t="s">
        <v>78</v>
      </c>
      <c r="AY371" s="175" t="s">
        <v>79</v>
      </c>
    </row>
    <row r="372" spans="2:65" s="166" customFormat="1">
      <c r="B372" s="167"/>
      <c r="D372" s="103" t="s">
        <v>456</v>
      </c>
      <c r="E372" s="168" t="s">
        <v>17</v>
      </c>
      <c r="F372" s="169" t="s">
        <v>679</v>
      </c>
      <c r="H372" s="168" t="s">
        <v>17</v>
      </c>
      <c r="I372" s="170"/>
      <c r="L372" s="167"/>
      <c r="M372" s="171"/>
      <c r="T372" s="172"/>
      <c r="AT372" s="168" t="s">
        <v>456</v>
      </c>
      <c r="AU372" s="168" t="s">
        <v>9</v>
      </c>
      <c r="AV372" s="166" t="s">
        <v>82</v>
      </c>
      <c r="AW372" s="166" t="s">
        <v>197</v>
      </c>
      <c r="AX372" s="166" t="s">
        <v>78</v>
      </c>
      <c r="AY372" s="168" t="s">
        <v>79</v>
      </c>
    </row>
    <row r="373" spans="2:65" s="173" customFormat="1">
      <c r="B373" s="174"/>
      <c r="D373" s="103" t="s">
        <v>456</v>
      </c>
      <c r="E373" s="175" t="s">
        <v>17</v>
      </c>
      <c r="F373" s="176" t="s">
        <v>712</v>
      </c>
      <c r="H373" s="177">
        <v>2.7</v>
      </c>
      <c r="I373" s="178"/>
      <c r="L373" s="174"/>
      <c r="M373" s="179"/>
      <c r="T373" s="180"/>
      <c r="AT373" s="175" t="s">
        <v>456</v>
      </c>
      <c r="AU373" s="175" t="s">
        <v>9</v>
      </c>
      <c r="AV373" s="173" t="s">
        <v>9</v>
      </c>
      <c r="AW373" s="173" t="s">
        <v>197</v>
      </c>
      <c r="AX373" s="173" t="s">
        <v>78</v>
      </c>
      <c r="AY373" s="175" t="s">
        <v>79</v>
      </c>
    </row>
    <row r="374" spans="2:65" s="166" customFormat="1">
      <c r="B374" s="167"/>
      <c r="D374" s="103" t="s">
        <v>456</v>
      </c>
      <c r="E374" s="168" t="s">
        <v>17</v>
      </c>
      <c r="F374" s="169" t="s">
        <v>681</v>
      </c>
      <c r="H374" s="168" t="s">
        <v>17</v>
      </c>
      <c r="I374" s="170"/>
      <c r="L374" s="167"/>
      <c r="M374" s="171"/>
      <c r="T374" s="172"/>
      <c r="AT374" s="168" t="s">
        <v>456</v>
      </c>
      <c r="AU374" s="168" t="s">
        <v>9</v>
      </c>
      <c r="AV374" s="166" t="s">
        <v>82</v>
      </c>
      <c r="AW374" s="166" t="s">
        <v>197</v>
      </c>
      <c r="AX374" s="166" t="s">
        <v>78</v>
      </c>
      <c r="AY374" s="168" t="s">
        <v>79</v>
      </c>
    </row>
    <row r="375" spans="2:65" s="173" customFormat="1">
      <c r="B375" s="174"/>
      <c r="D375" s="103" t="s">
        <v>456</v>
      </c>
      <c r="E375" s="175" t="s">
        <v>17</v>
      </c>
      <c r="F375" s="176" t="s">
        <v>713</v>
      </c>
      <c r="H375" s="177">
        <v>0.9</v>
      </c>
      <c r="I375" s="178"/>
      <c r="L375" s="174"/>
      <c r="M375" s="179"/>
      <c r="T375" s="180"/>
      <c r="AT375" s="175" t="s">
        <v>456</v>
      </c>
      <c r="AU375" s="175" t="s">
        <v>9</v>
      </c>
      <c r="AV375" s="173" t="s">
        <v>9</v>
      </c>
      <c r="AW375" s="173" t="s">
        <v>197</v>
      </c>
      <c r="AX375" s="173" t="s">
        <v>78</v>
      </c>
      <c r="AY375" s="175" t="s">
        <v>79</v>
      </c>
    </row>
    <row r="376" spans="2:65" s="166" customFormat="1">
      <c r="B376" s="167"/>
      <c r="D376" s="103" t="s">
        <v>456</v>
      </c>
      <c r="E376" s="168" t="s">
        <v>17</v>
      </c>
      <c r="F376" s="169" t="s">
        <v>682</v>
      </c>
      <c r="H376" s="168" t="s">
        <v>17</v>
      </c>
      <c r="I376" s="170"/>
      <c r="L376" s="167"/>
      <c r="M376" s="171"/>
      <c r="T376" s="172"/>
      <c r="AT376" s="168" t="s">
        <v>456</v>
      </c>
      <c r="AU376" s="168" t="s">
        <v>9</v>
      </c>
      <c r="AV376" s="166" t="s">
        <v>82</v>
      </c>
      <c r="AW376" s="166" t="s">
        <v>197</v>
      </c>
      <c r="AX376" s="166" t="s">
        <v>78</v>
      </c>
      <c r="AY376" s="168" t="s">
        <v>79</v>
      </c>
    </row>
    <row r="377" spans="2:65" s="173" customFormat="1">
      <c r="B377" s="174"/>
      <c r="D377" s="103" t="s">
        <v>456</v>
      </c>
      <c r="E377" s="175" t="s">
        <v>17</v>
      </c>
      <c r="F377" s="176" t="s">
        <v>712</v>
      </c>
      <c r="H377" s="177">
        <v>2.7</v>
      </c>
      <c r="I377" s="178"/>
      <c r="L377" s="174"/>
      <c r="M377" s="179"/>
      <c r="T377" s="180"/>
      <c r="AT377" s="175" t="s">
        <v>456</v>
      </c>
      <c r="AU377" s="175" t="s">
        <v>9</v>
      </c>
      <c r="AV377" s="173" t="s">
        <v>9</v>
      </c>
      <c r="AW377" s="173" t="s">
        <v>197</v>
      </c>
      <c r="AX377" s="173" t="s">
        <v>78</v>
      </c>
      <c r="AY377" s="175" t="s">
        <v>79</v>
      </c>
    </row>
    <row r="378" spans="2:65" s="181" customFormat="1">
      <c r="B378" s="182"/>
      <c r="D378" s="103" t="s">
        <v>456</v>
      </c>
      <c r="E378" s="183" t="s">
        <v>17</v>
      </c>
      <c r="F378" s="184" t="s">
        <v>491</v>
      </c>
      <c r="H378" s="185">
        <v>7.2</v>
      </c>
      <c r="I378" s="186"/>
      <c r="L378" s="182"/>
      <c r="M378" s="187"/>
      <c r="T378" s="188"/>
      <c r="AT378" s="183" t="s">
        <v>456</v>
      </c>
      <c r="AU378" s="183" t="s">
        <v>9</v>
      </c>
      <c r="AV378" s="181" t="s">
        <v>103</v>
      </c>
      <c r="AW378" s="181" t="s">
        <v>197</v>
      </c>
      <c r="AX378" s="181" t="s">
        <v>82</v>
      </c>
      <c r="AY378" s="183" t="s">
        <v>79</v>
      </c>
    </row>
    <row r="379" spans="2:65" s="18" customFormat="1" ht="24.2" customHeight="1">
      <c r="B379" s="19"/>
      <c r="C379" s="90" t="s">
        <v>714</v>
      </c>
      <c r="D379" s="90" t="s">
        <v>83</v>
      </c>
      <c r="E379" s="91" t="s">
        <v>715</v>
      </c>
      <c r="F379" s="92" t="s">
        <v>716</v>
      </c>
      <c r="G379" s="93" t="s">
        <v>452</v>
      </c>
      <c r="H379" s="94">
        <v>13.2</v>
      </c>
      <c r="I379" s="95"/>
      <c r="J379" s="96">
        <f>ROUND(I379*H379,2)</f>
        <v>0</v>
      </c>
      <c r="K379" s="92" t="s">
        <v>453</v>
      </c>
      <c r="L379" s="19"/>
      <c r="M379" s="97" t="s">
        <v>17</v>
      </c>
      <c r="N379" s="98" t="s">
        <v>35</v>
      </c>
      <c r="P379" s="99">
        <f>O379*H379</f>
        <v>0</v>
      </c>
      <c r="Q379" s="99">
        <v>7.8499999999999993E-3</v>
      </c>
      <c r="R379" s="99">
        <f>Q379*H379</f>
        <v>0.10361999999999999</v>
      </c>
      <c r="S379" s="99">
        <v>0</v>
      </c>
      <c r="T379" s="100">
        <f>S379*H379</f>
        <v>0</v>
      </c>
      <c r="AR379" s="101" t="s">
        <v>103</v>
      </c>
      <c r="AT379" s="101" t="s">
        <v>83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103</v>
      </c>
      <c r="BM379" s="101" t="s">
        <v>717</v>
      </c>
    </row>
    <row r="380" spans="2:65" s="18" customFormat="1" ht="29.25">
      <c r="B380" s="19"/>
      <c r="D380" s="103" t="s">
        <v>89</v>
      </c>
      <c r="F380" s="104" t="s">
        <v>718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66" customFormat="1">
      <c r="B381" s="167"/>
      <c r="D381" s="103" t="s">
        <v>456</v>
      </c>
      <c r="E381" s="168" t="s">
        <v>17</v>
      </c>
      <c r="F381" s="169" t="s">
        <v>676</v>
      </c>
      <c r="H381" s="168" t="s">
        <v>17</v>
      </c>
      <c r="I381" s="170"/>
      <c r="L381" s="167"/>
      <c r="M381" s="171"/>
      <c r="T381" s="172"/>
      <c r="AT381" s="168" t="s">
        <v>456</v>
      </c>
      <c r="AU381" s="168" t="s">
        <v>9</v>
      </c>
      <c r="AV381" s="166" t="s">
        <v>82</v>
      </c>
      <c r="AW381" s="166" t="s">
        <v>197</v>
      </c>
      <c r="AX381" s="166" t="s">
        <v>78</v>
      </c>
      <c r="AY381" s="168" t="s">
        <v>79</v>
      </c>
    </row>
    <row r="382" spans="2:65" s="166" customFormat="1">
      <c r="B382" s="167"/>
      <c r="D382" s="103" t="s">
        <v>456</v>
      </c>
      <c r="E382" s="168" t="s">
        <v>17</v>
      </c>
      <c r="F382" s="169" t="s">
        <v>677</v>
      </c>
      <c r="H382" s="168" t="s">
        <v>17</v>
      </c>
      <c r="I382" s="170"/>
      <c r="L382" s="167"/>
      <c r="M382" s="171"/>
      <c r="T382" s="172"/>
      <c r="AT382" s="168" t="s">
        <v>456</v>
      </c>
      <c r="AU382" s="168" t="s">
        <v>9</v>
      </c>
      <c r="AV382" s="166" t="s">
        <v>82</v>
      </c>
      <c r="AW382" s="166" t="s">
        <v>197</v>
      </c>
      <c r="AX382" s="166" t="s">
        <v>78</v>
      </c>
      <c r="AY382" s="168" t="s">
        <v>79</v>
      </c>
    </row>
    <row r="383" spans="2:65" s="173" customFormat="1">
      <c r="B383" s="174"/>
      <c r="D383" s="103" t="s">
        <v>456</v>
      </c>
      <c r="E383" s="175" t="s">
        <v>17</v>
      </c>
      <c r="F383" s="176" t="s">
        <v>719</v>
      </c>
      <c r="H383" s="177">
        <v>1.65</v>
      </c>
      <c r="I383" s="178"/>
      <c r="L383" s="174"/>
      <c r="M383" s="179"/>
      <c r="T383" s="180"/>
      <c r="AT383" s="175" t="s">
        <v>456</v>
      </c>
      <c r="AU383" s="175" t="s">
        <v>9</v>
      </c>
      <c r="AV383" s="173" t="s">
        <v>9</v>
      </c>
      <c r="AW383" s="173" t="s">
        <v>197</v>
      </c>
      <c r="AX383" s="173" t="s">
        <v>78</v>
      </c>
      <c r="AY383" s="175" t="s">
        <v>79</v>
      </c>
    </row>
    <row r="384" spans="2:65" s="166" customFormat="1">
      <c r="B384" s="167"/>
      <c r="D384" s="103" t="s">
        <v>456</v>
      </c>
      <c r="E384" s="168" t="s">
        <v>17</v>
      </c>
      <c r="F384" s="169" t="s">
        <v>679</v>
      </c>
      <c r="H384" s="168" t="s">
        <v>17</v>
      </c>
      <c r="I384" s="170"/>
      <c r="L384" s="167"/>
      <c r="M384" s="171"/>
      <c r="T384" s="172"/>
      <c r="AT384" s="168" t="s">
        <v>456</v>
      </c>
      <c r="AU384" s="168" t="s">
        <v>9</v>
      </c>
      <c r="AV384" s="166" t="s">
        <v>82</v>
      </c>
      <c r="AW384" s="166" t="s">
        <v>197</v>
      </c>
      <c r="AX384" s="166" t="s">
        <v>78</v>
      </c>
      <c r="AY384" s="168" t="s">
        <v>79</v>
      </c>
    </row>
    <row r="385" spans="2:65" s="173" customFormat="1">
      <c r="B385" s="174"/>
      <c r="D385" s="103" t="s">
        <v>456</v>
      </c>
      <c r="E385" s="175" t="s">
        <v>17</v>
      </c>
      <c r="F385" s="176" t="s">
        <v>720</v>
      </c>
      <c r="H385" s="177">
        <v>4.95</v>
      </c>
      <c r="I385" s="178"/>
      <c r="L385" s="174"/>
      <c r="M385" s="179"/>
      <c r="T385" s="180"/>
      <c r="AT385" s="175" t="s">
        <v>456</v>
      </c>
      <c r="AU385" s="175" t="s">
        <v>9</v>
      </c>
      <c r="AV385" s="173" t="s">
        <v>9</v>
      </c>
      <c r="AW385" s="173" t="s">
        <v>197</v>
      </c>
      <c r="AX385" s="173" t="s">
        <v>78</v>
      </c>
      <c r="AY385" s="175" t="s">
        <v>79</v>
      </c>
    </row>
    <row r="386" spans="2:65" s="166" customFormat="1">
      <c r="B386" s="167"/>
      <c r="D386" s="103" t="s">
        <v>456</v>
      </c>
      <c r="E386" s="168" t="s">
        <v>17</v>
      </c>
      <c r="F386" s="169" t="s">
        <v>681</v>
      </c>
      <c r="H386" s="168" t="s">
        <v>17</v>
      </c>
      <c r="I386" s="170"/>
      <c r="L386" s="167"/>
      <c r="M386" s="171"/>
      <c r="T386" s="172"/>
      <c r="AT386" s="168" t="s">
        <v>456</v>
      </c>
      <c r="AU386" s="168" t="s">
        <v>9</v>
      </c>
      <c r="AV386" s="166" t="s">
        <v>82</v>
      </c>
      <c r="AW386" s="166" t="s">
        <v>197</v>
      </c>
      <c r="AX386" s="166" t="s">
        <v>78</v>
      </c>
      <c r="AY386" s="168" t="s">
        <v>79</v>
      </c>
    </row>
    <row r="387" spans="2:65" s="173" customFormat="1">
      <c r="B387" s="174"/>
      <c r="D387" s="103" t="s">
        <v>456</v>
      </c>
      <c r="E387" s="175" t="s">
        <v>17</v>
      </c>
      <c r="F387" s="176" t="s">
        <v>721</v>
      </c>
      <c r="H387" s="177">
        <v>1.65</v>
      </c>
      <c r="I387" s="178"/>
      <c r="L387" s="174"/>
      <c r="M387" s="179"/>
      <c r="T387" s="180"/>
      <c r="AT387" s="175" t="s">
        <v>456</v>
      </c>
      <c r="AU387" s="175" t="s">
        <v>9</v>
      </c>
      <c r="AV387" s="173" t="s">
        <v>9</v>
      </c>
      <c r="AW387" s="173" t="s">
        <v>197</v>
      </c>
      <c r="AX387" s="173" t="s">
        <v>78</v>
      </c>
      <c r="AY387" s="175" t="s">
        <v>79</v>
      </c>
    </row>
    <row r="388" spans="2:65" s="166" customFormat="1">
      <c r="B388" s="167"/>
      <c r="D388" s="103" t="s">
        <v>456</v>
      </c>
      <c r="E388" s="168" t="s">
        <v>17</v>
      </c>
      <c r="F388" s="169" t="s">
        <v>682</v>
      </c>
      <c r="H388" s="168" t="s">
        <v>17</v>
      </c>
      <c r="I388" s="170"/>
      <c r="L388" s="167"/>
      <c r="M388" s="171"/>
      <c r="T388" s="172"/>
      <c r="AT388" s="168" t="s">
        <v>456</v>
      </c>
      <c r="AU388" s="168" t="s">
        <v>9</v>
      </c>
      <c r="AV388" s="166" t="s">
        <v>82</v>
      </c>
      <c r="AW388" s="166" t="s">
        <v>197</v>
      </c>
      <c r="AX388" s="166" t="s">
        <v>78</v>
      </c>
      <c r="AY388" s="168" t="s">
        <v>79</v>
      </c>
    </row>
    <row r="389" spans="2:65" s="173" customFormat="1">
      <c r="B389" s="174"/>
      <c r="D389" s="103" t="s">
        <v>456</v>
      </c>
      <c r="E389" s="175" t="s">
        <v>17</v>
      </c>
      <c r="F389" s="176" t="s">
        <v>720</v>
      </c>
      <c r="H389" s="177">
        <v>4.95</v>
      </c>
      <c r="I389" s="178"/>
      <c r="L389" s="174"/>
      <c r="M389" s="179"/>
      <c r="T389" s="180"/>
      <c r="AT389" s="175" t="s">
        <v>456</v>
      </c>
      <c r="AU389" s="175" t="s">
        <v>9</v>
      </c>
      <c r="AV389" s="173" t="s">
        <v>9</v>
      </c>
      <c r="AW389" s="173" t="s">
        <v>197</v>
      </c>
      <c r="AX389" s="173" t="s">
        <v>78</v>
      </c>
      <c r="AY389" s="175" t="s">
        <v>79</v>
      </c>
    </row>
    <row r="390" spans="2:65" s="181" customFormat="1">
      <c r="B390" s="182"/>
      <c r="D390" s="103" t="s">
        <v>456</v>
      </c>
      <c r="E390" s="183" t="s">
        <v>17</v>
      </c>
      <c r="F390" s="184" t="s">
        <v>491</v>
      </c>
      <c r="H390" s="185">
        <v>13.2</v>
      </c>
      <c r="I390" s="186"/>
      <c r="L390" s="182"/>
      <c r="M390" s="187"/>
      <c r="T390" s="188"/>
      <c r="AT390" s="183" t="s">
        <v>456</v>
      </c>
      <c r="AU390" s="183" t="s">
        <v>9</v>
      </c>
      <c r="AV390" s="181" t="s">
        <v>103</v>
      </c>
      <c r="AW390" s="181" t="s">
        <v>197</v>
      </c>
      <c r="AX390" s="181" t="s">
        <v>82</v>
      </c>
      <c r="AY390" s="183" t="s">
        <v>79</v>
      </c>
    </row>
    <row r="391" spans="2:65" s="77" customFormat="1" ht="22.9" customHeight="1">
      <c r="B391" s="78"/>
      <c r="D391" s="79" t="s">
        <v>74</v>
      </c>
      <c r="E391" s="88" t="s">
        <v>103</v>
      </c>
      <c r="F391" s="88" t="s">
        <v>722</v>
      </c>
      <c r="I391" s="81"/>
      <c r="J391" s="89">
        <f>BK391</f>
        <v>0</v>
      </c>
      <c r="L391" s="78"/>
      <c r="M391" s="83"/>
      <c r="P391" s="84">
        <f>SUM(P392:P463)</f>
        <v>0</v>
      </c>
      <c r="R391" s="84">
        <f>SUM(R392:R463)</f>
        <v>289.56826766</v>
      </c>
      <c r="T391" s="85">
        <f>SUM(T392:T463)</f>
        <v>0</v>
      </c>
      <c r="AR391" s="79" t="s">
        <v>82</v>
      </c>
      <c r="AT391" s="86" t="s">
        <v>74</v>
      </c>
      <c r="AU391" s="86" t="s">
        <v>82</v>
      </c>
      <c r="AY391" s="79" t="s">
        <v>79</v>
      </c>
      <c r="BK391" s="87">
        <f>SUM(BK392:BK463)</f>
        <v>0</v>
      </c>
    </row>
    <row r="392" spans="2:65" s="18" customFormat="1" ht="16.5" customHeight="1">
      <c r="B392" s="19"/>
      <c r="C392" s="90" t="s">
        <v>723</v>
      </c>
      <c r="D392" s="90" t="s">
        <v>83</v>
      </c>
      <c r="E392" s="91" t="s">
        <v>724</v>
      </c>
      <c r="F392" s="92" t="s">
        <v>725</v>
      </c>
      <c r="G392" s="93" t="s">
        <v>461</v>
      </c>
      <c r="H392" s="94">
        <v>54.241</v>
      </c>
      <c r="I392" s="95"/>
      <c r="J392" s="96">
        <f>ROUND(I392*H392,2)</f>
        <v>0</v>
      </c>
      <c r="K392" s="92" t="s">
        <v>453</v>
      </c>
      <c r="L392" s="19"/>
      <c r="M392" s="97" t="s">
        <v>17</v>
      </c>
      <c r="N392" s="98" t="s">
        <v>35</v>
      </c>
      <c r="P392" s="99">
        <f>O392*H392</f>
        <v>0</v>
      </c>
      <c r="Q392" s="99">
        <v>2.5020099999999998</v>
      </c>
      <c r="R392" s="99">
        <f>Q392*H392</f>
        <v>135.71152440999998</v>
      </c>
      <c r="S392" s="99">
        <v>0</v>
      </c>
      <c r="T392" s="100">
        <f>S392*H392</f>
        <v>0</v>
      </c>
      <c r="AR392" s="101" t="s">
        <v>103</v>
      </c>
      <c r="AT392" s="101" t="s">
        <v>83</v>
      </c>
      <c r="AU392" s="101" t="s">
        <v>9</v>
      </c>
      <c r="AY392" s="11" t="s">
        <v>79</v>
      </c>
      <c r="BE392" s="102">
        <f>IF(N392="základní",J392,0)</f>
        <v>0</v>
      </c>
      <c r="BF392" s="102">
        <f>IF(N392="snížená",J392,0)</f>
        <v>0</v>
      </c>
      <c r="BG392" s="102">
        <f>IF(N392="zákl. přenesená",J392,0)</f>
        <v>0</v>
      </c>
      <c r="BH392" s="102">
        <f>IF(N392="sníž. přenesená",J392,0)</f>
        <v>0</v>
      </c>
      <c r="BI392" s="102">
        <f>IF(N392="nulová",J392,0)</f>
        <v>0</v>
      </c>
      <c r="BJ392" s="11" t="s">
        <v>82</v>
      </c>
      <c r="BK392" s="102">
        <f>ROUND(I392*H392,2)</f>
        <v>0</v>
      </c>
      <c r="BL392" s="11" t="s">
        <v>103</v>
      </c>
      <c r="BM392" s="101" t="s">
        <v>726</v>
      </c>
    </row>
    <row r="393" spans="2:65" s="18" customFormat="1" ht="29.25">
      <c r="B393" s="19"/>
      <c r="D393" s="103" t="s">
        <v>89</v>
      </c>
      <c r="F393" s="104" t="s">
        <v>727</v>
      </c>
      <c r="I393" s="105"/>
      <c r="L393" s="19"/>
      <c r="M393" s="106"/>
      <c r="T393" s="107"/>
      <c r="AT393" s="11" t="s">
        <v>89</v>
      </c>
      <c r="AU393" s="11" t="s">
        <v>9</v>
      </c>
    </row>
    <row r="394" spans="2:65" s="18" customFormat="1" ht="19.5">
      <c r="B394" s="19"/>
      <c r="D394" s="103" t="s">
        <v>90</v>
      </c>
      <c r="F394" s="108" t="s">
        <v>728</v>
      </c>
      <c r="I394" s="105"/>
      <c r="L394" s="19"/>
      <c r="M394" s="106"/>
      <c r="T394" s="107"/>
      <c r="AT394" s="11" t="s">
        <v>90</v>
      </c>
      <c r="AU394" s="11" t="s">
        <v>9</v>
      </c>
    </row>
    <row r="395" spans="2:65" s="173" customFormat="1">
      <c r="B395" s="174"/>
      <c r="D395" s="103" t="s">
        <v>456</v>
      </c>
      <c r="E395" s="175" t="s">
        <v>17</v>
      </c>
      <c r="F395" s="176" t="s">
        <v>729</v>
      </c>
      <c r="H395" s="177">
        <v>42.106000000000002</v>
      </c>
      <c r="I395" s="178"/>
      <c r="L395" s="174"/>
      <c r="M395" s="179"/>
      <c r="T395" s="180"/>
      <c r="AT395" s="175" t="s">
        <v>456</v>
      </c>
      <c r="AU395" s="175" t="s">
        <v>9</v>
      </c>
      <c r="AV395" s="173" t="s">
        <v>9</v>
      </c>
      <c r="AW395" s="173" t="s">
        <v>197</v>
      </c>
      <c r="AX395" s="173" t="s">
        <v>78</v>
      </c>
      <c r="AY395" s="175" t="s">
        <v>79</v>
      </c>
    </row>
    <row r="396" spans="2:65" s="173" customFormat="1">
      <c r="B396" s="174"/>
      <c r="D396" s="103" t="s">
        <v>456</v>
      </c>
      <c r="E396" s="175" t="s">
        <v>17</v>
      </c>
      <c r="F396" s="176" t="s">
        <v>730</v>
      </c>
      <c r="H396" s="177">
        <v>1.6</v>
      </c>
      <c r="I396" s="178"/>
      <c r="L396" s="174"/>
      <c r="M396" s="179"/>
      <c r="T396" s="180"/>
      <c r="AT396" s="175" t="s">
        <v>456</v>
      </c>
      <c r="AU396" s="175" t="s">
        <v>9</v>
      </c>
      <c r="AV396" s="173" t="s">
        <v>9</v>
      </c>
      <c r="AW396" s="173" t="s">
        <v>197</v>
      </c>
      <c r="AX396" s="173" t="s">
        <v>78</v>
      </c>
      <c r="AY396" s="175" t="s">
        <v>79</v>
      </c>
    </row>
    <row r="397" spans="2:65" s="173" customFormat="1">
      <c r="B397" s="174"/>
      <c r="D397" s="103" t="s">
        <v>456</v>
      </c>
      <c r="E397" s="175" t="s">
        <v>17</v>
      </c>
      <c r="F397" s="176" t="s">
        <v>731</v>
      </c>
      <c r="H397" s="177">
        <v>10.535</v>
      </c>
      <c r="I397" s="178"/>
      <c r="L397" s="174"/>
      <c r="M397" s="179"/>
      <c r="T397" s="180"/>
      <c r="AT397" s="175" t="s">
        <v>456</v>
      </c>
      <c r="AU397" s="175" t="s">
        <v>9</v>
      </c>
      <c r="AV397" s="173" t="s">
        <v>9</v>
      </c>
      <c r="AW397" s="173" t="s">
        <v>197</v>
      </c>
      <c r="AX397" s="173" t="s">
        <v>78</v>
      </c>
      <c r="AY397" s="175" t="s">
        <v>79</v>
      </c>
    </row>
    <row r="398" spans="2:65" s="181" customFormat="1">
      <c r="B398" s="182"/>
      <c r="D398" s="103" t="s">
        <v>456</v>
      </c>
      <c r="E398" s="183" t="s">
        <v>17</v>
      </c>
      <c r="F398" s="184" t="s">
        <v>491</v>
      </c>
      <c r="H398" s="185">
        <v>54.241</v>
      </c>
      <c r="I398" s="186"/>
      <c r="L398" s="182"/>
      <c r="M398" s="187"/>
      <c r="T398" s="188"/>
      <c r="AT398" s="183" t="s">
        <v>456</v>
      </c>
      <c r="AU398" s="183" t="s">
        <v>9</v>
      </c>
      <c r="AV398" s="181" t="s">
        <v>103</v>
      </c>
      <c r="AW398" s="181" t="s">
        <v>197</v>
      </c>
      <c r="AX398" s="181" t="s">
        <v>82</v>
      </c>
      <c r="AY398" s="183" t="s">
        <v>79</v>
      </c>
    </row>
    <row r="399" spans="2:65" s="18" customFormat="1" ht="16.5" customHeight="1">
      <c r="B399" s="19"/>
      <c r="C399" s="90" t="s">
        <v>732</v>
      </c>
      <c r="D399" s="90" t="s">
        <v>83</v>
      </c>
      <c r="E399" s="91" t="s">
        <v>733</v>
      </c>
      <c r="F399" s="92" t="s">
        <v>734</v>
      </c>
      <c r="G399" s="93" t="s">
        <v>495</v>
      </c>
      <c r="H399" s="94">
        <v>1.67</v>
      </c>
      <c r="I399" s="95"/>
      <c r="J399" s="96">
        <f>ROUND(I399*H399,2)</f>
        <v>0</v>
      </c>
      <c r="K399" s="92" t="s">
        <v>453</v>
      </c>
      <c r="L399" s="19"/>
      <c r="M399" s="97" t="s">
        <v>17</v>
      </c>
      <c r="N399" s="98" t="s">
        <v>35</v>
      </c>
      <c r="P399" s="99">
        <f>O399*H399</f>
        <v>0</v>
      </c>
      <c r="Q399" s="99">
        <v>1.05555</v>
      </c>
      <c r="R399" s="99">
        <f>Q399*H399</f>
        <v>1.7627685</v>
      </c>
      <c r="S399" s="99">
        <v>0</v>
      </c>
      <c r="T399" s="100">
        <f>S399*H399</f>
        <v>0</v>
      </c>
      <c r="AR399" s="101" t="s">
        <v>103</v>
      </c>
      <c r="AT399" s="101" t="s">
        <v>83</v>
      </c>
      <c r="AU399" s="101" t="s">
        <v>9</v>
      </c>
      <c r="AY399" s="11" t="s">
        <v>79</v>
      </c>
      <c r="BE399" s="102">
        <f>IF(N399="základní",J399,0)</f>
        <v>0</v>
      </c>
      <c r="BF399" s="102">
        <f>IF(N399="snížená",J399,0)</f>
        <v>0</v>
      </c>
      <c r="BG399" s="102">
        <f>IF(N399="zákl. přenesená",J399,0)</f>
        <v>0</v>
      </c>
      <c r="BH399" s="102">
        <f>IF(N399="sníž. přenesená",J399,0)</f>
        <v>0</v>
      </c>
      <c r="BI399" s="102">
        <f>IF(N399="nulová",J399,0)</f>
        <v>0</v>
      </c>
      <c r="BJ399" s="11" t="s">
        <v>82</v>
      </c>
      <c r="BK399" s="102">
        <f>ROUND(I399*H399,2)</f>
        <v>0</v>
      </c>
      <c r="BL399" s="11" t="s">
        <v>103</v>
      </c>
      <c r="BM399" s="101" t="s">
        <v>735</v>
      </c>
    </row>
    <row r="400" spans="2:65" s="18" customFormat="1" ht="48.75">
      <c r="B400" s="19"/>
      <c r="D400" s="103" t="s">
        <v>89</v>
      </c>
      <c r="F400" s="104" t="s">
        <v>736</v>
      </c>
      <c r="I400" s="105"/>
      <c r="L400" s="19"/>
      <c r="M400" s="106"/>
      <c r="T400" s="107"/>
      <c r="AT400" s="11" t="s">
        <v>89</v>
      </c>
      <c r="AU400" s="11" t="s">
        <v>9</v>
      </c>
    </row>
    <row r="401" spans="2:65" s="166" customFormat="1">
      <c r="B401" s="167"/>
      <c r="D401" s="103" t="s">
        <v>456</v>
      </c>
      <c r="E401" s="168" t="s">
        <v>17</v>
      </c>
      <c r="F401" s="169" t="s">
        <v>737</v>
      </c>
      <c r="H401" s="168" t="s">
        <v>17</v>
      </c>
      <c r="I401" s="170"/>
      <c r="L401" s="167"/>
      <c r="M401" s="171"/>
      <c r="T401" s="172"/>
      <c r="AT401" s="168" t="s">
        <v>456</v>
      </c>
      <c r="AU401" s="168" t="s">
        <v>9</v>
      </c>
      <c r="AV401" s="166" t="s">
        <v>82</v>
      </c>
      <c r="AW401" s="166" t="s">
        <v>197</v>
      </c>
      <c r="AX401" s="166" t="s">
        <v>78</v>
      </c>
      <c r="AY401" s="168" t="s">
        <v>79</v>
      </c>
    </row>
    <row r="402" spans="2:65" s="166" customFormat="1">
      <c r="B402" s="167"/>
      <c r="D402" s="103" t="s">
        <v>456</v>
      </c>
      <c r="E402" s="168" t="s">
        <v>17</v>
      </c>
      <c r="F402" s="169" t="s">
        <v>738</v>
      </c>
      <c r="H402" s="168" t="s">
        <v>17</v>
      </c>
      <c r="I402" s="170"/>
      <c r="L402" s="167"/>
      <c r="M402" s="171"/>
      <c r="T402" s="172"/>
      <c r="AT402" s="168" t="s">
        <v>456</v>
      </c>
      <c r="AU402" s="168" t="s">
        <v>9</v>
      </c>
      <c r="AV402" s="166" t="s">
        <v>82</v>
      </c>
      <c r="AW402" s="166" t="s">
        <v>197</v>
      </c>
      <c r="AX402" s="166" t="s">
        <v>78</v>
      </c>
      <c r="AY402" s="168" t="s">
        <v>79</v>
      </c>
    </row>
    <row r="403" spans="2:65" s="173" customFormat="1">
      <c r="B403" s="174"/>
      <c r="D403" s="103" t="s">
        <v>456</v>
      </c>
      <c r="E403" s="175" t="s">
        <v>17</v>
      </c>
      <c r="F403" s="176" t="s">
        <v>739</v>
      </c>
      <c r="H403" s="177">
        <v>1.59</v>
      </c>
      <c r="I403" s="178"/>
      <c r="L403" s="174"/>
      <c r="M403" s="179"/>
      <c r="T403" s="180"/>
      <c r="AT403" s="175" t="s">
        <v>456</v>
      </c>
      <c r="AU403" s="175" t="s">
        <v>9</v>
      </c>
      <c r="AV403" s="173" t="s">
        <v>9</v>
      </c>
      <c r="AW403" s="173" t="s">
        <v>197</v>
      </c>
      <c r="AX403" s="173" t="s">
        <v>82</v>
      </c>
      <c r="AY403" s="175" t="s">
        <v>79</v>
      </c>
    </row>
    <row r="404" spans="2:65" s="173" customFormat="1">
      <c r="B404" s="174"/>
      <c r="D404" s="103" t="s">
        <v>456</v>
      </c>
      <c r="F404" s="176" t="s">
        <v>740</v>
      </c>
      <c r="H404" s="177">
        <v>1.67</v>
      </c>
      <c r="I404" s="178"/>
      <c r="L404" s="174"/>
      <c r="M404" s="179"/>
      <c r="T404" s="180"/>
      <c r="AT404" s="175" t="s">
        <v>456</v>
      </c>
      <c r="AU404" s="175" t="s">
        <v>9</v>
      </c>
      <c r="AV404" s="173" t="s">
        <v>9</v>
      </c>
      <c r="AW404" s="173" t="s">
        <v>12</v>
      </c>
      <c r="AX404" s="173" t="s">
        <v>82</v>
      </c>
      <c r="AY404" s="175" t="s">
        <v>79</v>
      </c>
    </row>
    <row r="405" spans="2:65" s="18" customFormat="1" ht="16.5" customHeight="1">
      <c r="B405" s="19"/>
      <c r="C405" s="90" t="s">
        <v>741</v>
      </c>
      <c r="D405" s="90" t="s">
        <v>83</v>
      </c>
      <c r="E405" s="91" t="s">
        <v>742</v>
      </c>
      <c r="F405" s="92" t="s">
        <v>743</v>
      </c>
      <c r="G405" s="93" t="s">
        <v>495</v>
      </c>
      <c r="H405" s="94">
        <v>42.478000000000002</v>
      </c>
      <c r="I405" s="95"/>
      <c r="J405" s="96">
        <f>ROUND(I405*H405,2)</f>
        <v>0</v>
      </c>
      <c r="K405" s="92" t="s">
        <v>453</v>
      </c>
      <c r="L405" s="19"/>
      <c r="M405" s="97" t="s">
        <v>17</v>
      </c>
      <c r="N405" s="98" t="s">
        <v>35</v>
      </c>
      <c r="P405" s="99">
        <f>O405*H405</f>
        <v>0</v>
      </c>
      <c r="Q405" s="99">
        <v>1.06277</v>
      </c>
      <c r="R405" s="99">
        <f>Q405*H405</f>
        <v>45.144344060000002</v>
      </c>
      <c r="S405" s="99">
        <v>0</v>
      </c>
      <c r="T405" s="100">
        <f>S405*H405</f>
        <v>0</v>
      </c>
      <c r="AR405" s="101" t="s">
        <v>103</v>
      </c>
      <c r="AT405" s="101" t="s">
        <v>83</v>
      </c>
      <c r="AU405" s="101" t="s">
        <v>9</v>
      </c>
      <c r="AY405" s="11" t="s">
        <v>79</v>
      </c>
      <c r="BE405" s="102">
        <f>IF(N405="základní",J405,0)</f>
        <v>0</v>
      </c>
      <c r="BF405" s="102">
        <f>IF(N405="snížená",J405,0)</f>
        <v>0</v>
      </c>
      <c r="BG405" s="102">
        <f>IF(N405="zákl. přenesená",J405,0)</f>
        <v>0</v>
      </c>
      <c r="BH405" s="102">
        <f>IF(N405="sníž. přenesená",J405,0)</f>
        <v>0</v>
      </c>
      <c r="BI405" s="102">
        <f>IF(N405="nulová",J405,0)</f>
        <v>0</v>
      </c>
      <c r="BJ405" s="11" t="s">
        <v>82</v>
      </c>
      <c r="BK405" s="102">
        <f>ROUND(I405*H405,2)</f>
        <v>0</v>
      </c>
      <c r="BL405" s="11" t="s">
        <v>103</v>
      </c>
      <c r="BM405" s="101" t="s">
        <v>744</v>
      </c>
    </row>
    <row r="406" spans="2:65" s="18" customFormat="1" ht="48.75">
      <c r="B406" s="19"/>
      <c r="D406" s="103" t="s">
        <v>89</v>
      </c>
      <c r="F406" s="104" t="s">
        <v>745</v>
      </c>
      <c r="I406" s="105"/>
      <c r="L406" s="19"/>
      <c r="M406" s="106"/>
      <c r="T406" s="107"/>
      <c r="AT406" s="11" t="s">
        <v>89</v>
      </c>
      <c r="AU406" s="11" t="s">
        <v>9</v>
      </c>
    </row>
    <row r="407" spans="2:65" s="166" customFormat="1">
      <c r="B407" s="167"/>
      <c r="D407" s="103" t="s">
        <v>456</v>
      </c>
      <c r="E407" s="168" t="s">
        <v>17</v>
      </c>
      <c r="F407" s="169" t="s">
        <v>746</v>
      </c>
      <c r="H407" s="168" t="s">
        <v>17</v>
      </c>
      <c r="I407" s="170"/>
      <c r="L407" s="167"/>
      <c r="M407" s="171"/>
      <c r="T407" s="172"/>
      <c r="AT407" s="168" t="s">
        <v>456</v>
      </c>
      <c r="AU407" s="168" t="s">
        <v>9</v>
      </c>
      <c r="AV407" s="166" t="s">
        <v>82</v>
      </c>
      <c r="AW407" s="166" t="s">
        <v>197</v>
      </c>
      <c r="AX407" s="166" t="s">
        <v>78</v>
      </c>
      <c r="AY407" s="168" t="s">
        <v>79</v>
      </c>
    </row>
    <row r="408" spans="2:65" s="173" customFormat="1">
      <c r="B408" s="174"/>
      <c r="D408" s="103" t="s">
        <v>456</v>
      </c>
      <c r="E408" s="175" t="s">
        <v>17</v>
      </c>
      <c r="F408" s="176" t="s">
        <v>747</v>
      </c>
      <c r="H408" s="177">
        <v>1.5469999999999999</v>
      </c>
      <c r="I408" s="178"/>
      <c r="L408" s="174"/>
      <c r="M408" s="179"/>
      <c r="T408" s="180"/>
      <c r="AT408" s="175" t="s">
        <v>456</v>
      </c>
      <c r="AU408" s="175" t="s">
        <v>9</v>
      </c>
      <c r="AV408" s="173" t="s">
        <v>9</v>
      </c>
      <c r="AW408" s="173" t="s">
        <v>197</v>
      </c>
      <c r="AX408" s="173" t="s">
        <v>78</v>
      </c>
      <c r="AY408" s="175" t="s">
        <v>79</v>
      </c>
    </row>
    <row r="409" spans="2:65" s="166" customFormat="1" ht="22.5">
      <c r="B409" s="167"/>
      <c r="D409" s="103" t="s">
        <v>456</v>
      </c>
      <c r="E409" s="168" t="s">
        <v>17</v>
      </c>
      <c r="F409" s="169" t="s">
        <v>748</v>
      </c>
      <c r="H409" s="168" t="s">
        <v>17</v>
      </c>
      <c r="I409" s="170"/>
      <c r="L409" s="167"/>
      <c r="M409" s="171"/>
      <c r="T409" s="172"/>
      <c r="AT409" s="168" t="s">
        <v>456</v>
      </c>
      <c r="AU409" s="168" t="s">
        <v>9</v>
      </c>
      <c r="AV409" s="166" t="s">
        <v>82</v>
      </c>
      <c r="AW409" s="166" t="s">
        <v>197</v>
      </c>
      <c r="AX409" s="166" t="s">
        <v>78</v>
      </c>
      <c r="AY409" s="168" t="s">
        <v>79</v>
      </c>
    </row>
    <row r="410" spans="2:65" s="173" customFormat="1">
      <c r="B410" s="174"/>
      <c r="D410" s="103" t="s">
        <v>456</v>
      </c>
      <c r="E410" s="175" t="s">
        <v>17</v>
      </c>
      <c r="F410" s="176" t="s">
        <v>749</v>
      </c>
      <c r="H410" s="177">
        <v>38.908000000000001</v>
      </c>
      <c r="I410" s="178"/>
      <c r="L410" s="174"/>
      <c r="M410" s="179"/>
      <c r="T410" s="180"/>
      <c r="AT410" s="175" t="s">
        <v>456</v>
      </c>
      <c r="AU410" s="175" t="s">
        <v>9</v>
      </c>
      <c r="AV410" s="173" t="s">
        <v>9</v>
      </c>
      <c r="AW410" s="173" t="s">
        <v>197</v>
      </c>
      <c r="AX410" s="173" t="s">
        <v>78</v>
      </c>
      <c r="AY410" s="175" t="s">
        <v>79</v>
      </c>
    </row>
    <row r="411" spans="2:65" s="181" customFormat="1">
      <c r="B411" s="182"/>
      <c r="D411" s="103" t="s">
        <v>456</v>
      </c>
      <c r="E411" s="183" t="s">
        <v>17</v>
      </c>
      <c r="F411" s="184" t="s">
        <v>491</v>
      </c>
      <c r="H411" s="185">
        <v>40.454999999999998</v>
      </c>
      <c r="I411" s="186"/>
      <c r="L411" s="182"/>
      <c r="M411" s="187"/>
      <c r="T411" s="188"/>
      <c r="AT411" s="183" t="s">
        <v>456</v>
      </c>
      <c r="AU411" s="183" t="s">
        <v>9</v>
      </c>
      <c r="AV411" s="181" t="s">
        <v>103</v>
      </c>
      <c r="AW411" s="181" t="s">
        <v>197</v>
      </c>
      <c r="AX411" s="181" t="s">
        <v>82</v>
      </c>
      <c r="AY411" s="183" t="s">
        <v>79</v>
      </c>
    </row>
    <row r="412" spans="2:65" s="173" customFormat="1">
      <c r="B412" s="174"/>
      <c r="D412" s="103" t="s">
        <v>456</v>
      </c>
      <c r="F412" s="176" t="s">
        <v>750</v>
      </c>
      <c r="H412" s="177">
        <v>42.478000000000002</v>
      </c>
      <c r="I412" s="178"/>
      <c r="L412" s="174"/>
      <c r="M412" s="179"/>
      <c r="T412" s="180"/>
      <c r="AT412" s="175" t="s">
        <v>456</v>
      </c>
      <c r="AU412" s="175" t="s">
        <v>9</v>
      </c>
      <c r="AV412" s="173" t="s">
        <v>9</v>
      </c>
      <c r="AW412" s="173" t="s">
        <v>12</v>
      </c>
      <c r="AX412" s="173" t="s">
        <v>82</v>
      </c>
      <c r="AY412" s="175" t="s">
        <v>79</v>
      </c>
    </row>
    <row r="413" spans="2:65" s="18" customFormat="1" ht="24.2" customHeight="1">
      <c r="B413" s="19"/>
      <c r="C413" s="90" t="s">
        <v>751</v>
      </c>
      <c r="D413" s="90" t="s">
        <v>83</v>
      </c>
      <c r="E413" s="91" t="s">
        <v>752</v>
      </c>
      <c r="F413" s="92" t="s">
        <v>753</v>
      </c>
      <c r="G413" s="93" t="s">
        <v>452</v>
      </c>
      <c r="H413" s="94">
        <v>451.15</v>
      </c>
      <c r="I413" s="95"/>
      <c r="J413" s="96">
        <f>ROUND(I413*H413,2)</f>
        <v>0</v>
      </c>
      <c r="K413" s="92" t="s">
        <v>453</v>
      </c>
      <c r="L413" s="19"/>
      <c r="M413" s="97" t="s">
        <v>17</v>
      </c>
      <c r="N413" s="98" t="s">
        <v>35</v>
      </c>
      <c r="P413" s="99">
        <f>O413*H413</f>
        <v>0</v>
      </c>
      <c r="Q413" s="99">
        <v>5.3299999999999997E-3</v>
      </c>
      <c r="R413" s="99">
        <f>Q413*H413</f>
        <v>2.4046294999999995</v>
      </c>
      <c r="S413" s="99">
        <v>0</v>
      </c>
      <c r="T413" s="100">
        <f>S413*H413</f>
        <v>0</v>
      </c>
      <c r="AR413" s="101" t="s">
        <v>103</v>
      </c>
      <c r="AT413" s="101" t="s">
        <v>83</v>
      </c>
      <c r="AU413" s="101" t="s">
        <v>9</v>
      </c>
      <c r="AY413" s="11" t="s">
        <v>79</v>
      </c>
      <c r="BE413" s="102">
        <f>IF(N413="základní",J413,0)</f>
        <v>0</v>
      </c>
      <c r="BF413" s="102">
        <f>IF(N413="snížená",J413,0)</f>
        <v>0</v>
      </c>
      <c r="BG413" s="102">
        <f>IF(N413="zákl. přenesená",J413,0)</f>
        <v>0</v>
      </c>
      <c r="BH413" s="102">
        <f>IF(N413="sníž. přenesená",J413,0)</f>
        <v>0</v>
      </c>
      <c r="BI413" s="102">
        <f>IF(N413="nulová",J413,0)</f>
        <v>0</v>
      </c>
      <c r="BJ413" s="11" t="s">
        <v>82</v>
      </c>
      <c r="BK413" s="102">
        <f>ROUND(I413*H413,2)</f>
        <v>0</v>
      </c>
      <c r="BL413" s="11" t="s">
        <v>103</v>
      </c>
      <c r="BM413" s="101" t="s">
        <v>754</v>
      </c>
    </row>
    <row r="414" spans="2:65" s="18" customFormat="1" ht="19.5">
      <c r="B414" s="19"/>
      <c r="D414" s="103" t="s">
        <v>89</v>
      </c>
      <c r="F414" s="104" t="s">
        <v>755</v>
      </c>
      <c r="I414" s="105"/>
      <c r="L414" s="19"/>
      <c r="M414" s="106"/>
      <c r="T414" s="107"/>
      <c r="AT414" s="11" t="s">
        <v>89</v>
      </c>
      <c r="AU414" s="11" t="s">
        <v>9</v>
      </c>
    </row>
    <row r="415" spans="2:65" s="173" customFormat="1">
      <c r="B415" s="174"/>
      <c r="D415" s="103" t="s">
        <v>456</v>
      </c>
      <c r="E415" s="175" t="s">
        <v>17</v>
      </c>
      <c r="F415" s="176" t="s">
        <v>304</v>
      </c>
      <c r="H415" s="177">
        <v>8</v>
      </c>
      <c r="I415" s="178"/>
      <c r="L415" s="174"/>
      <c r="M415" s="179"/>
      <c r="T415" s="180"/>
      <c r="AT415" s="175" t="s">
        <v>456</v>
      </c>
      <c r="AU415" s="175" t="s">
        <v>9</v>
      </c>
      <c r="AV415" s="173" t="s">
        <v>9</v>
      </c>
      <c r="AW415" s="173" t="s">
        <v>197</v>
      </c>
      <c r="AX415" s="173" t="s">
        <v>78</v>
      </c>
      <c r="AY415" s="175" t="s">
        <v>79</v>
      </c>
    </row>
    <row r="416" spans="2:65" s="173" customFormat="1">
      <c r="B416" s="174"/>
      <c r="D416" s="103" t="s">
        <v>456</v>
      </c>
      <c r="E416" s="175" t="s">
        <v>17</v>
      </c>
      <c r="F416" s="176" t="s">
        <v>306</v>
      </c>
      <c r="H416" s="177">
        <v>42.14</v>
      </c>
      <c r="I416" s="178"/>
      <c r="L416" s="174"/>
      <c r="M416" s="179"/>
      <c r="T416" s="180"/>
      <c r="AT416" s="175" t="s">
        <v>456</v>
      </c>
      <c r="AU416" s="175" t="s">
        <v>9</v>
      </c>
      <c r="AV416" s="173" t="s">
        <v>9</v>
      </c>
      <c r="AW416" s="173" t="s">
        <v>197</v>
      </c>
      <c r="AX416" s="173" t="s">
        <v>78</v>
      </c>
      <c r="AY416" s="175" t="s">
        <v>79</v>
      </c>
    </row>
    <row r="417" spans="2:65" s="173" customFormat="1">
      <c r="B417" s="174"/>
      <c r="D417" s="103" t="s">
        <v>456</v>
      </c>
      <c r="E417" s="175" t="s">
        <v>17</v>
      </c>
      <c r="F417" s="176" t="s">
        <v>293</v>
      </c>
      <c r="H417" s="177">
        <v>401.01</v>
      </c>
      <c r="I417" s="178"/>
      <c r="L417" s="174"/>
      <c r="M417" s="179"/>
      <c r="T417" s="180"/>
      <c r="AT417" s="175" t="s">
        <v>456</v>
      </c>
      <c r="AU417" s="175" t="s">
        <v>9</v>
      </c>
      <c r="AV417" s="173" t="s">
        <v>9</v>
      </c>
      <c r="AW417" s="173" t="s">
        <v>197</v>
      </c>
      <c r="AX417" s="173" t="s">
        <v>78</v>
      </c>
      <c r="AY417" s="175" t="s">
        <v>79</v>
      </c>
    </row>
    <row r="418" spans="2:65" s="181" customFormat="1">
      <c r="B418" s="182"/>
      <c r="D418" s="103" t="s">
        <v>456</v>
      </c>
      <c r="E418" s="183" t="s">
        <v>17</v>
      </c>
      <c r="F418" s="184" t="s">
        <v>491</v>
      </c>
      <c r="H418" s="185">
        <v>451.15</v>
      </c>
      <c r="I418" s="186"/>
      <c r="L418" s="182"/>
      <c r="M418" s="187"/>
      <c r="T418" s="188"/>
      <c r="AT418" s="183" t="s">
        <v>456</v>
      </c>
      <c r="AU418" s="183" t="s">
        <v>9</v>
      </c>
      <c r="AV418" s="181" t="s">
        <v>103</v>
      </c>
      <c r="AW418" s="181" t="s">
        <v>197</v>
      </c>
      <c r="AX418" s="181" t="s">
        <v>82</v>
      </c>
      <c r="AY418" s="183" t="s">
        <v>79</v>
      </c>
    </row>
    <row r="419" spans="2:65" s="18" customFormat="1" ht="24.2" customHeight="1">
      <c r="B419" s="19"/>
      <c r="C419" s="90" t="s">
        <v>756</v>
      </c>
      <c r="D419" s="90" t="s">
        <v>83</v>
      </c>
      <c r="E419" s="91" t="s">
        <v>757</v>
      </c>
      <c r="F419" s="92" t="s">
        <v>758</v>
      </c>
      <c r="G419" s="93" t="s">
        <v>452</v>
      </c>
      <c r="H419" s="94">
        <v>451.15</v>
      </c>
      <c r="I419" s="95"/>
      <c r="J419" s="96">
        <f>ROUND(I419*H419,2)</f>
        <v>0</v>
      </c>
      <c r="K419" s="92" t="s">
        <v>453</v>
      </c>
      <c r="L419" s="19"/>
      <c r="M419" s="97" t="s">
        <v>17</v>
      </c>
      <c r="N419" s="98" t="s">
        <v>35</v>
      </c>
      <c r="P419" s="99">
        <f>O419*H419</f>
        <v>0</v>
      </c>
      <c r="Q419" s="99">
        <v>0</v>
      </c>
      <c r="R419" s="99">
        <f>Q419*H419</f>
        <v>0</v>
      </c>
      <c r="S419" s="99">
        <v>0</v>
      </c>
      <c r="T419" s="100">
        <f>S419*H419</f>
        <v>0</v>
      </c>
      <c r="AR419" s="101" t="s">
        <v>103</v>
      </c>
      <c r="AT419" s="101" t="s">
        <v>83</v>
      </c>
      <c r="AU419" s="101" t="s">
        <v>9</v>
      </c>
      <c r="AY419" s="11" t="s">
        <v>79</v>
      </c>
      <c r="BE419" s="102">
        <f>IF(N419="základní",J419,0)</f>
        <v>0</v>
      </c>
      <c r="BF419" s="102">
        <f>IF(N419="snížená",J419,0)</f>
        <v>0</v>
      </c>
      <c r="BG419" s="102">
        <f>IF(N419="zákl. přenesená",J419,0)</f>
        <v>0</v>
      </c>
      <c r="BH419" s="102">
        <f>IF(N419="sníž. přenesená",J419,0)</f>
        <v>0</v>
      </c>
      <c r="BI419" s="102">
        <f>IF(N419="nulová",J419,0)</f>
        <v>0</v>
      </c>
      <c r="BJ419" s="11" t="s">
        <v>82</v>
      </c>
      <c r="BK419" s="102">
        <f>ROUND(I419*H419,2)</f>
        <v>0</v>
      </c>
      <c r="BL419" s="11" t="s">
        <v>103</v>
      </c>
      <c r="BM419" s="101" t="s">
        <v>759</v>
      </c>
    </row>
    <row r="420" spans="2:65" s="18" customFormat="1" ht="19.5">
      <c r="B420" s="19"/>
      <c r="D420" s="103" t="s">
        <v>89</v>
      </c>
      <c r="F420" s="104" t="s">
        <v>760</v>
      </c>
      <c r="I420" s="105"/>
      <c r="L420" s="19"/>
      <c r="M420" s="106"/>
      <c r="T420" s="107"/>
      <c r="AT420" s="11" t="s">
        <v>89</v>
      </c>
      <c r="AU420" s="11" t="s">
        <v>9</v>
      </c>
    </row>
    <row r="421" spans="2:65" s="18" customFormat="1" ht="24.2" customHeight="1">
      <c r="B421" s="19"/>
      <c r="C421" s="90" t="s">
        <v>761</v>
      </c>
      <c r="D421" s="90" t="s">
        <v>83</v>
      </c>
      <c r="E421" s="91" t="s">
        <v>762</v>
      </c>
      <c r="F421" s="92" t="s">
        <v>763</v>
      </c>
      <c r="G421" s="93" t="s">
        <v>452</v>
      </c>
      <c r="H421" s="94">
        <v>451.15</v>
      </c>
      <c r="I421" s="95"/>
      <c r="J421" s="96">
        <f>ROUND(I421*H421,2)</f>
        <v>0</v>
      </c>
      <c r="K421" s="92" t="s">
        <v>453</v>
      </c>
      <c r="L421" s="19"/>
      <c r="M421" s="97" t="s">
        <v>17</v>
      </c>
      <c r="N421" s="98" t="s">
        <v>35</v>
      </c>
      <c r="P421" s="99">
        <f>O421*H421</f>
        <v>0</v>
      </c>
      <c r="Q421" s="99">
        <v>8.4000000000000003E-4</v>
      </c>
      <c r="R421" s="99">
        <f>Q421*H421</f>
        <v>0.37896599999999997</v>
      </c>
      <c r="S421" s="99">
        <v>0</v>
      </c>
      <c r="T421" s="100">
        <f>S421*H421</f>
        <v>0</v>
      </c>
      <c r="AR421" s="101" t="s">
        <v>103</v>
      </c>
      <c r="AT421" s="101" t="s">
        <v>83</v>
      </c>
      <c r="AU421" s="101" t="s">
        <v>9</v>
      </c>
      <c r="AY421" s="11" t="s">
        <v>79</v>
      </c>
      <c r="BE421" s="102">
        <f>IF(N421="základní",J421,0)</f>
        <v>0</v>
      </c>
      <c r="BF421" s="102">
        <f>IF(N421="snížená",J421,0)</f>
        <v>0</v>
      </c>
      <c r="BG421" s="102">
        <f>IF(N421="zákl. přenesená",J421,0)</f>
        <v>0</v>
      </c>
      <c r="BH421" s="102">
        <f>IF(N421="sníž. přenesená",J421,0)</f>
        <v>0</v>
      </c>
      <c r="BI421" s="102">
        <f>IF(N421="nulová",J421,0)</f>
        <v>0</v>
      </c>
      <c r="BJ421" s="11" t="s">
        <v>82</v>
      </c>
      <c r="BK421" s="102">
        <f>ROUND(I421*H421,2)</f>
        <v>0</v>
      </c>
      <c r="BL421" s="11" t="s">
        <v>103</v>
      </c>
      <c r="BM421" s="101" t="s">
        <v>764</v>
      </c>
    </row>
    <row r="422" spans="2:65" s="18" customFormat="1" ht="19.5">
      <c r="B422" s="19"/>
      <c r="D422" s="103" t="s">
        <v>89</v>
      </c>
      <c r="F422" s="104" t="s">
        <v>765</v>
      </c>
      <c r="I422" s="105"/>
      <c r="L422" s="19"/>
      <c r="M422" s="106"/>
      <c r="T422" s="107"/>
      <c r="AT422" s="11" t="s">
        <v>89</v>
      </c>
      <c r="AU422" s="11" t="s">
        <v>9</v>
      </c>
    </row>
    <row r="423" spans="2:65" s="18" customFormat="1" ht="24.2" customHeight="1">
      <c r="B423" s="19"/>
      <c r="C423" s="90" t="s">
        <v>766</v>
      </c>
      <c r="D423" s="90" t="s">
        <v>83</v>
      </c>
      <c r="E423" s="91" t="s">
        <v>767</v>
      </c>
      <c r="F423" s="92" t="s">
        <v>768</v>
      </c>
      <c r="G423" s="93" t="s">
        <v>452</v>
      </c>
      <c r="H423" s="94">
        <v>451.15</v>
      </c>
      <c r="I423" s="95"/>
      <c r="J423" s="96">
        <f>ROUND(I423*H423,2)</f>
        <v>0</v>
      </c>
      <c r="K423" s="92" t="s">
        <v>453</v>
      </c>
      <c r="L423" s="19"/>
      <c r="M423" s="97" t="s">
        <v>17</v>
      </c>
      <c r="N423" s="98" t="s">
        <v>35</v>
      </c>
      <c r="P423" s="99">
        <f>O423*H423</f>
        <v>0</v>
      </c>
      <c r="Q423" s="99">
        <v>0</v>
      </c>
      <c r="R423" s="99">
        <f>Q423*H423</f>
        <v>0</v>
      </c>
      <c r="S423" s="99">
        <v>0</v>
      </c>
      <c r="T423" s="100">
        <f>S423*H423</f>
        <v>0</v>
      </c>
      <c r="AR423" s="101" t="s">
        <v>103</v>
      </c>
      <c r="AT423" s="101" t="s">
        <v>83</v>
      </c>
      <c r="AU423" s="101" t="s">
        <v>9</v>
      </c>
      <c r="AY423" s="11" t="s">
        <v>79</v>
      </c>
      <c r="BE423" s="102">
        <f>IF(N423="základní",J423,0)</f>
        <v>0</v>
      </c>
      <c r="BF423" s="102">
        <f>IF(N423="snížená",J423,0)</f>
        <v>0</v>
      </c>
      <c r="BG423" s="102">
        <f>IF(N423="zákl. přenesená",J423,0)</f>
        <v>0</v>
      </c>
      <c r="BH423" s="102">
        <f>IF(N423="sníž. přenesená",J423,0)</f>
        <v>0</v>
      </c>
      <c r="BI423" s="102">
        <f>IF(N423="nulová",J423,0)</f>
        <v>0</v>
      </c>
      <c r="BJ423" s="11" t="s">
        <v>82</v>
      </c>
      <c r="BK423" s="102">
        <f>ROUND(I423*H423,2)</f>
        <v>0</v>
      </c>
      <c r="BL423" s="11" t="s">
        <v>103</v>
      </c>
      <c r="BM423" s="101" t="s">
        <v>769</v>
      </c>
    </row>
    <row r="424" spans="2:65" s="18" customFormat="1" ht="19.5">
      <c r="B424" s="19"/>
      <c r="D424" s="103" t="s">
        <v>89</v>
      </c>
      <c r="F424" s="104" t="s">
        <v>770</v>
      </c>
      <c r="I424" s="105"/>
      <c r="L424" s="19"/>
      <c r="M424" s="106"/>
      <c r="T424" s="107"/>
      <c r="AT424" s="11" t="s">
        <v>89</v>
      </c>
      <c r="AU424" s="11" t="s">
        <v>9</v>
      </c>
    </row>
    <row r="425" spans="2:65" s="18" customFormat="1" ht="16.5" customHeight="1">
      <c r="B425" s="19"/>
      <c r="C425" s="90" t="s">
        <v>771</v>
      </c>
      <c r="D425" s="90" t="s">
        <v>83</v>
      </c>
      <c r="E425" s="91" t="s">
        <v>772</v>
      </c>
      <c r="F425" s="92" t="s">
        <v>773</v>
      </c>
      <c r="G425" s="93" t="s">
        <v>461</v>
      </c>
      <c r="H425" s="94">
        <v>37.299999999999997</v>
      </c>
      <c r="I425" s="95"/>
      <c r="J425" s="96">
        <f>ROUND(I425*H425,2)</f>
        <v>0</v>
      </c>
      <c r="K425" s="92" t="s">
        <v>453</v>
      </c>
      <c r="L425" s="19"/>
      <c r="M425" s="97" t="s">
        <v>17</v>
      </c>
      <c r="N425" s="98" t="s">
        <v>35</v>
      </c>
      <c r="P425" s="99">
        <f>O425*H425</f>
        <v>0</v>
      </c>
      <c r="Q425" s="99">
        <v>2.5019800000000001</v>
      </c>
      <c r="R425" s="99">
        <f>Q425*H425</f>
        <v>93.323853999999997</v>
      </c>
      <c r="S425" s="99">
        <v>0</v>
      </c>
      <c r="T425" s="100">
        <f>S425*H425</f>
        <v>0</v>
      </c>
      <c r="AR425" s="101" t="s">
        <v>103</v>
      </c>
      <c r="AT425" s="101" t="s">
        <v>83</v>
      </c>
      <c r="AU425" s="101" t="s">
        <v>9</v>
      </c>
      <c r="AY425" s="11" t="s">
        <v>79</v>
      </c>
      <c r="BE425" s="102">
        <f>IF(N425="základní",J425,0)</f>
        <v>0</v>
      </c>
      <c r="BF425" s="102">
        <f>IF(N425="snížená",J425,0)</f>
        <v>0</v>
      </c>
      <c r="BG425" s="102">
        <f>IF(N425="zákl. přenesená",J425,0)</f>
        <v>0</v>
      </c>
      <c r="BH425" s="102">
        <f>IF(N425="sníž. přenesená",J425,0)</f>
        <v>0</v>
      </c>
      <c r="BI425" s="102">
        <f>IF(N425="nulová",J425,0)</f>
        <v>0</v>
      </c>
      <c r="BJ425" s="11" t="s">
        <v>82</v>
      </c>
      <c r="BK425" s="102">
        <f>ROUND(I425*H425,2)</f>
        <v>0</v>
      </c>
      <c r="BL425" s="11" t="s">
        <v>103</v>
      </c>
      <c r="BM425" s="101" t="s">
        <v>774</v>
      </c>
    </row>
    <row r="426" spans="2:65" s="18" customFormat="1">
      <c r="B426" s="19"/>
      <c r="D426" s="103" t="s">
        <v>89</v>
      </c>
      <c r="F426" s="104" t="s">
        <v>775</v>
      </c>
      <c r="I426" s="105"/>
      <c r="L426" s="19"/>
      <c r="M426" s="106"/>
      <c r="T426" s="107"/>
      <c r="AT426" s="11" t="s">
        <v>89</v>
      </c>
      <c r="AU426" s="11" t="s">
        <v>9</v>
      </c>
    </row>
    <row r="427" spans="2:65" s="166" customFormat="1">
      <c r="B427" s="167"/>
      <c r="D427" s="103" t="s">
        <v>456</v>
      </c>
      <c r="E427" s="168" t="s">
        <v>17</v>
      </c>
      <c r="F427" s="169" t="s">
        <v>776</v>
      </c>
      <c r="H427" s="168" t="s">
        <v>17</v>
      </c>
      <c r="I427" s="170"/>
      <c r="L427" s="167"/>
      <c r="M427" s="171"/>
      <c r="T427" s="172"/>
      <c r="AT427" s="168" t="s">
        <v>456</v>
      </c>
      <c r="AU427" s="168" t="s">
        <v>9</v>
      </c>
      <c r="AV427" s="166" t="s">
        <v>82</v>
      </c>
      <c r="AW427" s="166" t="s">
        <v>197</v>
      </c>
      <c r="AX427" s="166" t="s">
        <v>78</v>
      </c>
      <c r="AY427" s="168" t="s">
        <v>79</v>
      </c>
    </row>
    <row r="428" spans="2:65" s="166" customFormat="1">
      <c r="B428" s="167"/>
      <c r="D428" s="103" t="s">
        <v>456</v>
      </c>
      <c r="E428" s="168" t="s">
        <v>17</v>
      </c>
      <c r="F428" s="169" t="s">
        <v>777</v>
      </c>
      <c r="H428" s="168" t="s">
        <v>17</v>
      </c>
      <c r="I428" s="170"/>
      <c r="L428" s="167"/>
      <c r="M428" s="171"/>
      <c r="T428" s="172"/>
      <c r="AT428" s="168" t="s">
        <v>456</v>
      </c>
      <c r="AU428" s="168" t="s">
        <v>9</v>
      </c>
      <c r="AV428" s="166" t="s">
        <v>82</v>
      </c>
      <c r="AW428" s="166" t="s">
        <v>197</v>
      </c>
      <c r="AX428" s="166" t="s">
        <v>78</v>
      </c>
      <c r="AY428" s="168" t="s">
        <v>79</v>
      </c>
    </row>
    <row r="429" spans="2:65" s="173" customFormat="1">
      <c r="B429" s="174"/>
      <c r="D429" s="103" t="s">
        <v>456</v>
      </c>
      <c r="E429" s="175" t="s">
        <v>17</v>
      </c>
      <c r="F429" s="176" t="s">
        <v>778</v>
      </c>
      <c r="H429" s="177">
        <v>25.7</v>
      </c>
      <c r="I429" s="178"/>
      <c r="L429" s="174"/>
      <c r="M429" s="179"/>
      <c r="T429" s="180"/>
      <c r="AT429" s="175" t="s">
        <v>456</v>
      </c>
      <c r="AU429" s="175" t="s">
        <v>9</v>
      </c>
      <c r="AV429" s="173" t="s">
        <v>9</v>
      </c>
      <c r="AW429" s="173" t="s">
        <v>197</v>
      </c>
      <c r="AX429" s="173" t="s">
        <v>78</v>
      </c>
      <c r="AY429" s="175" t="s">
        <v>79</v>
      </c>
    </row>
    <row r="430" spans="2:65" s="166" customFormat="1">
      <c r="B430" s="167"/>
      <c r="D430" s="103" t="s">
        <v>456</v>
      </c>
      <c r="E430" s="168" t="s">
        <v>17</v>
      </c>
      <c r="F430" s="169" t="s">
        <v>779</v>
      </c>
      <c r="H430" s="168" t="s">
        <v>17</v>
      </c>
      <c r="I430" s="170"/>
      <c r="L430" s="167"/>
      <c r="M430" s="171"/>
      <c r="T430" s="172"/>
      <c r="AT430" s="168" t="s">
        <v>456</v>
      </c>
      <c r="AU430" s="168" t="s">
        <v>9</v>
      </c>
      <c r="AV430" s="166" t="s">
        <v>82</v>
      </c>
      <c r="AW430" s="166" t="s">
        <v>197</v>
      </c>
      <c r="AX430" s="166" t="s">
        <v>78</v>
      </c>
      <c r="AY430" s="168" t="s">
        <v>79</v>
      </c>
    </row>
    <row r="431" spans="2:65" s="173" customFormat="1">
      <c r="B431" s="174"/>
      <c r="D431" s="103" t="s">
        <v>456</v>
      </c>
      <c r="E431" s="175" t="s">
        <v>17</v>
      </c>
      <c r="F431" s="176" t="s">
        <v>780</v>
      </c>
      <c r="H431" s="177">
        <v>11.6</v>
      </c>
      <c r="I431" s="178"/>
      <c r="L431" s="174"/>
      <c r="M431" s="179"/>
      <c r="T431" s="180"/>
      <c r="AT431" s="175" t="s">
        <v>456</v>
      </c>
      <c r="AU431" s="175" t="s">
        <v>9</v>
      </c>
      <c r="AV431" s="173" t="s">
        <v>9</v>
      </c>
      <c r="AW431" s="173" t="s">
        <v>197</v>
      </c>
      <c r="AX431" s="173" t="s">
        <v>78</v>
      </c>
      <c r="AY431" s="175" t="s">
        <v>79</v>
      </c>
    </row>
    <row r="432" spans="2:65" s="181" customFormat="1">
      <c r="B432" s="182"/>
      <c r="D432" s="103" t="s">
        <v>456</v>
      </c>
      <c r="E432" s="183" t="s">
        <v>17</v>
      </c>
      <c r="F432" s="184" t="s">
        <v>491</v>
      </c>
      <c r="H432" s="185">
        <v>37.299999999999997</v>
      </c>
      <c r="I432" s="186"/>
      <c r="L432" s="182"/>
      <c r="M432" s="187"/>
      <c r="T432" s="188"/>
      <c r="AT432" s="183" t="s">
        <v>456</v>
      </c>
      <c r="AU432" s="183" t="s">
        <v>9</v>
      </c>
      <c r="AV432" s="181" t="s">
        <v>103</v>
      </c>
      <c r="AW432" s="181" t="s">
        <v>197</v>
      </c>
      <c r="AX432" s="181" t="s">
        <v>82</v>
      </c>
      <c r="AY432" s="183" t="s">
        <v>79</v>
      </c>
    </row>
    <row r="433" spans="2:65" s="18" customFormat="1" ht="24.2" customHeight="1">
      <c r="B433" s="19"/>
      <c r="C433" s="90" t="s">
        <v>781</v>
      </c>
      <c r="D433" s="90" t="s">
        <v>83</v>
      </c>
      <c r="E433" s="91" t="s">
        <v>782</v>
      </c>
      <c r="F433" s="92" t="s">
        <v>783</v>
      </c>
      <c r="G433" s="93" t="s">
        <v>495</v>
      </c>
      <c r="H433" s="94">
        <v>5.5270000000000001</v>
      </c>
      <c r="I433" s="95"/>
      <c r="J433" s="96">
        <f>ROUND(I433*H433,2)</f>
        <v>0</v>
      </c>
      <c r="K433" s="92" t="s">
        <v>540</v>
      </c>
      <c r="L433" s="19"/>
      <c r="M433" s="97" t="s">
        <v>17</v>
      </c>
      <c r="N433" s="98" t="s">
        <v>35</v>
      </c>
      <c r="P433" s="99">
        <f>O433*H433</f>
        <v>0</v>
      </c>
      <c r="Q433" s="99">
        <v>1.05291</v>
      </c>
      <c r="R433" s="99">
        <f>Q433*H433</f>
        <v>5.8194335700000002</v>
      </c>
      <c r="S433" s="99">
        <v>0</v>
      </c>
      <c r="T433" s="100">
        <f>S433*H433</f>
        <v>0</v>
      </c>
      <c r="AR433" s="101" t="s">
        <v>103</v>
      </c>
      <c r="AT433" s="101" t="s">
        <v>83</v>
      </c>
      <c r="AU433" s="101" t="s">
        <v>9</v>
      </c>
      <c r="AY433" s="11" t="s">
        <v>79</v>
      </c>
      <c r="BE433" s="102">
        <f>IF(N433="základní",J433,0)</f>
        <v>0</v>
      </c>
      <c r="BF433" s="102">
        <f>IF(N433="snížená",J433,0)</f>
        <v>0</v>
      </c>
      <c r="BG433" s="102">
        <f>IF(N433="zákl. přenesená",J433,0)</f>
        <v>0</v>
      </c>
      <c r="BH433" s="102">
        <f>IF(N433="sníž. přenesená",J433,0)</f>
        <v>0</v>
      </c>
      <c r="BI433" s="102">
        <f>IF(N433="nulová",J433,0)</f>
        <v>0</v>
      </c>
      <c r="BJ433" s="11" t="s">
        <v>82</v>
      </c>
      <c r="BK433" s="102">
        <f>ROUND(I433*H433,2)</f>
        <v>0</v>
      </c>
      <c r="BL433" s="11" t="s">
        <v>103</v>
      </c>
      <c r="BM433" s="101" t="s">
        <v>784</v>
      </c>
    </row>
    <row r="434" spans="2:65" s="18" customFormat="1" ht="19.5">
      <c r="B434" s="19"/>
      <c r="D434" s="103" t="s">
        <v>89</v>
      </c>
      <c r="F434" s="104" t="s">
        <v>785</v>
      </c>
      <c r="I434" s="105"/>
      <c r="L434" s="19"/>
      <c r="M434" s="106"/>
      <c r="T434" s="107"/>
      <c r="AT434" s="11" t="s">
        <v>89</v>
      </c>
      <c r="AU434" s="11" t="s">
        <v>9</v>
      </c>
    </row>
    <row r="435" spans="2:65" s="166" customFormat="1">
      <c r="B435" s="167"/>
      <c r="D435" s="103" t="s">
        <v>456</v>
      </c>
      <c r="E435" s="168" t="s">
        <v>17</v>
      </c>
      <c r="F435" s="169" t="s">
        <v>776</v>
      </c>
      <c r="H435" s="168" t="s">
        <v>17</v>
      </c>
      <c r="I435" s="170"/>
      <c r="L435" s="167"/>
      <c r="M435" s="171"/>
      <c r="T435" s="172"/>
      <c r="AT435" s="168" t="s">
        <v>456</v>
      </c>
      <c r="AU435" s="168" t="s">
        <v>9</v>
      </c>
      <c r="AV435" s="166" t="s">
        <v>82</v>
      </c>
      <c r="AW435" s="166" t="s">
        <v>197</v>
      </c>
      <c r="AX435" s="166" t="s">
        <v>78</v>
      </c>
      <c r="AY435" s="168" t="s">
        <v>79</v>
      </c>
    </row>
    <row r="436" spans="2:65" s="166" customFormat="1">
      <c r="B436" s="167"/>
      <c r="D436" s="103" t="s">
        <v>456</v>
      </c>
      <c r="E436" s="168" t="s">
        <v>17</v>
      </c>
      <c r="F436" s="169" t="s">
        <v>777</v>
      </c>
      <c r="H436" s="168" t="s">
        <v>17</v>
      </c>
      <c r="I436" s="170"/>
      <c r="L436" s="167"/>
      <c r="M436" s="171"/>
      <c r="T436" s="172"/>
      <c r="AT436" s="168" t="s">
        <v>456</v>
      </c>
      <c r="AU436" s="168" t="s">
        <v>9</v>
      </c>
      <c r="AV436" s="166" t="s">
        <v>82</v>
      </c>
      <c r="AW436" s="166" t="s">
        <v>197</v>
      </c>
      <c r="AX436" s="166" t="s">
        <v>78</v>
      </c>
      <c r="AY436" s="168" t="s">
        <v>79</v>
      </c>
    </row>
    <row r="437" spans="2:65" s="166" customFormat="1">
      <c r="B437" s="167"/>
      <c r="D437" s="103" t="s">
        <v>456</v>
      </c>
      <c r="E437" s="168" t="s">
        <v>17</v>
      </c>
      <c r="F437" s="169" t="s">
        <v>779</v>
      </c>
      <c r="H437" s="168" t="s">
        <v>17</v>
      </c>
      <c r="I437" s="170"/>
      <c r="L437" s="167"/>
      <c r="M437" s="171"/>
      <c r="T437" s="172"/>
      <c r="AT437" s="168" t="s">
        <v>456</v>
      </c>
      <c r="AU437" s="168" t="s">
        <v>9</v>
      </c>
      <c r="AV437" s="166" t="s">
        <v>82</v>
      </c>
      <c r="AW437" s="166" t="s">
        <v>197</v>
      </c>
      <c r="AX437" s="166" t="s">
        <v>78</v>
      </c>
      <c r="AY437" s="168" t="s">
        <v>79</v>
      </c>
    </row>
    <row r="438" spans="2:65" s="173" customFormat="1">
      <c r="B438" s="174"/>
      <c r="D438" s="103" t="s">
        <v>456</v>
      </c>
      <c r="E438" s="175" t="s">
        <v>17</v>
      </c>
      <c r="F438" s="176" t="s">
        <v>786</v>
      </c>
      <c r="H438" s="177">
        <v>5.2640000000000002</v>
      </c>
      <c r="I438" s="178"/>
      <c r="L438" s="174"/>
      <c r="M438" s="179"/>
      <c r="T438" s="180"/>
      <c r="AT438" s="175" t="s">
        <v>456</v>
      </c>
      <c r="AU438" s="175" t="s">
        <v>9</v>
      </c>
      <c r="AV438" s="173" t="s">
        <v>9</v>
      </c>
      <c r="AW438" s="173" t="s">
        <v>197</v>
      </c>
      <c r="AX438" s="173" t="s">
        <v>82</v>
      </c>
      <c r="AY438" s="175" t="s">
        <v>79</v>
      </c>
    </row>
    <row r="439" spans="2:65" s="173" customFormat="1">
      <c r="B439" s="174"/>
      <c r="D439" s="103" t="s">
        <v>456</v>
      </c>
      <c r="F439" s="176" t="s">
        <v>787</v>
      </c>
      <c r="H439" s="177">
        <v>5.5270000000000001</v>
      </c>
      <c r="I439" s="178"/>
      <c r="L439" s="174"/>
      <c r="M439" s="179"/>
      <c r="T439" s="180"/>
      <c r="AT439" s="175" t="s">
        <v>456</v>
      </c>
      <c r="AU439" s="175" t="s">
        <v>9</v>
      </c>
      <c r="AV439" s="173" t="s">
        <v>9</v>
      </c>
      <c r="AW439" s="173" t="s">
        <v>12</v>
      </c>
      <c r="AX439" s="173" t="s">
        <v>82</v>
      </c>
      <c r="AY439" s="175" t="s">
        <v>79</v>
      </c>
    </row>
    <row r="440" spans="2:65" s="18" customFormat="1" ht="16.5" customHeight="1">
      <c r="B440" s="19"/>
      <c r="C440" s="90" t="s">
        <v>788</v>
      </c>
      <c r="D440" s="90" t="s">
        <v>83</v>
      </c>
      <c r="E440" s="91" t="s">
        <v>789</v>
      </c>
      <c r="F440" s="92" t="s">
        <v>790</v>
      </c>
      <c r="G440" s="93" t="s">
        <v>452</v>
      </c>
      <c r="H440" s="94">
        <v>477.76100000000002</v>
      </c>
      <c r="I440" s="95"/>
      <c r="J440" s="96">
        <f>ROUND(I440*H440,2)</f>
        <v>0</v>
      </c>
      <c r="K440" s="92" t="s">
        <v>540</v>
      </c>
      <c r="L440" s="19"/>
      <c r="M440" s="97" t="s">
        <v>17</v>
      </c>
      <c r="N440" s="98" t="s">
        <v>35</v>
      </c>
      <c r="P440" s="99">
        <f>O440*H440</f>
        <v>0</v>
      </c>
      <c r="Q440" s="99">
        <v>8.4200000000000004E-3</v>
      </c>
      <c r="R440" s="99">
        <f>Q440*H440</f>
        <v>4.0227476200000005</v>
      </c>
      <c r="S440" s="99">
        <v>0</v>
      </c>
      <c r="T440" s="100">
        <f>S440*H440</f>
        <v>0</v>
      </c>
      <c r="AR440" s="101" t="s">
        <v>103</v>
      </c>
      <c r="AT440" s="101" t="s">
        <v>83</v>
      </c>
      <c r="AU440" s="101" t="s">
        <v>9</v>
      </c>
      <c r="AY440" s="11" t="s">
        <v>79</v>
      </c>
      <c r="BE440" s="102">
        <f>IF(N440="základní",J440,0)</f>
        <v>0</v>
      </c>
      <c r="BF440" s="102">
        <f>IF(N440="snížená",J440,0)</f>
        <v>0</v>
      </c>
      <c r="BG440" s="102">
        <f>IF(N440="zákl. přenesená",J440,0)</f>
        <v>0</v>
      </c>
      <c r="BH440" s="102">
        <f>IF(N440="sníž. přenesená",J440,0)</f>
        <v>0</v>
      </c>
      <c r="BI440" s="102">
        <f>IF(N440="nulová",J440,0)</f>
        <v>0</v>
      </c>
      <c r="BJ440" s="11" t="s">
        <v>82</v>
      </c>
      <c r="BK440" s="102">
        <f>ROUND(I440*H440,2)</f>
        <v>0</v>
      </c>
      <c r="BL440" s="11" t="s">
        <v>103</v>
      </c>
      <c r="BM440" s="101" t="s">
        <v>791</v>
      </c>
    </row>
    <row r="441" spans="2:65" s="18" customFormat="1">
      <c r="B441" s="19"/>
      <c r="D441" s="103" t="s">
        <v>89</v>
      </c>
      <c r="F441" s="104" t="s">
        <v>792</v>
      </c>
      <c r="I441" s="105"/>
      <c r="L441" s="19"/>
      <c r="M441" s="106"/>
      <c r="T441" s="107"/>
      <c r="AT441" s="11" t="s">
        <v>89</v>
      </c>
      <c r="AU441" s="11" t="s">
        <v>9</v>
      </c>
    </row>
    <row r="442" spans="2:65" s="166" customFormat="1">
      <c r="B442" s="167"/>
      <c r="D442" s="103" t="s">
        <v>456</v>
      </c>
      <c r="E442" s="168" t="s">
        <v>17</v>
      </c>
      <c r="F442" s="169" t="s">
        <v>776</v>
      </c>
      <c r="H442" s="168" t="s">
        <v>17</v>
      </c>
      <c r="I442" s="170"/>
      <c r="L442" s="167"/>
      <c r="M442" s="171"/>
      <c r="T442" s="172"/>
      <c r="AT442" s="168" t="s">
        <v>456</v>
      </c>
      <c r="AU442" s="168" t="s">
        <v>9</v>
      </c>
      <c r="AV442" s="166" t="s">
        <v>82</v>
      </c>
      <c r="AW442" s="166" t="s">
        <v>197</v>
      </c>
      <c r="AX442" s="166" t="s">
        <v>78</v>
      </c>
      <c r="AY442" s="168" t="s">
        <v>79</v>
      </c>
    </row>
    <row r="443" spans="2:65" s="166" customFormat="1">
      <c r="B443" s="167"/>
      <c r="D443" s="103" t="s">
        <v>456</v>
      </c>
      <c r="E443" s="168" t="s">
        <v>17</v>
      </c>
      <c r="F443" s="169" t="s">
        <v>777</v>
      </c>
      <c r="H443" s="168" t="s">
        <v>17</v>
      </c>
      <c r="I443" s="170"/>
      <c r="L443" s="167"/>
      <c r="M443" s="171"/>
      <c r="T443" s="172"/>
      <c r="AT443" s="168" t="s">
        <v>456</v>
      </c>
      <c r="AU443" s="168" t="s">
        <v>9</v>
      </c>
      <c r="AV443" s="166" t="s">
        <v>82</v>
      </c>
      <c r="AW443" s="166" t="s">
        <v>197</v>
      </c>
      <c r="AX443" s="166" t="s">
        <v>78</v>
      </c>
      <c r="AY443" s="168" t="s">
        <v>79</v>
      </c>
    </row>
    <row r="444" spans="2:65" s="173" customFormat="1">
      <c r="B444" s="174"/>
      <c r="D444" s="103" t="s">
        <v>456</v>
      </c>
      <c r="E444" s="175" t="s">
        <v>17</v>
      </c>
      <c r="F444" s="176" t="s">
        <v>793</v>
      </c>
      <c r="H444" s="177">
        <v>295.988</v>
      </c>
      <c r="I444" s="178"/>
      <c r="L444" s="174"/>
      <c r="M444" s="179"/>
      <c r="T444" s="180"/>
      <c r="AT444" s="175" t="s">
        <v>456</v>
      </c>
      <c r="AU444" s="175" t="s">
        <v>9</v>
      </c>
      <c r="AV444" s="173" t="s">
        <v>9</v>
      </c>
      <c r="AW444" s="173" t="s">
        <v>197</v>
      </c>
      <c r="AX444" s="173" t="s">
        <v>78</v>
      </c>
      <c r="AY444" s="175" t="s">
        <v>79</v>
      </c>
    </row>
    <row r="445" spans="2:65" s="166" customFormat="1">
      <c r="B445" s="167"/>
      <c r="D445" s="103" t="s">
        <v>456</v>
      </c>
      <c r="E445" s="168" t="s">
        <v>17</v>
      </c>
      <c r="F445" s="169" t="s">
        <v>779</v>
      </c>
      <c r="H445" s="168" t="s">
        <v>17</v>
      </c>
      <c r="I445" s="170"/>
      <c r="L445" s="167"/>
      <c r="M445" s="171"/>
      <c r="T445" s="172"/>
      <c r="AT445" s="168" t="s">
        <v>456</v>
      </c>
      <c r="AU445" s="168" t="s">
        <v>9</v>
      </c>
      <c r="AV445" s="166" t="s">
        <v>82</v>
      </c>
      <c r="AW445" s="166" t="s">
        <v>197</v>
      </c>
      <c r="AX445" s="166" t="s">
        <v>78</v>
      </c>
      <c r="AY445" s="168" t="s">
        <v>79</v>
      </c>
    </row>
    <row r="446" spans="2:65" s="173" customFormat="1">
      <c r="B446" s="174"/>
      <c r="D446" s="103" t="s">
        <v>456</v>
      </c>
      <c r="E446" s="175" t="s">
        <v>17</v>
      </c>
      <c r="F446" s="176" t="s">
        <v>794</v>
      </c>
      <c r="H446" s="177">
        <v>181.773</v>
      </c>
      <c r="I446" s="178"/>
      <c r="L446" s="174"/>
      <c r="M446" s="179"/>
      <c r="T446" s="180"/>
      <c r="AT446" s="175" t="s">
        <v>456</v>
      </c>
      <c r="AU446" s="175" t="s">
        <v>9</v>
      </c>
      <c r="AV446" s="173" t="s">
        <v>9</v>
      </c>
      <c r="AW446" s="173" t="s">
        <v>197</v>
      </c>
      <c r="AX446" s="173" t="s">
        <v>78</v>
      </c>
      <c r="AY446" s="175" t="s">
        <v>79</v>
      </c>
    </row>
    <row r="447" spans="2:65" s="181" customFormat="1">
      <c r="B447" s="182"/>
      <c r="D447" s="103" t="s">
        <v>456</v>
      </c>
      <c r="E447" s="183" t="s">
        <v>17</v>
      </c>
      <c r="F447" s="184" t="s">
        <v>491</v>
      </c>
      <c r="H447" s="185">
        <v>477.76100000000002</v>
      </c>
      <c r="I447" s="186"/>
      <c r="L447" s="182"/>
      <c r="M447" s="187"/>
      <c r="T447" s="188"/>
      <c r="AT447" s="183" t="s">
        <v>456</v>
      </c>
      <c r="AU447" s="183" t="s">
        <v>9</v>
      </c>
      <c r="AV447" s="181" t="s">
        <v>103</v>
      </c>
      <c r="AW447" s="181" t="s">
        <v>197</v>
      </c>
      <c r="AX447" s="181" t="s">
        <v>82</v>
      </c>
      <c r="AY447" s="183" t="s">
        <v>79</v>
      </c>
    </row>
    <row r="448" spans="2:65" s="18" customFormat="1" ht="16.5" customHeight="1">
      <c r="B448" s="19"/>
      <c r="C448" s="90" t="s">
        <v>795</v>
      </c>
      <c r="D448" s="90" t="s">
        <v>83</v>
      </c>
      <c r="E448" s="91" t="s">
        <v>796</v>
      </c>
      <c r="F448" s="92" t="s">
        <v>797</v>
      </c>
      <c r="G448" s="93" t="s">
        <v>452</v>
      </c>
      <c r="H448" s="94">
        <v>477.76100000000002</v>
      </c>
      <c r="I448" s="95"/>
      <c r="J448" s="96">
        <f>ROUND(I448*H448,2)</f>
        <v>0</v>
      </c>
      <c r="K448" s="92" t="s">
        <v>540</v>
      </c>
      <c r="L448" s="19"/>
      <c r="M448" s="97" t="s">
        <v>17</v>
      </c>
      <c r="N448" s="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103</v>
      </c>
      <c r="AT448" s="101" t="s">
        <v>83</v>
      </c>
      <c r="AU448" s="101" t="s">
        <v>9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103</v>
      </c>
      <c r="BM448" s="101" t="s">
        <v>798</v>
      </c>
    </row>
    <row r="449" spans="2:65" s="18" customFormat="1">
      <c r="B449" s="19"/>
      <c r="D449" s="103" t="s">
        <v>89</v>
      </c>
      <c r="F449" s="104" t="s">
        <v>799</v>
      </c>
      <c r="I449" s="105"/>
      <c r="L449" s="19"/>
      <c r="M449" s="106"/>
      <c r="T449" s="107"/>
      <c r="AT449" s="11" t="s">
        <v>89</v>
      </c>
      <c r="AU449" s="11" t="s">
        <v>9</v>
      </c>
    </row>
    <row r="450" spans="2:65" s="18" customFormat="1" ht="16.5" customHeight="1">
      <c r="B450" s="19"/>
      <c r="C450" s="90" t="s">
        <v>800</v>
      </c>
      <c r="D450" s="90" t="s">
        <v>83</v>
      </c>
      <c r="E450" s="91" t="s">
        <v>801</v>
      </c>
      <c r="F450" s="92" t="s">
        <v>802</v>
      </c>
      <c r="G450" s="93" t="s">
        <v>86</v>
      </c>
      <c r="H450" s="94">
        <v>10</v>
      </c>
      <c r="I450" s="95"/>
      <c r="J450" s="96">
        <f>ROUND(I450*H450,2)</f>
        <v>0</v>
      </c>
      <c r="K450" s="92" t="s">
        <v>17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103</v>
      </c>
      <c r="AT450" s="101" t="s">
        <v>83</v>
      </c>
      <c r="AU450" s="101" t="s">
        <v>9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103</v>
      </c>
      <c r="BM450" s="101" t="s">
        <v>803</v>
      </c>
    </row>
    <row r="451" spans="2:65" s="18" customFormat="1" ht="48.75">
      <c r="B451" s="19"/>
      <c r="D451" s="103" t="s">
        <v>89</v>
      </c>
      <c r="F451" s="104" t="s">
        <v>804</v>
      </c>
      <c r="I451" s="105"/>
      <c r="L451" s="19"/>
      <c r="M451" s="106"/>
      <c r="T451" s="107"/>
      <c r="AT451" s="11" t="s">
        <v>89</v>
      </c>
      <c r="AU451" s="11" t="s">
        <v>9</v>
      </c>
    </row>
    <row r="452" spans="2:65" s="18" customFormat="1" ht="16.5" customHeight="1">
      <c r="B452" s="19"/>
      <c r="C452" s="90" t="s">
        <v>805</v>
      </c>
      <c r="D452" s="90" t="s">
        <v>83</v>
      </c>
      <c r="E452" s="91" t="s">
        <v>806</v>
      </c>
      <c r="F452" s="92" t="s">
        <v>807</v>
      </c>
      <c r="G452" s="93" t="s">
        <v>808</v>
      </c>
      <c r="H452" s="94">
        <v>126</v>
      </c>
      <c r="I452" s="95"/>
      <c r="J452" s="96">
        <f>ROUND(I452*H452,2)</f>
        <v>0</v>
      </c>
      <c r="K452" s="92" t="s">
        <v>17</v>
      </c>
      <c r="L452" s="19"/>
      <c r="M452" s="97" t="s">
        <v>17</v>
      </c>
      <c r="N452" s="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103</v>
      </c>
      <c r="AT452" s="101" t="s">
        <v>83</v>
      </c>
      <c r="AU452" s="101" t="s">
        <v>9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103</v>
      </c>
      <c r="BM452" s="101" t="s">
        <v>809</v>
      </c>
    </row>
    <row r="453" spans="2:65" s="18" customFormat="1" ht="29.25">
      <c r="B453" s="19"/>
      <c r="D453" s="103" t="s">
        <v>89</v>
      </c>
      <c r="F453" s="104" t="s">
        <v>810</v>
      </c>
      <c r="I453" s="105"/>
      <c r="L453" s="19"/>
      <c r="M453" s="106"/>
      <c r="T453" s="107"/>
      <c r="AT453" s="11" t="s">
        <v>89</v>
      </c>
      <c r="AU453" s="11" t="s">
        <v>9</v>
      </c>
    </row>
    <row r="454" spans="2:65" s="166" customFormat="1">
      <c r="B454" s="167"/>
      <c r="D454" s="103" t="s">
        <v>456</v>
      </c>
      <c r="E454" s="168" t="s">
        <v>17</v>
      </c>
      <c r="F454" s="169" t="s">
        <v>811</v>
      </c>
      <c r="H454" s="168" t="s">
        <v>17</v>
      </c>
      <c r="I454" s="170"/>
      <c r="L454" s="167"/>
      <c r="M454" s="171"/>
      <c r="T454" s="172"/>
      <c r="AT454" s="168" t="s">
        <v>456</v>
      </c>
      <c r="AU454" s="168" t="s">
        <v>9</v>
      </c>
      <c r="AV454" s="166" t="s">
        <v>82</v>
      </c>
      <c r="AW454" s="166" t="s">
        <v>197</v>
      </c>
      <c r="AX454" s="166" t="s">
        <v>78</v>
      </c>
      <c r="AY454" s="168" t="s">
        <v>79</v>
      </c>
    </row>
    <row r="455" spans="2:65" s="173" customFormat="1">
      <c r="B455" s="174"/>
      <c r="D455" s="103" t="s">
        <v>456</v>
      </c>
      <c r="E455" s="175" t="s">
        <v>17</v>
      </c>
      <c r="F455" s="176" t="s">
        <v>812</v>
      </c>
      <c r="H455" s="177">
        <v>126</v>
      </c>
      <c r="I455" s="178"/>
      <c r="L455" s="174"/>
      <c r="M455" s="179"/>
      <c r="T455" s="180"/>
      <c r="AT455" s="175" t="s">
        <v>456</v>
      </c>
      <c r="AU455" s="175" t="s">
        <v>9</v>
      </c>
      <c r="AV455" s="173" t="s">
        <v>9</v>
      </c>
      <c r="AW455" s="173" t="s">
        <v>197</v>
      </c>
      <c r="AX455" s="173" t="s">
        <v>82</v>
      </c>
      <c r="AY455" s="175" t="s">
        <v>79</v>
      </c>
    </row>
    <row r="456" spans="2:65" s="18" customFormat="1" ht="21.75" customHeight="1">
      <c r="B456" s="19"/>
      <c r="C456" s="90" t="s">
        <v>813</v>
      </c>
      <c r="D456" s="90" t="s">
        <v>83</v>
      </c>
      <c r="E456" s="91" t="s">
        <v>814</v>
      </c>
      <c r="F456" s="92" t="s">
        <v>815</v>
      </c>
      <c r="G456" s="93" t="s">
        <v>816</v>
      </c>
      <c r="H456" s="94">
        <v>191.34</v>
      </c>
      <c r="I456" s="95"/>
      <c r="J456" s="96">
        <f>ROUND(I456*H456,2)</f>
        <v>0</v>
      </c>
      <c r="K456" s="92" t="s">
        <v>17</v>
      </c>
      <c r="L456" s="19"/>
      <c r="M456" s="97" t="s">
        <v>17</v>
      </c>
      <c r="N456" s="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103</v>
      </c>
      <c r="AT456" s="101" t="s">
        <v>83</v>
      </c>
      <c r="AU456" s="101" t="s">
        <v>9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103</v>
      </c>
      <c r="BM456" s="101" t="s">
        <v>817</v>
      </c>
    </row>
    <row r="457" spans="2:65" s="18" customFormat="1" ht="29.25">
      <c r="B457" s="19"/>
      <c r="D457" s="103" t="s">
        <v>89</v>
      </c>
      <c r="F457" s="104" t="s">
        <v>818</v>
      </c>
      <c r="I457" s="105"/>
      <c r="L457" s="19"/>
      <c r="M457" s="106"/>
      <c r="T457" s="107"/>
      <c r="AT457" s="11" t="s">
        <v>89</v>
      </c>
      <c r="AU457" s="11" t="s">
        <v>9</v>
      </c>
    </row>
    <row r="458" spans="2:65" s="18" customFormat="1" ht="21.75" customHeight="1">
      <c r="B458" s="19"/>
      <c r="C458" s="90" t="s">
        <v>819</v>
      </c>
      <c r="D458" s="90" t="s">
        <v>83</v>
      </c>
      <c r="E458" s="91" t="s">
        <v>820</v>
      </c>
      <c r="F458" s="92" t="s">
        <v>821</v>
      </c>
      <c r="G458" s="93" t="s">
        <v>86</v>
      </c>
      <c r="H458" s="94">
        <v>18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103</v>
      </c>
      <c r="AT458" s="101" t="s">
        <v>83</v>
      </c>
      <c r="AU458" s="101" t="s">
        <v>9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103</v>
      </c>
      <c r="BM458" s="101" t="s">
        <v>822</v>
      </c>
    </row>
    <row r="459" spans="2:65" s="18" customFormat="1" ht="29.25">
      <c r="B459" s="19"/>
      <c r="D459" s="103" t="s">
        <v>89</v>
      </c>
      <c r="F459" s="104" t="s">
        <v>823</v>
      </c>
      <c r="I459" s="105"/>
      <c r="L459" s="19"/>
      <c r="M459" s="106"/>
      <c r="T459" s="107"/>
      <c r="AT459" s="11" t="s">
        <v>89</v>
      </c>
      <c r="AU459" s="11" t="s">
        <v>9</v>
      </c>
    </row>
    <row r="460" spans="2:65" s="166" customFormat="1">
      <c r="B460" s="167"/>
      <c r="D460" s="103" t="s">
        <v>456</v>
      </c>
      <c r="E460" s="168" t="s">
        <v>17</v>
      </c>
      <c r="F460" s="169" t="s">
        <v>824</v>
      </c>
      <c r="H460" s="168" t="s">
        <v>17</v>
      </c>
      <c r="I460" s="170"/>
      <c r="L460" s="167"/>
      <c r="M460" s="171"/>
      <c r="T460" s="172"/>
      <c r="AT460" s="168" t="s">
        <v>456</v>
      </c>
      <c r="AU460" s="168" t="s">
        <v>9</v>
      </c>
      <c r="AV460" s="166" t="s">
        <v>82</v>
      </c>
      <c r="AW460" s="166" t="s">
        <v>197</v>
      </c>
      <c r="AX460" s="166" t="s">
        <v>78</v>
      </c>
      <c r="AY460" s="168" t="s">
        <v>79</v>
      </c>
    </row>
    <row r="461" spans="2:65" s="173" customFormat="1">
      <c r="B461" s="174"/>
      <c r="D461" s="103" t="s">
        <v>456</v>
      </c>
      <c r="E461" s="175" t="s">
        <v>17</v>
      </c>
      <c r="F461" s="176" t="s">
        <v>825</v>
      </c>
      <c r="H461" s="177">
        <v>18</v>
      </c>
      <c r="I461" s="178"/>
      <c r="L461" s="174"/>
      <c r="M461" s="179"/>
      <c r="T461" s="180"/>
      <c r="AT461" s="175" t="s">
        <v>456</v>
      </c>
      <c r="AU461" s="175" t="s">
        <v>9</v>
      </c>
      <c r="AV461" s="173" t="s">
        <v>9</v>
      </c>
      <c r="AW461" s="173" t="s">
        <v>197</v>
      </c>
      <c r="AX461" s="173" t="s">
        <v>82</v>
      </c>
      <c r="AY461" s="175" t="s">
        <v>79</v>
      </c>
    </row>
    <row r="462" spans="2:65" s="18" customFormat="1" ht="16.5" customHeight="1">
      <c r="B462" s="19"/>
      <c r="C462" s="90" t="s">
        <v>826</v>
      </c>
      <c r="D462" s="90" t="s">
        <v>83</v>
      </c>
      <c r="E462" s="91" t="s">
        <v>827</v>
      </c>
      <c r="F462" s="92" t="s">
        <v>828</v>
      </c>
      <c r="G462" s="93" t="s">
        <v>598</v>
      </c>
      <c r="H462" s="94">
        <v>1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1</v>
      </c>
      <c r="R462" s="99">
        <f>Q462*H462</f>
        <v>1</v>
      </c>
      <c r="S462" s="99">
        <v>0</v>
      </c>
      <c r="T462" s="100">
        <f>S462*H462</f>
        <v>0</v>
      </c>
      <c r="AR462" s="101" t="s">
        <v>103</v>
      </c>
      <c r="AT462" s="101" t="s">
        <v>83</v>
      </c>
      <c r="AU462" s="101" t="s">
        <v>9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103</v>
      </c>
      <c r="BM462" s="101" t="s">
        <v>829</v>
      </c>
    </row>
    <row r="463" spans="2:65" s="18" customFormat="1" ht="39">
      <c r="B463" s="19"/>
      <c r="D463" s="103" t="s">
        <v>89</v>
      </c>
      <c r="F463" s="104" t="s">
        <v>830</v>
      </c>
      <c r="I463" s="105"/>
      <c r="L463" s="19"/>
      <c r="M463" s="106"/>
      <c r="T463" s="107"/>
      <c r="AT463" s="11" t="s">
        <v>89</v>
      </c>
      <c r="AU463" s="11" t="s">
        <v>9</v>
      </c>
    </row>
    <row r="464" spans="2:65" s="77" customFormat="1" ht="22.9" customHeight="1">
      <c r="B464" s="78"/>
      <c r="D464" s="79" t="s">
        <v>74</v>
      </c>
      <c r="E464" s="88" t="s">
        <v>112</v>
      </c>
      <c r="F464" s="88" t="s">
        <v>831</v>
      </c>
      <c r="I464" s="81"/>
      <c r="J464" s="89">
        <f>BK464</f>
        <v>0</v>
      </c>
      <c r="L464" s="78"/>
      <c r="M464" s="83"/>
      <c r="P464" s="84">
        <f>P465+P576+P598</f>
        <v>0</v>
      </c>
      <c r="R464" s="84">
        <f>R465+R576+R598</f>
        <v>476.54164015000003</v>
      </c>
      <c r="T464" s="85">
        <f>T465+T576+T598</f>
        <v>0</v>
      </c>
      <c r="AR464" s="79" t="s">
        <v>82</v>
      </c>
      <c r="AT464" s="86" t="s">
        <v>74</v>
      </c>
      <c r="AU464" s="86" t="s">
        <v>82</v>
      </c>
      <c r="AY464" s="79" t="s">
        <v>79</v>
      </c>
      <c r="BK464" s="87">
        <f>BK465+BK576+BK598</f>
        <v>0</v>
      </c>
    </row>
    <row r="465" spans="2:65" s="77" customFormat="1" ht="20.85" customHeight="1">
      <c r="B465" s="78"/>
      <c r="D465" s="79" t="s">
        <v>74</v>
      </c>
      <c r="E465" s="88" t="s">
        <v>832</v>
      </c>
      <c r="F465" s="88" t="s">
        <v>833</v>
      </c>
      <c r="I465" s="81"/>
      <c r="J465" s="89">
        <f>BK465</f>
        <v>0</v>
      </c>
      <c r="L465" s="78"/>
      <c r="M465" s="83"/>
      <c r="P465" s="84">
        <f>SUM(P466:P575)</f>
        <v>0</v>
      </c>
      <c r="R465" s="84">
        <f>SUM(R466:R575)</f>
        <v>84.785075829999982</v>
      </c>
      <c r="T465" s="85">
        <f>SUM(T466:T575)</f>
        <v>0</v>
      </c>
      <c r="AR465" s="79" t="s">
        <v>82</v>
      </c>
      <c r="AT465" s="86" t="s">
        <v>74</v>
      </c>
      <c r="AU465" s="86" t="s">
        <v>9</v>
      </c>
      <c r="AY465" s="79" t="s">
        <v>79</v>
      </c>
      <c r="BK465" s="87">
        <f>SUM(BK466:BK575)</f>
        <v>0</v>
      </c>
    </row>
    <row r="466" spans="2:65" s="18" customFormat="1" ht="44.25" customHeight="1">
      <c r="B466" s="19"/>
      <c r="C466" s="90" t="s">
        <v>834</v>
      </c>
      <c r="D466" s="201" t="s">
        <v>83</v>
      </c>
      <c r="E466" s="91" t="s">
        <v>835</v>
      </c>
      <c r="F466" s="92" t="s">
        <v>836</v>
      </c>
      <c r="G466" s="93" t="s">
        <v>452</v>
      </c>
      <c r="H466" s="94">
        <v>118.32</v>
      </c>
      <c r="I466" s="95"/>
      <c r="J466" s="96">
        <f>ROUND(I466*H466,2)</f>
        <v>0</v>
      </c>
      <c r="K466" s="92" t="s">
        <v>453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8.6800000000000002E-3</v>
      </c>
      <c r="R466" s="99">
        <f>Q466*H466</f>
        <v>1.0270176</v>
      </c>
      <c r="S466" s="99">
        <v>0</v>
      </c>
      <c r="T466" s="100">
        <f>S466*H466</f>
        <v>0</v>
      </c>
      <c r="AR466" s="101" t="s">
        <v>103</v>
      </c>
      <c r="AT466" s="101" t="s">
        <v>83</v>
      </c>
      <c r="AU466" s="101" t="s">
        <v>96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103</v>
      </c>
      <c r="BM466" s="101" t="s">
        <v>837</v>
      </c>
    </row>
    <row r="467" spans="2:65" s="18" customFormat="1" ht="48.75">
      <c r="B467" s="19"/>
      <c r="D467" s="103" t="s">
        <v>89</v>
      </c>
      <c r="F467" s="104" t="s">
        <v>838</v>
      </c>
      <c r="I467" s="105"/>
      <c r="L467" s="19"/>
      <c r="M467" s="106"/>
      <c r="T467" s="107"/>
      <c r="AT467" s="11" t="s">
        <v>89</v>
      </c>
      <c r="AU467" s="11" t="s">
        <v>96</v>
      </c>
    </row>
    <row r="468" spans="2:65" s="18" customFormat="1" ht="19.5">
      <c r="B468" s="19"/>
      <c r="D468" s="103" t="s">
        <v>90</v>
      </c>
      <c r="F468" s="108" t="s">
        <v>5485</v>
      </c>
      <c r="I468" s="105"/>
      <c r="L468" s="19"/>
      <c r="M468" s="106"/>
      <c r="T468" s="107"/>
      <c r="AT468" s="11" t="s">
        <v>90</v>
      </c>
      <c r="AU468" s="11" t="s">
        <v>96</v>
      </c>
    </row>
    <row r="469" spans="2:65" s="173" customFormat="1">
      <c r="B469" s="174"/>
      <c r="D469" s="103" t="s">
        <v>456</v>
      </c>
      <c r="E469" s="175" t="s">
        <v>17</v>
      </c>
      <c r="F469" s="176" t="s">
        <v>352</v>
      </c>
      <c r="H469" s="177">
        <v>118.32</v>
      </c>
      <c r="I469" s="178"/>
      <c r="L469" s="174"/>
      <c r="M469" s="179"/>
      <c r="T469" s="180"/>
      <c r="AT469" s="175" t="s">
        <v>456</v>
      </c>
      <c r="AU469" s="175" t="s">
        <v>96</v>
      </c>
      <c r="AV469" s="173" t="s">
        <v>9</v>
      </c>
      <c r="AW469" s="173" t="s">
        <v>197</v>
      </c>
      <c r="AX469" s="173" t="s">
        <v>82</v>
      </c>
      <c r="AY469" s="175" t="s">
        <v>79</v>
      </c>
    </row>
    <row r="470" spans="2:65" s="18" customFormat="1" ht="16.5" customHeight="1">
      <c r="B470" s="19"/>
      <c r="C470" s="189" t="s">
        <v>839</v>
      </c>
      <c r="D470" s="206" t="s">
        <v>684</v>
      </c>
      <c r="E470" s="190" t="s">
        <v>840</v>
      </c>
      <c r="F470" s="191" t="s">
        <v>841</v>
      </c>
      <c r="G470" s="192" t="s">
        <v>452</v>
      </c>
      <c r="H470" s="193">
        <v>124.236</v>
      </c>
      <c r="I470" s="194"/>
      <c r="J470" s="195">
        <f>ROUND(I470*H470,2)</f>
        <v>0</v>
      </c>
      <c r="K470" s="191" t="s">
        <v>17</v>
      </c>
      <c r="L470" s="196"/>
      <c r="M470" s="197" t="s">
        <v>17</v>
      </c>
      <c r="N470" s="198" t="s">
        <v>35</v>
      </c>
      <c r="P470" s="99">
        <f>O470*H470</f>
        <v>0</v>
      </c>
      <c r="Q470" s="99">
        <v>5.4000000000000003E-3</v>
      </c>
      <c r="R470" s="99">
        <f>Q470*H470</f>
        <v>0.67087440000000009</v>
      </c>
      <c r="S470" s="99">
        <v>0</v>
      </c>
      <c r="T470" s="100">
        <f>S470*H470</f>
        <v>0</v>
      </c>
      <c r="AR470" s="101" t="s">
        <v>121</v>
      </c>
      <c r="AT470" s="101" t="s">
        <v>684</v>
      </c>
      <c r="AU470" s="101" t="s">
        <v>96</v>
      </c>
      <c r="AY470" s="11" t="s">
        <v>79</v>
      </c>
      <c r="BE470" s="102">
        <f>IF(N470="základní",J470,0)</f>
        <v>0</v>
      </c>
      <c r="BF470" s="102">
        <f>IF(N470="snížená",J470,0)</f>
        <v>0</v>
      </c>
      <c r="BG470" s="102">
        <f>IF(N470="zákl. přenesená",J470,0)</f>
        <v>0</v>
      </c>
      <c r="BH470" s="102">
        <f>IF(N470="sníž. přenesená",J470,0)</f>
        <v>0</v>
      </c>
      <c r="BI470" s="102">
        <f>IF(N470="nulová",J470,0)</f>
        <v>0</v>
      </c>
      <c r="BJ470" s="11" t="s">
        <v>82</v>
      </c>
      <c r="BK470" s="102">
        <f>ROUND(I470*H470,2)</f>
        <v>0</v>
      </c>
      <c r="BL470" s="11" t="s">
        <v>103</v>
      </c>
      <c r="BM470" s="101" t="s">
        <v>842</v>
      </c>
    </row>
    <row r="471" spans="2:65" s="18" customFormat="1">
      <c r="B471" s="19"/>
      <c r="D471" s="103" t="s">
        <v>89</v>
      </c>
      <c r="F471" s="104" t="s">
        <v>841</v>
      </c>
      <c r="I471" s="105"/>
      <c r="L471" s="19"/>
      <c r="M471" s="106"/>
      <c r="T471" s="107"/>
      <c r="AT471" s="11" t="s">
        <v>89</v>
      </c>
      <c r="AU471" s="11" t="s">
        <v>96</v>
      </c>
    </row>
    <row r="472" spans="2:65" s="18" customFormat="1" ht="19.5">
      <c r="B472" s="19"/>
      <c r="D472" s="103" t="s">
        <v>90</v>
      </c>
      <c r="F472" s="108" t="s">
        <v>5485</v>
      </c>
      <c r="I472" s="105"/>
      <c r="L472" s="19"/>
      <c r="M472" s="106"/>
      <c r="T472" s="107"/>
      <c r="AT472" s="11" t="s">
        <v>90</v>
      </c>
      <c r="AU472" s="11" t="s">
        <v>96</v>
      </c>
    </row>
    <row r="473" spans="2:65" s="173" customFormat="1">
      <c r="B473" s="174"/>
      <c r="D473" s="103" t="s">
        <v>456</v>
      </c>
      <c r="F473" s="176" t="s">
        <v>5486</v>
      </c>
      <c r="H473" s="177">
        <v>124.236</v>
      </c>
      <c r="I473" s="178"/>
      <c r="L473" s="174"/>
      <c r="M473" s="179"/>
      <c r="T473" s="180"/>
      <c r="AT473" s="175" t="s">
        <v>456</v>
      </c>
      <c r="AU473" s="175" t="s">
        <v>96</v>
      </c>
      <c r="AV473" s="173" t="s">
        <v>9</v>
      </c>
      <c r="AW473" s="173" t="s">
        <v>12</v>
      </c>
      <c r="AX473" s="173" t="s">
        <v>82</v>
      </c>
      <c r="AY473" s="175" t="s">
        <v>79</v>
      </c>
    </row>
    <row r="474" spans="2:65" s="18" customFormat="1" ht="37.9" customHeight="1">
      <c r="B474" s="19"/>
      <c r="C474" s="90" t="s">
        <v>843</v>
      </c>
      <c r="D474" s="90" t="s">
        <v>83</v>
      </c>
      <c r="E474" s="91" t="s">
        <v>844</v>
      </c>
      <c r="F474" s="92" t="s">
        <v>845</v>
      </c>
      <c r="G474" s="93" t="s">
        <v>452</v>
      </c>
      <c r="H474" s="94">
        <v>118.32</v>
      </c>
      <c r="I474" s="95"/>
      <c r="J474" s="96">
        <f>ROUND(I474*H474,2)</f>
        <v>0</v>
      </c>
      <c r="K474" s="92" t="s">
        <v>453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8.0000000000000007E-5</v>
      </c>
      <c r="R474" s="99">
        <f>Q474*H474</f>
        <v>9.4656000000000011E-3</v>
      </c>
      <c r="S474" s="99">
        <v>0</v>
      </c>
      <c r="T474" s="100">
        <f>S474*H474</f>
        <v>0</v>
      </c>
      <c r="AR474" s="101" t="s">
        <v>103</v>
      </c>
      <c r="AT474" s="101" t="s">
        <v>83</v>
      </c>
      <c r="AU474" s="101" t="s">
        <v>96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103</v>
      </c>
      <c r="BM474" s="101" t="s">
        <v>846</v>
      </c>
    </row>
    <row r="475" spans="2:65" s="18" customFormat="1" ht="29.25">
      <c r="B475" s="19"/>
      <c r="D475" s="103" t="s">
        <v>89</v>
      </c>
      <c r="F475" s="104" t="s">
        <v>847</v>
      </c>
      <c r="I475" s="105"/>
      <c r="L475" s="19"/>
      <c r="M475" s="106"/>
      <c r="T475" s="107"/>
      <c r="AT475" s="11" t="s">
        <v>89</v>
      </c>
      <c r="AU475" s="11" t="s">
        <v>96</v>
      </c>
    </row>
    <row r="476" spans="2:65" s="173" customFormat="1">
      <c r="B476" s="174"/>
      <c r="D476" s="103" t="s">
        <v>456</v>
      </c>
      <c r="E476" s="175" t="s">
        <v>17</v>
      </c>
      <c r="F476" s="176" t="s">
        <v>352</v>
      </c>
      <c r="H476" s="177">
        <v>118.32</v>
      </c>
      <c r="I476" s="178"/>
      <c r="L476" s="174"/>
      <c r="M476" s="179"/>
      <c r="T476" s="180"/>
      <c r="AT476" s="175" t="s">
        <v>456</v>
      </c>
      <c r="AU476" s="175" t="s">
        <v>96</v>
      </c>
      <c r="AV476" s="173" t="s">
        <v>9</v>
      </c>
      <c r="AW476" s="173" t="s">
        <v>197</v>
      </c>
      <c r="AX476" s="173" t="s">
        <v>82</v>
      </c>
      <c r="AY476" s="175" t="s">
        <v>79</v>
      </c>
    </row>
    <row r="477" spans="2:65" s="18" customFormat="1" ht="49.15" customHeight="1">
      <c r="B477" s="19"/>
      <c r="C477" s="90" t="s">
        <v>848</v>
      </c>
      <c r="D477" s="201" t="s">
        <v>83</v>
      </c>
      <c r="E477" s="91" t="s">
        <v>849</v>
      </c>
      <c r="F477" s="92" t="s">
        <v>850</v>
      </c>
      <c r="G477" s="93" t="s">
        <v>452</v>
      </c>
      <c r="H477" s="94">
        <v>1802.2560000000001</v>
      </c>
      <c r="I477" s="95"/>
      <c r="J477" s="96">
        <f>ROUND(I477*H477,2)</f>
        <v>0</v>
      </c>
      <c r="K477" s="92" t="s">
        <v>453</v>
      </c>
      <c r="L477" s="19"/>
      <c r="M477" s="97" t="s">
        <v>17</v>
      </c>
      <c r="N477" s="98" t="s">
        <v>35</v>
      </c>
      <c r="P477" s="99">
        <f>O477*H477</f>
        <v>0</v>
      </c>
      <c r="Q477" s="99">
        <v>1.175E-2</v>
      </c>
      <c r="R477" s="99">
        <f>Q477*H477</f>
        <v>21.176508000000002</v>
      </c>
      <c r="S477" s="99">
        <v>0</v>
      </c>
      <c r="T477" s="100">
        <f>S477*H477</f>
        <v>0</v>
      </c>
      <c r="AR477" s="101" t="s">
        <v>103</v>
      </c>
      <c r="AT477" s="101" t="s">
        <v>83</v>
      </c>
      <c r="AU477" s="101" t="s">
        <v>96</v>
      </c>
      <c r="AY477" s="11" t="s">
        <v>79</v>
      </c>
      <c r="BE477" s="102">
        <f>IF(N477="základní",J477,0)</f>
        <v>0</v>
      </c>
      <c r="BF477" s="102">
        <f>IF(N477="snížená",J477,0)</f>
        <v>0</v>
      </c>
      <c r="BG477" s="102">
        <f>IF(N477="zákl. přenesená",J477,0)</f>
        <v>0</v>
      </c>
      <c r="BH477" s="102">
        <f>IF(N477="sníž. přenesená",J477,0)</f>
        <v>0</v>
      </c>
      <c r="BI477" s="102">
        <f>IF(N477="nulová",J477,0)</f>
        <v>0</v>
      </c>
      <c r="BJ477" s="11" t="s">
        <v>82</v>
      </c>
      <c r="BK477" s="102">
        <f>ROUND(I477*H477,2)</f>
        <v>0</v>
      </c>
      <c r="BL477" s="11" t="s">
        <v>103</v>
      </c>
      <c r="BM477" s="101" t="s">
        <v>851</v>
      </c>
    </row>
    <row r="478" spans="2:65" s="18" customFormat="1" ht="39">
      <c r="B478" s="19"/>
      <c r="D478" s="103" t="s">
        <v>89</v>
      </c>
      <c r="F478" s="104" t="s">
        <v>852</v>
      </c>
      <c r="I478" s="105"/>
      <c r="L478" s="19"/>
      <c r="M478" s="106"/>
      <c r="T478" s="107"/>
      <c r="AT478" s="11" t="s">
        <v>89</v>
      </c>
      <c r="AU478" s="11" t="s">
        <v>96</v>
      </c>
    </row>
    <row r="479" spans="2:65" s="18" customFormat="1" ht="19.5">
      <c r="B479" s="19"/>
      <c r="D479" s="103" t="s">
        <v>90</v>
      </c>
      <c r="F479" s="108" t="s">
        <v>5485</v>
      </c>
      <c r="I479" s="105"/>
      <c r="L479" s="19"/>
      <c r="M479" s="106"/>
      <c r="T479" s="107"/>
      <c r="AT479" s="11" t="s">
        <v>90</v>
      </c>
      <c r="AU479" s="11" t="s">
        <v>96</v>
      </c>
    </row>
    <row r="480" spans="2:65" s="173" customFormat="1">
      <c r="B480" s="174"/>
      <c r="D480" s="103" t="s">
        <v>456</v>
      </c>
      <c r="E480" s="175" t="s">
        <v>17</v>
      </c>
      <c r="F480" s="176" t="s">
        <v>351</v>
      </c>
      <c r="H480" s="177">
        <v>1802.2560000000001</v>
      </c>
      <c r="I480" s="178"/>
      <c r="L480" s="174"/>
      <c r="M480" s="179"/>
      <c r="T480" s="180"/>
      <c r="AT480" s="175" t="s">
        <v>456</v>
      </c>
      <c r="AU480" s="175" t="s">
        <v>96</v>
      </c>
      <c r="AV480" s="173" t="s">
        <v>9</v>
      </c>
      <c r="AW480" s="173" t="s">
        <v>197</v>
      </c>
      <c r="AX480" s="173" t="s">
        <v>82</v>
      </c>
      <c r="AY480" s="175" t="s">
        <v>79</v>
      </c>
    </row>
    <row r="481" spans="2:65" s="18" customFormat="1" ht="24.2" customHeight="1">
      <c r="B481" s="19"/>
      <c r="C481" s="189" t="s">
        <v>853</v>
      </c>
      <c r="D481" s="206" t="s">
        <v>684</v>
      </c>
      <c r="E481" s="190" t="s">
        <v>854</v>
      </c>
      <c r="F481" s="191" t="s">
        <v>855</v>
      </c>
      <c r="G481" s="192" t="s">
        <v>452</v>
      </c>
      <c r="H481" s="193">
        <v>1892.3689999999999</v>
      </c>
      <c r="I481" s="194"/>
      <c r="J481" s="195">
        <f>ROUND(I481*H481,2)</f>
        <v>0</v>
      </c>
      <c r="K481" s="191" t="s">
        <v>17</v>
      </c>
      <c r="L481" s="196"/>
      <c r="M481" s="197" t="s">
        <v>17</v>
      </c>
      <c r="N481" s="198" t="s">
        <v>35</v>
      </c>
      <c r="P481" s="99">
        <f>O481*H481</f>
        <v>0</v>
      </c>
      <c r="Q481" s="99">
        <v>2.8000000000000001E-2</v>
      </c>
      <c r="R481" s="99">
        <f>Q481*H481</f>
        <v>52.986331999999997</v>
      </c>
      <c r="S481" s="99">
        <v>0</v>
      </c>
      <c r="T481" s="100">
        <f>S481*H481</f>
        <v>0</v>
      </c>
      <c r="AR481" s="101" t="s">
        <v>121</v>
      </c>
      <c r="AT481" s="101" t="s">
        <v>684</v>
      </c>
      <c r="AU481" s="101" t="s">
        <v>96</v>
      </c>
      <c r="AY481" s="11" t="s">
        <v>79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1" t="s">
        <v>82</v>
      </c>
      <c r="BK481" s="102">
        <f>ROUND(I481*H481,2)</f>
        <v>0</v>
      </c>
      <c r="BL481" s="11" t="s">
        <v>103</v>
      </c>
      <c r="BM481" s="101" t="s">
        <v>856</v>
      </c>
    </row>
    <row r="482" spans="2:65" s="18" customFormat="1" ht="19.5">
      <c r="B482" s="19"/>
      <c r="D482" s="103" t="s">
        <v>89</v>
      </c>
      <c r="F482" s="104" t="s">
        <v>855</v>
      </c>
      <c r="I482" s="105"/>
      <c r="L482" s="19"/>
      <c r="M482" s="106"/>
      <c r="T482" s="107"/>
      <c r="AT482" s="11" t="s">
        <v>89</v>
      </c>
      <c r="AU482" s="11" t="s">
        <v>96</v>
      </c>
    </row>
    <row r="483" spans="2:65" s="18" customFormat="1" ht="19.5">
      <c r="B483" s="19"/>
      <c r="D483" s="103" t="s">
        <v>90</v>
      </c>
      <c r="F483" s="108" t="s">
        <v>5485</v>
      </c>
      <c r="I483" s="105"/>
      <c r="L483" s="19"/>
      <c r="M483" s="106"/>
      <c r="T483" s="107"/>
      <c r="AT483" s="11" t="s">
        <v>90</v>
      </c>
      <c r="AU483" s="11" t="s">
        <v>96</v>
      </c>
    </row>
    <row r="484" spans="2:65" s="173" customFormat="1">
      <c r="B484" s="174"/>
      <c r="D484" s="103" t="s">
        <v>456</v>
      </c>
      <c r="E484" s="175" t="s">
        <v>17</v>
      </c>
      <c r="F484" s="176" t="s">
        <v>351</v>
      </c>
      <c r="H484" s="177">
        <v>1802.2560000000001</v>
      </c>
      <c r="I484" s="178"/>
      <c r="L484" s="174"/>
      <c r="M484" s="179"/>
      <c r="T484" s="180"/>
      <c r="AT484" s="175" t="s">
        <v>456</v>
      </c>
      <c r="AU484" s="175" t="s">
        <v>96</v>
      </c>
      <c r="AV484" s="173" t="s">
        <v>9</v>
      </c>
      <c r="AW484" s="173" t="s">
        <v>197</v>
      </c>
      <c r="AX484" s="173" t="s">
        <v>82</v>
      </c>
      <c r="AY484" s="175" t="s">
        <v>79</v>
      </c>
    </row>
    <row r="485" spans="2:65" s="173" customFormat="1">
      <c r="B485" s="174"/>
      <c r="D485" s="103" t="s">
        <v>456</v>
      </c>
      <c r="F485" s="176" t="s">
        <v>5487</v>
      </c>
      <c r="H485" s="177">
        <v>1892.3689999999999</v>
      </c>
      <c r="I485" s="178"/>
      <c r="L485" s="174"/>
      <c r="M485" s="179"/>
      <c r="T485" s="180"/>
      <c r="AT485" s="175" t="s">
        <v>456</v>
      </c>
      <c r="AU485" s="175" t="s">
        <v>96</v>
      </c>
      <c r="AV485" s="173" t="s">
        <v>9</v>
      </c>
      <c r="AW485" s="173" t="s">
        <v>12</v>
      </c>
      <c r="AX485" s="173" t="s">
        <v>82</v>
      </c>
      <c r="AY485" s="175" t="s">
        <v>79</v>
      </c>
    </row>
    <row r="486" spans="2:65" s="18" customFormat="1" ht="37.9" customHeight="1">
      <c r="B486" s="19"/>
      <c r="C486" s="90" t="s">
        <v>857</v>
      </c>
      <c r="D486" s="90" t="s">
        <v>83</v>
      </c>
      <c r="E486" s="91" t="s">
        <v>858</v>
      </c>
      <c r="F486" s="92" t="s">
        <v>859</v>
      </c>
      <c r="G486" s="93" t="s">
        <v>452</v>
      </c>
      <c r="H486" s="94">
        <v>1802.2560000000001</v>
      </c>
      <c r="I486" s="95"/>
      <c r="J486" s="96">
        <f>ROUND(I486*H486,2)</f>
        <v>0</v>
      </c>
      <c r="K486" s="92" t="s">
        <v>453</v>
      </c>
      <c r="L486" s="19"/>
      <c r="M486" s="97" t="s">
        <v>17</v>
      </c>
      <c r="N486" s="98" t="s">
        <v>35</v>
      </c>
      <c r="P486" s="99">
        <f>O486*H486</f>
        <v>0</v>
      </c>
      <c r="Q486" s="99">
        <v>8.0000000000000007E-5</v>
      </c>
      <c r="R486" s="99">
        <f>Q486*H486</f>
        <v>0.14418048000000003</v>
      </c>
      <c r="S486" s="99">
        <v>0</v>
      </c>
      <c r="T486" s="100">
        <f>S486*H486</f>
        <v>0</v>
      </c>
      <c r="AR486" s="101" t="s">
        <v>103</v>
      </c>
      <c r="AT486" s="101" t="s">
        <v>83</v>
      </c>
      <c r="AU486" s="101" t="s">
        <v>96</v>
      </c>
      <c r="AY486" s="11" t="s">
        <v>79</v>
      </c>
      <c r="BE486" s="102">
        <f>IF(N486="základní",J486,0)</f>
        <v>0</v>
      </c>
      <c r="BF486" s="102">
        <f>IF(N486="snížená",J486,0)</f>
        <v>0</v>
      </c>
      <c r="BG486" s="102">
        <f>IF(N486="zákl. přenesená",J486,0)</f>
        <v>0</v>
      </c>
      <c r="BH486" s="102">
        <f>IF(N486="sníž. přenesená",J486,0)</f>
        <v>0</v>
      </c>
      <c r="BI486" s="102">
        <f>IF(N486="nulová",J486,0)</f>
        <v>0</v>
      </c>
      <c r="BJ486" s="11" t="s">
        <v>82</v>
      </c>
      <c r="BK486" s="102">
        <f>ROUND(I486*H486,2)</f>
        <v>0</v>
      </c>
      <c r="BL486" s="11" t="s">
        <v>103</v>
      </c>
      <c r="BM486" s="101" t="s">
        <v>860</v>
      </c>
    </row>
    <row r="487" spans="2:65" s="18" customFormat="1" ht="29.25">
      <c r="B487" s="19"/>
      <c r="D487" s="103" t="s">
        <v>89</v>
      </c>
      <c r="F487" s="104" t="s">
        <v>861</v>
      </c>
      <c r="I487" s="105"/>
      <c r="L487" s="19"/>
      <c r="M487" s="106"/>
      <c r="T487" s="107"/>
      <c r="AT487" s="11" t="s">
        <v>89</v>
      </c>
      <c r="AU487" s="11" t="s">
        <v>96</v>
      </c>
    </row>
    <row r="488" spans="2:65" s="173" customFormat="1">
      <c r="B488" s="174"/>
      <c r="D488" s="103" t="s">
        <v>456</v>
      </c>
      <c r="E488" s="175" t="s">
        <v>17</v>
      </c>
      <c r="F488" s="176" t="s">
        <v>351</v>
      </c>
      <c r="H488" s="177">
        <v>1802.2560000000001</v>
      </c>
      <c r="I488" s="178"/>
      <c r="L488" s="174"/>
      <c r="M488" s="179"/>
      <c r="T488" s="180"/>
      <c r="AT488" s="175" t="s">
        <v>456</v>
      </c>
      <c r="AU488" s="175" t="s">
        <v>96</v>
      </c>
      <c r="AV488" s="173" t="s">
        <v>9</v>
      </c>
      <c r="AW488" s="173" t="s">
        <v>197</v>
      </c>
      <c r="AX488" s="173" t="s">
        <v>82</v>
      </c>
      <c r="AY488" s="175" t="s">
        <v>79</v>
      </c>
    </row>
    <row r="489" spans="2:65" s="18" customFormat="1" ht="37.9" customHeight="1">
      <c r="B489" s="19"/>
      <c r="C489" s="90" t="s">
        <v>862</v>
      </c>
      <c r="D489" s="90" t="s">
        <v>83</v>
      </c>
      <c r="E489" s="91" t="s">
        <v>863</v>
      </c>
      <c r="F489" s="92" t="s">
        <v>864</v>
      </c>
      <c r="G489" s="93" t="s">
        <v>816</v>
      </c>
      <c r="H489" s="94">
        <v>551.1</v>
      </c>
      <c r="I489" s="95"/>
      <c r="J489" s="96">
        <f>ROUND(I489*H489,2)</f>
        <v>0</v>
      </c>
      <c r="K489" s="92" t="s">
        <v>453</v>
      </c>
      <c r="L489" s="19"/>
      <c r="M489" s="97" t="s">
        <v>17</v>
      </c>
      <c r="N489" s="98" t="s">
        <v>35</v>
      </c>
      <c r="P489" s="99">
        <f>O489*H489</f>
        <v>0</v>
      </c>
      <c r="Q489" s="99">
        <v>3.3899999999999998E-3</v>
      </c>
      <c r="R489" s="99">
        <f>Q489*H489</f>
        <v>1.8682289999999999</v>
      </c>
      <c r="S489" s="99">
        <v>0</v>
      </c>
      <c r="T489" s="100">
        <f>S489*H489</f>
        <v>0</v>
      </c>
      <c r="AR489" s="101" t="s">
        <v>103</v>
      </c>
      <c r="AT489" s="101" t="s">
        <v>83</v>
      </c>
      <c r="AU489" s="101" t="s">
        <v>96</v>
      </c>
      <c r="AY489" s="11" t="s">
        <v>79</v>
      </c>
      <c r="BE489" s="102">
        <f>IF(N489="základní",J489,0)</f>
        <v>0</v>
      </c>
      <c r="BF489" s="102">
        <f>IF(N489="snížená",J489,0)</f>
        <v>0</v>
      </c>
      <c r="BG489" s="102">
        <f>IF(N489="zákl. přenesená",J489,0)</f>
        <v>0</v>
      </c>
      <c r="BH489" s="102">
        <f>IF(N489="sníž. přenesená",J489,0)</f>
        <v>0</v>
      </c>
      <c r="BI489" s="102">
        <f>IF(N489="nulová",J489,0)</f>
        <v>0</v>
      </c>
      <c r="BJ489" s="11" t="s">
        <v>82</v>
      </c>
      <c r="BK489" s="102">
        <f>ROUND(I489*H489,2)</f>
        <v>0</v>
      </c>
      <c r="BL489" s="11" t="s">
        <v>103</v>
      </c>
      <c r="BM489" s="101" t="s">
        <v>865</v>
      </c>
    </row>
    <row r="490" spans="2:65" s="18" customFormat="1" ht="39">
      <c r="B490" s="19"/>
      <c r="D490" s="103" t="s">
        <v>89</v>
      </c>
      <c r="F490" s="104" t="s">
        <v>866</v>
      </c>
      <c r="I490" s="105"/>
      <c r="L490" s="19"/>
      <c r="M490" s="106"/>
      <c r="T490" s="107"/>
      <c r="AT490" s="11" t="s">
        <v>89</v>
      </c>
      <c r="AU490" s="11" t="s">
        <v>96</v>
      </c>
    </row>
    <row r="491" spans="2:65" s="173" customFormat="1">
      <c r="B491" s="174"/>
      <c r="D491" s="103" t="s">
        <v>456</v>
      </c>
      <c r="E491" s="175" t="s">
        <v>17</v>
      </c>
      <c r="F491" s="176" t="s">
        <v>353</v>
      </c>
      <c r="H491" s="177">
        <v>551.1</v>
      </c>
      <c r="I491" s="178"/>
      <c r="L491" s="174"/>
      <c r="M491" s="179"/>
      <c r="T491" s="180"/>
      <c r="AT491" s="175" t="s">
        <v>456</v>
      </c>
      <c r="AU491" s="175" t="s">
        <v>96</v>
      </c>
      <c r="AV491" s="173" t="s">
        <v>9</v>
      </c>
      <c r="AW491" s="173" t="s">
        <v>197</v>
      </c>
      <c r="AX491" s="173" t="s">
        <v>82</v>
      </c>
      <c r="AY491" s="175" t="s">
        <v>79</v>
      </c>
    </row>
    <row r="492" spans="2:65" s="18" customFormat="1" ht="24.2" customHeight="1">
      <c r="B492" s="19"/>
      <c r="C492" s="189" t="s">
        <v>867</v>
      </c>
      <c r="D492" s="189" t="s">
        <v>684</v>
      </c>
      <c r="E492" s="190" t="s">
        <v>868</v>
      </c>
      <c r="F492" s="191" t="s">
        <v>869</v>
      </c>
      <c r="G492" s="192" t="s">
        <v>452</v>
      </c>
      <c r="H492" s="193">
        <v>121.242</v>
      </c>
      <c r="I492" s="194"/>
      <c r="J492" s="195">
        <f>ROUND(I492*H492,2)</f>
        <v>0</v>
      </c>
      <c r="K492" s="191" t="s">
        <v>453</v>
      </c>
      <c r="L492" s="196"/>
      <c r="M492" s="197" t="s">
        <v>17</v>
      </c>
      <c r="N492" s="198" t="s">
        <v>35</v>
      </c>
      <c r="P492" s="99">
        <f>O492*H492</f>
        <v>0</v>
      </c>
      <c r="Q492" s="99">
        <v>4.7999999999999996E-3</v>
      </c>
      <c r="R492" s="99">
        <f>Q492*H492</f>
        <v>0.58196159999999997</v>
      </c>
      <c r="S492" s="99">
        <v>0</v>
      </c>
      <c r="T492" s="100">
        <f>S492*H492</f>
        <v>0</v>
      </c>
      <c r="AR492" s="101" t="s">
        <v>121</v>
      </c>
      <c r="AT492" s="101" t="s">
        <v>684</v>
      </c>
      <c r="AU492" s="101" t="s">
        <v>96</v>
      </c>
      <c r="AY492" s="11" t="s">
        <v>79</v>
      </c>
      <c r="BE492" s="102">
        <f>IF(N492="základní",J492,0)</f>
        <v>0</v>
      </c>
      <c r="BF492" s="102">
        <f>IF(N492="snížená",J492,0)</f>
        <v>0</v>
      </c>
      <c r="BG492" s="102">
        <f>IF(N492="zákl. přenesená",J492,0)</f>
        <v>0</v>
      </c>
      <c r="BH492" s="102">
        <f>IF(N492="sníž. přenesená",J492,0)</f>
        <v>0</v>
      </c>
      <c r="BI492" s="102">
        <f>IF(N492="nulová",J492,0)</f>
        <v>0</v>
      </c>
      <c r="BJ492" s="11" t="s">
        <v>82</v>
      </c>
      <c r="BK492" s="102">
        <f>ROUND(I492*H492,2)</f>
        <v>0</v>
      </c>
      <c r="BL492" s="11" t="s">
        <v>103</v>
      </c>
      <c r="BM492" s="101" t="s">
        <v>870</v>
      </c>
    </row>
    <row r="493" spans="2:65" s="18" customFormat="1" ht="19.5">
      <c r="B493" s="19"/>
      <c r="D493" s="103" t="s">
        <v>89</v>
      </c>
      <c r="F493" s="104" t="s">
        <v>869</v>
      </c>
      <c r="I493" s="105"/>
      <c r="L493" s="19"/>
      <c r="M493" s="106"/>
      <c r="T493" s="107"/>
      <c r="AT493" s="11" t="s">
        <v>89</v>
      </c>
      <c r="AU493" s="11" t="s">
        <v>96</v>
      </c>
    </row>
    <row r="494" spans="2:65" s="173" customFormat="1">
      <c r="B494" s="174"/>
      <c r="D494" s="103" t="s">
        <v>456</v>
      </c>
      <c r="E494" s="175" t="s">
        <v>17</v>
      </c>
      <c r="F494" s="176" t="s">
        <v>871</v>
      </c>
      <c r="H494" s="177">
        <v>110.22</v>
      </c>
      <c r="I494" s="178"/>
      <c r="L494" s="174"/>
      <c r="M494" s="179"/>
      <c r="T494" s="180"/>
      <c r="AT494" s="175" t="s">
        <v>456</v>
      </c>
      <c r="AU494" s="175" t="s">
        <v>96</v>
      </c>
      <c r="AV494" s="173" t="s">
        <v>9</v>
      </c>
      <c r="AW494" s="173" t="s">
        <v>197</v>
      </c>
      <c r="AX494" s="173" t="s">
        <v>82</v>
      </c>
      <c r="AY494" s="175" t="s">
        <v>79</v>
      </c>
    </row>
    <row r="495" spans="2:65" s="173" customFormat="1">
      <c r="B495" s="174"/>
      <c r="D495" s="103" t="s">
        <v>456</v>
      </c>
      <c r="F495" s="176" t="s">
        <v>872</v>
      </c>
      <c r="H495" s="177">
        <v>121.242</v>
      </c>
      <c r="I495" s="178"/>
      <c r="L495" s="174"/>
      <c r="M495" s="179"/>
      <c r="T495" s="180"/>
      <c r="AT495" s="175" t="s">
        <v>456</v>
      </c>
      <c r="AU495" s="175" t="s">
        <v>96</v>
      </c>
      <c r="AV495" s="173" t="s">
        <v>9</v>
      </c>
      <c r="AW495" s="173" t="s">
        <v>12</v>
      </c>
      <c r="AX495" s="173" t="s">
        <v>82</v>
      </c>
      <c r="AY495" s="175" t="s">
        <v>79</v>
      </c>
    </row>
    <row r="496" spans="2:65" s="18" customFormat="1" ht="16.5" customHeight="1">
      <c r="B496" s="19"/>
      <c r="C496" s="90" t="s">
        <v>873</v>
      </c>
      <c r="D496" s="109" t="s">
        <v>83</v>
      </c>
      <c r="E496" s="91" t="s">
        <v>874</v>
      </c>
      <c r="F496" s="92" t="s">
        <v>875</v>
      </c>
      <c r="G496" s="93" t="s">
        <v>86</v>
      </c>
      <c r="H496" s="94">
        <v>0</v>
      </c>
      <c r="I496" s="95"/>
      <c r="J496" s="96">
        <f>ROUND(I496*H496,2)</f>
        <v>0</v>
      </c>
      <c r="K496" s="92" t="s">
        <v>17</v>
      </c>
      <c r="L496" s="19"/>
      <c r="M496" s="97" t="s">
        <v>17</v>
      </c>
      <c r="N496" s="98" t="s">
        <v>35</v>
      </c>
      <c r="P496" s="99">
        <f>O496*H496</f>
        <v>0</v>
      </c>
      <c r="Q496" s="99">
        <v>0.25</v>
      </c>
      <c r="R496" s="99">
        <f>Q496*H496</f>
        <v>0</v>
      </c>
      <c r="S496" s="99">
        <v>0</v>
      </c>
      <c r="T496" s="100">
        <f>S496*H496</f>
        <v>0</v>
      </c>
      <c r="AR496" s="101" t="s">
        <v>103</v>
      </c>
      <c r="AT496" s="101" t="s">
        <v>83</v>
      </c>
      <c r="AU496" s="101" t="s">
        <v>96</v>
      </c>
      <c r="AY496" s="11" t="s">
        <v>79</v>
      </c>
      <c r="BE496" s="102">
        <f>IF(N496="základní",J496,0)</f>
        <v>0</v>
      </c>
      <c r="BF496" s="102">
        <f>IF(N496="snížená",J496,0)</f>
        <v>0</v>
      </c>
      <c r="BG496" s="102">
        <f>IF(N496="zákl. přenesená",J496,0)</f>
        <v>0</v>
      </c>
      <c r="BH496" s="102">
        <f>IF(N496="sníž. přenesená",J496,0)</f>
        <v>0</v>
      </c>
      <c r="BI496" s="102">
        <f>IF(N496="nulová",J496,0)</f>
        <v>0</v>
      </c>
      <c r="BJ496" s="11" t="s">
        <v>82</v>
      </c>
      <c r="BK496" s="102">
        <f>ROUND(I496*H496,2)</f>
        <v>0</v>
      </c>
      <c r="BL496" s="11" t="s">
        <v>103</v>
      </c>
      <c r="BM496" s="101" t="s">
        <v>876</v>
      </c>
    </row>
    <row r="497" spans="2:65" s="18" customFormat="1">
      <c r="B497" s="19"/>
      <c r="D497" s="103" t="s">
        <v>89</v>
      </c>
      <c r="F497" s="104" t="s">
        <v>875</v>
      </c>
      <c r="I497" s="105"/>
      <c r="L497" s="19"/>
      <c r="M497" s="106"/>
      <c r="T497" s="107"/>
      <c r="AT497" s="11" t="s">
        <v>89</v>
      </c>
      <c r="AU497" s="11" t="s">
        <v>96</v>
      </c>
    </row>
    <row r="498" spans="2:65" s="18" customFormat="1" ht="19.5">
      <c r="B498" s="19"/>
      <c r="D498" s="103" t="s">
        <v>90</v>
      </c>
      <c r="F498" s="108" t="s">
        <v>877</v>
      </c>
      <c r="I498" s="105"/>
      <c r="L498" s="19"/>
      <c r="M498" s="106"/>
      <c r="T498" s="107"/>
      <c r="AT498" s="11" t="s">
        <v>90</v>
      </c>
      <c r="AU498" s="11" t="s">
        <v>96</v>
      </c>
    </row>
    <row r="499" spans="2:65" s="18" customFormat="1" ht="24.2" customHeight="1">
      <c r="B499" s="19"/>
      <c r="C499" s="90" t="s">
        <v>878</v>
      </c>
      <c r="D499" s="199" t="s">
        <v>83</v>
      </c>
      <c r="E499" s="91" t="s">
        <v>879</v>
      </c>
      <c r="F499" s="92" t="s">
        <v>880</v>
      </c>
      <c r="G499" s="93" t="s">
        <v>816</v>
      </c>
      <c r="H499" s="94">
        <v>55.895000000000003</v>
      </c>
      <c r="I499" s="95"/>
      <c r="J499" s="96">
        <f>ROUND(I499*H499,2)</f>
        <v>0</v>
      </c>
      <c r="K499" s="92" t="s">
        <v>453</v>
      </c>
      <c r="L499" s="19"/>
      <c r="M499" s="97" t="s">
        <v>17</v>
      </c>
      <c r="N499" s="98" t="s">
        <v>35</v>
      </c>
      <c r="P499" s="99">
        <f>O499*H499</f>
        <v>0</v>
      </c>
      <c r="Q499" s="99">
        <v>3.0000000000000001E-5</v>
      </c>
      <c r="R499" s="99">
        <f>Q499*H499</f>
        <v>1.6768500000000001E-3</v>
      </c>
      <c r="S499" s="99">
        <v>0</v>
      </c>
      <c r="T499" s="100">
        <f>S499*H499</f>
        <v>0</v>
      </c>
      <c r="AR499" s="101" t="s">
        <v>103</v>
      </c>
      <c r="AT499" s="101" t="s">
        <v>83</v>
      </c>
      <c r="AU499" s="101" t="s">
        <v>96</v>
      </c>
      <c r="AY499" s="11" t="s">
        <v>79</v>
      </c>
      <c r="BE499" s="102">
        <f>IF(N499="základní",J499,0)</f>
        <v>0</v>
      </c>
      <c r="BF499" s="102">
        <f>IF(N499="snížená",J499,0)</f>
        <v>0</v>
      </c>
      <c r="BG499" s="102">
        <f>IF(N499="zákl. přenesená",J499,0)</f>
        <v>0</v>
      </c>
      <c r="BH499" s="102">
        <f>IF(N499="sníž. přenesená",J499,0)</f>
        <v>0</v>
      </c>
      <c r="BI499" s="102">
        <f>IF(N499="nulová",J499,0)</f>
        <v>0</v>
      </c>
      <c r="BJ499" s="11" t="s">
        <v>82</v>
      </c>
      <c r="BK499" s="102">
        <f>ROUND(I499*H499,2)</f>
        <v>0</v>
      </c>
      <c r="BL499" s="11" t="s">
        <v>103</v>
      </c>
      <c r="BM499" s="101" t="s">
        <v>881</v>
      </c>
    </row>
    <row r="500" spans="2:65" s="18" customFormat="1" ht="19.5">
      <c r="B500" s="19"/>
      <c r="D500" s="103" t="s">
        <v>89</v>
      </c>
      <c r="F500" s="104" t="s">
        <v>882</v>
      </c>
      <c r="I500" s="105"/>
      <c r="L500" s="19"/>
      <c r="M500" s="106"/>
      <c r="T500" s="107"/>
      <c r="AT500" s="11" t="s">
        <v>89</v>
      </c>
      <c r="AU500" s="11" t="s">
        <v>96</v>
      </c>
    </row>
    <row r="501" spans="2:65" s="18" customFormat="1" ht="19.5">
      <c r="B501" s="19"/>
      <c r="D501" s="103" t="s">
        <v>90</v>
      </c>
      <c r="F501" s="108" t="s">
        <v>877</v>
      </c>
      <c r="I501" s="105"/>
      <c r="L501" s="19"/>
      <c r="M501" s="106"/>
      <c r="T501" s="107"/>
      <c r="AT501" s="11" t="s">
        <v>90</v>
      </c>
      <c r="AU501" s="11" t="s">
        <v>96</v>
      </c>
    </row>
    <row r="502" spans="2:65" s="173" customFormat="1">
      <c r="B502" s="174"/>
      <c r="D502" s="103" t="s">
        <v>456</v>
      </c>
      <c r="E502" s="175" t="s">
        <v>17</v>
      </c>
      <c r="F502" s="176" t="s">
        <v>883</v>
      </c>
      <c r="H502" s="177">
        <v>55.895000000000003</v>
      </c>
      <c r="I502" s="178"/>
      <c r="L502" s="174"/>
      <c r="M502" s="179"/>
      <c r="T502" s="180"/>
      <c r="AT502" s="175" t="s">
        <v>456</v>
      </c>
      <c r="AU502" s="175" t="s">
        <v>96</v>
      </c>
      <c r="AV502" s="173" t="s">
        <v>9</v>
      </c>
      <c r="AW502" s="173" t="s">
        <v>197</v>
      </c>
      <c r="AX502" s="173" t="s">
        <v>82</v>
      </c>
      <c r="AY502" s="175" t="s">
        <v>79</v>
      </c>
    </row>
    <row r="503" spans="2:65" s="18" customFormat="1" ht="24.2" customHeight="1">
      <c r="B503" s="19"/>
      <c r="C503" s="189" t="s">
        <v>884</v>
      </c>
      <c r="D503" s="200" t="s">
        <v>684</v>
      </c>
      <c r="E503" s="190" t="s">
        <v>885</v>
      </c>
      <c r="F503" s="191" t="s">
        <v>886</v>
      </c>
      <c r="G503" s="192" t="s">
        <v>816</v>
      </c>
      <c r="H503" s="193">
        <v>58.69</v>
      </c>
      <c r="I503" s="194"/>
      <c r="J503" s="195">
        <f>ROUND(I503*H503,2)</f>
        <v>0</v>
      </c>
      <c r="K503" s="191" t="s">
        <v>453</v>
      </c>
      <c r="L503" s="196"/>
      <c r="M503" s="197" t="s">
        <v>17</v>
      </c>
      <c r="N503" s="198" t="s">
        <v>35</v>
      </c>
      <c r="P503" s="99">
        <f>O503*H503</f>
        <v>0</v>
      </c>
      <c r="Q503" s="99">
        <v>6.8000000000000005E-4</v>
      </c>
      <c r="R503" s="99">
        <f>Q503*H503</f>
        <v>3.9909199999999999E-2</v>
      </c>
      <c r="S503" s="99">
        <v>0</v>
      </c>
      <c r="T503" s="100">
        <f>S503*H503</f>
        <v>0</v>
      </c>
      <c r="AR503" s="101" t="s">
        <v>121</v>
      </c>
      <c r="AT503" s="101" t="s">
        <v>684</v>
      </c>
      <c r="AU503" s="101" t="s">
        <v>96</v>
      </c>
      <c r="AY503" s="11" t="s">
        <v>79</v>
      </c>
      <c r="BE503" s="102">
        <f>IF(N503="základní",J503,0)</f>
        <v>0</v>
      </c>
      <c r="BF503" s="102">
        <f>IF(N503="snížená",J503,0)</f>
        <v>0</v>
      </c>
      <c r="BG503" s="102">
        <f>IF(N503="zákl. přenesená",J503,0)</f>
        <v>0</v>
      </c>
      <c r="BH503" s="102">
        <f>IF(N503="sníž. přenesená",J503,0)</f>
        <v>0</v>
      </c>
      <c r="BI503" s="102">
        <f>IF(N503="nulová",J503,0)</f>
        <v>0</v>
      </c>
      <c r="BJ503" s="11" t="s">
        <v>82</v>
      </c>
      <c r="BK503" s="102">
        <f>ROUND(I503*H503,2)</f>
        <v>0</v>
      </c>
      <c r="BL503" s="11" t="s">
        <v>103</v>
      </c>
      <c r="BM503" s="101" t="s">
        <v>887</v>
      </c>
    </row>
    <row r="504" spans="2:65" s="18" customFormat="1">
      <c r="B504" s="19"/>
      <c r="D504" s="103" t="s">
        <v>89</v>
      </c>
      <c r="F504" s="104" t="s">
        <v>886</v>
      </c>
      <c r="I504" s="105"/>
      <c r="L504" s="19"/>
      <c r="M504" s="106"/>
      <c r="T504" s="107"/>
      <c r="AT504" s="11" t="s">
        <v>89</v>
      </c>
      <c r="AU504" s="11" t="s">
        <v>96</v>
      </c>
    </row>
    <row r="505" spans="2:65" s="18" customFormat="1" ht="19.5">
      <c r="B505" s="19"/>
      <c r="D505" s="103" t="s">
        <v>90</v>
      </c>
      <c r="F505" s="108" t="s">
        <v>877</v>
      </c>
      <c r="I505" s="105"/>
      <c r="L505" s="19"/>
      <c r="M505" s="106"/>
      <c r="T505" s="107"/>
      <c r="AT505" s="11" t="s">
        <v>90</v>
      </c>
      <c r="AU505" s="11" t="s">
        <v>96</v>
      </c>
    </row>
    <row r="506" spans="2:65" s="173" customFormat="1">
      <c r="B506" s="174"/>
      <c r="D506" s="103" t="s">
        <v>456</v>
      </c>
      <c r="F506" s="176" t="s">
        <v>888</v>
      </c>
      <c r="H506" s="177">
        <v>58.69</v>
      </c>
      <c r="I506" s="178"/>
      <c r="L506" s="174"/>
      <c r="M506" s="179"/>
      <c r="T506" s="180"/>
      <c r="AT506" s="175" t="s">
        <v>456</v>
      </c>
      <c r="AU506" s="175" t="s">
        <v>96</v>
      </c>
      <c r="AV506" s="173" t="s">
        <v>9</v>
      </c>
      <c r="AW506" s="173" t="s">
        <v>12</v>
      </c>
      <c r="AX506" s="173" t="s">
        <v>82</v>
      </c>
      <c r="AY506" s="175" t="s">
        <v>79</v>
      </c>
    </row>
    <row r="507" spans="2:65" s="18" customFormat="1" ht="16.5" customHeight="1">
      <c r="B507" s="19"/>
      <c r="C507" s="90" t="s">
        <v>889</v>
      </c>
      <c r="D507" s="199" t="s">
        <v>83</v>
      </c>
      <c r="E507" s="91" t="s">
        <v>890</v>
      </c>
      <c r="F507" s="92" t="s">
        <v>891</v>
      </c>
      <c r="G507" s="93" t="s">
        <v>816</v>
      </c>
      <c r="H507" s="94">
        <v>1848.8</v>
      </c>
      <c r="I507" s="95"/>
      <c r="J507" s="96">
        <f>ROUND(I507*H507,2)</f>
        <v>0</v>
      </c>
      <c r="K507" s="92" t="s">
        <v>453</v>
      </c>
      <c r="L507" s="19"/>
      <c r="M507" s="97" t="s">
        <v>17</v>
      </c>
      <c r="N507" s="98" t="s">
        <v>35</v>
      </c>
      <c r="P507" s="99">
        <f>O507*H507</f>
        <v>0</v>
      </c>
      <c r="Q507" s="99">
        <v>0</v>
      </c>
      <c r="R507" s="99">
        <f>Q507*H507</f>
        <v>0</v>
      </c>
      <c r="S507" s="99">
        <v>0</v>
      </c>
      <c r="T507" s="100">
        <f>S507*H507</f>
        <v>0</v>
      </c>
      <c r="AR507" s="101" t="s">
        <v>103</v>
      </c>
      <c r="AT507" s="101" t="s">
        <v>83</v>
      </c>
      <c r="AU507" s="101" t="s">
        <v>96</v>
      </c>
      <c r="AY507" s="11" t="s">
        <v>79</v>
      </c>
      <c r="BE507" s="102">
        <f>IF(N507="základní",J507,0)</f>
        <v>0</v>
      </c>
      <c r="BF507" s="102">
        <f>IF(N507="snížená",J507,0)</f>
        <v>0</v>
      </c>
      <c r="BG507" s="102">
        <f>IF(N507="zákl. přenesená",J507,0)</f>
        <v>0</v>
      </c>
      <c r="BH507" s="102">
        <f>IF(N507="sníž. přenesená",J507,0)</f>
        <v>0</v>
      </c>
      <c r="BI507" s="102">
        <f>IF(N507="nulová",J507,0)</f>
        <v>0</v>
      </c>
      <c r="BJ507" s="11" t="s">
        <v>82</v>
      </c>
      <c r="BK507" s="102">
        <f>ROUND(I507*H507,2)</f>
        <v>0</v>
      </c>
      <c r="BL507" s="11" t="s">
        <v>103</v>
      </c>
      <c r="BM507" s="101" t="s">
        <v>892</v>
      </c>
    </row>
    <row r="508" spans="2:65" s="18" customFormat="1" ht="19.5">
      <c r="B508" s="19"/>
      <c r="D508" s="103" t="s">
        <v>89</v>
      </c>
      <c r="F508" s="104" t="s">
        <v>893</v>
      </c>
      <c r="I508" s="105"/>
      <c r="L508" s="19"/>
      <c r="M508" s="106"/>
      <c r="T508" s="107"/>
      <c r="AT508" s="11" t="s">
        <v>89</v>
      </c>
      <c r="AU508" s="11" t="s">
        <v>96</v>
      </c>
    </row>
    <row r="509" spans="2:65" s="18" customFormat="1" ht="19.5">
      <c r="B509" s="19"/>
      <c r="D509" s="103" t="s">
        <v>90</v>
      </c>
      <c r="F509" s="108" t="s">
        <v>877</v>
      </c>
      <c r="I509" s="105"/>
      <c r="L509" s="19"/>
      <c r="M509" s="106"/>
      <c r="T509" s="107"/>
      <c r="AT509" s="11" t="s">
        <v>90</v>
      </c>
      <c r="AU509" s="11" t="s">
        <v>96</v>
      </c>
    </row>
    <row r="510" spans="2:65" s="166" customFormat="1">
      <c r="B510" s="167"/>
      <c r="D510" s="103" t="s">
        <v>456</v>
      </c>
      <c r="E510" s="168" t="s">
        <v>17</v>
      </c>
      <c r="F510" s="169" t="s">
        <v>894</v>
      </c>
      <c r="H510" s="168" t="s">
        <v>17</v>
      </c>
      <c r="I510" s="170"/>
      <c r="L510" s="167"/>
      <c r="M510" s="171"/>
      <c r="T510" s="172"/>
      <c r="AT510" s="168" t="s">
        <v>456</v>
      </c>
      <c r="AU510" s="168" t="s">
        <v>96</v>
      </c>
      <c r="AV510" s="166" t="s">
        <v>82</v>
      </c>
      <c r="AW510" s="166" t="s">
        <v>197</v>
      </c>
      <c r="AX510" s="166" t="s">
        <v>78</v>
      </c>
      <c r="AY510" s="168" t="s">
        <v>79</v>
      </c>
    </row>
    <row r="511" spans="2:65" s="173" customFormat="1">
      <c r="B511" s="174"/>
      <c r="D511" s="103" t="s">
        <v>456</v>
      </c>
      <c r="E511" s="175" t="s">
        <v>17</v>
      </c>
      <c r="F511" s="176" t="s">
        <v>895</v>
      </c>
      <c r="H511" s="177">
        <v>59.8</v>
      </c>
      <c r="I511" s="178"/>
      <c r="L511" s="174"/>
      <c r="M511" s="179"/>
      <c r="T511" s="180"/>
      <c r="AT511" s="175" t="s">
        <v>456</v>
      </c>
      <c r="AU511" s="175" t="s">
        <v>96</v>
      </c>
      <c r="AV511" s="173" t="s">
        <v>9</v>
      </c>
      <c r="AW511" s="173" t="s">
        <v>197</v>
      </c>
      <c r="AX511" s="173" t="s">
        <v>78</v>
      </c>
      <c r="AY511" s="175" t="s">
        <v>79</v>
      </c>
    </row>
    <row r="512" spans="2:65" s="166" customFormat="1">
      <c r="B512" s="167"/>
      <c r="D512" s="103" t="s">
        <v>456</v>
      </c>
      <c r="E512" s="168" t="s">
        <v>17</v>
      </c>
      <c r="F512" s="169" t="s">
        <v>896</v>
      </c>
      <c r="H512" s="168" t="s">
        <v>17</v>
      </c>
      <c r="I512" s="170"/>
      <c r="L512" s="167"/>
      <c r="M512" s="171"/>
      <c r="T512" s="172"/>
      <c r="AT512" s="168" t="s">
        <v>456</v>
      </c>
      <c r="AU512" s="168" t="s">
        <v>96</v>
      </c>
      <c r="AV512" s="166" t="s">
        <v>82</v>
      </c>
      <c r="AW512" s="166" t="s">
        <v>197</v>
      </c>
      <c r="AX512" s="166" t="s">
        <v>78</v>
      </c>
      <c r="AY512" s="168" t="s">
        <v>79</v>
      </c>
    </row>
    <row r="513" spans="2:65" s="173" customFormat="1">
      <c r="B513" s="174"/>
      <c r="D513" s="103" t="s">
        <v>456</v>
      </c>
      <c r="E513" s="175" t="s">
        <v>17</v>
      </c>
      <c r="F513" s="176" t="s">
        <v>897</v>
      </c>
      <c r="H513" s="177">
        <v>344</v>
      </c>
      <c r="I513" s="178"/>
      <c r="L513" s="174"/>
      <c r="M513" s="179"/>
      <c r="T513" s="180"/>
      <c r="AT513" s="175" t="s">
        <v>456</v>
      </c>
      <c r="AU513" s="175" t="s">
        <v>96</v>
      </c>
      <c r="AV513" s="173" t="s">
        <v>9</v>
      </c>
      <c r="AW513" s="173" t="s">
        <v>197</v>
      </c>
      <c r="AX513" s="173" t="s">
        <v>78</v>
      </c>
      <c r="AY513" s="175" t="s">
        <v>79</v>
      </c>
    </row>
    <row r="514" spans="2:65" s="166" customFormat="1">
      <c r="B514" s="167"/>
      <c r="D514" s="103" t="s">
        <v>456</v>
      </c>
      <c r="E514" s="168" t="s">
        <v>17</v>
      </c>
      <c r="F514" s="169" t="s">
        <v>898</v>
      </c>
      <c r="H514" s="168" t="s">
        <v>17</v>
      </c>
      <c r="I514" s="170"/>
      <c r="L514" s="167"/>
      <c r="M514" s="171"/>
      <c r="T514" s="172"/>
      <c r="AT514" s="168" t="s">
        <v>456</v>
      </c>
      <c r="AU514" s="168" t="s">
        <v>96</v>
      </c>
      <c r="AV514" s="166" t="s">
        <v>82</v>
      </c>
      <c r="AW514" s="166" t="s">
        <v>197</v>
      </c>
      <c r="AX514" s="166" t="s">
        <v>78</v>
      </c>
      <c r="AY514" s="168" t="s">
        <v>79</v>
      </c>
    </row>
    <row r="515" spans="2:65" s="173" customFormat="1">
      <c r="B515" s="174"/>
      <c r="D515" s="103" t="s">
        <v>456</v>
      </c>
      <c r="E515" s="175" t="s">
        <v>17</v>
      </c>
      <c r="F515" s="176" t="s">
        <v>899</v>
      </c>
      <c r="H515" s="177">
        <v>325</v>
      </c>
      <c r="I515" s="178"/>
      <c r="L515" s="174"/>
      <c r="M515" s="179"/>
      <c r="T515" s="180"/>
      <c r="AT515" s="175" t="s">
        <v>456</v>
      </c>
      <c r="AU515" s="175" t="s">
        <v>96</v>
      </c>
      <c r="AV515" s="173" t="s">
        <v>9</v>
      </c>
      <c r="AW515" s="173" t="s">
        <v>197</v>
      </c>
      <c r="AX515" s="173" t="s">
        <v>78</v>
      </c>
      <c r="AY515" s="175" t="s">
        <v>79</v>
      </c>
    </row>
    <row r="516" spans="2:65" s="166" customFormat="1">
      <c r="B516" s="167"/>
      <c r="D516" s="103" t="s">
        <v>456</v>
      </c>
      <c r="E516" s="168" t="s">
        <v>17</v>
      </c>
      <c r="F516" s="169" t="s">
        <v>900</v>
      </c>
      <c r="H516" s="168" t="s">
        <v>17</v>
      </c>
      <c r="I516" s="170"/>
      <c r="L516" s="167"/>
      <c r="M516" s="171"/>
      <c r="T516" s="172"/>
      <c r="AT516" s="168" t="s">
        <v>456</v>
      </c>
      <c r="AU516" s="168" t="s">
        <v>96</v>
      </c>
      <c r="AV516" s="166" t="s">
        <v>82</v>
      </c>
      <c r="AW516" s="166" t="s">
        <v>197</v>
      </c>
      <c r="AX516" s="166" t="s">
        <v>78</v>
      </c>
      <c r="AY516" s="168" t="s">
        <v>79</v>
      </c>
    </row>
    <row r="517" spans="2:65" s="173" customFormat="1">
      <c r="B517" s="174"/>
      <c r="D517" s="103" t="s">
        <v>456</v>
      </c>
      <c r="E517" s="175" t="s">
        <v>17</v>
      </c>
      <c r="F517" s="176" t="s">
        <v>901</v>
      </c>
      <c r="H517" s="177">
        <v>259</v>
      </c>
      <c r="I517" s="178"/>
      <c r="L517" s="174"/>
      <c r="M517" s="179"/>
      <c r="T517" s="180"/>
      <c r="AT517" s="175" t="s">
        <v>456</v>
      </c>
      <c r="AU517" s="175" t="s">
        <v>96</v>
      </c>
      <c r="AV517" s="173" t="s">
        <v>9</v>
      </c>
      <c r="AW517" s="173" t="s">
        <v>197</v>
      </c>
      <c r="AX517" s="173" t="s">
        <v>78</v>
      </c>
      <c r="AY517" s="175" t="s">
        <v>79</v>
      </c>
    </row>
    <row r="518" spans="2:65" s="166" customFormat="1">
      <c r="B518" s="167"/>
      <c r="D518" s="103" t="s">
        <v>456</v>
      </c>
      <c r="E518" s="168" t="s">
        <v>17</v>
      </c>
      <c r="F518" s="169" t="s">
        <v>902</v>
      </c>
      <c r="H518" s="168" t="s">
        <v>17</v>
      </c>
      <c r="I518" s="170"/>
      <c r="L518" s="167"/>
      <c r="M518" s="171"/>
      <c r="T518" s="172"/>
      <c r="AT518" s="168" t="s">
        <v>456</v>
      </c>
      <c r="AU518" s="168" t="s">
        <v>96</v>
      </c>
      <c r="AV518" s="166" t="s">
        <v>82</v>
      </c>
      <c r="AW518" s="166" t="s">
        <v>197</v>
      </c>
      <c r="AX518" s="166" t="s">
        <v>78</v>
      </c>
      <c r="AY518" s="168" t="s">
        <v>79</v>
      </c>
    </row>
    <row r="519" spans="2:65" s="173" customFormat="1">
      <c r="B519" s="174"/>
      <c r="D519" s="103" t="s">
        <v>456</v>
      </c>
      <c r="E519" s="175" t="s">
        <v>17</v>
      </c>
      <c r="F519" s="176" t="s">
        <v>901</v>
      </c>
      <c r="H519" s="177">
        <v>259</v>
      </c>
      <c r="I519" s="178"/>
      <c r="L519" s="174"/>
      <c r="M519" s="179"/>
      <c r="T519" s="180"/>
      <c r="AT519" s="175" t="s">
        <v>456</v>
      </c>
      <c r="AU519" s="175" t="s">
        <v>96</v>
      </c>
      <c r="AV519" s="173" t="s">
        <v>9</v>
      </c>
      <c r="AW519" s="173" t="s">
        <v>197</v>
      </c>
      <c r="AX519" s="173" t="s">
        <v>78</v>
      </c>
      <c r="AY519" s="175" t="s">
        <v>79</v>
      </c>
    </row>
    <row r="520" spans="2:65" s="166" customFormat="1">
      <c r="B520" s="167"/>
      <c r="D520" s="103" t="s">
        <v>456</v>
      </c>
      <c r="E520" s="168" t="s">
        <v>17</v>
      </c>
      <c r="F520" s="169" t="s">
        <v>903</v>
      </c>
      <c r="H520" s="168" t="s">
        <v>17</v>
      </c>
      <c r="I520" s="170"/>
      <c r="L520" s="167"/>
      <c r="M520" s="171"/>
      <c r="T520" s="172"/>
      <c r="AT520" s="168" t="s">
        <v>456</v>
      </c>
      <c r="AU520" s="168" t="s">
        <v>96</v>
      </c>
      <c r="AV520" s="166" t="s">
        <v>82</v>
      </c>
      <c r="AW520" s="166" t="s">
        <v>197</v>
      </c>
      <c r="AX520" s="166" t="s">
        <v>78</v>
      </c>
      <c r="AY520" s="168" t="s">
        <v>79</v>
      </c>
    </row>
    <row r="521" spans="2:65" s="173" customFormat="1">
      <c r="B521" s="174"/>
      <c r="D521" s="103" t="s">
        <v>456</v>
      </c>
      <c r="E521" s="175" t="s">
        <v>17</v>
      </c>
      <c r="F521" s="176" t="s">
        <v>904</v>
      </c>
      <c r="H521" s="177">
        <v>602</v>
      </c>
      <c r="I521" s="178"/>
      <c r="L521" s="174"/>
      <c r="M521" s="179"/>
      <c r="T521" s="180"/>
      <c r="AT521" s="175" t="s">
        <v>456</v>
      </c>
      <c r="AU521" s="175" t="s">
        <v>96</v>
      </c>
      <c r="AV521" s="173" t="s">
        <v>9</v>
      </c>
      <c r="AW521" s="173" t="s">
        <v>197</v>
      </c>
      <c r="AX521" s="173" t="s">
        <v>78</v>
      </c>
      <c r="AY521" s="175" t="s">
        <v>79</v>
      </c>
    </row>
    <row r="522" spans="2:65" s="181" customFormat="1">
      <c r="B522" s="182"/>
      <c r="D522" s="103" t="s">
        <v>456</v>
      </c>
      <c r="E522" s="183" t="s">
        <v>17</v>
      </c>
      <c r="F522" s="184" t="s">
        <v>491</v>
      </c>
      <c r="H522" s="185">
        <v>1848.8</v>
      </c>
      <c r="I522" s="186"/>
      <c r="L522" s="182"/>
      <c r="M522" s="187"/>
      <c r="T522" s="188"/>
      <c r="AT522" s="183" t="s">
        <v>456</v>
      </c>
      <c r="AU522" s="183" t="s">
        <v>96</v>
      </c>
      <c r="AV522" s="181" t="s">
        <v>103</v>
      </c>
      <c r="AW522" s="181" t="s">
        <v>197</v>
      </c>
      <c r="AX522" s="181" t="s">
        <v>82</v>
      </c>
      <c r="AY522" s="183" t="s">
        <v>79</v>
      </c>
    </row>
    <row r="523" spans="2:65" s="18" customFormat="1" ht="24.2" customHeight="1">
      <c r="B523" s="19"/>
      <c r="C523" s="189" t="s">
        <v>905</v>
      </c>
      <c r="D523" s="200" t="s">
        <v>684</v>
      </c>
      <c r="E523" s="190" t="s">
        <v>906</v>
      </c>
      <c r="F523" s="191" t="s">
        <v>907</v>
      </c>
      <c r="G523" s="192" t="s">
        <v>816</v>
      </c>
      <c r="H523" s="193">
        <v>62.79</v>
      </c>
      <c r="I523" s="194"/>
      <c r="J523" s="195">
        <f>ROUND(I523*H523,2)</f>
        <v>0</v>
      </c>
      <c r="K523" s="191" t="s">
        <v>453</v>
      </c>
      <c r="L523" s="196"/>
      <c r="M523" s="197" t="s">
        <v>17</v>
      </c>
      <c r="N523" s="198" t="s">
        <v>35</v>
      </c>
      <c r="P523" s="99">
        <f>O523*H523</f>
        <v>0</v>
      </c>
      <c r="Q523" s="99">
        <v>5.0000000000000001E-4</v>
      </c>
      <c r="R523" s="99">
        <f>Q523*H523</f>
        <v>3.1394999999999999E-2</v>
      </c>
      <c r="S523" s="99">
        <v>0</v>
      </c>
      <c r="T523" s="100">
        <f>S523*H523</f>
        <v>0</v>
      </c>
      <c r="AR523" s="101" t="s">
        <v>121</v>
      </c>
      <c r="AT523" s="101" t="s">
        <v>684</v>
      </c>
      <c r="AU523" s="101" t="s">
        <v>96</v>
      </c>
      <c r="AY523" s="11" t="s">
        <v>79</v>
      </c>
      <c r="BE523" s="102">
        <f>IF(N523="základní",J523,0)</f>
        <v>0</v>
      </c>
      <c r="BF523" s="102">
        <f>IF(N523="snížená",J523,0)</f>
        <v>0</v>
      </c>
      <c r="BG523" s="102">
        <f>IF(N523="zákl. přenesená",J523,0)</f>
        <v>0</v>
      </c>
      <c r="BH523" s="102">
        <f>IF(N523="sníž. přenesená",J523,0)</f>
        <v>0</v>
      </c>
      <c r="BI523" s="102">
        <f>IF(N523="nulová",J523,0)</f>
        <v>0</v>
      </c>
      <c r="BJ523" s="11" t="s">
        <v>82</v>
      </c>
      <c r="BK523" s="102">
        <f>ROUND(I523*H523,2)</f>
        <v>0</v>
      </c>
      <c r="BL523" s="11" t="s">
        <v>103</v>
      </c>
      <c r="BM523" s="101" t="s">
        <v>908</v>
      </c>
    </row>
    <row r="524" spans="2:65" s="18" customFormat="1">
      <c r="B524" s="19"/>
      <c r="D524" s="103" t="s">
        <v>89</v>
      </c>
      <c r="F524" s="104" t="s">
        <v>907</v>
      </c>
      <c r="I524" s="105"/>
      <c r="L524" s="19"/>
      <c r="M524" s="106"/>
      <c r="T524" s="107"/>
      <c r="AT524" s="11" t="s">
        <v>89</v>
      </c>
      <c r="AU524" s="11" t="s">
        <v>96</v>
      </c>
    </row>
    <row r="525" spans="2:65" s="18" customFormat="1" ht="19.5">
      <c r="B525" s="19"/>
      <c r="D525" s="103" t="s">
        <v>90</v>
      </c>
      <c r="F525" s="108" t="s">
        <v>877</v>
      </c>
      <c r="I525" s="105"/>
      <c r="L525" s="19"/>
      <c r="M525" s="106"/>
      <c r="T525" s="107"/>
      <c r="AT525" s="11" t="s">
        <v>90</v>
      </c>
      <c r="AU525" s="11" t="s">
        <v>96</v>
      </c>
    </row>
    <row r="526" spans="2:65" s="166" customFormat="1">
      <c r="B526" s="167"/>
      <c r="D526" s="103" t="s">
        <v>456</v>
      </c>
      <c r="E526" s="168" t="s">
        <v>17</v>
      </c>
      <c r="F526" s="169" t="s">
        <v>894</v>
      </c>
      <c r="H526" s="168" t="s">
        <v>17</v>
      </c>
      <c r="I526" s="170"/>
      <c r="L526" s="167"/>
      <c r="M526" s="171"/>
      <c r="T526" s="172"/>
      <c r="AT526" s="168" t="s">
        <v>456</v>
      </c>
      <c r="AU526" s="168" t="s">
        <v>96</v>
      </c>
      <c r="AV526" s="166" t="s">
        <v>82</v>
      </c>
      <c r="AW526" s="166" t="s">
        <v>197</v>
      </c>
      <c r="AX526" s="166" t="s">
        <v>78</v>
      </c>
      <c r="AY526" s="168" t="s">
        <v>79</v>
      </c>
    </row>
    <row r="527" spans="2:65" s="173" customFormat="1">
      <c r="B527" s="174"/>
      <c r="D527" s="103" t="s">
        <v>456</v>
      </c>
      <c r="E527" s="175" t="s">
        <v>17</v>
      </c>
      <c r="F527" s="176" t="s">
        <v>895</v>
      </c>
      <c r="H527" s="177">
        <v>59.8</v>
      </c>
      <c r="I527" s="178"/>
      <c r="L527" s="174"/>
      <c r="M527" s="179"/>
      <c r="T527" s="180"/>
      <c r="AT527" s="175" t="s">
        <v>456</v>
      </c>
      <c r="AU527" s="175" t="s">
        <v>96</v>
      </c>
      <c r="AV527" s="173" t="s">
        <v>9</v>
      </c>
      <c r="AW527" s="173" t="s">
        <v>197</v>
      </c>
      <c r="AX527" s="173" t="s">
        <v>82</v>
      </c>
      <c r="AY527" s="175" t="s">
        <v>79</v>
      </c>
    </row>
    <row r="528" spans="2:65" s="173" customFormat="1">
      <c r="B528" s="174"/>
      <c r="D528" s="103" t="s">
        <v>456</v>
      </c>
      <c r="F528" s="176" t="s">
        <v>909</v>
      </c>
      <c r="H528" s="177">
        <v>62.79</v>
      </c>
      <c r="I528" s="178"/>
      <c r="L528" s="174"/>
      <c r="M528" s="179"/>
      <c r="T528" s="180"/>
      <c r="AT528" s="175" t="s">
        <v>456</v>
      </c>
      <c r="AU528" s="175" t="s">
        <v>96</v>
      </c>
      <c r="AV528" s="173" t="s">
        <v>9</v>
      </c>
      <c r="AW528" s="173" t="s">
        <v>12</v>
      </c>
      <c r="AX528" s="173" t="s">
        <v>82</v>
      </c>
      <c r="AY528" s="175" t="s">
        <v>79</v>
      </c>
    </row>
    <row r="529" spans="2:65" s="18" customFormat="1" ht="24.2" customHeight="1">
      <c r="B529" s="19"/>
      <c r="C529" s="189" t="s">
        <v>318</v>
      </c>
      <c r="D529" s="200" t="s">
        <v>684</v>
      </c>
      <c r="E529" s="190" t="s">
        <v>910</v>
      </c>
      <c r="F529" s="191" t="s">
        <v>911</v>
      </c>
      <c r="G529" s="192" t="s">
        <v>816</v>
      </c>
      <c r="H529" s="193">
        <v>632.1</v>
      </c>
      <c r="I529" s="194"/>
      <c r="J529" s="195">
        <f>ROUND(I529*H529,2)</f>
        <v>0</v>
      </c>
      <c r="K529" s="191" t="s">
        <v>453</v>
      </c>
      <c r="L529" s="196"/>
      <c r="M529" s="197" t="s">
        <v>17</v>
      </c>
      <c r="N529" s="198" t="s">
        <v>35</v>
      </c>
      <c r="P529" s="99">
        <f>O529*H529</f>
        <v>0</v>
      </c>
      <c r="Q529" s="99">
        <v>4.0000000000000003E-5</v>
      </c>
      <c r="R529" s="99">
        <f>Q529*H529</f>
        <v>2.5284000000000004E-2</v>
      </c>
      <c r="S529" s="99">
        <v>0</v>
      </c>
      <c r="T529" s="100">
        <f>S529*H529</f>
        <v>0</v>
      </c>
      <c r="AR529" s="101" t="s">
        <v>121</v>
      </c>
      <c r="AT529" s="101" t="s">
        <v>684</v>
      </c>
      <c r="AU529" s="101" t="s">
        <v>96</v>
      </c>
      <c r="AY529" s="11" t="s">
        <v>79</v>
      </c>
      <c r="BE529" s="102">
        <f>IF(N529="základní",J529,0)</f>
        <v>0</v>
      </c>
      <c r="BF529" s="102">
        <f>IF(N529="snížená",J529,0)</f>
        <v>0</v>
      </c>
      <c r="BG529" s="102">
        <f>IF(N529="zákl. přenesená",J529,0)</f>
        <v>0</v>
      </c>
      <c r="BH529" s="102">
        <f>IF(N529="sníž. přenesená",J529,0)</f>
        <v>0</v>
      </c>
      <c r="BI529" s="102">
        <f>IF(N529="nulová",J529,0)</f>
        <v>0</v>
      </c>
      <c r="BJ529" s="11" t="s">
        <v>82</v>
      </c>
      <c r="BK529" s="102">
        <f>ROUND(I529*H529,2)</f>
        <v>0</v>
      </c>
      <c r="BL529" s="11" t="s">
        <v>103</v>
      </c>
      <c r="BM529" s="101" t="s">
        <v>912</v>
      </c>
    </row>
    <row r="530" spans="2:65" s="18" customFormat="1">
      <c r="B530" s="19"/>
      <c r="D530" s="103" t="s">
        <v>89</v>
      </c>
      <c r="F530" s="104" t="s">
        <v>911</v>
      </c>
      <c r="I530" s="105"/>
      <c r="L530" s="19"/>
      <c r="M530" s="106"/>
      <c r="T530" s="107"/>
      <c r="AT530" s="11" t="s">
        <v>89</v>
      </c>
      <c r="AU530" s="11" t="s">
        <v>96</v>
      </c>
    </row>
    <row r="531" spans="2:65" s="18" customFormat="1" ht="19.5">
      <c r="B531" s="19"/>
      <c r="D531" s="103" t="s">
        <v>90</v>
      </c>
      <c r="F531" s="108" t="s">
        <v>877</v>
      </c>
      <c r="I531" s="105"/>
      <c r="L531" s="19"/>
      <c r="M531" s="106"/>
      <c r="T531" s="107"/>
      <c r="AT531" s="11" t="s">
        <v>90</v>
      </c>
      <c r="AU531" s="11" t="s">
        <v>96</v>
      </c>
    </row>
    <row r="532" spans="2:65" s="166" customFormat="1">
      <c r="B532" s="167"/>
      <c r="D532" s="103" t="s">
        <v>456</v>
      </c>
      <c r="E532" s="168" t="s">
        <v>17</v>
      </c>
      <c r="F532" s="169" t="s">
        <v>903</v>
      </c>
      <c r="H532" s="168" t="s">
        <v>17</v>
      </c>
      <c r="I532" s="170"/>
      <c r="L532" s="167"/>
      <c r="M532" s="171"/>
      <c r="T532" s="172"/>
      <c r="AT532" s="168" t="s">
        <v>456</v>
      </c>
      <c r="AU532" s="168" t="s">
        <v>96</v>
      </c>
      <c r="AV532" s="166" t="s">
        <v>82</v>
      </c>
      <c r="AW532" s="166" t="s">
        <v>197</v>
      </c>
      <c r="AX532" s="166" t="s">
        <v>78</v>
      </c>
      <c r="AY532" s="168" t="s">
        <v>79</v>
      </c>
    </row>
    <row r="533" spans="2:65" s="173" customFormat="1">
      <c r="B533" s="174"/>
      <c r="D533" s="103" t="s">
        <v>456</v>
      </c>
      <c r="E533" s="175" t="s">
        <v>17</v>
      </c>
      <c r="F533" s="176" t="s">
        <v>904</v>
      </c>
      <c r="H533" s="177">
        <v>602</v>
      </c>
      <c r="I533" s="178"/>
      <c r="L533" s="174"/>
      <c r="M533" s="179"/>
      <c r="T533" s="180"/>
      <c r="AT533" s="175" t="s">
        <v>456</v>
      </c>
      <c r="AU533" s="175" t="s">
        <v>96</v>
      </c>
      <c r="AV533" s="173" t="s">
        <v>9</v>
      </c>
      <c r="AW533" s="173" t="s">
        <v>197</v>
      </c>
      <c r="AX533" s="173" t="s">
        <v>82</v>
      </c>
      <c r="AY533" s="175" t="s">
        <v>79</v>
      </c>
    </row>
    <row r="534" spans="2:65" s="173" customFormat="1">
      <c r="B534" s="174"/>
      <c r="D534" s="103" t="s">
        <v>456</v>
      </c>
      <c r="F534" s="176" t="s">
        <v>913</v>
      </c>
      <c r="H534" s="177">
        <v>632.1</v>
      </c>
      <c r="I534" s="178"/>
      <c r="L534" s="174"/>
      <c r="M534" s="179"/>
      <c r="T534" s="180"/>
      <c r="AT534" s="175" t="s">
        <v>456</v>
      </c>
      <c r="AU534" s="175" t="s">
        <v>96</v>
      </c>
      <c r="AV534" s="173" t="s">
        <v>9</v>
      </c>
      <c r="AW534" s="173" t="s">
        <v>12</v>
      </c>
      <c r="AX534" s="173" t="s">
        <v>82</v>
      </c>
      <c r="AY534" s="175" t="s">
        <v>79</v>
      </c>
    </row>
    <row r="535" spans="2:65" s="18" customFormat="1" ht="24.2" customHeight="1">
      <c r="B535" s="19"/>
      <c r="C535" s="189" t="s">
        <v>914</v>
      </c>
      <c r="D535" s="200" t="s">
        <v>684</v>
      </c>
      <c r="E535" s="190" t="s">
        <v>915</v>
      </c>
      <c r="F535" s="191" t="s">
        <v>916</v>
      </c>
      <c r="G535" s="192" t="s">
        <v>816</v>
      </c>
      <c r="H535" s="193">
        <v>702.45</v>
      </c>
      <c r="I535" s="194"/>
      <c r="J535" s="195">
        <f>ROUND(I535*H535,2)</f>
        <v>0</v>
      </c>
      <c r="K535" s="191" t="s">
        <v>453</v>
      </c>
      <c r="L535" s="196"/>
      <c r="M535" s="197" t="s">
        <v>17</v>
      </c>
      <c r="N535" s="198" t="s">
        <v>35</v>
      </c>
      <c r="P535" s="99">
        <f>O535*H535</f>
        <v>0</v>
      </c>
      <c r="Q535" s="99">
        <v>3.0000000000000001E-5</v>
      </c>
      <c r="R535" s="99">
        <f>Q535*H535</f>
        <v>2.1073500000000002E-2</v>
      </c>
      <c r="S535" s="99">
        <v>0</v>
      </c>
      <c r="T535" s="100">
        <f>S535*H535</f>
        <v>0</v>
      </c>
      <c r="AR535" s="101" t="s">
        <v>121</v>
      </c>
      <c r="AT535" s="101" t="s">
        <v>684</v>
      </c>
      <c r="AU535" s="101" t="s">
        <v>96</v>
      </c>
      <c r="AY535" s="11" t="s">
        <v>79</v>
      </c>
      <c r="BE535" s="102">
        <f>IF(N535="základní",J535,0)</f>
        <v>0</v>
      </c>
      <c r="BF535" s="102">
        <f>IF(N535="snížená",J535,0)</f>
        <v>0</v>
      </c>
      <c r="BG535" s="102">
        <f>IF(N535="zákl. přenesená",J535,0)</f>
        <v>0</v>
      </c>
      <c r="BH535" s="102">
        <f>IF(N535="sníž. přenesená",J535,0)</f>
        <v>0</v>
      </c>
      <c r="BI535" s="102">
        <f>IF(N535="nulová",J535,0)</f>
        <v>0</v>
      </c>
      <c r="BJ535" s="11" t="s">
        <v>82</v>
      </c>
      <c r="BK535" s="102">
        <f>ROUND(I535*H535,2)</f>
        <v>0</v>
      </c>
      <c r="BL535" s="11" t="s">
        <v>103</v>
      </c>
      <c r="BM535" s="101" t="s">
        <v>917</v>
      </c>
    </row>
    <row r="536" spans="2:65" s="18" customFormat="1" ht="19.5">
      <c r="B536" s="19"/>
      <c r="D536" s="103" t="s">
        <v>89</v>
      </c>
      <c r="F536" s="104" t="s">
        <v>916</v>
      </c>
      <c r="I536" s="105"/>
      <c r="L536" s="19"/>
      <c r="M536" s="106"/>
      <c r="T536" s="107"/>
      <c r="AT536" s="11" t="s">
        <v>89</v>
      </c>
      <c r="AU536" s="11" t="s">
        <v>96</v>
      </c>
    </row>
    <row r="537" spans="2:65" s="18" customFormat="1" ht="19.5">
      <c r="B537" s="19"/>
      <c r="D537" s="103" t="s">
        <v>90</v>
      </c>
      <c r="F537" s="108" t="s">
        <v>877</v>
      </c>
      <c r="I537" s="105"/>
      <c r="L537" s="19"/>
      <c r="M537" s="106"/>
      <c r="T537" s="107"/>
      <c r="AT537" s="11" t="s">
        <v>90</v>
      </c>
      <c r="AU537" s="11" t="s">
        <v>96</v>
      </c>
    </row>
    <row r="538" spans="2:65" s="166" customFormat="1">
      <c r="B538" s="167"/>
      <c r="D538" s="103" t="s">
        <v>456</v>
      </c>
      <c r="E538" s="168" t="s">
        <v>17</v>
      </c>
      <c r="F538" s="169" t="s">
        <v>896</v>
      </c>
      <c r="H538" s="168" t="s">
        <v>17</v>
      </c>
      <c r="I538" s="170"/>
      <c r="L538" s="167"/>
      <c r="M538" s="171"/>
      <c r="T538" s="172"/>
      <c r="AT538" s="168" t="s">
        <v>456</v>
      </c>
      <c r="AU538" s="168" t="s">
        <v>96</v>
      </c>
      <c r="AV538" s="166" t="s">
        <v>82</v>
      </c>
      <c r="AW538" s="166" t="s">
        <v>197</v>
      </c>
      <c r="AX538" s="166" t="s">
        <v>78</v>
      </c>
      <c r="AY538" s="168" t="s">
        <v>79</v>
      </c>
    </row>
    <row r="539" spans="2:65" s="173" customFormat="1">
      <c r="B539" s="174"/>
      <c r="D539" s="103" t="s">
        <v>456</v>
      </c>
      <c r="E539" s="175" t="s">
        <v>17</v>
      </c>
      <c r="F539" s="176" t="s">
        <v>897</v>
      </c>
      <c r="H539" s="177">
        <v>344</v>
      </c>
      <c r="I539" s="178"/>
      <c r="L539" s="174"/>
      <c r="M539" s="179"/>
      <c r="T539" s="180"/>
      <c r="AT539" s="175" t="s">
        <v>456</v>
      </c>
      <c r="AU539" s="175" t="s">
        <v>96</v>
      </c>
      <c r="AV539" s="173" t="s">
        <v>9</v>
      </c>
      <c r="AW539" s="173" t="s">
        <v>197</v>
      </c>
      <c r="AX539" s="173" t="s">
        <v>78</v>
      </c>
      <c r="AY539" s="175" t="s">
        <v>79</v>
      </c>
    </row>
    <row r="540" spans="2:65" s="166" customFormat="1">
      <c r="B540" s="167"/>
      <c r="D540" s="103" t="s">
        <v>456</v>
      </c>
      <c r="E540" s="168" t="s">
        <v>17</v>
      </c>
      <c r="F540" s="169" t="s">
        <v>898</v>
      </c>
      <c r="H540" s="168" t="s">
        <v>17</v>
      </c>
      <c r="I540" s="170"/>
      <c r="L540" s="167"/>
      <c r="M540" s="171"/>
      <c r="T540" s="172"/>
      <c r="AT540" s="168" t="s">
        <v>456</v>
      </c>
      <c r="AU540" s="168" t="s">
        <v>96</v>
      </c>
      <c r="AV540" s="166" t="s">
        <v>82</v>
      </c>
      <c r="AW540" s="166" t="s">
        <v>197</v>
      </c>
      <c r="AX540" s="166" t="s">
        <v>78</v>
      </c>
      <c r="AY540" s="168" t="s">
        <v>79</v>
      </c>
    </row>
    <row r="541" spans="2:65" s="173" customFormat="1">
      <c r="B541" s="174"/>
      <c r="D541" s="103" t="s">
        <v>456</v>
      </c>
      <c r="E541" s="175" t="s">
        <v>17</v>
      </c>
      <c r="F541" s="176" t="s">
        <v>899</v>
      </c>
      <c r="H541" s="177">
        <v>325</v>
      </c>
      <c r="I541" s="178"/>
      <c r="L541" s="174"/>
      <c r="M541" s="179"/>
      <c r="T541" s="180"/>
      <c r="AT541" s="175" t="s">
        <v>456</v>
      </c>
      <c r="AU541" s="175" t="s">
        <v>96</v>
      </c>
      <c r="AV541" s="173" t="s">
        <v>9</v>
      </c>
      <c r="AW541" s="173" t="s">
        <v>197</v>
      </c>
      <c r="AX541" s="173" t="s">
        <v>78</v>
      </c>
      <c r="AY541" s="175" t="s">
        <v>79</v>
      </c>
    </row>
    <row r="542" spans="2:65" s="181" customFormat="1">
      <c r="B542" s="182"/>
      <c r="D542" s="103" t="s">
        <v>456</v>
      </c>
      <c r="E542" s="183" t="s">
        <v>17</v>
      </c>
      <c r="F542" s="184" t="s">
        <v>491</v>
      </c>
      <c r="H542" s="185">
        <v>669</v>
      </c>
      <c r="I542" s="186"/>
      <c r="L542" s="182"/>
      <c r="M542" s="187"/>
      <c r="T542" s="188"/>
      <c r="AT542" s="183" t="s">
        <v>456</v>
      </c>
      <c r="AU542" s="183" t="s">
        <v>96</v>
      </c>
      <c r="AV542" s="181" t="s">
        <v>103</v>
      </c>
      <c r="AW542" s="181" t="s">
        <v>197</v>
      </c>
      <c r="AX542" s="181" t="s">
        <v>82</v>
      </c>
      <c r="AY542" s="183" t="s">
        <v>79</v>
      </c>
    </row>
    <row r="543" spans="2:65" s="173" customFormat="1">
      <c r="B543" s="174"/>
      <c r="D543" s="103" t="s">
        <v>456</v>
      </c>
      <c r="F543" s="176" t="s">
        <v>918</v>
      </c>
      <c r="H543" s="177">
        <v>702.45</v>
      </c>
      <c r="I543" s="178"/>
      <c r="L543" s="174"/>
      <c r="M543" s="179"/>
      <c r="T543" s="180"/>
      <c r="AT543" s="175" t="s">
        <v>456</v>
      </c>
      <c r="AU543" s="175" t="s">
        <v>96</v>
      </c>
      <c r="AV543" s="173" t="s">
        <v>9</v>
      </c>
      <c r="AW543" s="173" t="s">
        <v>12</v>
      </c>
      <c r="AX543" s="173" t="s">
        <v>82</v>
      </c>
      <c r="AY543" s="175" t="s">
        <v>79</v>
      </c>
    </row>
    <row r="544" spans="2:65" s="18" customFormat="1" ht="24.2" customHeight="1">
      <c r="B544" s="19"/>
      <c r="C544" s="189" t="s">
        <v>919</v>
      </c>
      <c r="D544" s="200" t="s">
        <v>684</v>
      </c>
      <c r="E544" s="190" t="s">
        <v>920</v>
      </c>
      <c r="F544" s="191" t="s">
        <v>921</v>
      </c>
      <c r="G544" s="192" t="s">
        <v>816</v>
      </c>
      <c r="H544" s="193">
        <v>271.95</v>
      </c>
      <c r="I544" s="194"/>
      <c r="J544" s="195">
        <f>ROUND(I544*H544,2)</f>
        <v>0</v>
      </c>
      <c r="K544" s="191" t="s">
        <v>453</v>
      </c>
      <c r="L544" s="196"/>
      <c r="M544" s="197" t="s">
        <v>17</v>
      </c>
      <c r="N544" s="198" t="s">
        <v>35</v>
      </c>
      <c r="P544" s="99">
        <f>O544*H544</f>
        <v>0</v>
      </c>
      <c r="Q544" s="99">
        <v>2.9999999999999997E-4</v>
      </c>
      <c r="R544" s="99">
        <f>Q544*H544</f>
        <v>8.1584999999999991E-2</v>
      </c>
      <c r="S544" s="99">
        <v>0</v>
      </c>
      <c r="T544" s="100">
        <f>S544*H544</f>
        <v>0</v>
      </c>
      <c r="AR544" s="101" t="s">
        <v>121</v>
      </c>
      <c r="AT544" s="101" t="s">
        <v>684</v>
      </c>
      <c r="AU544" s="101" t="s">
        <v>96</v>
      </c>
      <c r="AY544" s="11" t="s">
        <v>79</v>
      </c>
      <c r="BE544" s="102">
        <f>IF(N544="základní",J544,0)</f>
        <v>0</v>
      </c>
      <c r="BF544" s="102">
        <f>IF(N544="snížená",J544,0)</f>
        <v>0</v>
      </c>
      <c r="BG544" s="102">
        <f>IF(N544="zákl. přenesená",J544,0)</f>
        <v>0</v>
      </c>
      <c r="BH544" s="102">
        <f>IF(N544="sníž. přenesená",J544,0)</f>
        <v>0</v>
      </c>
      <c r="BI544" s="102">
        <f>IF(N544="nulová",J544,0)</f>
        <v>0</v>
      </c>
      <c r="BJ544" s="11" t="s">
        <v>82</v>
      </c>
      <c r="BK544" s="102">
        <f>ROUND(I544*H544,2)</f>
        <v>0</v>
      </c>
      <c r="BL544" s="11" t="s">
        <v>103</v>
      </c>
      <c r="BM544" s="101" t="s">
        <v>922</v>
      </c>
    </row>
    <row r="545" spans="2:65" s="18" customFormat="1" ht="19.5">
      <c r="B545" s="19"/>
      <c r="D545" s="103" t="s">
        <v>89</v>
      </c>
      <c r="F545" s="104" t="s">
        <v>921</v>
      </c>
      <c r="I545" s="105"/>
      <c r="L545" s="19"/>
      <c r="M545" s="106"/>
      <c r="T545" s="107"/>
      <c r="AT545" s="11" t="s">
        <v>89</v>
      </c>
      <c r="AU545" s="11" t="s">
        <v>96</v>
      </c>
    </row>
    <row r="546" spans="2:65" s="18" customFormat="1" ht="19.5">
      <c r="B546" s="19"/>
      <c r="D546" s="103" t="s">
        <v>90</v>
      </c>
      <c r="F546" s="108" t="s">
        <v>877</v>
      </c>
      <c r="I546" s="105"/>
      <c r="L546" s="19"/>
      <c r="M546" s="106"/>
      <c r="T546" s="107"/>
      <c r="AT546" s="11" t="s">
        <v>90</v>
      </c>
      <c r="AU546" s="11" t="s">
        <v>96</v>
      </c>
    </row>
    <row r="547" spans="2:65" s="166" customFormat="1">
      <c r="B547" s="167"/>
      <c r="D547" s="103" t="s">
        <v>456</v>
      </c>
      <c r="E547" s="168" t="s">
        <v>17</v>
      </c>
      <c r="F547" s="169" t="s">
        <v>902</v>
      </c>
      <c r="H547" s="168" t="s">
        <v>17</v>
      </c>
      <c r="I547" s="170"/>
      <c r="L547" s="167"/>
      <c r="M547" s="171"/>
      <c r="T547" s="172"/>
      <c r="AT547" s="168" t="s">
        <v>456</v>
      </c>
      <c r="AU547" s="168" t="s">
        <v>96</v>
      </c>
      <c r="AV547" s="166" t="s">
        <v>82</v>
      </c>
      <c r="AW547" s="166" t="s">
        <v>197</v>
      </c>
      <c r="AX547" s="166" t="s">
        <v>78</v>
      </c>
      <c r="AY547" s="168" t="s">
        <v>79</v>
      </c>
    </row>
    <row r="548" spans="2:65" s="173" customFormat="1">
      <c r="B548" s="174"/>
      <c r="D548" s="103" t="s">
        <v>456</v>
      </c>
      <c r="E548" s="175" t="s">
        <v>17</v>
      </c>
      <c r="F548" s="176" t="s">
        <v>901</v>
      </c>
      <c r="H548" s="177">
        <v>259</v>
      </c>
      <c r="I548" s="178"/>
      <c r="L548" s="174"/>
      <c r="M548" s="179"/>
      <c r="T548" s="180"/>
      <c r="AT548" s="175" t="s">
        <v>456</v>
      </c>
      <c r="AU548" s="175" t="s">
        <v>96</v>
      </c>
      <c r="AV548" s="173" t="s">
        <v>9</v>
      </c>
      <c r="AW548" s="173" t="s">
        <v>197</v>
      </c>
      <c r="AX548" s="173" t="s">
        <v>82</v>
      </c>
      <c r="AY548" s="175" t="s">
        <v>79</v>
      </c>
    </row>
    <row r="549" spans="2:65" s="173" customFormat="1">
      <c r="B549" s="174"/>
      <c r="D549" s="103" t="s">
        <v>456</v>
      </c>
      <c r="F549" s="176" t="s">
        <v>923</v>
      </c>
      <c r="H549" s="177">
        <v>271.95</v>
      </c>
      <c r="I549" s="178"/>
      <c r="L549" s="174"/>
      <c r="M549" s="179"/>
      <c r="T549" s="180"/>
      <c r="AT549" s="175" t="s">
        <v>456</v>
      </c>
      <c r="AU549" s="175" t="s">
        <v>96</v>
      </c>
      <c r="AV549" s="173" t="s">
        <v>9</v>
      </c>
      <c r="AW549" s="173" t="s">
        <v>12</v>
      </c>
      <c r="AX549" s="173" t="s">
        <v>82</v>
      </c>
      <c r="AY549" s="175" t="s">
        <v>79</v>
      </c>
    </row>
    <row r="550" spans="2:65" s="18" customFormat="1" ht="24.2" customHeight="1">
      <c r="B550" s="19"/>
      <c r="C550" s="189" t="s">
        <v>924</v>
      </c>
      <c r="D550" s="200" t="s">
        <v>684</v>
      </c>
      <c r="E550" s="190" t="s">
        <v>925</v>
      </c>
      <c r="F550" s="191" t="s">
        <v>926</v>
      </c>
      <c r="G550" s="192" t="s">
        <v>816</v>
      </c>
      <c r="H550" s="193">
        <v>271.95</v>
      </c>
      <c r="I550" s="194"/>
      <c r="J550" s="195">
        <f>ROUND(I550*H550,2)</f>
        <v>0</v>
      </c>
      <c r="K550" s="191" t="s">
        <v>453</v>
      </c>
      <c r="L550" s="196"/>
      <c r="M550" s="197" t="s">
        <v>17</v>
      </c>
      <c r="N550" s="198" t="s">
        <v>35</v>
      </c>
      <c r="P550" s="99">
        <f>O550*H550</f>
        <v>0</v>
      </c>
      <c r="Q550" s="99">
        <v>2.0000000000000001E-4</v>
      </c>
      <c r="R550" s="99">
        <f>Q550*H550</f>
        <v>5.4390000000000001E-2</v>
      </c>
      <c r="S550" s="99">
        <v>0</v>
      </c>
      <c r="T550" s="100">
        <f>S550*H550</f>
        <v>0</v>
      </c>
      <c r="AR550" s="101" t="s">
        <v>121</v>
      </c>
      <c r="AT550" s="101" t="s">
        <v>684</v>
      </c>
      <c r="AU550" s="101" t="s">
        <v>96</v>
      </c>
      <c r="AY550" s="11" t="s">
        <v>79</v>
      </c>
      <c r="BE550" s="102">
        <f>IF(N550="základní",J550,0)</f>
        <v>0</v>
      </c>
      <c r="BF550" s="102">
        <f>IF(N550="snížená",J550,0)</f>
        <v>0</v>
      </c>
      <c r="BG550" s="102">
        <f>IF(N550="zákl. přenesená",J550,0)</f>
        <v>0</v>
      </c>
      <c r="BH550" s="102">
        <f>IF(N550="sníž. přenesená",J550,0)</f>
        <v>0</v>
      </c>
      <c r="BI550" s="102">
        <f>IF(N550="nulová",J550,0)</f>
        <v>0</v>
      </c>
      <c r="BJ550" s="11" t="s">
        <v>82</v>
      </c>
      <c r="BK550" s="102">
        <f>ROUND(I550*H550,2)</f>
        <v>0</v>
      </c>
      <c r="BL550" s="11" t="s">
        <v>103</v>
      </c>
      <c r="BM550" s="101" t="s">
        <v>927</v>
      </c>
    </row>
    <row r="551" spans="2:65" s="18" customFormat="1" ht="19.5">
      <c r="B551" s="19"/>
      <c r="D551" s="103" t="s">
        <v>89</v>
      </c>
      <c r="F551" s="104" t="s">
        <v>926</v>
      </c>
      <c r="I551" s="105"/>
      <c r="L551" s="19"/>
      <c r="M551" s="106"/>
      <c r="T551" s="107"/>
      <c r="AT551" s="11" t="s">
        <v>89</v>
      </c>
      <c r="AU551" s="11" t="s">
        <v>96</v>
      </c>
    </row>
    <row r="552" spans="2:65" s="18" customFormat="1" ht="19.5">
      <c r="B552" s="19"/>
      <c r="D552" s="103" t="s">
        <v>90</v>
      </c>
      <c r="F552" s="108" t="s">
        <v>877</v>
      </c>
      <c r="I552" s="105"/>
      <c r="L552" s="19"/>
      <c r="M552" s="106"/>
      <c r="T552" s="107"/>
      <c r="AT552" s="11" t="s">
        <v>90</v>
      </c>
      <c r="AU552" s="11" t="s">
        <v>96</v>
      </c>
    </row>
    <row r="553" spans="2:65" s="166" customFormat="1">
      <c r="B553" s="167"/>
      <c r="D553" s="103" t="s">
        <v>456</v>
      </c>
      <c r="E553" s="168" t="s">
        <v>17</v>
      </c>
      <c r="F553" s="169" t="s">
        <v>900</v>
      </c>
      <c r="H553" s="168" t="s">
        <v>17</v>
      </c>
      <c r="I553" s="170"/>
      <c r="L553" s="167"/>
      <c r="M553" s="171"/>
      <c r="T553" s="172"/>
      <c r="AT553" s="168" t="s">
        <v>456</v>
      </c>
      <c r="AU553" s="168" t="s">
        <v>96</v>
      </c>
      <c r="AV553" s="166" t="s">
        <v>82</v>
      </c>
      <c r="AW553" s="166" t="s">
        <v>197</v>
      </c>
      <c r="AX553" s="166" t="s">
        <v>78</v>
      </c>
      <c r="AY553" s="168" t="s">
        <v>79</v>
      </c>
    </row>
    <row r="554" spans="2:65" s="173" customFormat="1">
      <c r="B554" s="174"/>
      <c r="D554" s="103" t="s">
        <v>456</v>
      </c>
      <c r="E554" s="175" t="s">
        <v>17</v>
      </c>
      <c r="F554" s="176" t="s">
        <v>901</v>
      </c>
      <c r="H554" s="177">
        <v>259</v>
      </c>
      <c r="I554" s="178"/>
      <c r="L554" s="174"/>
      <c r="M554" s="179"/>
      <c r="T554" s="180"/>
      <c r="AT554" s="175" t="s">
        <v>456</v>
      </c>
      <c r="AU554" s="175" t="s">
        <v>96</v>
      </c>
      <c r="AV554" s="173" t="s">
        <v>9</v>
      </c>
      <c r="AW554" s="173" t="s">
        <v>197</v>
      </c>
      <c r="AX554" s="173" t="s">
        <v>82</v>
      </c>
      <c r="AY554" s="175" t="s">
        <v>79</v>
      </c>
    </row>
    <row r="555" spans="2:65" s="173" customFormat="1">
      <c r="B555" s="174"/>
      <c r="D555" s="103" t="s">
        <v>456</v>
      </c>
      <c r="F555" s="176" t="s">
        <v>923</v>
      </c>
      <c r="H555" s="177">
        <v>271.95</v>
      </c>
      <c r="I555" s="178"/>
      <c r="L555" s="174"/>
      <c r="M555" s="179"/>
      <c r="T555" s="180"/>
      <c r="AT555" s="175" t="s">
        <v>456</v>
      </c>
      <c r="AU555" s="175" t="s">
        <v>96</v>
      </c>
      <c r="AV555" s="173" t="s">
        <v>9</v>
      </c>
      <c r="AW555" s="173" t="s">
        <v>12</v>
      </c>
      <c r="AX555" s="173" t="s">
        <v>82</v>
      </c>
      <c r="AY555" s="175" t="s">
        <v>79</v>
      </c>
    </row>
    <row r="556" spans="2:65" s="18" customFormat="1" ht="24.2" customHeight="1">
      <c r="B556" s="19"/>
      <c r="C556" s="90" t="s">
        <v>928</v>
      </c>
      <c r="D556" s="201" t="s">
        <v>83</v>
      </c>
      <c r="E556" s="91" t="s">
        <v>929</v>
      </c>
      <c r="F556" s="92" t="s">
        <v>930</v>
      </c>
      <c r="G556" s="93" t="s">
        <v>452</v>
      </c>
      <c r="H556" s="94">
        <v>1912.4760000000001</v>
      </c>
      <c r="I556" s="95"/>
      <c r="J556" s="96">
        <f>ROUND(I556*H556,2)</f>
        <v>0</v>
      </c>
      <c r="K556" s="92" t="s">
        <v>453</v>
      </c>
      <c r="L556" s="19"/>
      <c r="M556" s="97" t="s">
        <v>17</v>
      </c>
      <c r="N556" s="98" t="s">
        <v>35</v>
      </c>
      <c r="P556" s="99">
        <f>O556*H556</f>
        <v>0</v>
      </c>
      <c r="Q556" s="99">
        <v>2.0000000000000001E-4</v>
      </c>
      <c r="R556" s="99">
        <f>Q556*H556</f>
        <v>0.38249520000000004</v>
      </c>
      <c r="S556" s="99">
        <v>0</v>
      </c>
      <c r="T556" s="100">
        <f>S556*H556</f>
        <v>0</v>
      </c>
      <c r="AR556" s="101" t="s">
        <v>103</v>
      </c>
      <c r="AT556" s="101" t="s">
        <v>83</v>
      </c>
      <c r="AU556" s="101" t="s">
        <v>96</v>
      </c>
      <c r="AY556" s="11" t="s">
        <v>79</v>
      </c>
      <c r="BE556" s="102">
        <f>IF(N556="základní",J556,0)</f>
        <v>0</v>
      </c>
      <c r="BF556" s="102">
        <f>IF(N556="snížená",J556,0)</f>
        <v>0</v>
      </c>
      <c r="BG556" s="102">
        <f>IF(N556="zákl. přenesená",J556,0)</f>
        <v>0</v>
      </c>
      <c r="BH556" s="102">
        <f>IF(N556="sníž. přenesená",J556,0)</f>
        <v>0</v>
      </c>
      <c r="BI556" s="102">
        <f>IF(N556="nulová",J556,0)</f>
        <v>0</v>
      </c>
      <c r="BJ556" s="11" t="s">
        <v>82</v>
      </c>
      <c r="BK556" s="102">
        <f>ROUND(I556*H556,2)</f>
        <v>0</v>
      </c>
      <c r="BL556" s="11" t="s">
        <v>103</v>
      </c>
      <c r="BM556" s="101" t="s">
        <v>931</v>
      </c>
    </row>
    <row r="557" spans="2:65" s="18" customFormat="1" ht="19.5">
      <c r="B557" s="19"/>
      <c r="D557" s="103" t="s">
        <v>89</v>
      </c>
      <c r="F557" s="104" t="s">
        <v>932</v>
      </c>
      <c r="I557" s="105"/>
      <c r="L557" s="19"/>
      <c r="M557" s="106"/>
      <c r="T557" s="107"/>
      <c r="AT557" s="11" t="s">
        <v>89</v>
      </c>
      <c r="AU557" s="11" t="s">
        <v>96</v>
      </c>
    </row>
    <row r="558" spans="2:65" s="18" customFormat="1" ht="19.5">
      <c r="B558" s="19"/>
      <c r="D558" s="103" t="s">
        <v>90</v>
      </c>
      <c r="F558" s="108" t="s">
        <v>5485</v>
      </c>
      <c r="I558" s="105"/>
      <c r="L558" s="19"/>
      <c r="M558" s="106"/>
      <c r="T558" s="107"/>
      <c r="AT558" s="11" t="s">
        <v>90</v>
      </c>
      <c r="AU558" s="11" t="s">
        <v>96</v>
      </c>
    </row>
    <row r="559" spans="2:65" s="173" customFormat="1">
      <c r="B559" s="174"/>
      <c r="D559" s="103" t="s">
        <v>456</v>
      </c>
      <c r="E559" s="175" t="s">
        <v>17</v>
      </c>
      <c r="F559" s="176" t="s">
        <v>351</v>
      </c>
      <c r="H559" s="177">
        <v>1802.2560000000001</v>
      </c>
      <c r="I559" s="178"/>
      <c r="L559" s="174"/>
      <c r="M559" s="179"/>
      <c r="T559" s="180"/>
      <c r="AT559" s="175" t="s">
        <v>456</v>
      </c>
      <c r="AU559" s="175" t="s">
        <v>96</v>
      </c>
      <c r="AV559" s="173" t="s">
        <v>9</v>
      </c>
      <c r="AW559" s="173" t="s">
        <v>197</v>
      </c>
      <c r="AX559" s="173" t="s">
        <v>78</v>
      </c>
      <c r="AY559" s="175" t="s">
        <v>79</v>
      </c>
    </row>
    <row r="560" spans="2:65" s="173" customFormat="1">
      <c r="B560" s="174"/>
      <c r="D560" s="103" t="s">
        <v>456</v>
      </c>
      <c r="E560" s="175" t="s">
        <v>17</v>
      </c>
      <c r="F560" s="176" t="s">
        <v>871</v>
      </c>
      <c r="H560" s="177">
        <v>110.22</v>
      </c>
      <c r="I560" s="178"/>
      <c r="L560" s="174"/>
      <c r="M560" s="179"/>
      <c r="T560" s="180"/>
      <c r="AT560" s="175" t="s">
        <v>456</v>
      </c>
      <c r="AU560" s="175" t="s">
        <v>96</v>
      </c>
      <c r="AV560" s="173" t="s">
        <v>9</v>
      </c>
      <c r="AW560" s="173" t="s">
        <v>197</v>
      </c>
      <c r="AX560" s="173" t="s">
        <v>78</v>
      </c>
      <c r="AY560" s="175" t="s">
        <v>79</v>
      </c>
    </row>
    <row r="561" spans="2:65" s="181" customFormat="1">
      <c r="B561" s="182"/>
      <c r="D561" s="103" t="s">
        <v>456</v>
      </c>
      <c r="E561" s="183" t="s">
        <v>17</v>
      </c>
      <c r="F561" s="184" t="s">
        <v>491</v>
      </c>
      <c r="H561" s="185">
        <v>1912.4760000000001</v>
      </c>
      <c r="I561" s="186"/>
      <c r="L561" s="182"/>
      <c r="M561" s="187"/>
      <c r="T561" s="188"/>
      <c r="AT561" s="183" t="s">
        <v>456</v>
      </c>
      <c r="AU561" s="183" t="s">
        <v>96</v>
      </c>
      <c r="AV561" s="181" t="s">
        <v>103</v>
      </c>
      <c r="AW561" s="181" t="s">
        <v>197</v>
      </c>
      <c r="AX561" s="181" t="s">
        <v>82</v>
      </c>
      <c r="AY561" s="183" t="s">
        <v>79</v>
      </c>
    </row>
    <row r="562" spans="2:65" s="18" customFormat="1" ht="24.2" customHeight="1">
      <c r="B562" s="19"/>
      <c r="C562" s="90" t="s">
        <v>933</v>
      </c>
      <c r="D562" s="201" t="s">
        <v>83</v>
      </c>
      <c r="E562" s="91" t="s">
        <v>934</v>
      </c>
      <c r="F562" s="92" t="s">
        <v>935</v>
      </c>
      <c r="G562" s="93" t="s">
        <v>452</v>
      </c>
      <c r="H562" s="94">
        <v>1912.4760000000001</v>
      </c>
      <c r="I562" s="95"/>
      <c r="J562" s="96">
        <f>ROUND(I562*H562,2)</f>
        <v>0</v>
      </c>
      <c r="K562" s="92" t="s">
        <v>453</v>
      </c>
      <c r="L562" s="19"/>
      <c r="M562" s="97" t="s">
        <v>17</v>
      </c>
      <c r="N562" s="98" t="s">
        <v>35</v>
      </c>
      <c r="P562" s="99">
        <f>O562*H562</f>
        <v>0</v>
      </c>
      <c r="Q562" s="99">
        <v>2.7499999999999998E-3</v>
      </c>
      <c r="R562" s="99">
        <f>Q562*H562</f>
        <v>5.259309</v>
      </c>
      <c r="S562" s="99">
        <v>0</v>
      </c>
      <c r="T562" s="100">
        <f>S562*H562</f>
        <v>0</v>
      </c>
      <c r="AR562" s="101" t="s">
        <v>103</v>
      </c>
      <c r="AT562" s="101" t="s">
        <v>83</v>
      </c>
      <c r="AU562" s="101" t="s">
        <v>96</v>
      </c>
      <c r="AY562" s="11" t="s">
        <v>79</v>
      </c>
      <c r="BE562" s="102">
        <f>IF(N562="základní",J562,0)</f>
        <v>0</v>
      </c>
      <c r="BF562" s="102">
        <f>IF(N562="snížená",J562,0)</f>
        <v>0</v>
      </c>
      <c r="BG562" s="102">
        <f>IF(N562="zákl. přenesená",J562,0)</f>
        <v>0</v>
      </c>
      <c r="BH562" s="102">
        <f>IF(N562="sníž. přenesená",J562,0)</f>
        <v>0</v>
      </c>
      <c r="BI562" s="102">
        <f>IF(N562="nulová",J562,0)</f>
        <v>0</v>
      </c>
      <c r="BJ562" s="11" t="s">
        <v>82</v>
      </c>
      <c r="BK562" s="102">
        <f>ROUND(I562*H562,2)</f>
        <v>0</v>
      </c>
      <c r="BL562" s="11" t="s">
        <v>103</v>
      </c>
      <c r="BM562" s="101" t="s">
        <v>936</v>
      </c>
    </row>
    <row r="563" spans="2:65" s="18" customFormat="1" ht="19.5">
      <c r="B563" s="19"/>
      <c r="D563" s="103" t="s">
        <v>89</v>
      </c>
      <c r="F563" s="104" t="s">
        <v>937</v>
      </c>
      <c r="I563" s="105"/>
      <c r="L563" s="19"/>
      <c r="M563" s="106"/>
      <c r="T563" s="107"/>
      <c r="AT563" s="11" t="s">
        <v>89</v>
      </c>
      <c r="AU563" s="11" t="s">
        <v>96</v>
      </c>
    </row>
    <row r="564" spans="2:65" s="18" customFormat="1" ht="19.5">
      <c r="B564" s="19"/>
      <c r="D564" s="103" t="s">
        <v>90</v>
      </c>
      <c r="F564" s="108" t="s">
        <v>5485</v>
      </c>
      <c r="I564" s="105"/>
      <c r="L564" s="19"/>
      <c r="M564" s="106"/>
      <c r="T564" s="107"/>
      <c r="AT564" s="11" t="s">
        <v>90</v>
      </c>
      <c r="AU564" s="11" t="s">
        <v>96</v>
      </c>
    </row>
    <row r="565" spans="2:65" s="173" customFormat="1">
      <c r="B565" s="174"/>
      <c r="D565" s="103" t="s">
        <v>456</v>
      </c>
      <c r="E565" s="175" t="s">
        <v>17</v>
      </c>
      <c r="F565" s="176" t="s">
        <v>351</v>
      </c>
      <c r="H565" s="177">
        <v>1802.2560000000001</v>
      </c>
      <c r="I565" s="178"/>
      <c r="L565" s="174"/>
      <c r="M565" s="179"/>
      <c r="T565" s="180"/>
      <c r="AT565" s="175" t="s">
        <v>456</v>
      </c>
      <c r="AU565" s="175" t="s">
        <v>96</v>
      </c>
      <c r="AV565" s="173" t="s">
        <v>9</v>
      </c>
      <c r="AW565" s="173" t="s">
        <v>197</v>
      </c>
      <c r="AX565" s="173" t="s">
        <v>78</v>
      </c>
      <c r="AY565" s="175" t="s">
        <v>79</v>
      </c>
    </row>
    <row r="566" spans="2:65" s="173" customFormat="1">
      <c r="B566" s="174"/>
      <c r="D566" s="103" t="s">
        <v>456</v>
      </c>
      <c r="E566" s="175" t="s">
        <v>17</v>
      </c>
      <c r="F566" s="176" t="s">
        <v>871</v>
      </c>
      <c r="H566" s="177">
        <v>110.22</v>
      </c>
      <c r="I566" s="178"/>
      <c r="L566" s="174"/>
      <c r="M566" s="179"/>
      <c r="T566" s="180"/>
      <c r="AT566" s="175" t="s">
        <v>456</v>
      </c>
      <c r="AU566" s="175" t="s">
        <v>96</v>
      </c>
      <c r="AV566" s="173" t="s">
        <v>9</v>
      </c>
      <c r="AW566" s="173" t="s">
        <v>197</v>
      </c>
      <c r="AX566" s="173" t="s">
        <v>78</v>
      </c>
      <c r="AY566" s="175" t="s">
        <v>79</v>
      </c>
    </row>
    <row r="567" spans="2:65" s="181" customFormat="1">
      <c r="B567" s="182"/>
      <c r="D567" s="103" t="s">
        <v>456</v>
      </c>
      <c r="E567" s="183" t="s">
        <v>17</v>
      </c>
      <c r="F567" s="184" t="s">
        <v>491</v>
      </c>
      <c r="H567" s="185">
        <v>1912.4760000000001</v>
      </c>
      <c r="I567" s="186"/>
      <c r="L567" s="182"/>
      <c r="M567" s="187"/>
      <c r="T567" s="188"/>
      <c r="AT567" s="183" t="s">
        <v>456</v>
      </c>
      <c r="AU567" s="183" t="s">
        <v>96</v>
      </c>
      <c r="AV567" s="181" t="s">
        <v>103</v>
      </c>
      <c r="AW567" s="181" t="s">
        <v>197</v>
      </c>
      <c r="AX567" s="181" t="s">
        <v>82</v>
      </c>
      <c r="AY567" s="183" t="s">
        <v>79</v>
      </c>
    </row>
    <row r="568" spans="2:65" s="18" customFormat="1" ht="24.2" customHeight="1">
      <c r="B568" s="19"/>
      <c r="C568" s="90" t="s">
        <v>938</v>
      </c>
      <c r="D568" s="201" t="s">
        <v>83</v>
      </c>
      <c r="E568" s="91" t="s">
        <v>939</v>
      </c>
      <c r="F568" s="92" t="s">
        <v>940</v>
      </c>
      <c r="G568" s="93" t="s">
        <v>452</v>
      </c>
      <c r="H568" s="94">
        <v>72.004999999999995</v>
      </c>
      <c r="I568" s="95"/>
      <c r="J568" s="96">
        <f>ROUND(I568*H568,2)</f>
        <v>0</v>
      </c>
      <c r="K568" s="92" t="s">
        <v>453</v>
      </c>
      <c r="L568" s="19"/>
      <c r="M568" s="97" t="s">
        <v>17</v>
      </c>
      <c r="N568" s="98" t="s">
        <v>35</v>
      </c>
      <c r="P568" s="99">
        <f>O568*H568</f>
        <v>0</v>
      </c>
      <c r="Q568" s="99">
        <v>1.8000000000000001E-4</v>
      </c>
      <c r="R568" s="99">
        <f>Q568*H568</f>
        <v>1.2960899999999999E-2</v>
      </c>
      <c r="S568" s="99">
        <v>0</v>
      </c>
      <c r="T568" s="100">
        <f>S568*H568</f>
        <v>0</v>
      </c>
      <c r="AR568" s="101" t="s">
        <v>103</v>
      </c>
      <c r="AT568" s="101" t="s">
        <v>83</v>
      </c>
      <c r="AU568" s="101" t="s">
        <v>96</v>
      </c>
      <c r="AY568" s="11" t="s">
        <v>79</v>
      </c>
      <c r="BE568" s="102">
        <f>IF(N568="základní",J568,0)</f>
        <v>0</v>
      </c>
      <c r="BF568" s="102">
        <f>IF(N568="snížená",J568,0)</f>
        <v>0</v>
      </c>
      <c r="BG568" s="102">
        <f>IF(N568="zákl. přenesená",J568,0)</f>
        <v>0</v>
      </c>
      <c r="BH568" s="102">
        <f>IF(N568="sníž. přenesená",J568,0)</f>
        <v>0</v>
      </c>
      <c r="BI568" s="102">
        <f>IF(N568="nulová",J568,0)</f>
        <v>0</v>
      </c>
      <c r="BJ568" s="11" t="s">
        <v>82</v>
      </c>
      <c r="BK568" s="102">
        <f>ROUND(I568*H568,2)</f>
        <v>0</v>
      </c>
      <c r="BL568" s="11" t="s">
        <v>103</v>
      </c>
      <c r="BM568" s="101" t="s">
        <v>941</v>
      </c>
    </row>
    <row r="569" spans="2:65" s="18" customFormat="1" ht="19.5">
      <c r="B569" s="19"/>
      <c r="D569" s="103" t="s">
        <v>89</v>
      </c>
      <c r="F569" s="104" t="s">
        <v>942</v>
      </c>
      <c r="I569" s="105"/>
      <c r="L569" s="19"/>
      <c r="M569" s="106"/>
      <c r="T569" s="107"/>
      <c r="AT569" s="11" t="s">
        <v>89</v>
      </c>
      <c r="AU569" s="11" t="s">
        <v>96</v>
      </c>
    </row>
    <row r="570" spans="2:65" s="18" customFormat="1" ht="19.5">
      <c r="B570" s="19"/>
      <c r="D570" s="103" t="s">
        <v>90</v>
      </c>
      <c r="F570" s="108" t="s">
        <v>5485</v>
      </c>
      <c r="I570" s="105"/>
      <c r="L570" s="19"/>
      <c r="M570" s="106"/>
      <c r="T570" s="107"/>
      <c r="AT570" s="11" t="s">
        <v>90</v>
      </c>
      <c r="AU570" s="11" t="s">
        <v>96</v>
      </c>
    </row>
    <row r="571" spans="2:65" s="173" customFormat="1">
      <c r="B571" s="174"/>
      <c r="D571" s="103" t="s">
        <v>456</v>
      </c>
      <c r="E571" s="175" t="s">
        <v>17</v>
      </c>
      <c r="F571" s="176" t="s">
        <v>316</v>
      </c>
      <c r="H571" s="177">
        <v>72.004999999999995</v>
      </c>
      <c r="I571" s="178"/>
      <c r="L571" s="174"/>
      <c r="M571" s="179"/>
      <c r="T571" s="180"/>
      <c r="AT571" s="175" t="s">
        <v>456</v>
      </c>
      <c r="AU571" s="175" t="s">
        <v>96</v>
      </c>
      <c r="AV571" s="173" t="s">
        <v>9</v>
      </c>
      <c r="AW571" s="173" t="s">
        <v>197</v>
      </c>
      <c r="AX571" s="173" t="s">
        <v>82</v>
      </c>
      <c r="AY571" s="175" t="s">
        <v>79</v>
      </c>
    </row>
    <row r="572" spans="2:65" s="18" customFormat="1" ht="24.2" customHeight="1">
      <c r="B572" s="19"/>
      <c r="C572" s="90" t="s">
        <v>943</v>
      </c>
      <c r="D572" s="201" t="s">
        <v>83</v>
      </c>
      <c r="E572" s="91" t="s">
        <v>944</v>
      </c>
      <c r="F572" s="92" t="s">
        <v>945</v>
      </c>
      <c r="G572" s="93" t="s">
        <v>452</v>
      </c>
      <c r="H572" s="94">
        <v>72.004999999999995</v>
      </c>
      <c r="I572" s="95"/>
      <c r="J572" s="96">
        <f>ROUND(I572*H572,2)</f>
        <v>0</v>
      </c>
      <c r="K572" s="92" t="s">
        <v>453</v>
      </c>
      <c r="L572" s="19"/>
      <c r="M572" s="97" t="s">
        <v>17</v>
      </c>
      <c r="N572" s="98" t="s">
        <v>35</v>
      </c>
      <c r="P572" s="99">
        <f>O572*H572</f>
        <v>0</v>
      </c>
      <c r="Q572" s="99">
        <v>5.7000000000000002E-3</v>
      </c>
      <c r="R572" s="99">
        <f>Q572*H572</f>
        <v>0.41042849999999997</v>
      </c>
      <c r="S572" s="99">
        <v>0</v>
      </c>
      <c r="T572" s="100">
        <f>S572*H572</f>
        <v>0</v>
      </c>
      <c r="AR572" s="101" t="s">
        <v>103</v>
      </c>
      <c r="AT572" s="101" t="s">
        <v>83</v>
      </c>
      <c r="AU572" s="101" t="s">
        <v>96</v>
      </c>
      <c r="AY572" s="11" t="s">
        <v>79</v>
      </c>
      <c r="BE572" s="102">
        <f>IF(N572="základní",J572,0)</f>
        <v>0</v>
      </c>
      <c r="BF572" s="102">
        <f>IF(N572="snížená",J572,0)</f>
        <v>0</v>
      </c>
      <c r="BG572" s="102">
        <f>IF(N572="zákl. přenesená",J572,0)</f>
        <v>0</v>
      </c>
      <c r="BH572" s="102">
        <f>IF(N572="sníž. přenesená",J572,0)</f>
        <v>0</v>
      </c>
      <c r="BI572" s="102">
        <f>IF(N572="nulová",J572,0)</f>
        <v>0</v>
      </c>
      <c r="BJ572" s="11" t="s">
        <v>82</v>
      </c>
      <c r="BK572" s="102">
        <f>ROUND(I572*H572,2)</f>
        <v>0</v>
      </c>
      <c r="BL572" s="11" t="s">
        <v>103</v>
      </c>
      <c r="BM572" s="101" t="s">
        <v>946</v>
      </c>
    </row>
    <row r="573" spans="2:65" s="18" customFormat="1" ht="19.5">
      <c r="B573" s="19"/>
      <c r="D573" s="103" t="s">
        <v>89</v>
      </c>
      <c r="F573" s="104" t="s">
        <v>947</v>
      </c>
      <c r="I573" s="105"/>
      <c r="L573" s="19"/>
      <c r="M573" s="106"/>
      <c r="T573" s="107"/>
      <c r="AT573" s="11" t="s">
        <v>89</v>
      </c>
      <c r="AU573" s="11" t="s">
        <v>96</v>
      </c>
    </row>
    <row r="574" spans="2:65" s="18" customFormat="1" ht="19.5">
      <c r="B574" s="19"/>
      <c r="D574" s="103" t="s">
        <v>90</v>
      </c>
      <c r="F574" s="108" t="s">
        <v>5485</v>
      </c>
      <c r="I574" s="105"/>
      <c r="L574" s="19"/>
      <c r="M574" s="106"/>
      <c r="T574" s="107"/>
      <c r="AT574" s="11" t="s">
        <v>90</v>
      </c>
      <c r="AU574" s="11" t="s">
        <v>96</v>
      </c>
    </row>
    <row r="575" spans="2:65" s="173" customFormat="1">
      <c r="B575" s="174"/>
      <c r="D575" s="103" t="s">
        <v>456</v>
      </c>
      <c r="E575" s="175" t="s">
        <v>17</v>
      </c>
      <c r="F575" s="176" t="s">
        <v>316</v>
      </c>
      <c r="H575" s="177">
        <v>72.004999999999995</v>
      </c>
      <c r="I575" s="178"/>
      <c r="L575" s="174"/>
      <c r="M575" s="179"/>
      <c r="T575" s="180"/>
      <c r="AT575" s="175" t="s">
        <v>456</v>
      </c>
      <c r="AU575" s="175" t="s">
        <v>96</v>
      </c>
      <c r="AV575" s="173" t="s">
        <v>9</v>
      </c>
      <c r="AW575" s="173" t="s">
        <v>197</v>
      </c>
      <c r="AX575" s="173" t="s">
        <v>82</v>
      </c>
      <c r="AY575" s="175" t="s">
        <v>79</v>
      </c>
    </row>
    <row r="576" spans="2:65" s="77" customFormat="1" ht="20.85" customHeight="1">
      <c r="B576" s="78"/>
      <c r="D576" s="79" t="s">
        <v>74</v>
      </c>
      <c r="E576" s="88" t="s">
        <v>948</v>
      </c>
      <c r="F576" s="88" t="s">
        <v>949</v>
      </c>
      <c r="I576" s="81"/>
      <c r="J576" s="89">
        <f>BK576</f>
        <v>0</v>
      </c>
      <c r="L576" s="78"/>
      <c r="M576" s="83"/>
      <c r="P576" s="84">
        <f>SUM(P577:P597)</f>
        <v>0</v>
      </c>
      <c r="R576" s="84">
        <f>SUM(R577:R597)</f>
        <v>92.611814799999991</v>
      </c>
      <c r="T576" s="85">
        <f>SUM(T577:T597)</f>
        <v>0</v>
      </c>
      <c r="AR576" s="79" t="s">
        <v>82</v>
      </c>
      <c r="AT576" s="86" t="s">
        <v>74</v>
      </c>
      <c r="AU576" s="86" t="s">
        <v>9</v>
      </c>
      <c r="AY576" s="79" t="s">
        <v>79</v>
      </c>
      <c r="BK576" s="87">
        <f>SUM(BK577:BK597)</f>
        <v>0</v>
      </c>
    </row>
    <row r="577" spans="2:65" s="18" customFormat="1" ht="24.2" customHeight="1">
      <c r="B577" s="19"/>
      <c r="C577" s="90" t="s">
        <v>950</v>
      </c>
      <c r="D577" s="90" t="s">
        <v>83</v>
      </c>
      <c r="E577" s="91" t="s">
        <v>951</v>
      </c>
      <c r="F577" s="92" t="s">
        <v>952</v>
      </c>
      <c r="G577" s="93" t="s">
        <v>452</v>
      </c>
      <c r="H577" s="94">
        <v>2515.7649999999999</v>
      </c>
      <c r="I577" s="95"/>
      <c r="J577" s="96">
        <f>ROUND(I577*H577,2)</f>
        <v>0</v>
      </c>
      <c r="K577" s="92" t="s">
        <v>453</v>
      </c>
      <c r="L577" s="19"/>
      <c r="M577" s="97" t="s">
        <v>17</v>
      </c>
      <c r="N577" s="98" t="s">
        <v>35</v>
      </c>
      <c r="P577" s="99">
        <f>O577*H577</f>
        <v>0</v>
      </c>
      <c r="Q577" s="99">
        <v>2.5999999999999998E-4</v>
      </c>
      <c r="R577" s="99">
        <f>Q577*H577</f>
        <v>0.65409889999999993</v>
      </c>
      <c r="S577" s="99">
        <v>0</v>
      </c>
      <c r="T577" s="100">
        <f>S577*H577</f>
        <v>0</v>
      </c>
      <c r="AR577" s="101" t="s">
        <v>103</v>
      </c>
      <c r="AT577" s="101" t="s">
        <v>83</v>
      </c>
      <c r="AU577" s="101" t="s">
        <v>96</v>
      </c>
      <c r="AY577" s="11" t="s">
        <v>79</v>
      </c>
      <c r="BE577" s="102">
        <f>IF(N577="základní",J577,0)</f>
        <v>0</v>
      </c>
      <c r="BF577" s="102">
        <f>IF(N577="snížená",J577,0)</f>
        <v>0</v>
      </c>
      <c r="BG577" s="102">
        <f>IF(N577="zákl. přenesená",J577,0)</f>
        <v>0</v>
      </c>
      <c r="BH577" s="102">
        <f>IF(N577="sníž. přenesená",J577,0)</f>
        <v>0</v>
      </c>
      <c r="BI577" s="102">
        <f>IF(N577="nulová",J577,0)</f>
        <v>0</v>
      </c>
      <c r="BJ577" s="11" t="s">
        <v>82</v>
      </c>
      <c r="BK577" s="102">
        <f>ROUND(I577*H577,2)</f>
        <v>0</v>
      </c>
      <c r="BL577" s="11" t="s">
        <v>103</v>
      </c>
      <c r="BM577" s="101" t="s">
        <v>953</v>
      </c>
    </row>
    <row r="578" spans="2:65" s="18" customFormat="1" ht="19.5">
      <c r="B578" s="19"/>
      <c r="D578" s="103" t="s">
        <v>89</v>
      </c>
      <c r="F578" s="104" t="s">
        <v>954</v>
      </c>
      <c r="I578" s="105"/>
      <c r="L578" s="19"/>
      <c r="M578" s="106"/>
      <c r="T578" s="107"/>
      <c r="AT578" s="11" t="s">
        <v>89</v>
      </c>
      <c r="AU578" s="11" t="s">
        <v>96</v>
      </c>
    </row>
    <row r="579" spans="2:65" s="18" customFormat="1" ht="24.2" customHeight="1">
      <c r="B579" s="19"/>
      <c r="C579" s="90" t="s">
        <v>955</v>
      </c>
      <c r="D579" s="90" t="s">
        <v>83</v>
      </c>
      <c r="E579" s="91" t="s">
        <v>956</v>
      </c>
      <c r="F579" s="92" t="s">
        <v>957</v>
      </c>
      <c r="G579" s="93" t="s">
        <v>452</v>
      </c>
      <c r="H579" s="94">
        <v>2515.7649999999999</v>
      </c>
      <c r="I579" s="95"/>
      <c r="J579" s="96">
        <f>ROUND(I579*H579,2)</f>
        <v>0</v>
      </c>
      <c r="K579" s="92" t="s">
        <v>453</v>
      </c>
      <c r="L579" s="19"/>
      <c r="M579" s="97" t="s">
        <v>17</v>
      </c>
      <c r="N579" s="98" t="s">
        <v>35</v>
      </c>
      <c r="P579" s="99">
        <f>O579*H579</f>
        <v>0</v>
      </c>
      <c r="Q579" s="99">
        <v>1.8380000000000001E-2</v>
      </c>
      <c r="R579" s="99">
        <f>Q579*H579</f>
        <v>46.239760699999998</v>
      </c>
      <c r="S579" s="99">
        <v>0</v>
      </c>
      <c r="T579" s="100">
        <f>S579*H579</f>
        <v>0</v>
      </c>
      <c r="AR579" s="101" t="s">
        <v>103</v>
      </c>
      <c r="AT579" s="101" t="s">
        <v>83</v>
      </c>
      <c r="AU579" s="101" t="s">
        <v>96</v>
      </c>
      <c r="AY579" s="11" t="s">
        <v>79</v>
      </c>
      <c r="BE579" s="102">
        <f>IF(N579="základní",J579,0)</f>
        <v>0</v>
      </c>
      <c r="BF579" s="102">
        <f>IF(N579="snížená",J579,0)</f>
        <v>0</v>
      </c>
      <c r="BG579" s="102">
        <f>IF(N579="zákl. přenesená",J579,0)</f>
        <v>0</v>
      </c>
      <c r="BH579" s="102">
        <f>IF(N579="sníž. přenesená",J579,0)</f>
        <v>0</v>
      </c>
      <c r="BI579" s="102">
        <f>IF(N579="nulová",J579,0)</f>
        <v>0</v>
      </c>
      <c r="BJ579" s="11" t="s">
        <v>82</v>
      </c>
      <c r="BK579" s="102">
        <f>ROUND(I579*H579,2)</f>
        <v>0</v>
      </c>
      <c r="BL579" s="11" t="s">
        <v>103</v>
      </c>
      <c r="BM579" s="101" t="s">
        <v>958</v>
      </c>
    </row>
    <row r="580" spans="2:65" s="18" customFormat="1" ht="29.25">
      <c r="B580" s="19"/>
      <c r="D580" s="103" t="s">
        <v>89</v>
      </c>
      <c r="F580" s="104" t="s">
        <v>959</v>
      </c>
      <c r="I580" s="105"/>
      <c r="L580" s="19"/>
      <c r="M580" s="106"/>
      <c r="T580" s="107"/>
      <c r="AT580" s="11" t="s">
        <v>89</v>
      </c>
      <c r="AU580" s="11" t="s">
        <v>96</v>
      </c>
    </row>
    <row r="581" spans="2:65" s="173" customFormat="1">
      <c r="B581" s="174"/>
      <c r="D581" s="103" t="s">
        <v>456</v>
      </c>
      <c r="E581" s="175" t="s">
        <v>17</v>
      </c>
      <c r="F581" s="176" t="s">
        <v>290</v>
      </c>
      <c r="H581" s="177">
        <v>784.54499999999996</v>
      </c>
      <c r="I581" s="178"/>
      <c r="L581" s="174"/>
      <c r="M581" s="179"/>
      <c r="T581" s="180"/>
      <c r="AT581" s="175" t="s">
        <v>456</v>
      </c>
      <c r="AU581" s="175" t="s">
        <v>96</v>
      </c>
      <c r="AV581" s="173" t="s">
        <v>9</v>
      </c>
      <c r="AW581" s="173" t="s">
        <v>197</v>
      </c>
      <c r="AX581" s="173" t="s">
        <v>78</v>
      </c>
      <c r="AY581" s="175" t="s">
        <v>79</v>
      </c>
    </row>
    <row r="582" spans="2:65" s="173" customFormat="1">
      <c r="B582" s="174"/>
      <c r="D582" s="103" t="s">
        <v>456</v>
      </c>
      <c r="E582" s="175" t="s">
        <v>17</v>
      </c>
      <c r="F582" s="176" t="s">
        <v>381</v>
      </c>
      <c r="H582" s="177">
        <v>56.942999999999998</v>
      </c>
      <c r="I582" s="178"/>
      <c r="L582" s="174"/>
      <c r="M582" s="179"/>
      <c r="T582" s="180"/>
      <c r="AT582" s="175" t="s">
        <v>456</v>
      </c>
      <c r="AU582" s="175" t="s">
        <v>96</v>
      </c>
      <c r="AV582" s="173" t="s">
        <v>9</v>
      </c>
      <c r="AW582" s="173" t="s">
        <v>197</v>
      </c>
      <c r="AX582" s="173" t="s">
        <v>78</v>
      </c>
      <c r="AY582" s="175" t="s">
        <v>79</v>
      </c>
    </row>
    <row r="583" spans="2:65" s="173" customFormat="1">
      <c r="B583" s="174"/>
      <c r="D583" s="103" t="s">
        <v>456</v>
      </c>
      <c r="E583" s="175" t="s">
        <v>17</v>
      </c>
      <c r="F583" s="176" t="s">
        <v>383</v>
      </c>
      <c r="H583" s="177">
        <v>960.12800000000004</v>
      </c>
      <c r="I583" s="178"/>
      <c r="L583" s="174"/>
      <c r="M583" s="179"/>
      <c r="T583" s="180"/>
      <c r="AT583" s="175" t="s">
        <v>456</v>
      </c>
      <c r="AU583" s="175" t="s">
        <v>96</v>
      </c>
      <c r="AV583" s="173" t="s">
        <v>9</v>
      </c>
      <c r="AW583" s="173" t="s">
        <v>197</v>
      </c>
      <c r="AX583" s="173" t="s">
        <v>78</v>
      </c>
      <c r="AY583" s="175" t="s">
        <v>79</v>
      </c>
    </row>
    <row r="584" spans="2:65" s="173" customFormat="1">
      <c r="B584" s="174"/>
      <c r="D584" s="103" t="s">
        <v>456</v>
      </c>
      <c r="E584" s="175" t="s">
        <v>17</v>
      </c>
      <c r="F584" s="176" t="s">
        <v>385</v>
      </c>
      <c r="H584" s="177">
        <v>163.65</v>
      </c>
      <c r="I584" s="178"/>
      <c r="L584" s="174"/>
      <c r="M584" s="179"/>
      <c r="T584" s="180"/>
      <c r="AT584" s="175" t="s">
        <v>456</v>
      </c>
      <c r="AU584" s="175" t="s">
        <v>96</v>
      </c>
      <c r="AV584" s="173" t="s">
        <v>9</v>
      </c>
      <c r="AW584" s="173" t="s">
        <v>197</v>
      </c>
      <c r="AX584" s="173" t="s">
        <v>78</v>
      </c>
      <c r="AY584" s="175" t="s">
        <v>79</v>
      </c>
    </row>
    <row r="585" spans="2:65" s="173" customFormat="1">
      <c r="B585" s="174"/>
      <c r="D585" s="103" t="s">
        <v>456</v>
      </c>
      <c r="E585" s="175" t="s">
        <v>17</v>
      </c>
      <c r="F585" s="176" t="s">
        <v>377</v>
      </c>
      <c r="H585" s="177">
        <v>48.947000000000003</v>
      </c>
      <c r="I585" s="178"/>
      <c r="L585" s="174"/>
      <c r="M585" s="179"/>
      <c r="T585" s="180"/>
      <c r="AT585" s="175" t="s">
        <v>456</v>
      </c>
      <c r="AU585" s="175" t="s">
        <v>96</v>
      </c>
      <c r="AV585" s="173" t="s">
        <v>9</v>
      </c>
      <c r="AW585" s="173" t="s">
        <v>197</v>
      </c>
      <c r="AX585" s="173" t="s">
        <v>78</v>
      </c>
      <c r="AY585" s="175" t="s">
        <v>79</v>
      </c>
    </row>
    <row r="586" spans="2:65" s="173" customFormat="1">
      <c r="B586" s="174"/>
      <c r="D586" s="103" t="s">
        <v>456</v>
      </c>
      <c r="E586" s="175" t="s">
        <v>17</v>
      </c>
      <c r="F586" s="176" t="s">
        <v>960</v>
      </c>
      <c r="H586" s="177">
        <v>40.340000000000003</v>
      </c>
      <c r="I586" s="178"/>
      <c r="L586" s="174"/>
      <c r="M586" s="179"/>
      <c r="T586" s="180"/>
      <c r="AT586" s="175" t="s">
        <v>456</v>
      </c>
      <c r="AU586" s="175" t="s">
        <v>96</v>
      </c>
      <c r="AV586" s="173" t="s">
        <v>9</v>
      </c>
      <c r="AW586" s="173" t="s">
        <v>197</v>
      </c>
      <c r="AX586" s="173" t="s">
        <v>78</v>
      </c>
      <c r="AY586" s="175" t="s">
        <v>79</v>
      </c>
    </row>
    <row r="587" spans="2:65" s="173" customFormat="1">
      <c r="B587" s="174"/>
      <c r="D587" s="103" t="s">
        <v>456</v>
      </c>
      <c r="E587" s="175" t="s">
        <v>17</v>
      </c>
      <c r="F587" s="176" t="s">
        <v>961</v>
      </c>
      <c r="H587" s="177">
        <v>50.276000000000003</v>
      </c>
      <c r="I587" s="178"/>
      <c r="L587" s="174"/>
      <c r="M587" s="179"/>
      <c r="T587" s="180"/>
      <c r="AT587" s="175" t="s">
        <v>456</v>
      </c>
      <c r="AU587" s="175" t="s">
        <v>96</v>
      </c>
      <c r="AV587" s="173" t="s">
        <v>9</v>
      </c>
      <c r="AW587" s="173" t="s">
        <v>197</v>
      </c>
      <c r="AX587" s="173" t="s">
        <v>78</v>
      </c>
      <c r="AY587" s="175" t="s">
        <v>79</v>
      </c>
    </row>
    <row r="588" spans="2:65" s="173" customFormat="1">
      <c r="B588" s="174"/>
      <c r="D588" s="103" t="s">
        <v>456</v>
      </c>
      <c r="E588" s="175" t="s">
        <v>17</v>
      </c>
      <c r="F588" s="176" t="s">
        <v>962</v>
      </c>
      <c r="H588" s="177">
        <v>410.93599999999998</v>
      </c>
      <c r="I588" s="178"/>
      <c r="L588" s="174"/>
      <c r="M588" s="179"/>
      <c r="T588" s="180"/>
      <c r="AT588" s="175" t="s">
        <v>456</v>
      </c>
      <c r="AU588" s="175" t="s">
        <v>96</v>
      </c>
      <c r="AV588" s="173" t="s">
        <v>9</v>
      </c>
      <c r="AW588" s="173" t="s">
        <v>197</v>
      </c>
      <c r="AX588" s="173" t="s">
        <v>78</v>
      </c>
      <c r="AY588" s="175" t="s">
        <v>79</v>
      </c>
    </row>
    <row r="589" spans="2:65" s="181" customFormat="1">
      <c r="B589" s="182"/>
      <c r="D589" s="103" t="s">
        <v>456</v>
      </c>
      <c r="E589" s="183" t="s">
        <v>17</v>
      </c>
      <c r="F589" s="184" t="s">
        <v>491</v>
      </c>
      <c r="H589" s="185">
        <v>2515.7649999999999</v>
      </c>
      <c r="I589" s="186"/>
      <c r="L589" s="182"/>
      <c r="M589" s="187"/>
      <c r="T589" s="188"/>
      <c r="AT589" s="183" t="s">
        <v>456</v>
      </c>
      <c r="AU589" s="183" t="s">
        <v>96</v>
      </c>
      <c r="AV589" s="181" t="s">
        <v>103</v>
      </c>
      <c r="AW589" s="181" t="s">
        <v>197</v>
      </c>
      <c r="AX589" s="181" t="s">
        <v>82</v>
      </c>
      <c r="AY589" s="183" t="s">
        <v>79</v>
      </c>
    </row>
    <row r="590" spans="2:65" s="18" customFormat="1" ht="24.2" customHeight="1">
      <c r="B590" s="19"/>
      <c r="C590" s="90" t="s">
        <v>963</v>
      </c>
      <c r="D590" s="90" t="s">
        <v>83</v>
      </c>
      <c r="E590" s="91" t="s">
        <v>964</v>
      </c>
      <c r="F590" s="92" t="s">
        <v>965</v>
      </c>
      <c r="G590" s="93" t="s">
        <v>452</v>
      </c>
      <c r="H590" s="94">
        <v>2452.6799999999998</v>
      </c>
      <c r="I590" s="95"/>
      <c r="J590" s="96">
        <f>ROUND(I590*H590,2)</f>
        <v>0</v>
      </c>
      <c r="K590" s="92" t="s">
        <v>453</v>
      </c>
      <c r="L590" s="19"/>
      <c r="M590" s="97" t="s">
        <v>17</v>
      </c>
      <c r="N590" s="98" t="s">
        <v>35</v>
      </c>
      <c r="P590" s="99">
        <f>O590*H590</f>
        <v>0</v>
      </c>
      <c r="Q590" s="99">
        <v>2.5999999999999998E-4</v>
      </c>
      <c r="R590" s="99">
        <f>Q590*H590</f>
        <v>0.63769679999999995</v>
      </c>
      <c r="S590" s="99">
        <v>0</v>
      </c>
      <c r="T590" s="100">
        <f>S590*H590</f>
        <v>0</v>
      </c>
      <c r="AR590" s="101" t="s">
        <v>103</v>
      </c>
      <c r="AT590" s="101" t="s">
        <v>83</v>
      </c>
      <c r="AU590" s="101" t="s">
        <v>96</v>
      </c>
      <c r="AY590" s="11" t="s">
        <v>79</v>
      </c>
      <c r="BE590" s="102">
        <f>IF(N590="základní",J590,0)</f>
        <v>0</v>
      </c>
      <c r="BF590" s="102">
        <f>IF(N590="snížená",J590,0)</f>
        <v>0</v>
      </c>
      <c r="BG590" s="102">
        <f>IF(N590="zákl. přenesená",J590,0)</f>
        <v>0</v>
      </c>
      <c r="BH590" s="102">
        <f>IF(N590="sníž. přenesená",J590,0)</f>
        <v>0</v>
      </c>
      <c r="BI590" s="102">
        <f>IF(N590="nulová",J590,0)</f>
        <v>0</v>
      </c>
      <c r="BJ590" s="11" t="s">
        <v>82</v>
      </c>
      <c r="BK590" s="102">
        <f>ROUND(I590*H590,2)</f>
        <v>0</v>
      </c>
      <c r="BL590" s="11" t="s">
        <v>103</v>
      </c>
      <c r="BM590" s="101" t="s">
        <v>966</v>
      </c>
    </row>
    <row r="591" spans="2:65" s="18" customFormat="1" ht="19.5">
      <c r="B591" s="19"/>
      <c r="D591" s="103" t="s">
        <v>89</v>
      </c>
      <c r="F591" s="104" t="s">
        <v>967</v>
      </c>
      <c r="I591" s="105"/>
      <c r="L591" s="19"/>
      <c r="M591" s="106"/>
      <c r="T591" s="107"/>
      <c r="AT591" s="11" t="s">
        <v>89</v>
      </c>
      <c r="AU591" s="11" t="s">
        <v>96</v>
      </c>
    </row>
    <row r="592" spans="2:65" s="18" customFormat="1" ht="24.2" customHeight="1">
      <c r="B592" s="19"/>
      <c r="C592" s="90" t="s">
        <v>968</v>
      </c>
      <c r="D592" s="90" t="s">
        <v>83</v>
      </c>
      <c r="E592" s="91" t="s">
        <v>969</v>
      </c>
      <c r="F592" s="92" t="s">
        <v>970</v>
      </c>
      <c r="G592" s="93" t="s">
        <v>452</v>
      </c>
      <c r="H592" s="94">
        <v>2452.6799999999998</v>
      </c>
      <c r="I592" s="95"/>
      <c r="J592" s="96">
        <f>ROUND(I592*H592,2)</f>
        <v>0</v>
      </c>
      <c r="K592" s="92" t="s">
        <v>453</v>
      </c>
      <c r="L592" s="19"/>
      <c r="M592" s="97" t="s">
        <v>17</v>
      </c>
      <c r="N592" s="98" t="s">
        <v>35</v>
      </c>
      <c r="P592" s="99">
        <f>O592*H592</f>
        <v>0</v>
      </c>
      <c r="Q592" s="99">
        <v>1.8380000000000001E-2</v>
      </c>
      <c r="R592" s="99">
        <f>Q592*H592</f>
        <v>45.080258399999998</v>
      </c>
      <c r="S592" s="99">
        <v>0</v>
      </c>
      <c r="T592" s="100">
        <f>S592*H592</f>
        <v>0</v>
      </c>
      <c r="AR592" s="101" t="s">
        <v>103</v>
      </c>
      <c r="AT592" s="101" t="s">
        <v>83</v>
      </c>
      <c r="AU592" s="101" t="s">
        <v>96</v>
      </c>
      <c r="AY592" s="11" t="s">
        <v>79</v>
      </c>
      <c r="BE592" s="102">
        <f>IF(N592="základní",J592,0)</f>
        <v>0</v>
      </c>
      <c r="BF592" s="102">
        <f>IF(N592="snížená",J592,0)</f>
        <v>0</v>
      </c>
      <c r="BG592" s="102">
        <f>IF(N592="zákl. přenesená",J592,0)</f>
        <v>0</v>
      </c>
      <c r="BH592" s="102">
        <f>IF(N592="sníž. přenesená",J592,0)</f>
        <v>0</v>
      </c>
      <c r="BI592" s="102">
        <f>IF(N592="nulová",J592,0)</f>
        <v>0</v>
      </c>
      <c r="BJ592" s="11" t="s">
        <v>82</v>
      </c>
      <c r="BK592" s="102">
        <f>ROUND(I592*H592,2)</f>
        <v>0</v>
      </c>
      <c r="BL592" s="11" t="s">
        <v>103</v>
      </c>
      <c r="BM592" s="101" t="s">
        <v>971</v>
      </c>
    </row>
    <row r="593" spans="2:65" s="18" customFormat="1" ht="29.25">
      <c r="B593" s="19"/>
      <c r="D593" s="103" t="s">
        <v>89</v>
      </c>
      <c r="F593" s="104" t="s">
        <v>972</v>
      </c>
      <c r="I593" s="105"/>
      <c r="L593" s="19"/>
      <c r="M593" s="106"/>
      <c r="T593" s="107"/>
      <c r="AT593" s="11" t="s">
        <v>89</v>
      </c>
      <c r="AU593" s="11" t="s">
        <v>96</v>
      </c>
    </row>
    <row r="594" spans="2:65" s="173" customFormat="1">
      <c r="B594" s="174"/>
      <c r="D594" s="103" t="s">
        <v>456</v>
      </c>
      <c r="E594" s="175" t="s">
        <v>17</v>
      </c>
      <c r="F594" s="176" t="s">
        <v>396</v>
      </c>
      <c r="H594" s="177">
        <v>2597.91</v>
      </c>
      <c r="I594" s="178"/>
      <c r="L594" s="174"/>
      <c r="M594" s="179"/>
      <c r="T594" s="180"/>
      <c r="AT594" s="175" t="s">
        <v>456</v>
      </c>
      <c r="AU594" s="175" t="s">
        <v>96</v>
      </c>
      <c r="AV594" s="173" t="s">
        <v>9</v>
      </c>
      <c r="AW594" s="173" t="s">
        <v>197</v>
      </c>
      <c r="AX594" s="173" t="s">
        <v>78</v>
      </c>
      <c r="AY594" s="175" t="s">
        <v>79</v>
      </c>
    </row>
    <row r="595" spans="2:65" s="173" customFormat="1">
      <c r="B595" s="174"/>
      <c r="D595" s="103" t="s">
        <v>456</v>
      </c>
      <c r="E595" s="175" t="s">
        <v>17</v>
      </c>
      <c r="F595" s="176" t="s">
        <v>973</v>
      </c>
      <c r="H595" s="177">
        <v>-166.3</v>
      </c>
      <c r="I595" s="178"/>
      <c r="L595" s="174"/>
      <c r="M595" s="179"/>
      <c r="T595" s="180"/>
      <c r="AT595" s="175" t="s">
        <v>456</v>
      </c>
      <c r="AU595" s="175" t="s">
        <v>96</v>
      </c>
      <c r="AV595" s="173" t="s">
        <v>9</v>
      </c>
      <c r="AW595" s="173" t="s">
        <v>197</v>
      </c>
      <c r="AX595" s="173" t="s">
        <v>78</v>
      </c>
      <c r="AY595" s="175" t="s">
        <v>79</v>
      </c>
    </row>
    <row r="596" spans="2:65" s="173" customFormat="1">
      <c r="B596" s="174"/>
      <c r="D596" s="103" t="s">
        <v>456</v>
      </c>
      <c r="E596" s="175" t="s">
        <v>17</v>
      </c>
      <c r="F596" s="176" t="s">
        <v>974</v>
      </c>
      <c r="H596" s="177">
        <v>21.07</v>
      </c>
      <c r="I596" s="178"/>
      <c r="L596" s="174"/>
      <c r="M596" s="179"/>
      <c r="T596" s="180"/>
      <c r="AT596" s="175" t="s">
        <v>456</v>
      </c>
      <c r="AU596" s="175" t="s">
        <v>96</v>
      </c>
      <c r="AV596" s="173" t="s">
        <v>9</v>
      </c>
      <c r="AW596" s="173" t="s">
        <v>197</v>
      </c>
      <c r="AX596" s="173" t="s">
        <v>78</v>
      </c>
      <c r="AY596" s="175" t="s">
        <v>79</v>
      </c>
    </row>
    <row r="597" spans="2:65" s="181" customFormat="1">
      <c r="B597" s="182"/>
      <c r="D597" s="103" t="s">
        <v>456</v>
      </c>
      <c r="E597" s="183" t="s">
        <v>17</v>
      </c>
      <c r="F597" s="184" t="s">
        <v>491</v>
      </c>
      <c r="H597" s="185">
        <v>2452.6799999999998</v>
      </c>
      <c r="I597" s="186"/>
      <c r="L597" s="182"/>
      <c r="M597" s="187"/>
      <c r="T597" s="188"/>
      <c r="AT597" s="183" t="s">
        <v>456</v>
      </c>
      <c r="AU597" s="183" t="s">
        <v>96</v>
      </c>
      <c r="AV597" s="181" t="s">
        <v>103</v>
      </c>
      <c r="AW597" s="181" t="s">
        <v>197</v>
      </c>
      <c r="AX597" s="181" t="s">
        <v>82</v>
      </c>
      <c r="AY597" s="183" t="s">
        <v>79</v>
      </c>
    </row>
    <row r="598" spans="2:65" s="77" customFormat="1" ht="20.85" customHeight="1">
      <c r="B598" s="78"/>
      <c r="D598" s="79" t="s">
        <v>74</v>
      </c>
      <c r="E598" s="88" t="s">
        <v>975</v>
      </c>
      <c r="F598" s="88" t="s">
        <v>976</v>
      </c>
      <c r="I598" s="81"/>
      <c r="J598" s="89">
        <f>BK598</f>
        <v>0</v>
      </c>
      <c r="L598" s="78"/>
      <c r="M598" s="83"/>
      <c r="P598" s="84">
        <f>SUM(P599:P646)</f>
        <v>0</v>
      </c>
      <c r="R598" s="84">
        <f>SUM(R599:R646)</f>
        <v>299.14474952000006</v>
      </c>
      <c r="T598" s="85">
        <f>SUM(T599:T646)</f>
        <v>0</v>
      </c>
      <c r="AR598" s="79" t="s">
        <v>82</v>
      </c>
      <c r="AT598" s="86" t="s">
        <v>74</v>
      </c>
      <c r="AU598" s="86" t="s">
        <v>9</v>
      </c>
      <c r="AY598" s="79" t="s">
        <v>79</v>
      </c>
      <c r="BK598" s="87">
        <f>SUM(BK599:BK646)</f>
        <v>0</v>
      </c>
    </row>
    <row r="599" spans="2:65" s="18" customFormat="1" ht="33" customHeight="1">
      <c r="B599" s="19"/>
      <c r="C599" s="90" t="s">
        <v>977</v>
      </c>
      <c r="D599" s="90" t="s">
        <v>83</v>
      </c>
      <c r="E599" s="91" t="s">
        <v>978</v>
      </c>
      <c r="F599" s="92" t="s">
        <v>979</v>
      </c>
      <c r="G599" s="93" t="s">
        <v>461</v>
      </c>
      <c r="H599" s="94">
        <v>32.968000000000004</v>
      </c>
      <c r="I599" s="95"/>
      <c r="J599" s="96">
        <f>ROUND(I599*H599,2)</f>
        <v>0</v>
      </c>
      <c r="K599" s="92" t="s">
        <v>453</v>
      </c>
      <c r="L599" s="19"/>
      <c r="M599" s="97" t="s">
        <v>17</v>
      </c>
      <c r="N599" s="98" t="s">
        <v>35</v>
      </c>
      <c r="P599" s="99">
        <f>O599*H599</f>
        <v>0</v>
      </c>
      <c r="Q599" s="99">
        <v>0.51500000000000001</v>
      </c>
      <c r="R599" s="99">
        <f>Q599*H599</f>
        <v>16.978520000000003</v>
      </c>
      <c r="S599" s="99">
        <v>0</v>
      </c>
      <c r="T599" s="100">
        <f>S599*H599</f>
        <v>0</v>
      </c>
      <c r="AR599" s="101" t="s">
        <v>103</v>
      </c>
      <c r="AT599" s="101" t="s">
        <v>83</v>
      </c>
      <c r="AU599" s="101" t="s">
        <v>96</v>
      </c>
      <c r="AY599" s="11" t="s">
        <v>79</v>
      </c>
      <c r="BE599" s="102">
        <f>IF(N599="základní",J599,0)</f>
        <v>0</v>
      </c>
      <c r="BF599" s="102">
        <f>IF(N599="snížená",J599,0)</f>
        <v>0</v>
      </c>
      <c r="BG599" s="102">
        <f>IF(N599="zákl. přenesená",J599,0)</f>
        <v>0</v>
      </c>
      <c r="BH599" s="102">
        <f>IF(N599="sníž. přenesená",J599,0)</f>
        <v>0</v>
      </c>
      <c r="BI599" s="102">
        <f>IF(N599="nulová",J599,0)</f>
        <v>0</v>
      </c>
      <c r="BJ599" s="11" t="s">
        <v>82</v>
      </c>
      <c r="BK599" s="102">
        <f>ROUND(I599*H599,2)</f>
        <v>0</v>
      </c>
      <c r="BL599" s="11" t="s">
        <v>103</v>
      </c>
      <c r="BM599" s="101" t="s">
        <v>980</v>
      </c>
    </row>
    <row r="600" spans="2:65" s="18" customFormat="1" ht="19.5">
      <c r="B600" s="19"/>
      <c r="D600" s="103" t="s">
        <v>89</v>
      </c>
      <c r="F600" s="104" t="s">
        <v>981</v>
      </c>
      <c r="I600" s="105"/>
      <c r="L600" s="19"/>
      <c r="M600" s="106"/>
      <c r="T600" s="107"/>
      <c r="AT600" s="11" t="s">
        <v>89</v>
      </c>
      <c r="AU600" s="11" t="s">
        <v>96</v>
      </c>
    </row>
    <row r="601" spans="2:65" s="166" customFormat="1">
      <c r="B601" s="167"/>
      <c r="D601" s="103" t="s">
        <v>456</v>
      </c>
      <c r="E601" s="168" t="s">
        <v>17</v>
      </c>
      <c r="F601" s="169" t="s">
        <v>982</v>
      </c>
      <c r="H601" s="168" t="s">
        <v>17</v>
      </c>
      <c r="I601" s="170"/>
      <c r="L601" s="167"/>
      <c r="M601" s="171"/>
      <c r="T601" s="172"/>
      <c r="AT601" s="168" t="s">
        <v>456</v>
      </c>
      <c r="AU601" s="168" t="s">
        <v>96</v>
      </c>
      <c r="AV601" s="166" t="s">
        <v>82</v>
      </c>
      <c r="AW601" s="166" t="s">
        <v>197</v>
      </c>
      <c r="AX601" s="166" t="s">
        <v>78</v>
      </c>
      <c r="AY601" s="168" t="s">
        <v>79</v>
      </c>
    </row>
    <row r="602" spans="2:65" s="166" customFormat="1">
      <c r="B602" s="167"/>
      <c r="D602" s="103" t="s">
        <v>456</v>
      </c>
      <c r="E602" s="168" t="s">
        <v>17</v>
      </c>
      <c r="F602" s="169" t="s">
        <v>983</v>
      </c>
      <c r="H602" s="168" t="s">
        <v>17</v>
      </c>
      <c r="I602" s="170"/>
      <c r="L602" s="167"/>
      <c r="M602" s="171"/>
      <c r="T602" s="172"/>
      <c r="AT602" s="168" t="s">
        <v>456</v>
      </c>
      <c r="AU602" s="168" t="s">
        <v>96</v>
      </c>
      <c r="AV602" s="166" t="s">
        <v>82</v>
      </c>
      <c r="AW602" s="166" t="s">
        <v>197</v>
      </c>
      <c r="AX602" s="166" t="s">
        <v>78</v>
      </c>
      <c r="AY602" s="168" t="s">
        <v>79</v>
      </c>
    </row>
    <row r="603" spans="2:65" s="173" customFormat="1">
      <c r="B603" s="174"/>
      <c r="D603" s="103" t="s">
        <v>456</v>
      </c>
      <c r="E603" s="175" t="s">
        <v>17</v>
      </c>
      <c r="F603" s="176" t="s">
        <v>984</v>
      </c>
      <c r="H603" s="177">
        <v>16.8</v>
      </c>
      <c r="I603" s="178"/>
      <c r="L603" s="174"/>
      <c r="M603" s="179"/>
      <c r="T603" s="180"/>
      <c r="AT603" s="175" t="s">
        <v>456</v>
      </c>
      <c r="AU603" s="175" t="s">
        <v>96</v>
      </c>
      <c r="AV603" s="173" t="s">
        <v>9</v>
      </c>
      <c r="AW603" s="173" t="s">
        <v>197</v>
      </c>
      <c r="AX603" s="173" t="s">
        <v>78</v>
      </c>
      <c r="AY603" s="175" t="s">
        <v>79</v>
      </c>
    </row>
    <row r="604" spans="2:65" s="166" customFormat="1">
      <c r="B604" s="167"/>
      <c r="D604" s="103" t="s">
        <v>456</v>
      </c>
      <c r="E604" s="168" t="s">
        <v>17</v>
      </c>
      <c r="F604" s="169" t="s">
        <v>985</v>
      </c>
      <c r="H604" s="168" t="s">
        <v>17</v>
      </c>
      <c r="I604" s="170"/>
      <c r="L604" s="167"/>
      <c r="M604" s="171"/>
      <c r="T604" s="172"/>
      <c r="AT604" s="168" t="s">
        <v>456</v>
      </c>
      <c r="AU604" s="168" t="s">
        <v>96</v>
      </c>
      <c r="AV604" s="166" t="s">
        <v>82</v>
      </c>
      <c r="AW604" s="166" t="s">
        <v>197</v>
      </c>
      <c r="AX604" s="166" t="s">
        <v>78</v>
      </c>
      <c r="AY604" s="168" t="s">
        <v>79</v>
      </c>
    </row>
    <row r="605" spans="2:65" s="173" customFormat="1">
      <c r="B605" s="174"/>
      <c r="D605" s="103" t="s">
        <v>456</v>
      </c>
      <c r="E605" s="175" t="s">
        <v>17</v>
      </c>
      <c r="F605" s="176" t="s">
        <v>986</v>
      </c>
      <c r="H605" s="177">
        <v>14.272</v>
      </c>
      <c r="I605" s="178"/>
      <c r="L605" s="174"/>
      <c r="M605" s="179"/>
      <c r="T605" s="180"/>
      <c r="AT605" s="175" t="s">
        <v>456</v>
      </c>
      <c r="AU605" s="175" t="s">
        <v>96</v>
      </c>
      <c r="AV605" s="173" t="s">
        <v>9</v>
      </c>
      <c r="AW605" s="173" t="s">
        <v>197</v>
      </c>
      <c r="AX605" s="173" t="s">
        <v>78</v>
      </c>
      <c r="AY605" s="175" t="s">
        <v>79</v>
      </c>
    </row>
    <row r="606" spans="2:65" s="173" customFormat="1">
      <c r="B606" s="174"/>
      <c r="D606" s="103" t="s">
        <v>456</v>
      </c>
      <c r="E606" s="175" t="s">
        <v>17</v>
      </c>
      <c r="F606" s="176" t="s">
        <v>987</v>
      </c>
      <c r="H606" s="177">
        <v>1.8959999999999999</v>
      </c>
      <c r="I606" s="178"/>
      <c r="L606" s="174"/>
      <c r="M606" s="179"/>
      <c r="T606" s="180"/>
      <c r="AT606" s="175" t="s">
        <v>456</v>
      </c>
      <c r="AU606" s="175" t="s">
        <v>96</v>
      </c>
      <c r="AV606" s="173" t="s">
        <v>9</v>
      </c>
      <c r="AW606" s="173" t="s">
        <v>197</v>
      </c>
      <c r="AX606" s="173" t="s">
        <v>78</v>
      </c>
      <c r="AY606" s="175" t="s">
        <v>79</v>
      </c>
    </row>
    <row r="607" spans="2:65" s="181" customFormat="1">
      <c r="B607" s="182"/>
      <c r="D607" s="103" t="s">
        <v>456</v>
      </c>
      <c r="E607" s="183" t="s">
        <v>17</v>
      </c>
      <c r="F607" s="184" t="s">
        <v>491</v>
      </c>
      <c r="H607" s="185">
        <v>32.968000000000004</v>
      </c>
      <c r="I607" s="186"/>
      <c r="L607" s="182"/>
      <c r="M607" s="187"/>
      <c r="T607" s="188"/>
      <c r="AT607" s="183" t="s">
        <v>456</v>
      </c>
      <c r="AU607" s="183" t="s">
        <v>96</v>
      </c>
      <c r="AV607" s="181" t="s">
        <v>103</v>
      </c>
      <c r="AW607" s="181" t="s">
        <v>197</v>
      </c>
      <c r="AX607" s="181" t="s">
        <v>82</v>
      </c>
      <c r="AY607" s="183" t="s">
        <v>79</v>
      </c>
    </row>
    <row r="608" spans="2:65" s="18" customFormat="1" ht="33" customHeight="1">
      <c r="B608" s="19"/>
      <c r="C608" s="90" t="s">
        <v>988</v>
      </c>
      <c r="D608" s="90" t="s">
        <v>83</v>
      </c>
      <c r="E608" s="91" t="s">
        <v>989</v>
      </c>
      <c r="F608" s="92" t="s">
        <v>990</v>
      </c>
      <c r="G608" s="93" t="s">
        <v>461</v>
      </c>
      <c r="H608" s="94">
        <v>51.316000000000003</v>
      </c>
      <c r="I608" s="95"/>
      <c r="J608" s="96">
        <f>ROUND(I608*H608,2)</f>
        <v>0</v>
      </c>
      <c r="K608" s="92" t="s">
        <v>453</v>
      </c>
      <c r="L608" s="19"/>
      <c r="M608" s="97" t="s">
        <v>17</v>
      </c>
      <c r="N608" s="98" t="s">
        <v>35</v>
      </c>
      <c r="P608" s="99">
        <f>O608*H608</f>
        <v>0</v>
      </c>
      <c r="Q608" s="99">
        <v>2.5018699999999998</v>
      </c>
      <c r="R608" s="99">
        <f>Q608*H608</f>
        <v>128.38596092</v>
      </c>
      <c r="S608" s="99">
        <v>0</v>
      </c>
      <c r="T608" s="100">
        <f>S608*H608</f>
        <v>0</v>
      </c>
      <c r="AR608" s="101" t="s">
        <v>103</v>
      </c>
      <c r="AT608" s="101" t="s">
        <v>83</v>
      </c>
      <c r="AU608" s="101" t="s">
        <v>96</v>
      </c>
      <c r="AY608" s="11" t="s">
        <v>79</v>
      </c>
      <c r="BE608" s="102">
        <f>IF(N608="základní",J608,0)</f>
        <v>0</v>
      </c>
      <c r="BF608" s="102">
        <f>IF(N608="snížená",J608,0)</f>
        <v>0</v>
      </c>
      <c r="BG608" s="102">
        <f>IF(N608="zákl. přenesená",J608,0)</f>
        <v>0</v>
      </c>
      <c r="BH608" s="102">
        <f>IF(N608="sníž. přenesená",J608,0)</f>
        <v>0</v>
      </c>
      <c r="BI608" s="102">
        <f>IF(N608="nulová",J608,0)</f>
        <v>0</v>
      </c>
      <c r="BJ608" s="11" t="s">
        <v>82</v>
      </c>
      <c r="BK608" s="102">
        <f>ROUND(I608*H608,2)</f>
        <v>0</v>
      </c>
      <c r="BL608" s="11" t="s">
        <v>103</v>
      </c>
      <c r="BM608" s="101" t="s">
        <v>991</v>
      </c>
    </row>
    <row r="609" spans="2:65" s="18" customFormat="1" ht="19.5">
      <c r="B609" s="19"/>
      <c r="D609" s="103" t="s">
        <v>89</v>
      </c>
      <c r="F609" s="104" t="s">
        <v>992</v>
      </c>
      <c r="I609" s="105"/>
      <c r="L609" s="19"/>
      <c r="M609" s="106"/>
      <c r="T609" s="107"/>
      <c r="AT609" s="11" t="s">
        <v>89</v>
      </c>
      <c r="AU609" s="11" t="s">
        <v>96</v>
      </c>
    </row>
    <row r="610" spans="2:65" s="173" customFormat="1">
      <c r="B610" s="174"/>
      <c r="D610" s="103" t="s">
        <v>456</v>
      </c>
      <c r="E610" s="175" t="s">
        <v>17</v>
      </c>
      <c r="F610" s="176" t="s">
        <v>993</v>
      </c>
      <c r="H610" s="177">
        <v>30.827999999999999</v>
      </c>
      <c r="I610" s="178"/>
      <c r="L610" s="174"/>
      <c r="M610" s="179"/>
      <c r="T610" s="180"/>
      <c r="AT610" s="175" t="s">
        <v>456</v>
      </c>
      <c r="AU610" s="175" t="s">
        <v>96</v>
      </c>
      <c r="AV610" s="173" t="s">
        <v>9</v>
      </c>
      <c r="AW610" s="173" t="s">
        <v>197</v>
      </c>
      <c r="AX610" s="173" t="s">
        <v>78</v>
      </c>
      <c r="AY610" s="175" t="s">
        <v>79</v>
      </c>
    </row>
    <row r="611" spans="2:65" s="173" customFormat="1">
      <c r="B611" s="174"/>
      <c r="D611" s="103" t="s">
        <v>456</v>
      </c>
      <c r="E611" s="175" t="s">
        <v>17</v>
      </c>
      <c r="F611" s="176" t="s">
        <v>994</v>
      </c>
      <c r="H611" s="177">
        <v>1.0680000000000001</v>
      </c>
      <c r="I611" s="178"/>
      <c r="L611" s="174"/>
      <c r="M611" s="179"/>
      <c r="T611" s="180"/>
      <c r="AT611" s="175" t="s">
        <v>456</v>
      </c>
      <c r="AU611" s="175" t="s">
        <v>96</v>
      </c>
      <c r="AV611" s="173" t="s">
        <v>9</v>
      </c>
      <c r="AW611" s="173" t="s">
        <v>197</v>
      </c>
      <c r="AX611" s="173" t="s">
        <v>78</v>
      </c>
      <c r="AY611" s="175" t="s">
        <v>79</v>
      </c>
    </row>
    <row r="612" spans="2:65" s="166" customFormat="1">
      <c r="B612" s="167"/>
      <c r="D612" s="103" t="s">
        <v>456</v>
      </c>
      <c r="E612" s="168" t="s">
        <v>17</v>
      </c>
      <c r="F612" s="169" t="s">
        <v>982</v>
      </c>
      <c r="H612" s="168" t="s">
        <v>17</v>
      </c>
      <c r="I612" s="170"/>
      <c r="L612" s="167"/>
      <c r="M612" s="171"/>
      <c r="T612" s="172"/>
      <c r="AT612" s="168" t="s">
        <v>456</v>
      </c>
      <c r="AU612" s="168" t="s">
        <v>96</v>
      </c>
      <c r="AV612" s="166" t="s">
        <v>82</v>
      </c>
      <c r="AW612" s="166" t="s">
        <v>197</v>
      </c>
      <c r="AX612" s="166" t="s">
        <v>78</v>
      </c>
      <c r="AY612" s="168" t="s">
        <v>79</v>
      </c>
    </row>
    <row r="613" spans="2:65" s="173" customFormat="1">
      <c r="B613" s="174"/>
      <c r="D613" s="103" t="s">
        <v>456</v>
      </c>
      <c r="E613" s="175" t="s">
        <v>17</v>
      </c>
      <c r="F613" s="176" t="s">
        <v>995</v>
      </c>
      <c r="H613" s="177">
        <v>10.5</v>
      </c>
      <c r="I613" s="178"/>
      <c r="L613" s="174"/>
      <c r="M613" s="179"/>
      <c r="T613" s="180"/>
      <c r="AT613" s="175" t="s">
        <v>456</v>
      </c>
      <c r="AU613" s="175" t="s">
        <v>96</v>
      </c>
      <c r="AV613" s="173" t="s">
        <v>9</v>
      </c>
      <c r="AW613" s="173" t="s">
        <v>197</v>
      </c>
      <c r="AX613" s="173" t="s">
        <v>78</v>
      </c>
      <c r="AY613" s="175" t="s">
        <v>79</v>
      </c>
    </row>
    <row r="614" spans="2:65" s="173" customFormat="1">
      <c r="B614" s="174"/>
      <c r="D614" s="103" t="s">
        <v>456</v>
      </c>
      <c r="E614" s="175" t="s">
        <v>17</v>
      </c>
      <c r="F614" s="176" t="s">
        <v>996</v>
      </c>
      <c r="H614" s="177">
        <v>8.92</v>
      </c>
      <c r="I614" s="178"/>
      <c r="L614" s="174"/>
      <c r="M614" s="179"/>
      <c r="T614" s="180"/>
      <c r="AT614" s="175" t="s">
        <v>456</v>
      </c>
      <c r="AU614" s="175" t="s">
        <v>96</v>
      </c>
      <c r="AV614" s="173" t="s">
        <v>9</v>
      </c>
      <c r="AW614" s="173" t="s">
        <v>197</v>
      </c>
      <c r="AX614" s="173" t="s">
        <v>78</v>
      </c>
      <c r="AY614" s="175" t="s">
        <v>79</v>
      </c>
    </row>
    <row r="615" spans="2:65" s="181" customFormat="1">
      <c r="B615" s="182"/>
      <c r="D615" s="103" t="s">
        <v>456</v>
      </c>
      <c r="E615" s="183" t="s">
        <v>17</v>
      </c>
      <c r="F615" s="184" t="s">
        <v>491</v>
      </c>
      <c r="H615" s="185">
        <v>51.316000000000003</v>
      </c>
      <c r="I615" s="186"/>
      <c r="L615" s="182"/>
      <c r="M615" s="187"/>
      <c r="T615" s="188"/>
      <c r="AT615" s="183" t="s">
        <v>456</v>
      </c>
      <c r="AU615" s="183" t="s">
        <v>96</v>
      </c>
      <c r="AV615" s="181" t="s">
        <v>103</v>
      </c>
      <c r="AW615" s="181" t="s">
        <v>197</v>
      </c>
      <c r="AX615" s="181" t="s">
        <v>82</v>
      </c>
      <c r="AY615" s="183" t="s">
        <v>79</v>
      </c>
    </row>
    <row r="616" spans="2:65" s="18" customFormat="1" ht="33" customHeight="1">
      <c r="B616" s="19"/>
      <c r="C616" s="90" t="s">
        <v>997</v>
      </c>
      <c r="D616" s="90" t="s">
        <v>83</v>
      </c>
      <c r="E616" s="91" t="s">
        <v>998</v>
      </c>
      <c r="F616" s="92" t="s">
        <v>999</v>
      </c>
      <c r="G616" s="93" t="s">
        <v>461</v>
      </c>
      <c r="H616" s="94">
        <v>11.66</v>
      </c>
      <c r="I616" s="95"/>
      <c r="J616" s="96">
        <f>ROUND(I616*H616,2)</f>
        <v>0</v>
      </c>
      <c r="K616" s="92" t="s">
        <v>453</v>
      </c>
      <c r="L616" s="19"/>
      <c r="M616" s="97" t="s">
        <v>17</v>
      </c>
      <c r="N616" s="98" t="s">
        <v>35</v>
      </c>
      <c r="P616" s="99">
        <f>O616*H616</f>
        <v>0</v>
      </c>
      <c r="Q616" s="99">
        <v>2.5018699999999998</v>
      </c>
      <c r="R616" s="99">
        <f>Q616*H616</f>
        <v>29.171804199999997</v>
      </c>
      <c r="S616" s="99">
        <v>0</v>
      </c>
      <c r="T616" s="100">
        <f>S616*H616</f>
        <v>0</v>
      </c>
      <c r="AR616" s="101" t="s">
        <v>103</v>
      </c>
      <c r="AT616" s="101" t="s">
        <v>83</v>
      </c>
      <c r="AU616" s="101" t="s">
        <v>96</v>
      </c>
      <c r="AY616" s="11" t="s">
        <v>79</v>
      </c>
      <c r="BE616" s="102">
        <f>IF(N616="základní",J616,0)</f>
        <v>0</v>
      </c>
      <c r="BF616" s="102">
        <f>IF(N616="snížená",J616,0)</f>
        <v>0</v>
      </c>
      <c r="BG616" s="102">
        <f>IF(N616="zákl. přenesená",J616,0)</f>
        <v>0</v>
      </c>
      <c r="BH616" s="102">
        <f>IF(N616="sníž. přenesená",J616,0)</f>
        <v>0</v>
      </c>
      <c r="BI616" s="102">
        <f>IF(N616="nulová",J616,0)</f>
        <v>0</v>
      </c>
      <c r="BJ616" s="11" t="s">
        <v>82</v>
      </c>
      <c r="BK616" s="102">
        <f>ROUND(I616*H616,2)</f>
        <v>0</v>
      </c>
      <c r="BL616" s="11" t="s">
        <v>103</v>
      </c>
      <c r="BM616" s="101" t="s">
        <v>1000</v>
      </c>
    </row>
    <row r="617" spans="2:65" s="18" customFormat="1" ht="19.5">
      <c r="B617" s="19"/>
      <c r="D617" s="103" t="s">
        <v>89</v>
      </c>
      <c r="F617" s="104" t="s">
        <v>1001</v>
      </c>
      <c r="I617" s="105"/>
      <c r="L617" s="19"/>
      <c r="M617" s="106"/>
      <c r="T617" s="107"/>
      <c r="AT617" s="11" t="s">
        <v>89</v>
      </c>
      <c r="AU617" s="11" t="s">
        <v>96</v>
      </c>
    </row>
    <row r="618" spans="2:65" s="166" customFormat="1">
      <c r="B618" s="167"/>
      <c r="D618" s="103" t="s">
        <v>456</v>
      </c>
      <c r="E618" s="168" t="s">
        <v>17</v>
      </c>
      <c r="F618" s="169" t="s">
        <v>470</v>
      </c>
      <c r="H618" s="168" t="s">
        <v>17</v>
      </c>
      <c r="I618" s="170"/>
      <c r="L618" s="167"/>
      <c r="M618" s="171"/>
      <c r="T618" s="172"/>
      <c r="AT618" s="168" t="s">
        <v>456</v>
      </c>
      <c r="AU618" s="168" t="s">
        <v>96</v>
      </c>
      <c r="AV618" s="166" t="s">
        <v>82</v>
      </c>
      <c r="AW618" s="166" t="s">
        <v>197</v>
      </c>
      <c r="AX618" s="166" t="s">
        <v>78</v>
      </c>
      <c r="AY618" s="168" t="s">
        <v>79</v>
      </c>
    </row>
    <row r="619" spans="2:65" s="173" customFormat="1">
      <c r="B619" s="174"/>
      <c r="D619" s="103" t="s">
        <v>456</v>
      </c>
      <c r="E619" s="175" t="s">
        <v>17</v>
      </c>
      <c r="F619" s="176" t="s">
        <v>1002</v>
      </c>
      <c r="H619" s="177">
        <v>11.66</v>
      </c>
      <c r="I619" s="178"/>
      <c r="L619" s="174"/>
      <c r="M619" s="179"/>
      <c r="T619" s="180"/>
      <c r="AT619" s="175" t="s">
        <v>456</v>
      </c>
      <c r="AU619" s="175" t="s">
        <v>96</v>
      </c>
      <c r="AV619" s="173" t="s">
        <v>9</v>
      </c>
      <c r="AW619" s="173" t="s">
        <v>197</v>
      </c>
      <c r="AX619" s="173" t="s">
        <v>82</v>
      </c>
      <c r="AY619" s="175" t="s">
        <v>79</v>
      </c>
    </row>
    <row r="620" spans="2:65" s="18" customFormat="1" ht="24.2" customHeight="1">
      <c r="B620" s="19"/>
      <c r="C620" s="90" t="s">
        <v>1003</v>
      </c>
      <c r="D620" s="90" t="s">
        <v>83</v>
      </c>
      <c r="E620" s="91" t="s">
        <v>1004</v>
      </c>
      <c r="F620" s="92" t="s">
        <v>1005</v>
      </c>
      <c r="G620" s="93" t="s">
        <v>452</v>
      </c>
      <c r="H620" s="94">
        <v>770.7</v>
      </c>
      <c r="I620" s="95"/>
      <c r="J620" s="96">
        <f>ROUND(I620*H620,2)</f>
        <v>0</v>
      </c>
      <c r="K620" s="92" t="s">
        <v>17</v>
      </c>
      <c r="L620" s="19"/>
      <c r="M620" s="97" t="s">
        <v>17</v>
      </c>
      <c r="N620" s="98" t="s">
        <v>35</v>
      </c>
      <c r="P620" s="99">
        <f>O620*H620</f>
        <v>0</v>
      </c>
      <c r="Q620" s="99">
        <v>7.6999999999999999E-2</v>
      </c>
      <c r="R620" s="99">
        <f>Q620*H620</f>
        <v>59.343900000000005</v>
      </c>
      <c r="S620" s="99">
        <v>0</v>
      </c>
      <c r="T620" s="100">
        <f>S620*H620</f>
        <v>0</v>
      </c>
      <c r="AR620" s="101" t="s">
        <v>103</v>
      </c>
      <c r="AT620" s="101" t="s">
        <v>83</v>
      </c>
      <c r="AU620" s="101" t="s">
        <v>96</v>
      </c>
      <c r="AY620" s="11" t="s">
        <v>79</v>
      </c>
      <c r="BE620" s="102">
        <f>IF(N620="základní",J620,0)</f>
        <v>0</v>
      </c>
      <c r="BF620" s="102">
        <f>IF(N620="snížená",J620,0)</f>
        <v>0</v>
      </c>
      <c r="BG620" s="102">
        <f>IF(N620="zákl. přenesená",J620,0)</f>
        <v>0</v>
      </c>
      <c r="BH620" s="102">
        <f>IF(N620="sníž. přenesená",J620,0)</f>
        <v>0</v>
      </c>
      <c r="BI620" s="102">
        <f>IF(N620="nulová",J620,0)</f>
        <v>0</v>
      </c>
      <c r="BJ620" s="11" t="s">
        <v>82</v>
      </c>
      <c r="BK620" s="102">
        <f>ROUND(I620*H620,2)</f>
        <v>0</v>
      </c>
      <c r="BL620" s="11" t="s">
        <v>103</v>
      </c>
      <c r="BM620" s="101" t="s">
        <v>1006</v>
      </c>
    </row>
    <row r="621" spans="2:65" s="18" customFormat="1">
      <c r="B621" s="19"/>
      <c r="D621" s="103" t="s">
        <v>89</v>
      </c>
      <c r="F621" s="104" t="s">
        <v>1005</v>
      </c>
      <c r="I621" s="105"/>
      <c r="L621" s="19"/>
      <c r="M621" s="106"/>
      <c r="T621" s="107"/>
      <c r="AT621" s="11" t="s">
        <v>89</v>
      </c>
      <c r="AU621" s="11" t="s">
        <v>96</v>
      </c>
    </row>
    <row r="622" spans="2:65" s="173" customFormat="1">
      <c r="B622" s="174"/>
      <c r="D622" s="103" t="s">
        <v>456</v>
      </c>
      <c r="E622" s="175" t="s">
        <v>17</v>
      </c>
      <c r="F622" s="176" t="s">
        <v>340</v>
      </c>
      <c r="H622" s="177">
        <v>770.7</v>
      </c>
      <c r="I622" s="178"/>
      <c r="L622" s="174"/>
      <c r="M622" s="179"/>
      <c r="T622" s="180"/>
      <c r="AT622" s="175" t="s">
        <v>456</v>
      </c>
      <c r="AU622" s="175" t="s">
        <v>96</v>
      </c>
      <c r="AV622" s="173" t="s">
        <v>9</v>
      </c>
      <c r="AW622" s="173" t="s">
        <v>197</v>
      </c>
      <c r="AX622" s="173" t="s">
        <v>82</v>
      </c>
      <c r="AY622" s="175" t="s">
        <v>79</v>
      </c>
    </row>
    <row r="623" spans="2:65" s="18" customFormat="1" ht="24.2" customHeight="1">
      <c r="B623" s="19"/>
      <c r="C623" s="90" t="s">
        <v>1007</v>
      </c>
      <c r="D623" s="201" t="s">
        <v>83</v>
      </c>
      <c r="E623" s="91" t="s">
        <v>1008</v>
      </c>
      <c r="F623" s="92" t="s">
        <v>1009</v>
      </c>
      <c r="G623" s="93" t="s">
        <v>452</v>
      </c>
      <c r="H623" s="94">
        <v>845.75</v>
      </c>
      <c r="I623" s="95"/>
      <c r="J623" s="96">
        <f>ROUND(I623*H623,2)</f>
        <v>0</v>
      </c>
      <c r="K623" s="92" t="s">
        <v>453</v>
      </c>
      <c r="L623" s="19"/>
      <c r="M623" s="97" t="s">
        <v>17</v>
      </c>
      <c r="N623" s="98" t="s">
        <v>35</v>
      </c>
      <c r="P623" s="99">
        <f>O623*H623</f>
        <v>0</v>
      </c>
      <c r="Q623" s="99">
        <v>7.6999999999999999E-2</v>
      </c>
      <c r="R623" s="99">
        <f>Q623*H623</f>
        <v>65.122749999999996</v>
      </c>
      <c r="S623" s="99">
        <v>0</v>
      </c>
      <c r="T623" s="100">
        <f>S623*H623</f>
        <v>0</v>
      </c>
      <c r="AR623" s="101" t="s">
        <v>103</v>
      </c>
      <c r="AT623" s="101" t="s">
        <v>83</v>
      </c>
      <c r="AU623" s="101" t="s">
        <v>96</v>
      </c>
      <c r="AY623" s="11" t="s">
        <v>79</v>
      </c>
      <c r="BE623" s="102">
        <f>IF(N623="základní",J623,0)</f>
        <v>0</v>
      </c>
      <c r="BF623" s="102">
        <f>IF(N623="snížená",J623,0)</f>
        <v>0</v>
      </c>
      <c r="BG623" s="102">
        <f>IF(N623="zákl. přenesená",J623,0)</f>
        <v>0</v>
      </c>
      <c r="BH623" s="102">
        <f>IF(N623="sníž. přenesená",J623,0)</f>
        <v>0</v>
      </c>
      <c r="BI623" s="102">
        <f>IF(N623="nulová",J623,0)</f>
        <v>0</v>
      </c>
      <c r="BJ623" s="11" t="s">
        <v>82</v>
      </c>
      <c r="BK623" s="102">
        <f>ROUND(I623*H623,2)</f>
        <v>0</v>
      </c>
      <c r="BL623" s="11" t="s">
        <v>103</v>
      </c>
      <c r="BM623" s="101" t="s">
        <v>1010</v>
      </c>
    </row>
    <row r="624" spans="2:65" s="18" customFormat="1">
      <c r="B624" s="19"/>
      <c r="D624" s="103" t="s">
        <v>89</v>
      </c>
      <c r="F624" s="104" t="s">
        <v>1011</v>
      </c>
      <c r="I624" s="105"/>
      <c r="L624" s="19"/>
      <c r="M624" s="106"/>
      <c r="T624" s="107"/>
      <c r="AT624" s="11" t="s">
        <v>89</v>
      </c>
      <c r="AU624" s="11" t="s">
        <v>96</v>
      </c>
    </row>
    <row r="625" spans="2:65" s="18" customFormat="1" ht="19.5">
      <c r="B625" s="19"/>
      <c r="D625" s="103" t="s">
        <v>90</v>
      </c>
      <c r="F625" s="108" t="s">
        <v>5488</v>
      </c>
      <c r="I625" s="105"/>
      <c r="L625" s="19"/>
      <c r="M625" s="106"/>
      <c r="T625" s="107"/>
      <c r="AT625" s="11" t="s">
        <v>90</v>
      </c>
      <c r="AU625" s="11" t="s">
        <v>96</v>
      </c>
    </row>
    <row r="626" spans="2:65" s="173" customFormat="1">
      <c r="B626" s="174"/>
      <c r="D626" s="103" t="s">
        <v>456</v>
      </c>
      <c r="E626" s="175" t="s">
        <v>17</v>
      </c>
      <c r="F626" s="176" t="s">
        <v>345</v>
      </c>
      <c r="H626" s="177">
        <v>311.7</v>
      </c>
      <c r="I626" s="178"/>
      <c r="L626" s="174"/>
      <c r="M626" s="179"/>
      <c r="T626" s="180"/>
      <c r="AT626" s="175" t="s">
        <v>456</v>
      </c>
      <c r="AU626" s="175" t="s">
        <v>96</v>
      </c>
      <c r="AV626" s="173" t="s">
        <v>9</v>
      </c>
      <c r="AW626" s="173" t="s">
        <v>197</v>
      </c>
      <c r="AX626" s="173" t="s">
        <v>78</v>
      </c>
      <c r="AY626" s="175" t="s">
        <v>79</v>
      </c>
    </row>
    <row r="627" spans="2:65" s="173" customFormat="1">
      <c r="B627" s="174"/>
      <c r="D627" s="103" t="s">
        <v>456</v>
      </c>
      <c r="E627" s="175" t="s">
        <v>17</v>
      </c>
      <c r="F627" s="176" t="s">
        <v>342</v>
      </c>
      <c r="H627" s="177">
        <v>534.04999999999995</v>
      </c>
      <c r="I627" s="178"/>
      <c r="L627" s="174"/>
      <c r="M627" s="179"/>
      <c r="T627" s="180"/>
      <c r="AT627" s="175" t="s">
        <v>456</v>
      </c>
      <c r="AU627" s="175" t="s">
        <v>96</v>
      </c>
      <c r="AV627" s="173" t="s">
        <v>9</v>
      </c>
      <c r="AW627" s="173" t="s">
        <v>197</v>
      </c>
      <c r="AX627" s="173" t="s">
        <v>78</v>
      </c>
      <c r="AY627" s="175" t="s">
        <v>79</v>
      </c>
    </row>
    <row r="628" spans="2:65" s="181" customFormat="1">
      <c r="B628" s="182"/>
      <c r="D628" s="103" t="s">
        <v>456</v>
      </c>
      <c r="E628" s="183" t="s">
        <v>17</v>
      </c>
      <c r="F628" s="184" t="s">
        <v>491</v>
      </c>
      <c r="H628" s="185">
        <v>845.75</v>
      </c>
      <c r="I628" s="186"/>
      <c r="L628" s="182"/>
      <c r="M628" s="187"/>
      <c r="T628" s="188"/>
      <c r="AT628" s="183" t="s">
        <v>456</v>
      </c>
      <c r="AU628" s="183" t="s">
        <v>96</v>
      </c>
      <c r="AV628" s="181" t="s">
        <v>103</v>
      </c>
      <c r="AW628" s="181" t="s">
        <v>197</v>
      </c>
      <c r="AX628" s="181" t="s">
        <v>82</v>
      </c>
      <c r="AY628" s="183" t="s">
        <v>79</v>
      </c>
    </row>
    <row r="629" spans="2:65" s="18" customFormat="1" ht="16.5" customHeight="1">
      <c r="B629" s="19"/>
      <c r="C629" s="90" t="s">
        <v>1012</v>
      </c>
      <c r="D629" s="90" t="s">
        <v>83</v>
      </c>
      <c r="E629" s="91" t="s">
        <v>1013</v>
      </c>
      <c r="F629" s="92" t="s">
        <v>1014</v>
      </c>
      <c r="G629" s="93" t="s">
        <v>452</v>
      </c>
      <c r="H629" s="94">
        <v>33.799999999999997</v>
      </c>
      <c r="I629" s="95"/>
      <c r="J629" s="96">
        <f>ROUND(I629*H629,2)</f>
        <v>0</v>
      </c>
      <c r="K629" s="92" t="s">
        <v>17</v>
      </c>
      <c r="L629" s="19"/>
      <c r="M629" s="97" t="s">
        <v>17</v>
      </c>
      <c r="N629" s="98" t="s">
        <v>35</v>
      </c>
      <c r="P629" s="99">
        <f>O629*H629</f>
        <v>0</v>
      </c>
      <c r="Q629" s="99">
        <v>9.0000000000000006E-5</v>
      </c>
      <c r="R629" s="99">
        <f>Q629*H629</f>
        <v>3.042E-3</v>
      </c>
      <c r="S629" s="99">
        <v>0</v>
      </c>
      <c r="T629" s="100">
        <f>S629*H629</f>
        <v>0</v>
      </c>
      <c r="AR629" s="101" t="s">
        <v>103</v>
      </c>
      <c r="AT629" s="101" t="s">
        <v>83</v>
      </c>
      <c r="AU629" s="101" t="s">
        <v>96</v>
      </c>
      <c r="AY629" s="11" t="s">
        <v>79</v>
      </c>
      <c r="BE629" s="102">
        <f>IF(N629="základní",J629,0)</f>
        <v>0</v>
      </c>
      <c r="BF629" s="102">
        <f>IF(N629="snížená",J629,0)</f>
        <v>0</v>
      </c>
      <c r="BG629" s="102">
        <f>IF(N629="zákl. přenesená",J629,0)</f>
        <v>0</v>
      </c>
      <c r="BH629" s="102">
        <f>IF(N629="sníž. přenesená",J629,0)</f>
        <v>0</v>
      </c>
      <c r="BI629" s="102">
        <f>IF(N629="nulová",J629,0)</f>
        <v>0</v>
      </c>
      <c r="BJ629" s="11" t="s">
        <v>82</v>
      </c>
      <c r="BK629" s="102">
        <f>ROUND(I629*H629,2)</f>
        <v>0</v>
      </c>
      <c r="BL629" s="11" t="s">
        <v>103</v>
      </c>
      <c r="BM629" s="101" t="s">
        <v>1015</v>
      </c>
    </row>
    <row r="630" spans="2:65" s="18" customFormat="1">
      <c r="B630" s="19"/>
      <c r="D630" s="103" t="s">
        <v>89</v>
      </c>
      <c r="F630" s="104" t="s">
        <v>1014</v>
      </c>
      <c r="I630" s="105"/>
      <c r="L630" s="19"/>
      <c r="M630" s="106"/>
      <c r="T630" s="107"/>
      <c r="AT630" s="11" t="s">
        <v>89</v>
      </c>
      <c r="AU630" s="11" t="s">
        <v>96</v>
      </c>
    </row>
    <row r="631" spans="2:65" s="173" customFormat="1">
      <c r="B631" s="174"/>
      <c r="D631" s="103" t="s">
        <v>456</v>
      </c>
      <c r="E631" s="175" t="s">
        <v>17</v>
      </c>
      <c r="F631" s="176" t="s">
        <v>347</v>
      </c>
      <c r="H631" s="177">
        <v>33.799999999999997</v>
      </c>
      <c r="I631" s="178"/>
      <c r="L631" s="174"/>
      <c r="M631" s="179"/>
      <c r="T631" s="180"/>
      <c r="AT631" s="175" t="s">
        <v>456</v>
      </c>
      <c r="AU631" s="175" t="s">
        <v>96</v>
      </c>
      <c r="AV631" s="173" t="s">
        <v>9</v>
      </c>
      <c r="AW631" s="173" t="s">
        <v>197</v>
      </c>
      <c r="AX631" s="173" t="s">
        <v>82</v>
      </c>
      <c r="AY631" s="175" t="s">
        <v>79</v>
      </c>
    </row>
    <row r="632" spans="2:65" s="18" customFormat="1" ht="24.2" customHeight="1">
      <c r="B632" s="19"/>
      <c r="C632" s="90" t="s">
        <v>1016</v>
      </c>
      <c r="D632" s="201" t="s">
        <v>83</v>
      </c>
      <c r="E632" s="91" t="s">
        <v>1017</v>
      </c>
      <c r="F632" s="92" t="s">
        <v>1018</v>
      </c>
      <c r="G632" s="93" t="s">
        <v>452</v>
      </c>
      <c r="H632" s="94">
        <v>879.55</v>
      </c>
      <c r="I632" s="95"/>
      <c r="J632" s="96">
        <f>ROUND(I632*H632,2)</f>
        <v>0</v>
      </c>
      <c r="K632" s="92" t="s">
        <v>453</v>
      </c>
      <c r="L632" s="19"/>
      <c r="M632" s="97" t="s">
        <v>17</v>
      </c>
      <c r="N632" s="98" t="s">
        <v>35</v>
      </c>
      <c r="P632" s="99">
        <f>O632*H632</f>
        <v>0</v>
      </c>
      <c r="Q632" s="99">
        <v>0</v>
      </c>
      <c r="R632" s="99">
        <f>Q632*H632</f>
        <v>0</v>
      </c>
      <c r="S632" s="99">
        <v>0</v>
      </c>
      <c r="T632" s="100">
        <f>S632*H632</f>
        <v>0</v>
      </c>
      <c r="AR632" s="101" t="s">
        <v>103</v>
      </c>
      <c r="AT632" s="101" t="s">
        <v>83</v>
      </c>
      <c r="AU632" s="101" t="s">
        <v>96</v>
      </c>
      <c r="AY632" s="11" t="s">
        <v>79</v>
      </c>
      <c r="BE632" s="102">
        <f>IF(N632="základní",J632,0)</f>
        <v>0</v>
      </c>
      <c r="BF632" s="102">
        <f>IF(N632="snížená",J632,0)</f>
        <v>0</v>
      </c>
      <c r="BG632" s="102">
        <f>IF(N632="zákl. přenesená",J632,0)</f>
        <v>0</v>
      </c>
      <c r="BH632" s="102">
        <f>IF(N632="sníž. přenesená",J632,0)</f>
        <v>0</v>
      </c>
      <c r="BI632" s="102">
        <f>IF(N632="nulová",J632,0)</f>
        <v>0</v>
      </c>
      <c r="BJ632" s="11" t="s">
        <v>82</v>
      </c>
      <c r="BK632" s="102">
        <f>ROUND(I632*H632,2)</f>
        <v>0</v>
      </c>
      <c r="BL632" s="11" t="s">
        <v>103</v>
      </c>
      <c r="BM632" s="101" t="s">
        <v>1019</v>
      </c>
    </row>
    <row r="633" spans="2:65" s="18" customFormat="1" ht="19.5">
      <c r="B633" s="19"/>
      <c r="D633" s="103" t="s">
        <v>89</v>
      </c>
      <c r="F633" s="104" t="s">
        <v>1020</v>
      </c>
      <c r="I633" s="105"/>
      <c r="L633" s="19"/>
      <c r="M633" s="106"/>
      <c r="T633" s="107"/>
      <c r="AT633" s="11" t="s">
        <v>89</v>
      </c>
      <c r="AU633" s="11" t="s">
        <v>96</v>
      </c>
    </row>
    <row r="634" spans="2:65" s="18" customFormat="1" ht="19.5">
      <c r="B634" s="19"/>
      <c r="D634" s="103" t="s">
        <v>90</v>
      </c>
      <c r="F634" s="108" t="s">
        <v>5488</v>
      </c>
      <c r="I634" s="105"/>
      <c r="L634" s="19"/>
      <c r="M634" s="106"/>
      <c r="T634" s="107"/>
      <c r="AT634" s="11" t="s">
        <v>90</v>
      </c>
      <c r="AU634" s="11" t="s">
        <v>96</v>
      </c>
    </row>
    <row r="635" spans="2:65" s="173" customFormat="1">
      <c r="B635" s="174"/>
      <c r="D635" s="103" t="s">
        <v>456</v>
      </c>
      <c r="E635" s="175" t="s">
        <v>17</v>
      </c>
      <c r="F635" s="176" t="s">
        <v>345</v>
      </c>
      <c r="H635" s="177">
        <v>311.7</v>
      </c>
      <c r="I635" s="178"/>
      <c r="L635" s="174"/>
      <c r="M635" s="179"/>
      <c r="T635" s="180"/>
      <c r="AT635" s="175" t="s">
        <v>456</v>
      </c>
      <c r="AU635" s="175" t="s">
        <v>96</v>
      </c>
      <c r="AV635" s="173" t="s">
        <v>9</v>
      </c>
      <c r="AW635" s="173" t="s">
        <v>197</v>
      </c>
      <c r="AX635" s="173" t="s">
        <v>78</v>
      </c>
      <c r="AY635" s="175" t="s">
        <v>79</v>
      </c>
    </row>
    <row r="636" spans="2:65" s="173" customFormat="1">
      <c r="B636" s="174"/>
      <c r="D636" s="103" t="s">
        <v>456</v>
      </c>
      <c r="E636" s="175" t="s">
        <v>17</v>
      </c>
      <c r="F636" s="176" t="s">
        <v>342</v>
      </c>
      <c r="H636" s="177">
        <v>534.04999999999995</v>
      </c>
      <c r="I636" s="178"/>
      <c r="L636" s="174"/>
      <c r="M636" s="179"/>
      <c r="T636" s="180"/>
      <c r="AT636" s="175" t="s">
        <v>456</v>
      </c>
      <c r="AU636" s="175" t="s">
        <v>96</v>
      </c>
      <c r="AV636" s="173" t="s">
        <v>9</v>
      </c>
      <c r="AW636" s="173" t="s">
        <v>197</v>
      </c>
      <c r="AX636" s="173" t="s">
        <v>78</v>
      </c>
      <c r="AY636" s="175" t="s">
        <v>79</v>
      </c>
    </row>
    <row r="637" spans="2:65" s="173" customFormat="1">
      <c r="B637" s="174"/>
      <c r="D637" s="103" t="s">
        <v>456</v>
      </c>
      <c r="E637" s="175" t="s">
        <v>17</v>
      </c>
      <c r="F637" s="176" t="s">
        <v>347</v>
      </c>
      <c r="H637" s="177">
        <v>33.799999999999997</v>
      </c>
      <c r="I637" s="178"/>
      <c r="L637" s="174"/>
      <c r="M637" s="179"/>
      <c r="T637" s="180"/>
      <c r="AT637" s="175" t="s">
        <v>456</v>
      </c>
      <c r="AU637" s="175" t="s">
        <v>96</v>
      </c>
      <c r="AV637" s="173" t="s">
        <v>9</v>
      </c>
      <c r="AW637" s="173" t="s">
        <v>197</v>
      </c>
      <c r="AX637" s="173" t="s">
        <v>78</v>
      </c>
      <c r="AY637" s="175" t="s">
        <v>79</v>
      </c>
    </row>
    <row r="638" spans="2:65" s="181" customFormat="1">
      <c r="B638" s="182"/>
      <c r="D638" s="103" t="s">
        <v>456</v>
      </c>
      <c r="E638" s="183" t="s">
        <v>17</v>
      </c>
      <c r="F638" s="184" t="s">
        <v>491</v>
      </c>
      <c r="H638" s="185">
        <v>879.55</v>
      </c>
      <c r="I638" s="186"/>
      <c r="L638" s="182"/>
      <c r="M638" s="187"/>
      <c r="T638" s="188"/>
      <c r="AT638" s="183" t="s">
        <v>456</v>
      </c>
      <c r="AU638" s="183" t="s">
        <v>96</v>
      </c>
      <c r="AV638" s="181" t="s">
        <v>103</v>
      </c>
      <c r="AW638" s="181" t="s">
        <v>197</v>
      </c>
      <c r="AX638" s="181" t="s">
        <v>82</v>
      </c>
      <c r="AY638" s="183" t="s">
        <v>79</v>
      </c>
    </row>
    <row r="639" spans="2:65" s="18" customFormat="1" ht="16.5" customHeight="1">
      <c r="B639" s="19"/>
      <c r="C639" s="90" t="s">
        <v>1021</v>
      </c>
      <c r="D639" s="90" t="s">
        <v>83</v>
      </c>
      <c r="E639" s="91" t="s">
        <v>1022</v>
      </c>
      <c r="F639" s="92" t="s">
        <v>1023</v>
      </c>
      <c r="G639" s="93" t="s">
        <v>452</v>
      </c>
      <c r="H639" s="94">
        <v>33.799999999999997</v>
      </c>
      <c r="I639" s="95"/>
      <c r="J639" s="96">
        <f>ROUND(I639*H639,2)</f>
        <v>0</v>
      </c>
      <c r="K639" s="92" t="s">
        <v>17</v>
      </c>
      <c r="L639" s="19"/>
      <c r="M639" s="97" t="s">
        <v>17</v>
      </c>
      <c r="N639" s="98" t="s">
        <v>35</v>
      </c>
      <c r="P639" s="99">
        <f>O639*H639</f>
        <v>0</v>
      </c>
      <c r="Q639" s="99">
        <v>2.0300000000000001E-3</v>
      </c>
      <c r="R639" s="99">
        <f>Q639*H639</f>
        <v>6.8613999999999994E-2</v>
      </c>
      <c r="S639" s="99">
        <v>0</v>
      </c>
      <c r="T639" s="100">
        <f>S639*H639</f>
        <v>0</v>
      </c>
      <c r="AR639" s="101" t="s">
        <v>103</v>
      </c>
      <c r="AT639" s="101" t="s">
        <v>83</v>
      </c>
      <c r="AU639" s="101" t="s">
        <v>96</v>
      </c>
      <c r="AY639" s="11" t="s">
        <v>79</v>
      </c>
      <c r="BE639" s="102">
        <f>IF(N639="základní",J639,0)</f>
        <v>0</v>
      </c>
      <c r="BF639" s="102">
        <f>IF(N639="snížená",J639,0)</f>
        <v>0</v>
      </c>
      <c r="BG639" s="102">
        <f>IF(N639="zákl. přenesená",J639,0)</f>
        <v>0</v>
      </c>
      <c r="BH639" s="102">
        <f>IF(N639="sníž. přenesená",J639,0)</f>
        <v>0</v>
      </c>
      <c r="BI639" s="102">
        <f>IF(N639="nulová",J639,0)</f>
        <v>0</v>
      </c>
      <c r="BJ639" s="11" t="s">
        <v>82</v>
      </c>
      <c r="BK639" s="102">
        <f>ROUND(I639*H639,2)</f>
        <v>0</v>
      </c>
      <c r="BL639" s="11" t="s">
        <v>103</v>
      </c>
      <c r="BM639" s="101" t="s">
        <v>1024</v>
      </c>
    </row>
    <row r="640" spans="2:65" s="18" customFormat="1">
      <c r="B640" s="19"/>
      <c r="D640" s="103" t="s">
        <v>89</v>
      </c>
      <c r="F640" s="104" t="s">
        <v>1023</v>
      </c>
      <c r="I640" s="105"/>
      <c r="L640" s="19"/>
      <c r="M640" s="106"/>
      <c r="T640" s="107"/>
      <c r="AT640" s="11" t="s">
        <v>89</v>
      </c>
      <c r="AU640" s="11" t="s">
        <v>96</v>
      </c>
    </row>
    <row r="641" spans="2:65" s="173" customFormat="1">
      <c r="B641" s="174"/>
      <c r="D641" s="103" t="s">
        <v>456</v>
      </c>
      <c r="E641" s="175" t="s">
        <v>17</v>
      </c>
      <c r="F641" s="176" t="s">
        <v>347</v>
      </c>
      <c r="H641" s="177">
        <v>33.799999999999997</v>
      </c>
      <c r="I641" s="178"/>
      <c r="L641" s="174"/>
      <c r="M641" s="179"/>
      <c r="T641" s="180"/>
      <c r="AT641" s="175" t="s">
        <v>456</v>
      </c>
      <c r="AU641" s="175" t="s">
        <v>96</v>
      </c>
      <c r="AV641" s="173" t="s">
        <v>9</v>
      </c>
      <c r="AW641" s="173" t="s">
        <v>197</v>
      </c>
      <c r="AX641" s="173" t="s">
        <v>82</v>
      </c>
      <c r="AY641" s="175" t="s">
        <v>79</v>
      </c>
    </row>
    <row r="642" spans="2:65" s="18" customFormat="1" ht="33" customHeight="1">
      <c r="B642" s="19"/>
      <c r="C642" s="90" t="s">
        <v>1025</v>
      </c>
      <c r="D642" s="90" t="s">
        <v>83</v>
      </c>
      <c r="E642" s="91" t="s">
        <v>1026</v>
      </c>
      <c r="F642" s="92" t="s">
        <v>1027</v>
      </c>
      <c r="G642" s="93" t="s">
        <v>816</v>
      </c>
      <c r="H642" s="94">
        <v>134.91999999999999</v>
      </c>
      <c r="I642" s="95"/>
      <c r="J642" s="96">
        <f>ROUND(I642*H642,2)</f>
        <v>0</v>
      </c>
      <c r="K642" s="92" t="s">
        <v>453</v>
      </c>
      <c r="L642" s="19"/>
      <c r="M642" s="97" t="s">
        <v>17</v>
      </c>
      <c r="N642" s="98" t="s">
        <v>35</v>
      </c>
      <c r="P642" s="99">
        <f>O642*H642</f>
        <v>0</v>
      </c>
      <c r="Q642" s="99">
        <v>5.1999999999999995E-4</v>
      </c>
      <c r="R642" s="99">
        <f>Q642*H642</f>
        <v>7.0158399999999982E-2</v>
      </c>
      <c r="S642" s="99">
        <v>0</v>
      </c>
      <c r="T642" s="100">
        <f>S642*H642</f>
        <v>0</v>
      </c>
      <c r="AR642" s="101" t="s">
        <v>103</v>
      </c>
      <c r="AT642" s="101" t="s">
        <v>83</v>
      </c>
      <c r="AU642" s="101" t="s">
        <v>96</v>
      </c>
      <c r="AY642" s="11" t="s">
        <v>79</v>
      </c>
      <c r="BE642" s="102">
        <f>IF(N642="základní",J642,0)</f>
        <v>0</v>
      </c>
      <c r="BF642" s="102">
        <f>IF(N642="snížená",J642,0)</f>
        <v>0</v>
      </c>
      <c r="BG642" s="102">
        <f>IF(N642="zákl. přenesená",J642,0)</f>
        <v>0</v>
      </c>
      <c r="BH642" s="102">
        <f>IF(N642="sníž. přenesená",J642,0)</f>
        <v>0</v>
      </c>
      <c r="BI642" s="102">
        <f>IF(N642="nulová",J642,0)</f>
        <v>0</v>
      </c>
      <c r="BJ642" s="11" t="s">
        <v>82</v>
      </c>
      <c r="BK642" s="102">
        <f>ROUND(I642*H642,2)</f>
        <v>0</v>
      </c>
      <c r="BL642" s="11" t="s">
        <v>103</v>
      </c>
      <c r="BM642" s="101" t="s">
        <v>1028</v>
      </c>
    </row>
    <row r="643" spans="2:65" s="18" customFormat="1" ht="29.25">
      <c r="B643" s="19"/>
      <c r="D643" s="103" t="s">
        <v>89</v>
      </c>
      <c r="F643" s="104" t="s">
        <v>1029</v>
      </c>
      <c r="I643" s="105"/>
      <c r="L643" s="19"/>
      <c r="M643" s="106"/>
      <c r="T643" s="107"/>
      <c r="AT643" s="11" t="s">
        <v>89</v>
      </c>
      <c r="AU643" s="11" t="s">
        <v>96</v>
      </c>
    </row>
    <row r="644" spans="2:65" s="166" customFormat="1">
      <c r="B644" s="167"/>
      <c r="D644" s="103" t="s">
        <v>456</v>
      </c>
      <c r="E644" s="168" t="s">
        <v>17</v>
      </c>
      <c r="F644" s="169" t="s">
        <v>470</v>
      </c>
      <c r="H644" s="168" t="s">
        <v>17</v>
      </c>
      <c r="I644" s="170"/>
      <c r="L644" s="167"/>
      <c r="M644" s="171"/>
      <c r="T644" s="172"/>
      <c r="AT644" s="168" t="s">
        <v>456</v>
      </c>
      <c r="AU644" s="168" t="s">
        <v>96</v>
      </c>
      <c r="AV644" s="166" t="s">
        <v>82</v>
      </c>
      <c r="AW644" s="166" t="s">
        <v>197</v>
      </c>
      <c r="AX644" s="166" t="s">
        <v>78</v>
      </c>
      <c r="AY644" s="168" t="s">
        <v>79</v>
      </c>
    </row>
    <row r="645" spans="2:65" s="166" customFormat="1">
      <c r="B645" s="167"/>
      <c r="D645" s="103" t="s">
        <v>456</v>
      </c>
      <c r="E645" s="168" t="s">
        <v>17</v>
      </c>
      <c r="F645" s="169" t="s">
        <v>1030</v>
      </c>
      <c r="H645" s="168" t="s">
        <v>17</v>
      </c>
      <c r="I645" s="170"/>
      <c r="L645" s="167"/>
      <c r="M645" s="171"/>
      <c r="T645" s="172"/>
      <c r="AT645" s="168" t="s">
        <v>456</v>
      </c>
      <c r="AU645" s="168" t="s">
        <v>96</v>
      </c>
      <c r="AV645" s="166" t="s">
        <v>82</v>
      </c>
      <c r="AW645" s="166" t="s">
        <v>197</v>
      </c>
      <c r="AX645" s="166" t="s">
        <v>78</v>
      </c>
      <c r="AY645" s="168" t="s">
        <v>79</v>
      </c>
    </row>
    <row r="646" spans="2:65" s="173" customFormat="1">
      <c r="B646" s="174"/>
      <c r="D646" s="103" t="s">
        <v>456</v>
      </c>
      <c r="E646" s="175" t="s">
        <v>17</v>
      </c>
      <c r="F646" s="176" t="s">
        <v>1031</v>
      </c>
      <c r="H646" s="177">
        <v>134.91999999999999</v>
      </c>
      <c r="I646" s="178"/>
      <c r="L646" s="174"/>
      <c r="M646" s="179"/>
      <c r="T646" s="180"/>
      <c r="AT646" s="175" t="s">
        <v>456</v>
      </c>
      <c r="AU646" s="175" t="s">
        <v>96</v>
      </c>
      <c r="AV646" s="173" t="s">
        <v>9</v>
      </c>
      <c r="AW646" s="173" t="s">
        <v>197</v>
      </c>
      <c r="AX646" s="173" t="s">
        <v>82</v>
      </c>
      <c r="AY646" s="175" t="s">
        <v>79</v>
      </c>
    </row>
    <row r="647" spans="2:65" s="77" customFormat="1" ht="22.9" customHeight="1">
      <c r="B647" s="78"/>
      <c r="D647" s="79" t="s">
        <v>74</v>
      </c>
      <c r="E647" s="88" t="s">
        <v>125</v>
      </c>
      <c r="F647" s="88" t="s">
        <v>1032</v>
      </c>
      <c r="I647" s="81"/>
      <c r="J647" s="89">
        <f>BK647</f>
        <v>0</v>
      </c>
      <c r="L647" s="78"/>
      <c r="M647" s="83"/>
      <c r="P647" s="84">
        <f>P648+P737</f>
        <v>0</v>
      </c>
      <c r="R647" s="84">
        <f>R648+R737</f>
        <v>1.3595450000000002</v>
      </c>
      <c r="T647" s="85">
        <f>T648+T737</f>
        <v>1411.3772270000002</v>
      </c>
      <c r="AR647" s="79" t="s">
        <v>82</v>
      </c>
      <c r="AT647" s="86" t="s">
        <v>74</v>
      </c>
      <c r="AU647" s="86" t="s">
        <v>82</v>
      </c>
      <c r="AY647" s="79" t="s">
        <v>79</v>
      </c>
      <c r="BK647" s="87">
        <f>BK648+BK737</f>
        <v>0</v>
      </c>
    </row>
    <row r="648" spans="2:65" s="77" customFormat="1" ht="20.85" customHeight="1">
      <c r="B648" s="78"/>
      <c r="D648" s="79" t="s">
        <v>74</v>
      </c>
      <c r="E648" s="88" t="s">
        <v>1033</v>
      </c>
      <c r="F648" s="88" t="s">
        <v>1034</v>
      </c>
      <c r="I648" s="81"/>
      <c r="J648" s="89">
        <f>BK648</f>
        <v>0</v>
      </c>
      <c r="L648" s="78"/>
      <c r="M648" s="83"/>
      <c r="P648" s="84">
        <f>SUM(P649:P736)</f>
        <v>0</v>
      </c>
      <c r="R648" s="84">
        <f>SUM(R649:R736)</f>
        <v>0.82305700000000004</v>
      </c>
      <c r="T648" s="85">
        <f>SUM(T649:T736)</f>
        <v>0.16732800000000003</v>
      </c>
      <c r="AR648" s="79" t="s">
        <v>82</v>
      </c>
      <c r="AT648" s="86" t="s">
        <v>74</v>
      </c>
      <c r="AU648" s="86" t="s">
        <v>9</v>
      </c>
      <c r="AY648" s="79" t="s">
        <v>79</v>
      </c>
      <c r="BK648" s="87">
        <f>SUM(BK649:BK736)</f>
        <v>0</v>
      </c>
    </row>
    <row r="649" spans="2:65" s="18" customFormat="1" ht="24.2" customHeight="1">
      <c r="B649" s="19"/>
      <c r="C649" s="90" t="s">
        <v>1035</v>
      </c>
      <c r="D649" s="90" t="s">
        <v>83</v>
      </c>
      <c r="E649" s="91" t="s">
        <v>1036</v>
      </c>
      <c r="F649" s="92" t="s">
        <v>1037</v>
      </c>
      <c r="G649" s="93" t="s">
        <v>816</v>
      </c>
      <c r="H649" s="94">
        <v>7.6</v>
      </c>
      <c r="I649" s="95"/>
      <c r="J649" s="96">
        <f>ROUND(I649*H649,2)</f>
        <v>0</v>
      </c>
      <c r="K649" s="92" t="s">
        <v>453</v>
      </c>
      <c r="L649" s="19"/>
      <c r="M649" s="97" t="s">
        <v>17</v>
      </c>
      <c r="N649" s="98" t="s">
        <v>35</v>
      </c>
      <c r="P649" s="99">
        <f>O649*H649</f>
        <v>0</v>
      </c>
      <c r="Q649" s="99">
        <v>7.2000000000000005E-4</v>
      </c>
      <c r="R649" s="99">
        <f>Q649*H649</f>
        <v>5.4720000000000003E-3</v>
      </c>
      <c r="S649" s="99">
        <v>0</v>
      </c>
      <c r="T649" s="100">
        <f>S649*H649</f>
        <v>0</v>
      </c>
      <c r="AR649" s="101" t="s">
        <v>103</v>
      </c>
      <c r="AT649" s="101" t="s">
        <v>83</v>
      </c>
      <c r="AU649" s="101" t="s">
        <v>96</v>
      </c>
      <c r="AY649" s="11" t="s">
        <v>79</v>
      </c>
      <c r="BE649" s="102">
        <f>IF(N649="základní",J649,0)</f>
        <v>0</v>
      </c>
      <c r="BF649" s="102">
        <f>IF(N649="snížená",J649,0)</f>
        <v>0</v>
      </c>
      <c r="BG649" s="102">
        <f>IF(N649="zákl. přenesená",J649,0)</f>
        <v>0</v>
      </c>
      <c r="BH649" s="102">
        <f>IF(N649="sníž. přenesená",J649,0)</f>
        <v>0</v>
      </c>
      <c r="BI649" s="102">
        <f>IF(N649="nulová",J649,0)</f>
        <v>0</v>
      </c>
      <c r="BJ649" s="11" t="s">
        <v>82</v>
      </c>
      <c r="BK649" s="102">
        <f>ROUND(I649*H649,2)</f>
        <v>0</v>
      </c>
      <c r="BL649" s="11" t="s">
        <v>103</v>
      </c>
      <c r="BM649" s="101" t="s">
        <v>1038</v>
      </c>
    </row>
    <row r="650" spans="2:65" s="18" customFormat="1" ht="29.25">
      <c r="B650" s="19"/>
      <c r="D650" s="103" t="s">
        <v>89</v>
      </c>
      <c r="F650" s="104" t="s">
        <v>1039</v>
      </c>
      <c r="I650" s="105"/>
      <c r="L650" s="19"/>
      <c r="M650" s="106"/>
      <c r="T650" s="107"/>
      <c r="AT650" s="11" t="s">
        <v>89</v>
      </c>
      <c r="AU650" s="11" t="s">
        <v>96</v>
      </c>
    </row>
    <row r="651" spans="2:65" s="18" customFormat="1" ht="19.5">
      <c r="B651" s="19"/>
      <c r="D651" s="103" t="s">
        <v>90</v>
      </c>
      <c r="F651" s="108" t="s">
        <v>5488</v>
      </c>
      <c r="I651" s="105"/>
      <c r="L651" s="19"/>
      <c r="M651" s="106"/>
      <c r="T651" s="107"/>
      <c r="AT651" s="11" t="s">
        <v>90</v>
      </c>
      <c r="AU651" s="11" t="s">
        <v>96</v>
      </c>
    </row>
    <row r="652" spans="2:65" s="166" customFormat="1">
      <c r="B652" s="167"/>
      <c r="D652" s="103" t="s">
        <v>456</v>
      </c>
      <c r="E652" s="168" t="s">
        <v>17</v>
      </c>
      <c r="F652" s="169" t="s">
        <v>1040</v>
      </c>
      <c r="H652" s="168" t="s">
        <v>17</v>
      </c>
      <c r="I652" s="170"/>
      <c r="L652" s="167"/>
      <c r="M652" s="171"/>
      <c r="T652" s="172"/>
      <c r="AT652" s="168" t="s">
        <v>456</v>
      </c>
      <c r="AU652" s="168" t="s">
        <v>96</v>
      </c>
      <c r="AV652" s="166" t="s">
        <v>82</v>
      </c>
      <c r="AW652" s="166" t="s">
        <v>197</v>
      </c>
      <c r="AX652" s="166" t="s">
        <v>78</v>
      </c>
      <c r="AY652" s="168" t="s">
        <v>79</v>
      </c>
    </row>
    <row r="653" spans="2:65" s="173" customFormat="1">
      <c r="B653" s="174"/>
      <c r="D653" s="103" t="s">
        <v>456</v>
      </c>
      <c r="E653" s="175" t="s">
        <v>17</v>
      </c>
      <c r="F653" s="176" t="s">
        <v>1041</v>
      </c>
      <c r="H653" s="177">
        <v>7.6</v>
      </c>
      <c r="I653" s="178"/>
      <c r="L653" s="174"/>
      <c r="M653" s="179"/>
      <c r="T653" s="180"/>
      <c r="AT653" s="175" t="s">
        <v>456</v>
      </c>
      <c r="AU653" s="175" t="s">
        <v>96</v>
      </c>
      <c r="AV653" s="173" t="s">
        <v>9</v>
      </c>
      <c r="AW653" s="173" t="s">
        <v>197</v>
      </c>
      <c r="AX653" s="173" t="s">
        <v>82</v>
      </c>
      <c r="AY653" s="175" t="s">
        <v>79</v>
      </c>
    </row>
    <row r="654" spans="2:65" s="18" customFormat="1" ht="24.2" customHeight="1">
      <c r="B654" s="19"/>
      <c r="C654" s="189" t="s">
        <v>1042</v>
      </c>
      <c r="D654" s="189" t="s">
        <v>684</v>
      </c>
      <c r="E654" s="190" t="s">
        <v>1043</v>
      </c>
      <c r="F654" s="191" t="s">
        <v>1044</v>
      </c>
      <c r="G654" s="192" t="s">
        <v>495</v>
      </c>
      <c r="H654" s="193">
        <v>0.24</v>
      </c>
      <c r="I654" s="194"/>
      <c r="J654" s="195">
        <f>ROUND(I654*H654,2)</f>
        <v>0</v>
      </c>
      <c r="K654" s="191" t="s">
        <v>453</v>
      </c>
      <c r="L654" s="196"/>
      <c r="M654" s="197" t="s">
        <v>17</v>
      </c>
      <c r="N654" s="198" t="s">
        <v>35</v>
      </c>
      <c r="P654" s="99">
        <f>O654*H654</f>
        <v>0</v>
      </c>
      <c r="Q654" s="99">
        <v>1</v>
      </c>
      <c r="R654" s="99">
        <f>Q654*H654</f>
        <v>0.24</v>
      </c>
      <c r="S654" s="99">
        <v>0</v>
      </c>
      <c r="T654" s="100">
        <f>S654*H654</f>
        <v>0</v>
      </c>
      <c r="AR654" s="101" t="s">
        <v>121</v>
      </c>
      <c r="AT654" s="101" t="s">
        <v>684</v>
      </c>
      <c r="AU654" s="101" t="s">
        <v>96</v>
      </c>
      <c r="AY654" s="11" t="s">
        <v>79</v>
      </c>
      <c r="BE654" s="102">
        <f>IF(N654="základní",J654,0)</f>
        <v>0</v>
      </c>
      <c r="BF654" s="102">
        <f>IF(N654="snížená",J654,0)</f>
        <v>0</v>
      </c>
      <c r="BG654" s="102">
        <f>IF(N654="zákl. přenesená",J654,0)</f>
        <v>0</v>
      </c>
      <c r="BH654" s="102">
        <f>IF(N654="sníž. přenesená",J654,0)</f>
        <v>0</v>
      </c>
      <c r="BI654" s="102">
        <f>IF(N654="nulová",J654,0)</f>
        <v>0</v>
      </c>
      <c r="BJ654" s="11" t="s">
        <v>82</v>
      </c>
      <c r="BK654" s="102">
        <f>ROUND(I654*H654,2)</f>
        <v>0</v>
      </c>
      <c r="BL654" s="11" t="s">
        <v>103</v>
      </c>
      <c r="BM654" s="101" t="s">
        <v>1045</v>
      </c>
    </row>
    <row r="655" spans="2:65" s="18" customFormat="1" ht="19.5">
      <c r="B655" s="19"/>
      <c r="D655" s="103" t="s">
        <v>89</v>
      </c>
      <c r="F655" s="104" t="s">
        <v>1044</v>
      </c>
      <c r="I655" s="105"/>
      <c r="L655" s="19"/>
      <c r="M655" s="106"/>
      <c r="T655" s="107"/>
      <c r="AT655" s="11" t="s">
        <v>89</v>
      </c>
      <c r="AU655" s="11" t="s">
        <v>96</v>
      </c>
    </row>
    <row r="656" spans="2:65" s="18" customFormat="1" ht="19.5">
      <c r="B656" s="19"/>
      <c r="D656" s="103" t="s">
        <v>90</v>
      </c>
      <c r="F656" s="108" t="s">
        <v>1046</v>
      </c>
      <c r="I656" s="105"/>
      <c r="L656" s="19"/>
      <c r="M656" s="106"/>
      <c r="T656" s="107"/>
      <c r="AT656" s="11" t="s">
        <v>90</v>
      </c>
      <c r="AU656" s="11" t="s">
        <v>96</v>
      </c>
    </row>
    <row r="657" spans="2:65" s="166" customFormat="1">
      <c r="B657" s="167"/>
      <c r="D657" s="103" t="s">
        <v>456</v>
      </c>
      <c r="E657" s="168" t="s">
        <v>17</v>
      </c>
      <c r="F657" s="169" t="s">
        <v>470</v>
      </c>
      <c r="H657" s="168" t="s">
        <v>17</v>
      </c>
      <c r="I657" s="170"/>
      <c r="L657" s="167"/>
      <c r="M657" s="171"/>
      <c r="T657" s="172"/>
      <c r="AT657" s="168" t="s">
        <v>456</v>
      </c>
      <c r="AU657" s="168" t="s">
        <v>96</v>
      </c>
      <c r="AV657" s="166" t="s">
        <v>82</v>
      </c>
      <c r="AW657" s="166" t="s">
        <v>197</v>
      </c>
      <c r="AX657" s="166" t="s">
        <v>78</v>
      </c>
      <c r="AY657" s="168" t="s">
        <v>79</v>
      </c>
    </row>
    <row r="658" spans="2:65" s="166" customFormat="1">
      <c r="B658" s="167"/>
      <c r="D658" s="103" t="s">
        <v>456</v>
      </c>
      <c r="E658" s="168" t="s">
        <v>17</v>
      </c>
      <c r="F658" s="169" t="s">
        <v>1047</v>
      </c>
      <c r="H658" s="168" t="s">
        <v>17</v>
      </c>
      <c r="I658" s="170"/>
      <c r="L658" s="167"/>
      <c r="M658" s="171"/>
      <c r="T658" s="172"/>
      <c r="AT658" s="168" t="s">
        <v>456</v>
      </c>
      <c r="AU658" s="168" t="s">
        <v>96</v>
      </c>
      <c r="AV658" s="166" t="s">
        <v>82</v>
      </c>
      <c r="AW658" s="166" t="s">
        <v>197</v>
      </c>
      <c r="AX658" s="166" t="s">
        <v>78</v>
      </c>
      <c r="AY658" s="168" t="s">
        <v>79</v>
      </c>
    </row>
    <row r="659" spans="2:65" s="173" customFormat="1">
      <c r="B659" s="174"/>
      <c r="D659" s="103" t="s">
        <v>456</v>
      </c>
      <c r="E659" s="175" t="s">
        <v>17</v>
      </c>
      <c r="F659" s="176" t="s">
        <v>1048</v>
      </c>
      <c r="H659" s="177">
        <v>0.24</v>
      </c>
      <c r="I659" s="178"/>
      <c r="L659" s="174"/>
      <c r="M659" s="179"/>
      <c r="T659" s="180"/>
      <c r="AT659" s="175" t="s">
        <v>456</v>
      </c>
      <c r="AU659" s="175" t="s">
        <v>96</v>
      </c>
      <c r="AV659" s="173" t="s">
        <v>9</v>
      </c>
      <c r="AW659" s="173" t="s">
        <v>197</v>
      </c>
      <c r="AX659" s="173" t="s">
        <v>82</v>
      </c>
      <c r="AY659" s="175" t="s">
        <v>79</v>
      </c>
    </row>
    <row r="660" spans="2:65" s="18" customFormat="1" ht="16.5" customHeight="1">
      <c r="B660" s="19"/>
      <c r="C660" s="90" t="s">
        <v>1049</v>
      </c>
      <c r="D660" s="90" t="s">
        <v>83</v>
      </c>
      <c r="E660" s="91" t="s">
        <v>1050</v>
      </c>
      <c r="F660" s="92" t="s">
        <v>1051</v>
      </c>
      <c r="G660" s="93" t="s">
        <v>808</v>
      </c>
      <c r="H660" s="94">
        <v>40</v>
      </c>
      <c r="I660" s="95"/>
      <c r="J660" s="96">
        <f>ROUND(I660*H660,2)</f>
        <v>0</v>
      </c>
      <c r="K660" s="92" t="s">
        <v>17</v>
      </c>
      <c r="L660" s="19"/>
      <c r="M660" s="97" t="s">
        <v>17</v>
      </c>
      <c r="N660" s="98" t="s">
        <v>35</v>
      </c>
      <c r="P660" s="99">
        <f>O660*H660</f>
        <v>0</v>
      </c>
      <c r="Q660" s="99">
        <v>0</v>
      </c>
      <c r="R660" s="99">
        <f>Q660*H660</f>
        <v>0</v>
      </c>
      <c r="S660" s="99">
        <v>0</v>
      </c>
      <c r="T660" s="100">
        <f>S660*H660</f>
        <v>0</v>
      </c>
      <c r="AR660" s="101" t="s">
        <v>155</v>
      </c>
      <c r="AT660" s="101" t="s">
        <v>83</v>
      </c>
      <c r="AU660" s="101" t="s">
        <v>96</v>
      </c>
      <c r="AY660" s="11" t="s">
        <v>79</v>
      </c>
      <c r="BE660" s="102">
        <f>IF(N660="základní",J660,0)</f>
        <v>0</v>
      </c>
      <c r="BF660" s="102">
        <f>IF(N660="snížená",J660,0)</f>
        <v>0</v>
      </c>
      <c r="BG660" s="102">
        <f>IF(N660="zákl. přenesená",J660,0)</f>
        <v>0</v>
      </c>
      <c r="BH660" s="102">
        <f>IF(N660="sníž. přenesená",J660,0)</f>
        <v>0</v>
      </c>
      <c r="BI660" s="102">
        <f>IF(N660="nulová",J660,0)</f>
        <v>0</v>
      </c>
      <c r="BJ660" s="11" t="s">
        <v>82</v>
      </c>
      <c r="BK660" s="102">
        <f>ROUND(I660*H660,2)</f>
        <v>0</v>
      </c>
      <c r="BL660" s="11" t="s">
        <v>155</v>
      </c>
      <c r="BM660" s="101" t="s">
        <v>1052</v>
      </c>
    </row>
    <row r="661" spans="2:65" s="18" customFormat="1" ht="29.25">
      <c r="B661" s="19"/>
      <c r="D661" s="103" t="s">
        <v>89</v>
      </c>
      <c r="F661" s="104" t="s">
        <v>1053</v>
      </c>
      <c r="I661" s="105"/>
      <c r="L661" s="19"/>
      <c r="M661" s="106"/>
      <c r="T661" s="107"/>
      <c r="AT661" s="11" t="s">
        <v>89</v>
      </c>
      <c r="AU661" s="11" t="s">
        <v>96</v>
      </c>
    </row>
    <row r="662" spans="2:65" s="18" customFormat="1" ht="37.9" customHeight="1">
      <c r="B662" s="19"/>
      <c r="C662" s="90" t="s">
        <v>1054</v>
      </c>
      <c r="D662" s="90" t="s">
        <v>83</v>
      </c>
      <c r="E662" s="91" t="s">
        <v>1055</v>
      </c>
      <c r="F662" s="92" t="s">
        <v>1056</v>
      </c>
      <c r="G662" s="93" t="s">
        <v>452</v>
      </c>
      <c r="H662" s="94">
        <v>2672.27</v>
      </c>
      <c r="I662" s="95"/>
      <c r="J662" s="96">
        <f>ROUND(I662*H662,2)</f>
        <v>0</v>
      </c>
      <c r="K662" s="92" t="s">
        <v>540</v>
      </c>
      <c r="L662" s="19"/>
      <c r="M662" s="97" t="s">
        <v>17</v>
      </c>
      <c r="N662" s="98" t="s">
        <v>35</v>
      </c>
      <c r="P662" s="99">
        <f>O662*H662</f>
        <v>0</v>
      </c>
      <c r="Q662" s="99">
        <v>0</v>
      </c>
      <c r="R662" s="99">
        <f>Q662*H662</f>
        <v>0</v>
      </c>
      <c r="S662" s="99">
        <v>0</v>
      </c>
      <c r="T662" s="100">
        <f>S662*H662</f>
        <v>0</v>
      </c>
      <c r="AR662" s="101" t="s">
        <v>103</v>
      </c>
      <c r="AT662" s="101" t="s">
        <v>83</v>
      </c>
      <c r="AU662" s="101" t="s">
        <v>96</v>
      </c>
      <c r="AY662" s="11" t="s">
        <v>79</v>
      </c>
      <c r="BE662" s="102">
        <f>IF(N662="základní",J662,0)</f>
        <v>0</v>
      </c>
      <c r="BF662" s="102">
        <f>IF(N662="snížená",J662,0)</f>
        <v>0</v>
      </c>
      <c r="BG662" s="102">
        <f>IF(N662="zákl. přenesená",J662,0)</f>
        <v>0</v>
      </c>
      <c r="BH662" s="102">
        <f>IF(N662="sníž. přenesená",J662,0)</f>
        <v>0</v>
      </c>
      <c r="BI662" s="102">
        <f>IF(N662="nulová",J662,0)</f>
        <v>0</v>
      </c>
      <c r="BJ662" s="11" t="s">
        <v>82</v>
      </c>
      <c r="BK662" s="102">
        <f>ROUND(I662*H662,2)</f>
        <v>0</v>
      </c>
      <c r="BL662" s="11" t="s">
        <v>103</v>
      </c>
      <c r="BM662" s="101" t="s">
        <v>1057</v>
      </c>
    </row>
    <row r="663" spans="2:65" s="18" customFormat="1" ht="29.25">
      <c r="B663" s="19"/>
      <c r="D663" s="103" t="s">
        <v>89</v>
      </c>
      <c r="F663" s="104" t="s">
        <v>1058</v>
      </c>
      <c r="I663" s="105"/>
      <c r="L663" s="19"/>
      <c r="M663" s="106"/>
      <c r="T663" s="107"/>
      <c r="AT663" s="11" t="s">
        <v>89</v>
      </c>
      <c r="AU663" s="11" t="s">
        <v>96</v>
      </c>
    </row>
    <row r="664" spans="2:65" s="173" customFormat="1">
      <c r="B664" s="174"/>
      <c r="D664" s="103" t="s">
        <v>456</v>
      </c>
      <c r="E664" s="175" t="s">
        <v>17</v>
      </c>
      <c r="F664" s="176" t="s">
        <v>375</v>
      </c>
      <c r="H664" s="177">
        <v>2672.27</v>
      </c>
      <c r="I664" s="178"/>
      <c r="L664" s="174"/>
      <c r="M664" s="179"/>
      <c r="T664" s="180"/>
      <c r="AT664" s="175" t="s">
        <v>456</v>
      </c>
      <c r="AU664" s="175" t="s">
        <v>96</v>
      </c>
      <c r="AV664" s="173" t="s">
        <v>9</v>
      </c>
      <c r="AW664" s="173" t="s">
        <v>197</v>
      </c>
      <c r="AX664" s="173" t="s">
        <v>82</v>
      </c>
      <c r="AY664" s="175" t="s">
        <v>79</v>
      </c>
    </row>
    <row r="665" spans="2:65" s="18" customFormat="1" ht="37.9" customHeight="1">
      <c r="B665" s="19"/>
      <c r="C665" s="90" t="s">
        <v>1059</v>
      </c>
      <c r="D665" s="201" t="s">
        <v>83</v>
      </c>
      <c r="E665" s="91" t="s">
        <v>1060</v>
      </c>
      <c r="F665" s="92" t="s">
        <v>1061</v>
      </c>
      <c r="G665" s="93" t="s">
        <v>452</v>
      </c>
      <c r="H665" s="94">
        <v>801681</v>
      </c>
      <c r="I665" s="95"/>
      <c r="J665" s="96">
        <f>ROUND(I665*H665,2)</f>
        <v>0</v>
      </c>
      <c r="K665" s="92" t="s">
        <v>540</v>
      </c>
      <c r="L665" s="19"/>
      <c r="M665" s="97" t="s">
        <v>17</v>
      </c>
      <c r="N665" s="98" t="s">
        <v>35</v>
      </c>
      <c r="P665" s="99">
        <f>O665*H665</f>
        <v>0</v>
      </c>
      <c r="Q665" s="99">
        <v>0</v>
      </c>
      <c r="R665" s="99">
        <f>Q665*H665</f>
        <v>0</v>
      </c>
      <c r="S665" s="99">
        <v>0</v>
      </c>
      <c r="T665" s="100">
        <f>S665*H665</f>
        <v>0</v>
      </c>
      <c r="AR665" s="101" t="s">
        <v>103</v>
      </c>
      <c r="AT665" s="101" t="s">
        <v>83</v>
      </c>
      <c r="AU665" s="101" t="s">
        <v>96</v>
      </c>
      <c r="AY665" s="11" t="s">
        <v>79</v>
      </c>
      <c r="BE665" s="102">
        <f>IF(N665="základní",J665,0)</f>
        <v>0</v>
      </c>
      <c r="BF665" s="102">
        <f>IF(N665="snížená",J665,0)</f>
        <v>0</v>
      </c>
      <c r="BG665" s="102">
        <f>IF(N665="zákl. přenesená",J665,0)</f>
        <v>0</v>
      </c>
      <c r="BH665" s="102">
        <f>IF(N665="sníž. přenesená",J665,0)</f>
        <v>0</v>
      </c>
      <c r="BI665" s="102">
        <f>IF(N665="nulová",J665,0)</f>
        <v>0</v>
      </c>
      <c r="BJ665" s="11" t="s">
        <v>82</v>
      </c>
      <c r="BK665" s="102">
        <f>ROUND(I665*H665,2)</f>
        <v>0</v>
      </c>
      <c r="BL665" s="11" t="s">
        <v>103</v>
      </c>
      <c r="BM665" s="101" t="s">
        <v>1062</v>
      </c>
    </row>
    <row r="666" spans="2:65" s="18" customFormat="1" ht="29.25">
      <c r="B666" s="19"/>
      <c r="D666" s="103" t="s">
        <v>89</v>
      </c>
      <c r="F666" s="104" t="s">
        <v>1063</v>
      </c>
      <c r="I666" s="105"/>
      <c r="L666" s="19"/>
      <c r="M666" s="106"/>
      <c r="T666" s="107"/>
      <c r="AT666" s="11" t="s">
        <v>89</v>
      </c>
      <c r="AU666" s="11" t="s">
        <v>96</v>
      </c>
    </row>
    <row r="667" spans="2:65" s="18" customFormat="1" ht="19.5">
      <c r="B667" s="19"/>
      <c r="D667" s="103" t="s">
        <v>90</v>
      </c>
      <c r="F667" s="108" t="s">
        <v>5610</v>
      </c>
      <c r="I667" s="105"/>
      <c r="L667" s="19"/>
      <c r="M667" s="106"/>
      <c r="T667" s="107"/>
      <c r="AT667" s="11" t="s">
        <v>90</v>
      </c>
      <c r="AU667" s="11" t="s">
        <v>96</v>
      </c>
    </row>
    <row r="668" spans="2:65" s="173" customFormat="1">
      <c r="B668" s="174"/>
      <c r="D668" s="103" t="s">
        <v>456</v>
      </c>
      <c r="E668" s="175" t="s">
        <v>17</v>
      </c>
      <c r="F668" s="176" t="s">
        <v>375</v>
      </c>
      <c r="H668" s="177">
        <v>2672.27</v>
      </c>
      <c r="I668" s="178"/>
      <c r="L668" s="174"/>
      <c r="M668" s="179"/>
      <c r="T668" s="180"/>
      <c r="AT668" s="175" t="s">
        <v>456</v>
      </c>
      <c r="AU668" s="175" t="s">
        <v>96</v>
      </c>
      <c r="AV668" s="173" t="s">
        <v>9</v>
      </c>
      <c r="AW668" s="173" t="s">
        <v>197</v>
      </c>
      <c r="AX668" s="173" t="s">
        <v>82</v>
      </c>
      <c r="AY668" s="175" t="s">
        <v>79</v>
      </c>
    </row>
    <row r="669" spans="2:65" s="173" customFormat="1">
      <c r="B669" s="174"/>
      <c r="D669" s="103" t="s">
        <v>456</v>
      </c>
      <c r="F669" s="176" t="s">
        <v>5611</v>
      </c>
      <c r="H669" s="177">
        <v>801681</v>
      </c>
      <c r="I669" s="178"/>
      <c r="L669" s="174"/>
      <c r="M669" s="179"/>
      <c r="T669" s="180"/>
      <c r="AT669" s="175" t="s">
        <v>456</v>
      </c>
      <c r="AU669" s="175" t="s">
        <v>96</v>
      </c>
      <c r="AV669" s="173" t="s">
        <v>9</v>
      </c>
      <c r="AW669" s="173" t="s">
        <v>12</v>
      </c>
      <c r="AX669" s="173" t="s">
        <v>82</v>
      </c>
      <c r="AY669" s="175" t="s">
        <v>79</v>
      </c>
    </row>
    <row r="670" spans="2:65" s="18" customFormat="1" ht="49.15" customHeight="1">
      <c r="B670" s="19"/>
      <c r="C670" s="90" t="s">
        <v>1064</v>
      </c>
      <c r="D670" s="90" t="s">
        <v>83</v>
      </c>
      <c r="E670" s="91" t="s">
        <v>1065</v>
      </c>
      <c r="F670" s="92" t="s">
        <v>1066</v>
      </c>
      <c r="G670" s="93" t="s">
        <v>1067</v>
      </c>
      <c r="H670" s="94">
        <v>1</v>
      </c>
      <c r="I670" s="95"/>
      <c r="J670" s="96">
        <f>ROUND(I670*H670,2)</f>
        <v>0</v>
      </c>
      <c r="K670" s="92" t="s">
        <v>540</v>
      </c>
      <c r="L670" s="19"/>
      <c r="M670" s="97" t="s">
        <v>17</v>
      </c>
      <c r="N670" s="98" t="s">
        <v>35</v>
      </c>
      <c r="P670" s="99">
        <f>O670*H670</f>
        <v>0</v>
      </c>
      <c r="Q670" s="99">
        <v>0</v>
      </c>
      <c r="R670" s="99">
        <f>Q670*H670</f>
        <v>0</v>
      </c>
      <c r="S670" s="99">
        <v>0</v>
      </c>
      <c r="T670" s="100">
        <f>S670*H670</f>
        <v>0</v>
      </c>
      <c r="AR670" s="101" t="s">
        <v>103</v>
      </c>
      <c r="AT670" s="101" t="s">
        <v>83</v>
      </c>
      <c r="AU670" s="101" t="s">
        <v>96</v>
      </c>
      <c r="AY670" s="11" t="s">
        <v>79</v>
      </c>
      <c r="BE670" s="102">
        <f>IF(N670="základní",J670,0)</f>
        <v>0</v>
      </c>
      <c r="BF670" s="102">
        <f>IF(N670="snížená",J670,0)</f>
        <v>0</v>
      </c>
      <c r="BG670" s="102">
        <f>IF(N670="zákl. přenesená",J670,0)</f>
        <v>0</v>
      </c>
      <c r="BH670" s="102">
        <f>IF(N670="sníž. přenesená",J670,0)</f>
        <v>0</v>
      </c>
      <c r="BI670" s="102">
        <f>IF(N670="nulová",J670,0)</f>
        <v>0</v>
      </c>
      <c r="BJ670" s="11" t="s">
        <v>82</v>
      </c>
      <c r="BK670" s="102">
        <f>ROUND(I670*H670,2)</f>
        <v>0</v>
      </c>
      <c r="BL670" s="11" t="s">
        <v>103</v>
      </c>
      <c r="BM670" s="101" t="s">
        <v>1068</v>
      </c>
    </row>
    <row r="671" spans="2:65" s="18" customFormat="1" ht="39">
      <c r="B671" s="19"/>
      <c r="D671" s="103" t="s">
        <v>89</v>
      </c>
      <c r="F671" s="104" t="s">
        <v>1069</v>
      </c>
      <c r="I671" s="105"/>
      <c r="L671" s="19"/>
      <c r="M671" s="106"/>
      <c r="T671" s="107"/>
      <c r="AT671" s="11" t="s">
        <v>89</v>
      </c>
      <c r="AU671" s="11" t="s">
        <v>96</v>
      </c>
    </row>
    <row r="672" spans="2:65" s="18" customFormat="1" ht="37.9" customHeight="1">
      <c r="B672" s="19"/>
      <c r="C672" s="90" t="s">
        <v>1070</v>
      </c>
      <c r="D672" s="90" t="s">
        <v>83</v>
      </c>
      <c r="E672" s="91" t="s">
        <v>1071</v>
      </c>
      <c r="F672" s="92" t="s">
        <v>1072</v>
      </c>
      <c r="G672" s="93" t="s">
        <v>452</v>
      </c>
      <c r="H672" s="94">
        <v>2672.27</v>
      </c>
      <c r="I672" s="95"/>
      <c r="J672" s="96">
        <f>ROUND(I672*H672,2)</f>
        <v>0</v>
      </c>
      <c r="K672" s="92" t="s">
        <v>540</v>
      </c>
      <c r="L672" s="19"/>
      <c r="M672" s="97" t="s">
        <v>17</v>
      </c>
      <c r="N672" s="98" t="s">
        <v>35</v>
      </c>
      <c r="P672" s="99">
        <f>O672*H672</f>
        <v>0</v>
      </c>
      <c r="Q672" s="99">
        <v>0</v>
      </c>
      <c r="R672" s="99">
        <f>Q672*H672</f>
        <v>0</v>
      </c>
      <c r="S672" s="99">
        <v>0</v>
      </c>
      <c r="T672" s="100">
        <f>S672*H672</f>
        <v>0</v>
      </c>
      <c r="AR672" s="101" t="s">
        <v>103</v>
      </c>
      <c r="AT672" s="101" t="s">
        <v>83</v>
      </c>
      <c r="AU672" s="101" t="s">
        <v>96</v>
      </c>
      <c r="AY672" s="11" t="s">
        <v>79</v>
      </c>
      <c r="BE672" s="102">
        <f>IF(N672="základní",J672,0)</f>
        <v>0</v>
      </c>
      <c r="BF672" s="102">
        <f>IF(N672="snížená",J672,0)</f>
        <v>0</v>
      </c>
      <c r="BG672" s="102">
        <f>IF(N672="zákl. přenesená",J672,0)</f>
        <v>0</v>
      </c>
      <c r="BH672" s="102">
        <f>IF(N672="sníž. přenesená",J672,0)</f>
        <v>0</v>
      </c>
      <c r="BI672" s="102">
        <f>IF(N672="nulová",J672,0)</f>
        <v>0</v>
      </c>
      <c r="BJ672" s="11" t="s">
        <v>82</v>
      </c>
      <c r="BK672" s="102">
        <f>ROUND(I672*H672,2)</f>
        <v>0</v>
      </c>
      <c r="BL672" s="11" t="s">
        <v>103</v>
      </c>
      <c r="BM672" s="101" t="s">
        <v>1073</v>
      </c>
    </row>
    <row r="673" spans="2:65" s="18" customFormat="1" ht="29.25">
      <c r="B673" s="19"/>
      <c r="D673" s="103" t="s">
        <v>89</v>
      </c>
      <c r="F673" s="104" t="s">
        <v>1074</v>
      </c>
      <c r="I673" s="105"/>
      <c r="L673" s="19"/>
      <c r="M673" s="106"/>
      <c r="T673" s="107"/>
      <c r="AT673" s="11" t="s">
        <v>89</v>
      </c>
      <c r="AU673" s="11" t="s">
        <v>96</v>
      </c>
    </row>
    <row r="674" spans="2:65" s="173" customFormat="1">
      <c r="B674" s="174"/>
      <c r="D674" s="103" t="s">
        <v>456</v>
      </c>
      <c r="E674" s="175" t="s">
        <v>17</v>
      </c>
      <c r="F674" s="176" t="s">
        <v>375</v>
      </c>
      <c r="H674" s="177">
        <v>2672.27</v>
      </c>
      <c r="I674" s="178"/>
      <c r="L674" s="174"/>
      <c r="M674" s="179"/>
      <c r="T674" s="180"/>
      <c r="AT674" s="175" t="s">
        <v>456</v>
      </c>
      <c r="AU674" s="175" t="s">
        <v>96</v>
      </c>
      <c r="AV674" s="173" t="s">
        <v>9</v>
      </c>
      <c r="AW674" s="173" t="s">
        <v>197</v>
      </c>
      <c r="AX674" s="173" t="s">
        <v>82</v>
      </c>
      <c r="AY674" s="175" t="s">
        <v>79</v>
      </c>
    </row>
    <row r="675" spans="2:65" s="18" customFormat="1" ht="16.5" customHeight="1">
      <c r="B675" s="19"/>
      <c r="C675" s="90" t="s">
        <v>1075</v>
      </c>
      <c r="D675" s="90" t="s">
        <v>83</v>
      </c>
      <c r="E675" s="91" t="s">
        <v>1076</v>
      </c>
      <c r="F675" s="92" t="s">
        <v>1077</v>
      </c>
      <c r="G675" s="93" t="s">
        <v>452</v>
      </c>
      <c r="H675" s="94">
        <v>2672.27</v>
      </c>
      <c r="I675" s="95"/>
      <c r="J675" s="96">
        <f>ROUND(I675*H675,2)</f>
        <v>0</v>
      </c>
      <c r="K675" s="92" t="s">
        <v>453</v>
      </c>
      <c r="L675" s="19"/>
      <c r="M675" s="97" t="s">
        <v>17</v>
      </c>
      <c r="N675" s="98" t="s">
        <v>35</v>
      </c>
      <c r="P675" s="99">
        <f>O675*H675</f>
        <v>0</v>
      </c>
      <c r="Q675" s="99">
        <v>0</v>
      </c>
      <c r="R675" s="99">
        <f>Q675*H675</f>
        <v>0</v>
      </c>
      <c r="S675" s="99">
        <v>0</v>
      </c>
      <c r="T675" s="100">
        <f>S675*H675</f>
        <v>0</v>
      </c>
      <c r="AR675" s="101" t="s">
        <v>103</v>
      </c>
      <c r="AT675" s="101" t="s">
        <v>83</v>
      </c>
      <c r="AU675" s="101" t="s">
        <v>96</v>
      </c>
      <c r="AY675" s="11" t="s">
        <v>79</v>
      </c>
      <c r="BE675" s="102">
        <f>IF(N675="základní",J675,0)</f>
        <v>0</v>
      </c>
      <c r="BF675" s="102">
        <f>IF(N675="snížená",J675,0)</f>
        <v>0</v>
      </c>
      <c r="BG675" s="102">
        <f>IF(N675="zákl. přenesená",J675,0)</f>
        <v>0</v>
      </c>
      <c r="BH675" s="102">
        <f>IF(N675="sníž. přenesená",J675,0)</f>
        <v>0</v>
      </c>
      <c r="BI675" s="102">
        <f>IF(N675="nulová",J675,0)</f>
        <v>0</v>
      </c>
      <c r="BJ675" s="11" t="s">
        <v>82</v>
      </c>
      <c r="BK675" s="102">
        <f>ROUND(I675*H675,2)</f>
        <v>0</v>
      </c>
      <c r="BL675" s="11" t="s">
        <v>103</v>
      </c>
      <c r="BM675" s="101" t="s">
        <v>1078</v>
      </c>
    </row>
    <row r="676" spans="2:65" s="18" customFormat="1" ht="19.5">
      <c r="B676" s="19"/>
      <c r="D676" s="103" t="s">
        <v>89</v>
      </c>
      <c r="F676" s="104" t="s">
        <v>1079</v>
      </c>
      <c r="I676" s="105"/>
      <c r="L676" s="19"/>
      <c r="M676" s="106"/>
      <c r="T676" s="107"/>
      <c r="AT676" s="11" t="s">
        <v>89</v>
      </c>
      <c r="AU676" s="11" t="s">
        <v>96</v>
      </c>
    </row>
    <row r="677" spans="2:65" s="18" customFormat="1" ht="19.5">
      <c r="B677" s="19"/>
      <c r="D677" s="103" t="s">
        <v>90</v>
      </c>
      <c r="F677" s="108" t="s">
        <v>5489</v>
      </c>
      <c r="I677" s="105"/>
      <c r="L677" s="19"/>
      <c r="M677" s="106"/>
      <c r="T677" s="107"/>
      <c r="AT677" s="11" t="s">
        <v>90</v>
      </c>
      <c r="AU677" s="11" t="s">
        <v>96</v>
      </c>
    </row>
    <row r="678" spans="2:65" s="173" customFormat="1">
      <c r="B678" s="174"/>
      <c r="D678" s="103" t="s">
        <v>456</v>
      </c>
      <c r="E678" s="175" t="s">
        <v>17</v>
      </c>
      <c r="F678" s="176" t="s">
        <v>375</v>
      </c>
      <c r="H678" s="177">
        <v>2672.27</v>
      </c>
      <c r="I678" s="178"/>
      <c r="L678" s="174"/>
      <c r="M678" s="179"/>
      <c r="T678" s="180"/>
      <c r="AT678" s="175" t="s">
        <v>456</v>
      </c>
      <c r="AU678" s="175" t="s">
        <v>96</v>
      </c>
      <c r="AV678" s="173" t="s">
        <v>9</v>
      </c>
      <c r="AW678" s="173" t="s">
        <v>197</v>
      </c>
      <c r="AX678" s="173" t="s">
        <v>82</v>
      </c>
      <c r="AY678" s="175" t="s">
        <v>79</v>
      </c>
    </row>
    <row r="679" spans="2:65" s="18" customFormat="1" ht="16.5" customHeight="1">
      <c r="B679" s="19"/>
      <c r="C679" s="90" t="s">
        <v>1080</v>
      </c>
      <c r="D679" s="201" t="s">
        <v>83</v>
      </c>
      <c r="E679" s="91" t="s">
        <v>1081</v>
      </c>
      <c r="F679" s="92" t="s">
        <v>1082</v>
      </c>
      <c r="G679" s="93" t="s">
        <v>452</v>
      </c>
      <c r="H679" s="94">
        <v>801681</v>
      </c>
      <c r="I679" s="95"/>
      <c r="J679" s="96">
        <f>ROUND(I679*H679,2)</f>
        <v>0</v>
      </c>
      <c r="K679" s="92" t="s">
        <v>453</v>
      </c>
      <c r="L679" s="19"/>
      <c r="M679" s="97" t="s">
        <v>17</v>
      </c>
      <c r="N679" s="98" t="s">
        <v>35</v>
      </c>
      <c r="P679" s="99">
        <f>O679*H679</f>
        <v>0</v>
      </c>
      <c r="Q679" s="99">
        <v>0</v>
      </c>
      <c r="R679" s="99">
        <f>Q679*H679</f>
        <v>0</v>
      </c>
      <c r="S679" s="99">
        <v>0</v>
      </c>
      <c r="T679" s="100">
        <f>S679*H679</f>
        <v>0</v>
      </c>
      <c r="AR679" s="101" t="s">
        <v>103</v>
      </c>
      <c r="AT679" s="101" t="s">
        <v>83</v>
      </c>
      <c r="AU679" s="101" t="s">
        <v>96</v>
      </c>
      <c r="AY679" s="11" t="s">
        <v>79</v>
      </c>
      <c r="BE679" s="102">
        <f>IF(N679="základní",J679,0)</f>
        <v>0</v>
      </c>
      <c r="BF679" s="102">
        <f>IF(N679="snížená",J679,0)</f>
        <v>0</v>
      </c>
      <c r="BG679" s="102">
        <f>IF(N679="zákl. přenesená",J679,0)</f>
        <v>0</v>
      </c>
      <c r="BH679" s="102">
        <f>IF(N679="sníž. přenesená",J679,0)</f>
        <v>0</v>
      </c>
      <c r="BI679" s="102">
        <f>IF(N679="nulová",J679,0)</f>
        <v>0</v>
      </c>
      <c r="BJ679" s="11" t="s">
        <v>82</v>
      </c>
      <c r="BK679" s="102">
        <f>ROUND(I679*H679,2)</f>
        <v>0</v>
      </c>
      <c r="BL679" s="11" t="s">
        <v>103</v>
      </c>
      <c r="BM679" s="101" t="s">
        <v>1083</v>
      </c>
    </row>
    <row r="680" spans="2:65" s="18" customFormat="1" ht="19.5">
      <c r="B680" s="19"/>
      <c r="D680" s="103" t="s">
        <v>89</v>
      </c>
      <c r="F680" s="104" t="s">
        <v>1084</v>
      </c>
      <c r="I680" s="105"/>
      <c r="L680" s="19"/>
      <c r="M680" s="106"/>
      <c r="T680" s="107"/>
      <c r="AT680" s="11" t="s">
        <v>89</v>
      </c>
      <c r="AU680" s="11" t="s">
        <v>96</v>
      </c>
    </row>
    <row r="681" spans="2:65" s="18" customFormat="1" ht="19.5">
      <c r="B681" s="19"/>
      <c r="D681" s="103" t="s">
        <v>90</v>
      </c>
      <c r="F681" s="108" t="s">
        <v>5610</v>
      </c>
      <c r="I681" s="105"/>
      <c r="L681" s="19"/>
      <c r="M681" s="106"/>
      <c r="T681" s="107"/>
      <c r="AT681" s="11" t="s">
        <v>90</v>
      </c>
      <c r="AU681" s="11" t="s">
        <v>96</v>
      </c>
    </row>
    <row r="682" spans="2:65" s="173" customFormat="1">
      <c r="B682" s="174"/>
      <c r="D682" s="103" t="s">
        <v>456</v>
      </c>
      <c r="E682" s="175" t="s">
        <v>17</v>
      </c>
      <c r="F682" s="176" t="s">
        <v>375</v>
      </c>
      <c r="H682" s="177">
        <v>2672.27</v>
      </c>
      <c r="I682" s="178"/>
      <c r="L682" s="174"/>
      <c r="M682" s="179"/>
      <c r="T682" s="180"/>
      <c r="AT682" s="175" t="s">
        <v>456</v>
      </c>
      <c r="AU682" s="175" t="s">
        <v>96</v>
      </c>
      <c r="AV682" s="173" t="s">
        <v>9</v>
      </c>
      <c r="AW682" s="173" t="s">
        <v>197</v>
      </c>
      <c r="AX682" s="173" t="s">
        <v>82</v>
      </c>
      <c r="AY682" s="175" t="s">
        <v>79</v>
      </c>
    </row>
    <row r="683" spans="2:65" s="173" customFormat="1">
      <c r="B683" s="174"/>
      <c r="D683" s="103" t="s">
        <v>456</v>
      </c>
      <c r="F683" s="176" t="s">
        <v>5611</v>
      </c>
      <c r="H683" s="177">
        <v>801681</v>
      </c>
      <c r="I683" s="178"/>
      <c r="L683" s="174"/>
      <c r="M683" s="179"/>
      <c r="T683" s="180"/>
      <c r="AT683" s="175" t="s">
        <v>456</v>
      </c>
      <c r="AU683" s="175" t="s">
        <v>96</v>
      </c>
      <c r="AV683" s="173" t="s">
        <v>9</v>
      </c>
      <c r="AW683" s="173" t="s">
        <v>12</v>
      </c>
      <c r="AX683" s="173" t="s">
        <v>82</v>
      </c>
      <c r="AY683" s="175" t="s">
        <v>79</v>
      </c>
    </row>
    <row r="684" spans="2:65" s="18" customFormat="1" ht="21.75" customHeight="1">
      <c r="B684" s="19"/>
      <c r="C684" s="90" t="s">
        <v>1085</v>
      </c>
      <c r="D684" s="90" t="s">
        <v>83</v>
      </c>
      <c r="E684" s="91" t="s">
        <v>1086</v>
      </c>
      <c r="F684" s="92" t="s">
        <v>1087</v>
      </c>
      <c r="G684" s="93" t="s">
        <v>452</v>
      </c>
      <c r="H684" s="94">
        <v>2672.27</v>
      </c>
      <c r="I684" s="95"/>
      <c r="J684" s="96">
        <f>ROUND(I684*H684,2)</f>
        <v>0</v>
      </c>
      <c r="K684" s="92" t="s">
        <v>453</v>
      </c>
      <c r="L684" s="19"/>
      <c r="M684" s="97" t="s">
        <v>17</v>
      </c>
      <c r="N684" s="98" t="s">
        <v>35</v>
      </c>
      <c r="P684" s="99">
        <f>O684*H684</f>
        <v>0</v>
      </c>
      <c r="Q684" s="99">
        <v>0</v>
      </c>
      <c r="R684" s="99">
        <f>Q684*H684</f>
        <v>0</v>
      </c>
      <c r="S684" s="99">
        <v>0</v>
      </c>
      <c r="T684" s="100">
        <f>S684*H684</f>
        <v>0</v>
      </c>
      <c r="AR684" s="101" t="s">
        <v>103</v>
      </c>
      <c r="AT684" s="101" t="s">
        <v>83</v>
      </c>
      <c r="AU684" s="101" t="s">
        <v>96</v>
      </c>
      <c r="AY684" s="11" t="s">
        <v>79</v>
      </c>
      <c r="BE684" s="102">
        <f>IF(N684="základní",J684,0)</f>
        <v>0</v>
      </c>
      <c r="BF684" s="102">
        <f>IF(N684="snížená",J684,0)</f>
        <v>0</v>
      </c>
      <c r="BG684" s="102">
        <f>IF(N684="zákl. přenesená",J684,0)</f>
        <v>0</v>
      </c>
      <c r="BH684" s="102">
        <f>IF(N684="sníž. přenesená",J684,0)</f>
        <v>0</v>
      </c>
      <c r="BI684" s="102">
        <f>IF(N684="nulová",J684,0)</f>
        <v>0</v>
      </c>
      <c r="BJ684" s="11" t="s">
        <v>82</v>
      </c>
      <c r="BK684" s="102">
        <f>ROUND(I684*H684,2)</f>
        <v>0</v>
      </c>
      <c r="BL684" s="11" t="s">
        <v>103</v>
      </c>
      <c r="BM684" s="101" t="s">
        <v>1088</v>
      </c>
    </row>
    <row r="685" spans="2:65" s="18" customFormat="1" ht="19.5">
      <c r="B685" s="19"/>
      <c r="D685" s="103" t="s">
        <v>89</v>
      </c>
      <c r="F685" s="104" t="s">
        <v>1089</v>
      </c>
      <c r="I685" s="105"/>
      <c r="L685" s="19"/>
      <c r="M685" s="106"/>
      <c r="T685" s="107"/>
      <c r="AT685" s="11" t="s">
        <v>89</v>
      </c>
      <c r="AU685" s="11" t="s">
        <v>96</v>
      </c>
    </row>
    <row r="686" spans="2:65" s="173" customFormat="1">
      <c r="B686" s="174"/>
      <c r="D686" s="103" t="s">
        <v>456</v>
      </c>
      <c r="E686" s="175" t="s">
        <v>17</v>
      </c>
      <c r="F686" s="176" t="s">
        <v>375</v>
      </c>
      <c r="H686" s="177">
        <v>2672.27</v>
      </c>
      <c r="I686" s="178"/>
      <c r="L686" s="174"/>
      <c r="M686" s="179"/>
      <c r="T686" s="180"/>
      <c r="AT686" s="175" t="s">
        <v>456</v>
      </c>
      <c r="AU686" s="175" t="s">
        <v>96</v>
      </c>
      <c r="AV686" s="173" t="s">
        <v>9</v>
      </c>
      <c r="AW686" s="173" t="s">
        <v>197</v>
      </c>
      <c r="AX686" s="173" t="s">
        <v>82</v>
      </c>
      <c r="AY686" s="175" t="s">
        <v>79</v>
      </c>
    </row>
    <row r="687" spans="2:65" s="18" customFormat="1" ht="24.2" customHeight="1">
      <c r="B687" s="19"/>
      <c r="C687" s="90" t="s">
        <v>1090</v>
      </c>
      <c r="D687" s="90" t="s">
        <v>83</v>
      </c>
      <c r="E687" s="91" t="s">
        <v>1091</v>
      </c>
      <c r="F687" s="92" t="s">
        <v>1092</v>
      </c>
      <c r="G687" s="93" t="s">
        <v>452</v>
      </c>
      <c r="H687" s="94">
        <v>2672.27</v>
      </c>
      <c r="I687" s="95"/>
      <c r="J687" s="96">
        <f>ROUND(I687*H687,2)</f>
        <v>0</v>
      </c>
      <c r="K687" s="92" t="s">
        <v>540</v>
      </c>
      <c r="L687" s="19"/>
      <c r="M687" s="97" t="s">
        <v>17</v>
      </c>
      <c r="N687" s="98" t="s">
        <v>35</v>
      </c>
      <c r="P687" s="99">
        <f>O687*H687</f>
        <v>0</v>
      </c>
      <c r="Q687" s="99">
        <v>0</v>
      </c>
      <c r="R687" s="99">
        <f>Q687*H687</f>
        <v>0</v>
      </c>
      <c r="S687" s="99">
        <v>0</v>
      </c>
      <c r="T687" s="100">
        <f>S687*H687</f>
        <v>0</v>
      </c>
      <c r="AR687" s="101" t="s">
        <v>103</v>
      </c>
      <c r="AT687" s="101" t="s">
        <v>83</v>
      </c>
      <c r="AU687" s="101" t="s">
        <v>96</v>
      </c>
      <c r="AY687" s="11" t="s">
        <v>79</v>
      </c>
      <c r="BE687" s="102">
        <f>IF(N687="základní",J687,0)</f>
        <v>0</v>
      </c>
      <c r="BF687" s="102">
        <f>IF(N687="snížená",J687,0)</f>
        <v>0</v>
      </c>
      <c r="BG687" s="102">
        <f>IF(N687="zákl. přenesená",J687,0)</f>
        <v>0</v>
      </c>
      <c r="BH687" s="102">
        <f>IF(N687="sníž. přenesená",J687,0)</f>
        <v>0</v>
      </c>
      <c r="BI687" s="102">
        <f>IF(N687="nulová",J687,0)</f>
        <v>0</v>
      </c>
      <c r="BJ687" s="11" t="s">
        <v>82</v>
      </c>
      <c r="BK687" s="102">
        <f>ROUND(I687*H687,2)</f>
        <v>0</v>
      </c>
      <c r="BL687" s="11" t="s">
        <v>103</v>
      </c>
      <c r="BM687" s="101" t="s">
        <v>1093</v>
      </c>
    </row>
    <row r="688" spans="2:65" s="18" customFormat="1" ht="19.5">
      <c r="B688" s="19"/>
      <c r="D688" s="103" t="s">
        <v>89</v>
      </c>
      <c r="F688" s="104" t="s">
        <v>1094</v>
      </c>
      <c r="I688" s="105"/>
      <c r="L688" s="19"/>
      <c r="M688" s="106"/>
      <c r="T688" s="107"/>
      <c r="AT688" s="11" t="s">
        <v>89</v>
      </c>
      <c r="AU688" s="11" t="s">
        <v>96</v>
      </c>
    </row>
    <row r="689" spans="2:65" s="173" customFormat="1">
      <c r="B689" s="174"/>
      <c r="D689" s="103" t="s">
        <v>456</v>
      </c>
      <c r="E689" s="175" t="s">
        <v>17</v>
      </c>
      <c r="F689" s="176" t="s">
        <v>375</v>
      </c>
      <c r="H689" s="177">
        <v>2672.27</v>
      </c>
      <c r="I689" s="178"/>
      <c r="L689" s="174"/>
      <c r="M689" s="179"/>
      <c r="T689" s="180"/>
      <c r="AT689" s="175" t="s">
        <v>456</v>
      </c>
      <c r="AU689" s="175" t="s">
        <v>96</v>
      </c>
      <c r="AV689" s="173" t="s">
        <v>9</v>
      </c>
      <c r="AW689" s="173" t="s">
        <v>197</v>
      </c>
      <c r="AX689" s="173" t="s">
        <v>82</v>
      </c>
      <c r="AY689" s="175" t="s">
        <v>79</v>
      </c>
    </row>
    <row r="690" spans="2:65" s="18" customFormat="1" ht="33" customHeight="1">
      <c r="B690" s="19"/>
      <c r="C690" s="90" t="s">
        <v>1095</v>
      </c>
      <c r="D690" s="90" t="s">
        <v>83</v>
      </c>
      <c r="E690" s="91" t="s">
        <v>1096</v>
      </c>
      <c r="F690" s="92" t="s">
        <v>1097</v>
      </c>
      <c r="G690" s="93" t="s">
        <v>452</v>
      </c>
      <c r="H690" s="94">
        <v>2433.8000000000002</v>
      </c>
      <c r="I690" s="95"/>
      <c r="J690" s="96">
        <f>ROUND(I690*H690,2)</f>
        <v>0</v>
      </c>
      <c r="K690" s="92" t="s">
        <v>453</v>
      </c>
      <c r="L690" s="19"/>
      <c r="M690" s="97" t="s">
        <v>17</v>
      </c>
      <c r="N690" s="98" t="s">
        <v>35</v>
      </c>
      <c r="P690" s="99">
        <f>O690*H690</f>
        <v>0</v>
      </c>
      <c r="Q690" s="99">
        <v>1.2999999999999999E-4</v>
      </c>
      <c r="R690" s="99">
        <f>Q690*H690</f>
        <v>0.31639400000000001</v>
      </c>
      <c r="S690" s="99">
        <v>0</v>
      </c>
      <c r="T690" s="100">
        <f>S690*H690</f>
        <v>0</v>
      </c>
      <c r="AR690" s="101" t="s">
        <v>103</v>
      </c>
      <c r="AT690" s="101" t="s">
        <v>83</v>
      </c>
      <c r="AU690" s="101" t="s">
        <v>96</v>
      </c>
      <c r="AY690" s="11" t="s">
        <v>79</v>
      </c>
      <c r="BE690" s="102">
        <f>IF(N690="základní",J690,0)</f>
        <v>0</v>
      </c>
      <c r="BF690" s="102">
        <f>IF(N690="snížená",J690,0)</f>
        <v>0</v>
      </c>
      <c r="BG690" s="102">
        <f>IF(N690="zákl. přenesená",J690,0)</f>
        <v>0</v>
      </c>
      <c r="BH690" s="102">
        <f>IF(N690="sníž. přenesená",J690,0)</f>
        <v>0</v>
      </c>
      <c r="BI690" s="102">
        <f>IF(N690="nulová",J690,0)</f>
        <v>0</v>
      </c>
      <c r="BJ690" s="11" t="s">
        <v>82</v>
      </c>
      <c r="BK690" s="102">
        <f>ROUND(I690*H690,2)</f>
        <v>0</v>
      </c>
      <c r="BL690" s="11" t="s">
        <v>103</v>
      </c>
      <c r="BM690" s="101" t="s">
        <v>1098</v>
      </c>
    </row>
    <row r="691" spans="2:65" s="18" customFormat="1" ht="19.5">
      <c r="B691" s="19"/>
      <c r="D691" s="103" t="s">
        <v>89</v>
      </c>
      <c r="F691" s="104" t="s">
        <v>1099</v>
      </c>
      <c r="I691" s="105"/>
      <c r="L691" s="19"/>
      <c r="M691" s="106"/>
      <c r="T691" s="107"/>
      <c r="AT691" s="11" t="s">
        <v>89</v>
      </c>
      <c r="AU691" s="11" t="s">
        <v>96</v>
      </c>
    </row>
    <row r="692" spans="2:65" s="166" customFormat="1">
      <c r="B692" s="167"/>
      <c r="D692" s="103" t="s">
        <v>456</v>
      </c>
      <c r="E692" s="168" t="s">
        <v>17</v>
      </c>
      <c r="F692" s="169" t="s">
        <v>1100</v>
      </c>
      <c r="H692" s="168" t="s">
        <v>17</v>
      </c>
      <c r="I692" s="170"/>
      <c r="L692" s="167"/>
      <c r="M692" s="171"/>
      <c r="T692" s="172"/>
      <c r="AT692" s="168" t="s">
        <v>456</v>
      </c>
      <c r="AU692" s="168" t="s">
        <v>96</v>
      </c>
      <c r="AV692" s="166" t="s">
        <v>82</v>
      </c>
      <c r="AW692" s="166" t="s">
        <v>197</v>
      </c>
      <c r="AX692" s="166" t="s">
        <v>78</v>
      </c>
      <c r="AY692" s="168" t="s">
        <v>79</v>
      </c>
    </row>
    <row r="693" spans="2:65" s="166" customFormat="1">
      <c r="B693" s="167"/>
      <c r="D693" s="103" t="s">
        <v>456</v>
      </c>
      <c r="E693" s="168" t="s">
        <v>17</v>
      </c>
      <c r="F693" s="169" t="s">
        <v>1101</v>
      </c>
      <c r="H693" s="168" t="s">
        <v>17</v>
      </c>
      <c r="I693" s="170"/>
      <c r="L693" s="167"/>
      <c r="M693" s="171"/>
      <c r="T693" s="172"/>
      <c r="AT693" s="168" t="s">
        <v>456</v>
      </c>
      <c r="AU693" s="168" t="s">
        <v>96</v>
      </c>
      <c r="AV693" s="166" t="s">
        <v>82</v>
      </c>
      <c r="AW693" s="166" t="s">
        <v>197</v>
      </c>
      <c r="AX693" s="166" t="s">
        <v>78</v>
      </c>
      <c r="AY693" s="168" t="s">
        <v>79</v>
      </c>
    </row>
    <row r="694" spans="2:65" s="173" customFormat="1">
      <c r="B694" s="174"/>
      <c r="D694" s="103" t="s">
        <v>456</v>
      </c>
      <c r="E694" s="175" t="s">
        <v>17</v>
      </c>
      <c r="F694" s="176" t="s">
        <v>1102</v>
      </c>
      <c r="H694" s="177">
        <v>232</v>
      </c>
      <c r="I694" s="178"/>
      <c r="L694" s="174"/>
      <c r="M694" s="179"/>
      <c r="T694" s="180"/>
      <c r="AT694" s="175" t="s">
        <v>456</v>
      </c>
      <c r="AU694" s="175" t="s">
        <v>96</v>
      </c>
      <c r="AV694" s="173" t="s">
        <v>9</v>
      </c>
      <c r="AW694" s="173" t="s">
        <v>197</v>
      </c>
      <c r="AX694" s="173" t="s">
        <v>78</v>
      </c>
      <c r="AY694" s="175" t="s">
        <v>79</v>
      </c>
    </row>
    <row r="695" spans="2:65" s="166" customFormat="1">
      <c r="B695" s="167"/>
      <c r="D695" s="103" t="s">
        <v>456</v>
      </c>
      <c r="E695" s="168" t="s">
        <v>17</v>
      </c>
      <c r="F695" s="169" t="s">
        <v>1103</v>
      </c>
      <c r="H695" s="168" t="s">
        <v>17</v>
      </c>
      <c r="I695" s="170"/>
      <c r="L695" s="167"/>
      <c r="M695" s="171"/>
      <c r="T695" s="172"/>
      <c r="AT695" s="168" t="s">
        <v>456</v>
      </c>
      <c r="AU695" s="168" t="s">
        <v>96</v>
      </c>
      <c r="AV695" s="166" t="s">
        <v>82</v>
      </c>
      <c r="AW695" s="166" t="s">
        <v>197</v>
      </c>
      <c r="AX695" s="166" t="s">
        <v>78</v>
      </c>
      <c r="AY695" s="168" t="s">
        <v>79</v>
      </c>
    </row>
    <row r="696" spans="2:65" s="173" customFormat="1">
      <c r="B696" s="174"/>
      <c r="D696" s="103" t="s">
        <v>456</v>
      </c>
      <c r="E696" s="175" t="s">
        <v>17</v>
      </c>
      <c r="F696" s="176" t="s">
        <v>1104</v>
      </c>
      <c r="H696" s="177">
        <v>317</v>
      </c>
      <c r="I696" s="178"/>
      <c r="L696" s="174"/>
      <c r="M696" s="179"/>
      <c r="T696" s="180"/>
      <c r="AT696" s="175" t="s">
        <v>456</v>
      </c>
      <c r="AU696" s="175" t="s">
        <v>96</v>
      </c>
      <c r="AV696" s="173" t="s">
        <v>9</v>
      </c>
      <c r="AW696" s="173" t="s">
        <v>197</v>
      </c>
      <c r="AX696" s="173" t="s">
        <v>78</v>
      </c>
      <c r="AY696" s="175" t="s">
        <v>79</v>
      </c>
    </row>
    <row r="697" spans="2:65" s="166" customFormat="1">
      <c r="B697" s="167"/>
      <c r="D697" s="103" t="s">
        <v>456</v>
      </c>
      <c r="E697" s="168" t="s">
        <v>17</v>
      </c>
      <c r="F697" s="169" t="s">
        <v>983</v>
      </c>
      <c r="H697" s="168" t="s">
        <v>17</v>
      </c>
      <c r="I697" s="170"/>
      <c r="L697" s="167"/>
      <c r="M697" s="171"/>
      <c r="T697" s="172"/>
      <c r="AT697" s="168" t="s">
        <v>456</v>
      </c>
      <c r="AU697" s="168" t="s">
        <v>96</v>
      </c>
      <c r="AV697" s="166" t="s">
        <v>82</v>
      </c>
      <c r="AW697" s="166" t="s">
        <v>197</v>
      </c>
      <c r="AX697" s="166" t="s">
        <v>78</v>
      </c>
      <c r="AY697" s="168" t="s">
        <v>79</v>
      </c>
    </row>
    <row r="698" spans="2:65" s="173" customFormat="1">
      <c r="B698" s="174"/>
      <c r="D698" s="103" t="s">
        <v>456</v>
      </c>
      <c r="E698" s="175" t="s">
        <v>17</v>
      </c>
      <c r="F698" s="176" t="s">
        <v>1105</v>
      </c>
      <c r="H698" s="177">
        <v>959.6</v>
      </c>
      <c r="I698" s="178"/>
      <c r="L698" s="174"/>
      <c r="M698" s="179"/>
      <c r="T698" s="180"/>
      <c r="AT698" s="175" t="s">
        <v>456</v>
      </c>
      <c r="AU698" s="175" t="s">
        <v>96</v>
      </c>
      <c r="AV698" s="173" t="s">
        <v>9</v>
      </c>
      <c r="AW698" s="173" t="s">
        <v>197</v>
      </c>
      <c r="AX698" s="173" t="s">
        <v>78</v>
      </c>
      <c r="AY698" s="175" t="s">
        <v>79</v>
      </c>
    </row>
    <row r="699" spans="2:65" s="166" customFormat="1">
      <c r="B699" s="167"/>
      <c r="D699" s="103" t="s">
        <v>456</v>
      </c>
      <c r="E699" s="168" t="s">
        <v>17</v>
      </c>
      <c r="F699" s="169" t="s">
        <v>985</v>
      </c>
      <c r="H699" s="168" t="s">
        <v>17</v>
      </c>
      <c r="I699" s="170"/>
      <c r="L699" s="167"/>
      <c r="M699" s="171"/>
      <c r="T699" s="172"/>
      <c r="AT699" s="168" t="s">
        <v>456</v>
      </c>
      <c r="AU699" s="168" t="s">
        <v>96</v>
      </c>
      <c r="AV699" s="166" t="s">
        <v>82</v>
      </c>
      <c r="AW699" s="166" t="s">
        <v>197</v>
      </c>
      <c r="AX699" s="166" t="s">
        <v>78</v>
      </c>
      <c r="AY699" s="168" t="s">
        <v>79</v>
      </c>
    </row>
    <row r="700" spans="2:65" s="173" customFormat="1">
      <c r="B700" s="174"/>
      <c r="D700" s="103" t="s">
        <v>456</v>
      </c>
      <c r="E700" s="175" t="s">
        <v>17</v>
      </c>
      <c r="F700" s="176" t="s">
        <v>1106</v>
      </c>
      <c r="H700" s="177">
        <v>925.2</v>
      </c>
      <c r="I700" s="178"/>
      <c r="L700" s="174"/>
      <c r="M700" s="179"/>
      <c r="T700" s="180"/>
      <c r="AT700" s="175" t="s">
        <v>456</v>
      </c>
      <c r="AU700" s="175" t="s">
        <v>96</v>
      </c>
      <c r="AV700" s="173" t="s">
        <v>9</v>
      </c>
      <c r="AW700" s="173" t="s">
        <v>197</v>
      </c>
      <c r="AX700" s="173" t="s">
        <v>78</v>
      </c>
      <c r="AY700" s="175" t="s">
        <v>79</v>
      </c>
    </row>
    <row r="701" spans="2:65" s="181" customFormat="1">
      <c r="B701" s="182"/>
      <c r="D701" s="103" t="s">
        <v>456</v>
      </c>
      <c r="E701" s="183" t="s">
        <v>17</v>
      </c>
      <c r="F701" s="184" t="s">
        <v>491</v>
      </c>
      <c r="H701" s="185">
        <v>2433.8000000000002</v>
      </c>
      <c r="I701" s="186"/>
      <c r="L701" s="182"/>
      <c r="M701" s="187"/>
      <c r="T701" s="188"/>
      <c r="AT701" s="183" t="s">
        <v>456</v>
      </c>
      <c r="AU701" s="183" t="s">
        <v>96</v>
      </c>
      <c r="AV701" s="181" t="s">
        <v>103</v>
      </c>
      <c r="AW701" s="181" t="s">
        <v>197</v>
      </c>
      <c r="AX701" s="181" t="s">
        <v>82</v>
      </c>
      <c r="AY701" s="183" t="s">
        <v>79</v>
      </c>
    </row>
    <row r="702" spans="2:65" s="18" customFormat="1" ht="24.2" customHeight="1">
      <c r="B702" s="19"/>
      <c r="C702" s="90" t="s">
        <v>1107</v>
      </c>
      <c r="D702" s="109" t="s">
        <v>83</v>
      </c>
      <c r="E702" s="91" t="s">
        <v>1108</v>
      </c>
      <c r="F702" s="92" t="s">
        <v>1109</v>
      </c>
      <c r="G702" s="93" t="s">
        <v>598</v>
      </c>
      <c r="H702" s="94">
        <v>0</v>
      </c>
      <c r="I702" s="95"/>
      <c r="J702" s="96">
        <f>ROUND(I702*H702,2)</f>
        <v>0</v>
      </c>
      <c r="K702" s="92" t="s">
        <v>17</v>
      </c>
      <c r="L702" s="19"/>
      <c r="M702" s="97" t="s">
        <v>17</v>
      </c>
      <c r="N702" s="98" t="s">
        <v>35</v>
      </c>
      <c r="P702" s="99">
        <f>O702*H702</f>
        <v>0</v>
      </c>
      <c r="Q702" s="99">
        <v>0</v>
      </c>
      <c r="R702" s="99">
        <f>Q702*H702</f>
        <v>0</v>
      </c>
      <c r="S702" s="99">
        <v>0</v>
      </c>
      <c r="T702" s="100">
        <f>S702*H702</f>
        <v>0</v>
      </c>
      <c r="AR702" s="101" t="s">
        <v>103</v>
      </c>
      <c r="AT702" s="101" t="s">
        <v>83</v>
      </c>
      <c r="AU702" s="101" t="s">
        <v>96</v>
      </c>
      <c r="AY702" s="11" t="s">
        <v>79</v>
      </c>
      <c r="BE702" s="102">
        <f>IF(N702="základní",J702,0)</f>
        <v>0</v>
      </c>
      <c r="BF702" s="102">
        <f>IF(N702="snížená",J702,0)</f>
        <v>0</v>
      </c>
      <c r="BG702" s="102">
        <f>IF(N702="zákl. přenesená",J702,0)</f>
        <v>0</v>
      </c>
      <c r="BH702" s="102">
        <f>IF(N702="sníž. přenesená",J702,0)</f>
        <v>0</v>
      </c>
      <c r="BI702" s="102">
        <f>IF(N702="nulová",J702,0)</f>
        <v>0</v>
      </c>
      <c r="BJ702" s="11" t="s">
        <v>82</v>
      </c>
      <c r="BK702" s="102">
        <f>ROUND(I702*H702,2)</f>
        <v>0</v>
      </c>
      <c r="BL702" s="11" t="s">
        <v>103</v>
      </c>
      <c r="BM702" s="101" t="s">
        <v>1110</v>
      </c>
    </row>
    <row r="703" spans="2:65" s="18" customFormat="1" ht="19.5">
      <c r="B703" s="19"/>
      <c r="D703" s="103" t="s">
        <v>90</v>
      </c>
      <c r="F703" s="108" t="s">
        <v>1111</v>
      </c>
      <c r="I703" s="105"/>
      <c r="L703" s="19"/>
      <c r="M703" s="106"/>
      <c r="T703" s="107"/>
      <c r="AT703" s="11" t="s">
        <v>90</v>
      </c>
      <c r="AU703" s="11" t="s">
        <v>96</v>
      </c>
    </row>
    <row r="704" spans="2:65" s="18" customFormat="1" ht="16.5" customHeight="1">
      <c r="B704" s="19"/>
      <c r="C704" s="90" t="s">
        <v>1112</v>
      </c>
      <c r="D704" s="199" t="s">
        <v>83</v>
      </c>
      <c r="E704" s="91" t="s">
        <v>1113</v>
      </c>
      <c r="F704" s="92" t="s">
        <v>1114</v>
      </c>
      <c r="G704" s="93" t="s">
        <v>452</v>
      </c>
      <c r="H704" s="94">
        <v>2433.8000000000002</v>
      </c>
      <c r="I704" s="95"/>
      <c r="J704" s="96">
        <f>ROUND(I704*H704,2)</f>
        <v>0</v>
      </c>
      <c r="K704" s="92" t="s">
        <v>453</v>
      </c>
      <c r="L704" s="19"/>
      <c r="M704" s="97" t="s">
        <v>17</v>
      </c>
      <c r="N704" s="98" t="s">
        <v>35</v>
      </c>
      <c r="P704" s="99">
        <f>O704*H704</f>
        <v>0</v>
      </c>
      <c r="Q704" s="99">
        <v>6.0000000000000002E-5</v>
      </c>
      <c r="R704" s="99">
        <f>Q704*H704</f>
        <v>0.14602800000000002</v>
      </c>
      <c r="S704" s="99">
        <v>6.0000000000000002E-5</v>
      </c>
      <c r="T704" s="100">
        <f>S704*H704</f>
        <v>0.14602800000000002</v>
      </c>
      <c r="AR704" s="101" t="s">
        <v>103</v>
      </c>
      <c r="AT704" s="101" t="s">
        <v>83</v>
      </c>
      <c r="AU704" s="101" t="s">
        <v>96</v>
      </c>
      <c r="AY704" s="11" t="s">
        <v>79</v>
      </c>
      <c r="BE704" s="102">
        <f>IF(N704="základní",J704,0)</f>
        <v>0</v>
      </c>
      <c r="BF704" s="102">
        <f>IF(N704="snížená",J704,0)</f>
        <v>0</v>
      </c>
      <c r="BG704" s="102">
        <f>IF(N704="zákl. přenesená",J704,0)</f>
        <v>0</v>
      </c>
      <c r="BH704" s="102">
        <f>IF(N704="sníž. přenesená",J704,0)</f>
        <v>0</v>
      </c>
      <c r="BI704" s="102">
        <f>IF(N704="nulová",J704,0)</f>
        <v>0</v>
      </c>
      <c r="BJ704" s="11" t="s">
        <v>82</v>
      </c>
      <c r="BK704" s="102">
        <f>ROUND(I704*H704,2)</f>
        <v>0</v>
      </c>
      <c r="BL704" s="11" t="s">
        <v>103</v>
      </c>
      <c r="BM704" s="101" t="s">
        <v>1115</v>
      </c>
    </row>
    <row r="705" spans="2:65" s="18" customFormat="1" ht="19.5">
      <c r="B705" s="19"/>
      <c r="D705" s="103" t="s">
        <v>89</v>
      </c>
      <c r="F705" s="104" t="s">
        <v>1116</v>
      </c>
      <c r="I705" s="105"/>
      <c r="L705" s="19"/>
      <c r="M705" s="106"/>
      <c r="T705" s="107"/>
      <c r="AT705" s="11" t="s">
        <v>89</v>
      </c>
      <c r="AU705" s="11" t="s">
        <v>96</v>
      </c>
    </row>
    <row r="706" spans="2:65" s="18" customFormat="1" ht="19.5">
      <c r="B706" s="19"/>
      <c r="D706" s="103" t="s">
        <v>90</v>
      </c>
      <c r="F706" s="108" t="s">
        <v>1111</v>
      </c>
      <c r="I706" s="105"/>
      <c r="L706" s="19"/>
      <c r="M706" s="106"/>
      <c r="T706" s="107"/>
      <c r="AT706" s="11" t="s">
        <v>90</v>
      </c>
      <c r="AU706" s="11" t="s">
        <v>96</v>
      </c>
    </row>
    <row r="707" spans="2:65" s="166" customFormat="1">
      <c r="B707" s="167"/>
      <c r="D707" s="103" t="s">
        <v>456</v>
      </c>
      <c r="E707" s="168" t="s">
        <v>17</v>
      </c>
      <c r="F707" s="169" t="s">
        <v>1100</v>
      </c>
      <c r="H707" s="168" t="s">
        <v>17</v>
      </c>
      <c r="I707" s="170"/>
      <c r="L707" s="167"/>
      <c r="M707" s="171"/>
      <c r="T707" s="172"/>
      <c r="AT707" s="168" t="s">
        <v>456</v>
      </c>
      <c r="AU707" s="168" t="s">
        <v>96</v>
      </c>
      <c r="AV707" s="166" t="s">
        <v>82</v>
      </c>
      <c r="AW707" s="166" t="s">
        <v>197</v>
      </c>
      <c r="AX707" s="166" t="s">
        <v>78</v>
      </c>
      <c r="AY707" s="168" t="s">
        <v>79</v>
      </c>
    </row>
    <row r="708" spans="2:65" s="166" customFormat="1">
      <c r="B708" s="167"/>
      <c r="D708" s="103" t="s">
        <v>456</v>
      </c>
      <c r="E708" s="168" t="s">
        <v>17</v>
      </c>
      <c r="F708" s="169" t="s">
        <v>1101</v>
      </c>
      <c r="H708" s="168" t="s">
        <v>17</v>
      </c>
      <c r="I708" s="170"/>
      <c r="L708" s="167"/>
      <c r="M708" s="171"/>
      <c r="T708" s="172"/>
      <c r="AT708" s="168" t="s">
        <v>456</v>
      </c>
      <c r="AU708" s="168" t="s">
        <v>96</v>
      </c>
      <c r="AV708" s="166" t="s">
        <v>82</v>
      </c>
      <c r="AW708" s="166" t="s">
        <v>197</v>
      </c>
      <c r="AX708" s="166" t="s">
        <v>78</v>
      </c>
      <c r="AY708" s="168" t="s">
        <v>79</v>
      </c>
    </row>
    <row r="709" spans="2:65" s="173" customFormat="1">
      <c r="B709" s="174"/>
      <c r="D709" s="103" t="s">
        <v>456</v>
      </c>
      <c r="E709" s="175" t="s">
        <v>17</v>
      </c>
      <c r="F709" s="176" t="s">
        <v>1102</v>
      </c>
      <c r="H709" s="177">
        <v>232</v>
      </c>
      <c r="I709" s="178"/>
      <c r="L709" s="174"/>
      <c r="M709" s="179"/>
      <c r="T709" s="180"/>
      <c r="AT709" s="175" t="s">
        <v>456</v>
      </c>
      <c r="AU709" s="175" t="s">
        <v>96</v>
      </c>
      <c r="AV709" s="173" t="s">
        <v>9</v>
      </c>
      <c r="AW709" s="173" t="s">
        <v>197</v>
      </c>
      <c r="AX709" s="173" t="s">
        <v>78</v>
      </c>
      <c r="AY709" s="175" t="s">
        <v>79</v>
      </c>
    </row>
    <row r="710" spans="2:65" s="166" customFormat="1">
      <c r="B710" s="167"/>
      <c r="D710" s="103" t="s">
        <v>456</v>
      </c>
      <c r="E710" s="168" t="s">
        <v>17</v>
      </c>
      <c r="F710" s="169" t="s">
        <v>1103</v>
      </c>
      <c r="H710" s="168" t="s">
        <v>17</v>
      </c>
      <c r="I710" s="170"/>
      <c r="L710" s="167"/>
      <c r="M710" s="171"/>
      <c r="T710" s="172"/>
      <c r="AT710" s="168" t="s">
        <v>456</v>
      </c>
      <c r="AU710" s="168" t="s">
        <v>96</v>
      </c>
      <c r="AV710" s="166" t="s">
        <v>82</v>
      </c>
      <c r="AW710" s="166" t="s">
        <v>197</v>
      </c>
      <c r="AX710" s="166" t="s">
        <v>78</v>
      </c>
      <c r="AY710" s="168" t="s">
        <v>79</v>
      </c>
    </row>
    <row r="711" spans="2:65" s="173" customFormat="1">
      <c r="B711" s="174"/>
      <c r="D711" s="103" t="s">
        <v>456</v>
      </c>
      <c r="E711" s="175" t="s">
        <v>17</v>
      </c>
      <c r="F711" s="176" t="s">
        <v>1104</v>
      </c>
      <c r="H711" s="177">
        <v>317</v>
      </c>
      <c r="I711" s="178"/>
      <c r="L711" s="174"/>
      <c r="M711" s="179"/>
      <c r="T711" s="180"/>
      <c r="AT711" s="175" t="s">
        <v>456</v>
      </c>
      <c r="AU711" s="175" t="s">
        <v>96</v>
      </c>
      <c r="AV711" s="173" t="s">
        <v>9</v>
      </c>
      <c r="AW711" s="173" t="s">
        <v>197</v>
      </c>
      <c r="AX711" s="173" t="s">
        <v>78</v>
      </c>
      <c r="AY711" s="175" t="s">
        <v>79</v>
      </c>
    </row>
    <row r="712" spans="2:65" s="166" customFormat="1">
      <c r="B712" s="167"/>
      <c r="D712" s="103" t="s">
        <v>456</v>
      </c>
      <c r="E712" s="168" t="s">
        <v>17</v>
      </c>
      <c r="F712" s="169" t="s">
        <v>983</v>
      </c>
      <c r="H712" s="168" t="s">
        <v>17</v>
      </c>
      <c r="I712" s="170"/>
      <c r="L712" s="167"/>
      <c r="M712" s="171"/>
      <c r="T712" s="172"/>
      <c r="AT712" s="168" t="s">
        <v>456</v>
      </c>
      <c r="AU712" s="168" t="s">
        <v>96</v>
      </c>
      <c r="AV712" s="166" t="s">
        <v>82</v>
      </c>
      <c r="AW712" s="166" t="s">
        <v>197</v>
      </c>
      <c r="AX712" s="166" t="s">
        <v>78</v>
      </c>
      <c r="AY712" s="168" t="s">
        <v>79</v>
      </c>
    </row>
    <row r="713" spans="2:65" s="173" customFormat="1">
      <c r="B713" s="174"/>
      <c r="D713" s="103" t="s">
        <v>456</v>
      </c>
      <c r="E713" s="175" t="s">
        <v>17</v>
      </c>
      <c r="F713" s="176" t="s">
        <v>1105</v>
      </c>
      <c r="H713" s="177">
        <v>959.6</v>
      </c>
      <c r="I713" s="178"/>
      <c r="L713" s="174"/>
      <c r="M713" s="179"/>
      <c r="T713" s="180"/>
      <c r="AT713" s="175" t="s">
        <v>456</v>
      </c>
      <c r="AU713" s="175" t="s">
        <v>96</v>
      </c>
      <c r="AV713" s="173" t="s">
        <v>9</v>
      </c>
      <c r="AW713" s="173" t="s">
        <v>197</v>
      </c>
      <c r="AX713" s="173" t="s">
        <v>78</v>
      </c>
      <c r="AY713" s="175" t="s">
        <v>79</v>
      </c>
    </row>
    <row r="714" spans="2:65" s="166" customFormat="1">
      <c r="B714" s="167"/>
      <c r="D714" s="103" t="s">
        <v>456</v>
      </c>
      <c r="E714" s="168" t="s">
        <v>17</v>
      </c>
      <c r="F714" s="169" t="s">
        <v>985</v>
      </c>
      <c r="H714" s="168" t="s">
        <v>17</v>
      </c>
      <c r="I714" s="170"/>
      <c r="L714" s="167"/>
      <c r="M714" s="171"/>
      <c r="T714" s="172"/>
      <c r="AT714" s="168" t="s">
        <v>456</v>
      </c>
      <c r="AU714" s="168" t="s">
        <v>96</v>
      </c>
      <c r="AV714" s="166" t="s">
        <v>82</v>
      </c>
      <c r="AW714" s="166" t="s">
        <v>197</v>
      </c>
      <c r="AX714" s="166" t="s">
        <v>78</v>
      </c>
      <c r="AY714" s="168" t="s">
        <v>79</v>
      </c>
    </row>
    <row r="715" spans="2:65" s="173" customFormat="1">
      <c r="B715" s="174"/>
      <c r="D715" s="103" t="s">
        <v>456</v>
      </c>
      <c r="E715" s="175" t="s">
        <v>17</v>
      </c>
      <c r="F715" s="176" t="s">
        <v>1106</v>
      </c>
      <c r="H715" s="177">
        <v>925.2</v>
      </c>
      <c r="I715" s="178"/>
      <c r="L715" s="174"/>
      <c r="M715" s="179"/>
      <c r="T715" s="180"/>
      <c r="AT715" s="175" t="s">
        <v>456</v>
      </c>
      <c r="AU715" s="175" t="s">
        <v>96</v>
      </c>
      <c r="AV715" s="173" t="s">
        <v>9</v>
      </c>
      <c r="AW715" s="173" t="s">
        <v>197</v>
      </c>
      <c r="AX715" s="173" t="s">
        <v>78</v>
      </c>
      <c r="AY715" s="175" t="s">
        <v>79</v>
      </c>
    </row>
    <row r="716" spans="2:65" s="181" customFormat="1">
      <c r="B716" s="182"/>
      <c r="D716" s="103" t="s">
        <v>456</v>
      </c>
      <c r="E716" s="183" t="s">
        <v>17</v>
      </c>
      <c r="F716" s="184" t="s">
        <v>491</v>
      </c>
      <c r="H716" s="185">
        <v>2433.8000000000002</v>
      </c>
      <c r="I716" s="186"/>
      <c r="L716" s="182"/>
      <c r="M716" s="187"/>
      <c r="T716" s="188"/>
      <c r="AT716" s="183" t="s">
        <v>456</v>
      </c>
      <c r="AU716" s="183" t="s">
        <v>96</v>
      </c>
      <c r="AV716" s="181" t="s">
        <v>103</v>
      </c>
      <c r="AW716" s="181" t="s">
        <v>197</v>
      </c>
      <c r="AX716" s="181" t="s">
        <v>82</v>
      </c>
      <c r="AY716" s="183" t="s">
        <v>79</v>
      </c>
    </row>
    <row r="717" spans="2:65" s="18" customFormat="1" ht="21.75" customHeight="1">
      <c r="B717" s="19"/>
      <c r="C717" s="90" t="s">
        <v>1117</v>
      </c>
      <c r="D717" s="199" t="s">
        <v>83</v>
      </c>
      <c r="E717" s="91" t="s">
        <v>1118</v>
      </c>
      <c r="F717" s="92" t="s">
        <v>1119</v>
      </c>
      <c r="G717" s="93" t="s">
        <v>452</v>
      </c>
      <c r="H717" s="94">
        <v>710</v>
      </c>
      <c r="I717" s="95"/>
      <c r="J717" s="96">
        <f>ROUND(I717*H717,2)</f>
        <v>0</v>
      </c>
      <c r="K717" s="92" t="s">
        <v>453</v>
      </c>
      <c r="L717" s="19"/>
      <c r="M717" s="97" t="s">
        <v>17</v>
      </c>
      <c r="N717" s="98" t="s">
        <v>35</v>
      </c>
      <c r="P717" s="99">
        <f>O717*H717</f>
        <v>0</v>
      </c>
      <c r="Q717" s="99">
        <v>0</v>
      </c>
      <c r="R717" s="99">
        <f>Q717*H717</f>
        <v>0</v>
      </c>
      <c r="S717" s="99">
        <v>3.0000000000000001E-5</v>
      </c>
      <c r="T717" s="100">
        <f>S717*H717</f>
        <v>2.1299999999999999E-2</v>
      </c>
      <c r="AR717" s="101" t="s">
        <v>155</v>
      </c>
      <c r="AT717" s="101" t="s">
        <v>83</v>
      </c>
      <c r="AU717" s="101" t="s">
        <v>96</v>
      </c>
      <c r="AY717" s="11" t="s">
        <v>79</v>
      </c>
      <c r="BE717" s="102">
        <f>IF(N717="základní",J717,0)</f>
        <v>0</v>
      </c>
      <c r="BF717" s="102">
        <f>IF(N717="snížená",J717,0)</f>
        <v>0</v>
      </c>
      <c r="BG717" s="102">
        <f>IF(N717="zákl. přenesená",J717,0)</f>
        <v>0</v>
      </c>
      <c r="BH717" s="102">
        <f>IF(N717="sníž. přenesená",J717,0)</f>
        <v>0</v>
      </c>
      <c r="BI717" s="102">
        <f>IF(N717="nulová",J717,0)</f>
        <v>0</v>
      </c>
      <c r="BJ717" s="11" t="s">
        <v>82</v>
      </c>
      <c r="BK717" s="102">
        <f>ROUND(I717*H717,2)</f>
        <v>0</v>
      </c>
      <c r="BL717" s="11" t="s">
        <v>155</v>
      </c>
      <c r="BM717" s="101" t="s">
        <v>1120</v>
      </c>
    </row>
    <row r="718" spans="2:65" s="18" customFormat="1" ht="29.25">
      <c r="B718" s="19"/>
      <c r="D718" s="103" t="s">
        <v>89</v>
      </c>
      <c r="F718" s="104" t="s">
        <v>1121</v>
      </c>
      <c r="I718" s="105"/>
      <c r="L718" s="19"/>
      <c r="M718" s="106"/>
      <c r="T718" s="107"/>
      <c r="AT718" s="11" t="s">
        <v>89</v>
      </c>
      <c r="AU718" s="11" t="s">
        <v>96</v>
      </c>
    </row>
    <row r="719" spans="2:65" s="18" customFormat="1" ht="19.5">
      <c r="B719" s="19"/>
      <c r="D719" s="103" t="s">
        <v>90</v>
      </c>
      <c r="F719" s="108" t="s">
        <v>1111</v>
      </c>
      <c r="I719" s="105"/>
      <c r="L719" s="19"/>
      <c r="M719" s="106"/>
      <c r="T719" s="107"/>
      <c r="AT719" s="11" t="s">
        <v>90</v>
      </c>
      <c r="AU719" s="11" t="s">
        <v>96</v>
      </c>
    </row>
    <row r="720" spans="2:65" s="166" customFormat="1">
      <c r="B720" s="167"/>
      <c r="D720" s="103" t="s">
        <v>456</v>
      </c>
      <c r="E720" s="168" t="s">
        <v>17</v>
      </c>
      <c r="F720" s="169" t="s">
        <v>1122</v>
      </c>
      <c r="H720" s="168" t="s">
        <v>17</v>
      </c>
      <c r="I720" s="170"/>
      <c r="L720" s="167"/>
      <c r="M720" s="171"/>
      <c r="T720" s="172"/>
      <c r="AT720" s="168" t="s">
        <v>456</v>
      </c>
      <c r="AU720" s="168" t="s">
        <v>96</v>
      </c>
      <c r="AV720" s="166" t="s">
        <v>82</v>
      </c>
      <c r="AW720" s="166" t="s">
        <v>197</v>
      </c>
      <c r="AX720" s="166" t="s">
        <v>78</v>
      </c>
      <c r="AY720" s="168" t="s">
        <v>79</v>
      </c>
    </row>
    <row r="721" spans="2:65" s="173" customFormat="1">
      <c r="B721" s="174"/>
      <c r="D721" s="103" t="s">
        <v>456</v>
      </c>
      <c r="E721" s="175" t="s">
        <v>17</v>
      </c>
      <c r="F721" s="176" t="s">
        <v>1123</v>
      </c>
      <c r="H721" s="177">
        <v>710</v>
      </c>
      <c r="I721" s="178"/>
      <c r="L721" s="174"/>
      <c r="M721" s="179"/>
      <c r="T721" s="180"/>
      <c r="AT721" s="175" t="s">
        <v>456</v>
      </c>
      <c r="AU721" s="175" t="s">
        <v>96</v>
      </c>
      <c r="AV721" s="173" t="s">
        <v>9</v>
      </c>
      <c r="AW721" s="173" t="s">
        <v>197</v>
      </c>
      <c r="AX721" s="173" t="s">
        <v>82</v>
      </c>
      <c r="AY721" s="175" t="s">
        <v>79</v>
      </c>
    </row>
    <row r="722" spans="2:65" s="18" customFormat="1" ht="16.5" customHeight="1">
      <c r="B722" s="19"/>
      <c r="C722" s="189" t="s">
        <v>1124</v>
      </c>
      <c r="D722" s="200" t="s">
        <v>684</v>
      </c>
      <c r="E722" s="190" t="s">
        <v>1125</v>
      </c>
      <c r="F722" s="191" t="s">
        <v>1126</v>
      </c>
      <c r="G722" s="192" t="s">
        <v>452</v>
      </c>
      <c r="H722" s="193">
        <v>745.5</v>
      </c>
      <c r="I722" s="194"/>
      <c r="J722" s="195">
        <f>ROUND(I722*H722,2)</f>
        <v>0</v>
      </c>
      <c r="K722" s="191" t="s">
        <v>453</v>
      </c>
      <c r="L722" s="196"/>
      <c r="M722" s="197" t="s">
        <v>17</v>
      </c>
      <c r="N722" s="198" t="s">
        <v>35</v>
      </c>
      <c r="P722" s="99">
        <f>O722*H722</f>
        <v>0</v>
      </c>
      <c r="Q722" s="99">
        <v>4.0000000000000003E-5</v>
      </c>
      <c r="R722" s="99">
        <f>Q722*H722</f>
        <v>2.9820000000000003E-2</v>
      </c>
      <c r="S722" s="99">
        <v>0</v>
      </c>
      <c r="T722" s="100">
        <f>S722*H722</f>
        <v>0</v>
      </c>
      <c r="AR722" s="101" t="s">
        <v>653</v>
      </c>
      <c r="AT722" s="101" t="s">
        <v>684</v>
      </c>
      <c r="AU722" s="101" t="s">
        <v>96</v>
      </c>
      <c r="AY722" s="11" t="s">
        <v>79</v>
      </c>
      <c r="BE722" s="102">
        <f>IF(N722="základní",J722,0)</f>
        <v>0</v>
      </c>
      <c r="BF722" s="102">
        <f>IF(N722="snížená",J722,0)</f>
        <v>0</v>
      </c>
      <c r="BG722" s="102">
        <f>IF(N722="zákl. přenesená",J722,0)</f>
        <v>0</v>
      </c>
      <c r="BH722" s="102">
        <f>IF(N722="sníž. přenesená",J722,0)</f>
        <v>0</v>
      </c>
      <c r="BI722" s="102">
        <f>IF(N722="nulová",J722,0)</f>
        <v>0</v>
      </c>
      <c r="BJ722" s="11" t="s">
        <v>82</v>
      </c>
      <c r="BK722" s="102">
        <f>ROUND(I722*H722,2)</f>
        <v>0</v>
      </c>
      <c r="BL722" s="11" t="s">
        <v>155</v>
      </c>
      <c r="BM722" s="101" t="s">
        <v>1127</v>
      </c>
    </row>
    <row r="723" spans="2:65" s="18" customFormat="1">
      <c r="B723" s="19"/>
      <c r="D723" s="103" t="s">
        <v>89</v>
      </c>
      <c r="F723" s="104" t="s">
        <v>1126</v>
      </c>
      <c r="I723" s="105"/>
      <c r="L723" s="19"/>
      <c r="M723" s="106"/>
      <c r="T723" s="107"/>
      <c r="AT723" s="11" t="s">
        <v>89</v>
      </c>
      <c r="AU723" s="11" t="s">
        <v>96</v>
      </c>
    </row>
    <row r="724" spans="2:65" s="18" customFormat="1" ht="19.5">
      <c r="B724" s="19"/>
      <c r="D724" s="103" t="s">
        <v>90</v>
      </c>
      <c r="F724" s="108" t="s">
        <v>1111</v>
      </c>
      <c r="I724" s="105"/>
      <c r="L724" s="19"/>
      <c r="M724" s="106"/>
      <c r="T724" s="107"/>
      <c r="AT724" s="11" t="s">
        <v>90</v>
      </c>
      <c r="AU724" s="11" t="s">
        <v>96</v>
      </c>
    </row>
    <row r="725" spans="2:65" s="173" customFormat="1">
      <c r="B725" s="174"/>
      <c r="D725" s="103" t="s">
        <v>456</v>
      </c>
      <c r="F725" s="176" t="s">
        <v>1128</v>
      </c>
      <c r="H725" s="177">
        <v>745.5</v>
      </c>
      <c r="I725" s="178"/>
      <c r="L725" s="174"/>
      <c r="M725" s="179"/>
      <c r="T725" s="180"/>
      <c r="AT725" s="175" t="s">
        <v>456</v>
      </c>
      <c r="AU725" s="175" t="s">
        <v>96</v>
      </c>
      <c r="AV725" s="173" t="s">
        <v>9</v>
      </c>
      <c r="AW725" s="173" t="s">
        <v>12</v>
      </c>
      <c r="AX725" s="173" t="s">
        <v>82</v>
      </c>
      <c r="AY725" s="175" t="s">
        <v>79</v>
      </c>
    </row>
    <row r="726" spans="2:65" s="18" customFormat="1" ht="24.2" customHeight="1">
      <c r="B726" s="19"/>
      <c r="C726" s="90" t="s">
        <v>1129</v>
      </c>
      <c r="D726" s="90" t="s">
        <v>83</v>
      </c>
      <c r="E726" s="91" t="s">
        <v>1130</v>
      </c>
      <c r="F726" s="92" t="s">
        <v>1131</v>
      </c>
      <c r="G726" s="93" t="s">
        <v>452</v>
      </c>
      <c r="H726" s="94">
        <v>16.896000000000001</v>
      </c>
      <c r="I726" s="95"/>
      <c r="J726" s="96">
        <f>ROUND(I726*H726,2)</f>
        <v>0</v>
      </c>
      <c r="K726" s="92" t="s">
        <v>17</v>
      </c>
      <c r="L726" s="19"/>
      <c r="M726" s="97" t="s">
        <v>17</v>
      </c>
      <c r="N726" s="98" t="s">
        <v>35</v>
      </c>
      <c r="P726" s="99">
        <f>O726*H726</f>
        <v>0</v>
      </c>
      <c r="Q726" s="99">
        <v>0</v>
      </c>
      <c r="R726" s="99">
        <f>Q726*H726</f>
        <v>0</v>
      </c>
      <c r="S726" s="99">
        <v>0</v>
      </c>
      <c r="T726" s="100">
        <f>S726*H726</f>
        <v>0</v>
      </c>
      <c r="AR726" s="101" t="s">
        <v>103</v>
      </c>
      <c r="AT726" s="101" t="s">
        <v>83</v>
      </c>
      <c r="AU726" s="101" t="s">
        <v>96</v>
      </c>
      <c r="AY726" s="11" t="s">
        <v>79</v>
      </c>
      <c r="BE726" s="102">
        <f>IF(N726="základní",J726,0)</f>
        <v>0</v>
      </c>
      <c r="BF726" s="102">
        <f>IF(N726="snížená",J726,0)</f>
        <v>0</v>
      </c>
      <c r="BG726" s="102">
        <f>IF(N726="zákl. přenesená",J726,0)</f>
        <v>0</v>
      </c>
      <c r="BH726" s="102">
        <f>IF(N726="sníž. přenesená",J726,0)</f>
        <v>0</v>
      </c>
      <c r="BI726" s="102">
        <f>IF(N726="nulová",J726,0)</f>
        <v>0</v>
      </c>
      <c r="BJ726" s="11" t="s">
        <v>82</v>
      </c>
      <c r="BK726" s="102">
        <f>ROUND(I726*H726,2)</f>
        <v>0</v>
      </c>
      <c r="BL726" s="11" t="s">
        <v>103</v>
      </c>
      <c r="BM726" s="101" t="s">
        <v>1132</v>
      </c>
    </row>
    <row r="727" spans="2:65" s="18" customFormat="1">
      <c r="B727" s="19"/>
      <c r="D727" s="103" t="s">
        <v>89</v>
      </c>
      <c r="F727" s="104" t="s">
        <v>1133</v>
      </c>
      <c r="I727" s="105"/>
      <c r="L727" s="19"/>
      <c r="M727" s="106"/>
      <c r="T727" s="107"/>
      <c r="AT727" s="11" t="s">
        <v>89</v>
      </c>
      <c r="AU727" s="11" t="s">
        <v>96</v>
      </c>
    </row>
    <row r="728" spans="2:65" s="173" customFormat="1">
      <c r="B728" s="174"/>
      <c r="D728" s="103" t="s">
        <v>456</v>
      </c>
      <c r="E728" s="175" t="s">
        <v>17</v>
      </c>
      <c r="F728" s="176" t="s">
        <v>1134</v>
      </c>
      <c r="H728" s="177">
        <v>16.896000000000001</v>
      </c>
      <c r="I728" s="178"/>
      <c r="L728" s="174"/>
      <c r="M728" s="179"/>
      <c r="T728" s="180"/>
      <c r="AT728" s="175" t="s">
        <v>456</v>
      </c>
      <c r="AU728" s="175" t="s">
        <v>96</v>
      </c>
      <c r="AV728" s="173" t="s">
        <v>9</v>
      </c>
      <c r="AW728" s="173" t="s">
        <v>197</v>
      </c>
      <c r="AX728" s="173" t="s">
        <v>82</v>
      </c>
      <c r="AY728" s="175" t="s">
        <v>79</v>
      </c>
    </row>
    <row r="729" spans="2:65" s="18" customFormat="1" ht="24.2" customHeight="1">
      <c r="B729" s="19"/>
      <c r="C729" s="90" t="s">
        <v>1135</v>
      </c>
      <c r="D729" s="199" t="s">
        <v>83</v>
      </c>
      <c r="E729" s="91" t="s">
        <v>1136</v>
      </c>
      <c r="F729" s="92" t="s">
        <v>1137</v>
      </c>
      <c r="G729" s="93" t="s">
        <v>86</v>
      </c>
      <c r="H729" s="94">
        <v>1</v>
      </c>
      <c r="I729" s="95"/>
      <c r="J729" s="96">
        <f>ROUND(I729*H729,2)</f>
        <v>0</v>
      </c>
      <c r="K729" s="92" t="s">
        <v>17</v>
      </c>
      <c r="L729" s="19"/>
      <c r="M729" s="97" t="s">
        <v>17</v>
      </c>
      <c r="N729" s="98" t="s">
        <v>35</v>
      </c>
      <c r="P729" s="99">
        <f>O729*H729</f>
        <v>0</v>
      </c>
      <c r="Q729" s="99">
        <v>0</v>
      </c>
      <c r="R729" s="99">
        <f>Q729*H729</f>
        <v>0</v>
      </c>
      <c r="S729" s="99">
        <v>0</v>
      </c>
      <c r="T729" s="100">
        <f>S729*H729</f>
        <v>0</v>
      </c>
      <c r="AR729" s="101" t="s">
        <v>103</v>
      </c>
      <c r="AT729" s="101" t="s">
        <v>83</v>
      </c>
      <c r="AU729" s="101" t="s">
        <v>96</v>
      </c>
      <c r="AY729" s="11" t="s">
        <v>79</v>
      </c>
      <c r="BE729" s="102">
        <f>IF(N729="základní",J729,0)</f>
        <v>0</v>
      </c>
      <c r="BF729" s="102">
        <f>IF(N729="snížená",J729,0)</f>
        <v>0</v>
      </c>
      <c r="BG729" s="102">
        <f>IF(N729="zákl. přenesená",J729,0)</f>
        <v>0</v>
      </c>
      <c r="BH729" s="102">
        <f>IF(N729="sníž. přenesená",J729,0)</f>
        <v>0</v>
      </c>
      <c r="BI729" s="102">
        <f>IF(N729="nulová",J729,0)</f>
        <v>0</v>
      </c>
      <c r="BJ729" s="11" t="s">
        <v>82</v>
      </c>
      <c r="BK729" s="102">
        <f>ROUND(I729*H729,2)</f>
        <v>0</v>
      </c>
      <c r="BL729" s="11" t="s">
        <v>103</v>
      </c>
      <c r="BM729" s="101" t="s">
        <v>1138</v>
      </c>
    </row>
    <row r="730" spans="2:65" s="18" customFormat="1" ht="19.5">
      <c r="B730" s="19"/>
      <c r="D730" s="103" t="s">
        <v>89</v>
      </c>
      <c r="F730" s="104" t="s">
        <v>1137</v>
      </c>
      <c r="I730" s="105"/>
      <c r="L730" s="19"/>
      <c r="M730" s="106"/>
      <c r="T730" s="107"/>
      <c r="AT730" s="11" t="s">
        <v>89</v>
      </c>
      <c r="AU730" s="11" t="s">
        <v>96</v>
      </c>
    </row>
    <row r="731" spans="2:65" s="18" customFormat="1" ht="19.5">
      <c r="B731" s="19"/>
      <c r="D731" s="103" t="s">
        <v>90</v>
      </c>
      <c r="F731" s="108" t="s">
        <v>1139</v>
      </c>
      <c r="I731" s="105"/>
      <c r="L731" s="19"/>
      <c r="M731" s="106"/>
      <c r="T731" s="107"/>
      <c r="AT731" s="11" t="s">
        <v>90</v>
      </c>
      <c r="AU731" s="11" t="s">
        <v>96</v>
      </c>
    </row>
    <row r="732" spans="2:65" s="18" customFormat="1" ht="24.2" customHeight="1">
      <c r="B732" s="19"/>
      <c r="C732" s="90" t="s">
        <v>1140</v>
      </c>
      <c r="D732" s="90" t="s">
        <v>83</v>
      </c>
      <c r="E732" s="91" t="s">
        <v>1141</v>
      </c>
      <c r="F732" s="92" t="s">
        <v>1142</v>
      </c>
      <c r="G732" s="93" t="s">
        <v>452</v>
      </c>
      <c r="H732" s="94">
        <v>2433.8000000000002</v>
      </c>
      <c r="I732" s="95"/>
      <c r="J732" s="96">
        <f>ROUND(I732*H732,2)</f>
        <v>0</v>
      </c>
      <c r="K732" s="92" t="s">
        <v>453</v>
      </c>
      <c r="L732" s="19"/>
      <c r="M732" s="97" t="s">
        <v>17</v>
      </c>
      <c r="N732" s="98" t="s">
        <v>35</v>
      </c>
      <c r="P732" s="99">
        <f>O732*H732</f>
        <v>0</v>
      </c>
      <c r="Q732" s="99">
        <v>3.4999999999999997E-5</v>
      </c>
      <c r="R732" s="99">
        <f>Q732*H732</f>
        <v>8.5182999999999995E-2</v>
      </c>
      <c r="S732" s="99">
        <v>0</v>
      </c>
      <c r="T732" s="100">
        <f>S732*H732</f>
        <v>0</v>
      </c>
      <c r="AR732" s="101" t="s">
        <v>103</v>
      </c>
      <c r="AT732" s="101" t="s">
        <v>83</v>
      </c>
      <c r="AU732" s="101" t="s">
        <v>96</v>
      </c>
      <c r="AY732" s="11" t="s">
        <v>79</v>
      </c>
      <c r="BE732" s="102">
        <f>IF(N732="základní",J732,0)</f>
        <v>0</v>
      </c>
      <c r="BF732" s="102">
        <f>IF(N732="snížená",J732,0)</f>
        <v>0</v>
      </c>
      <c r="BG732" s="102">
        <f>IF(N732="zákl. přenesená",J732,0)</f>
        <v>0</v>
      </c>
      <c r="BH732" s="102">
        <f>IF(N732="sníž. přenesená",J732,0)</f>
        <v>0</v>
      </c>
      <c r="BI732" s="102">
        <f>IF(N732="nulová",J732,0)</f>
        <v>0</v>
      </c>
      <c r="BJ732" s="11" t="s">
        <v>82</v>
      </c>
      <c r="BK732" s="102">
        <f>ROUND(I732*H732,2)</f>
        <v>0</v>
      </c>
      <c r="BL732" s="11" t="s">
        <v>103</v>
      </c>
      <c r="BM732" s="101" t="s">
        <v>1143</v>
      </c>
    </row>
    <row r="733" spans="2:65" s="18" customFormat="1" ht="19.5">
      <c r="B733" s="19"/>
      <c r="D733" s="103" t="s">
        <v>89</v>
      </c>
      <c r="F733" s="104" t="s">
        <v>1144</v>
      </c>
      <c r="I733" s="105"/>
      <c r="L733" s="19"/>
      <c r="M733" s="106"/>
      <c r="T733" s="107"/>
      <c r="AT733" s="11" t="s">
        <v>89</v>
      </c>
      <c r="AU733" s="11" t="s">
        <v>96</v>
      </c>
    </row>
    <row r="734" spans="2:65" s="18" customFormat="1" ht="16.5" customHeight="1">
      <c r="B734" s="19"/>
      <c r="C734" s="90" t="s">
        <v>4384</v>
      </c>
      <c r="D734" s="199" t="s">
        <v>83</v>
      </c>
      <c r="E734" s="91" t="s">
        <v>5490</v>
      </c>
      <c r="F734" s="92" t="s">
        <v>5491</v>
      </c>
      <c r="G734" s="93" t="s">
        <v>86</v>
      </c>
      <c r="H734" s="94">
        <v>4</v>
      </c>
      <c r="I734" s="95"/>
      <c r="J734" s="96">
        <f>ROUND(I734*H734,2)</f>
        <v>0</v>
      </c>
      <c r="K734" s="92" t="s">
        <v>17</v>
      </c>
      <c r="L734" s="19"/>
      <c r="M734" s="97" t="s">
        <v>17</v>
      </c>
      <c r="N734" s="98" t="s">
        <v>35</v>
      </c>
      <c r="P734" s="99">
        <f>O734*H734</f>
        <v>0</v>
      </c>
      <c r="Q734" s="99">
        <v>4.0000000000000003E-5</v>
      </c>
      <c r="R734" s="99">
        <f>Q734*H734</f>
        <v>1.6000000000000001E-4</v>
      </c>
      <c r="S734" s="99">
        <v>0</v>
      </c>
      <c r="T734" s="100">
        <f>S734*H734</f>
        <v>0</v>
      </c>
      <c r="AR734" s="101" t="s">
        <v>103</v>
      </c>
      <c r="AT734" s="101" t="s">
        <v>83</v>
      </c>
      <c r="AU734" s="101" t="s">
        <v>96</v>
      </c>
      <c r="AY734" s="11" t="s">
        <v>79</v>
      </c>
      <c r="BE734" s="102">
        <f>IF(N734="základní",J734,0)</f>
        <v>0</v>
      </c>
      <c r="BF734" s="102">
        <f>IF(N734="snížená",J734,0)</f>
        <v>0</v>
      </c>
      <c r="BG734" s="102">
        <f>IF(N734="zákl. přenesená",J734,0)</f>
        <v>0</v>
      </c>
      <c r="BH734" s="102">
        <f>IF(N734="sníž. přenesená",J734,0)</f>
        <v>0</v>
      </c>
      <c r="BI734" s="102">
        <f>IF(N734="nulová",J734,0)</f>
        <v>0</v>
      </c>
      <c r="BJ734" s="11" t="s">
        <v>82</v>
      </c>
      <c r="BK734" s="102">
        <f>ROUND(I734*H734,2)</f>
        <v>0</v>
      </c>
      <c r="BL734" s="11" t="s">
        <v>103</v>
      </c>
      <c r="BM734" s="101" t="s">
        <v>5492</v>
      </c>
    </row>
    <row r="735" spans="2:65" s="18" customFormat="1">
      <c r="B735" s="19"/>
      <c r="D735" s="103" t="s">
        <v>89</v>
      </c>
      <c r="F735" s="104" t="s">
        <v>5491</v>
      </c>
      <c r="I735" s="105"/>
      <c r="L735" s="19"/>
      <c r="M735" s="106"/>
      <c r="T735" s="107"/>
      <c r="AT735" s="11" t="s">
        <v>89</v>
      </c>
      <c r="AU735" s="11" t="s">
        <v>96</v>
      </c>
    </row>
    <row r="736" spans="2:65" s="18" customFormat="1" ht="19.5">
      <c r="B736" s="19"/>
      <c r="D736" s="103" t="s">
        <v>90</v>
      </c>
      <c r="F736" s="108" t="s">
        <v>5493</v>
      </c>
      <c r="I736" s="105"/>
      <c r="L736" s="19"/>
      <c r="M736" s="106"/>
      <c r="T736" s="107"/>
      <c r="AT736" s="11" t="s">
        <v>90</v>
      </c>
      <c r="AU736" s="11" t="s">
        <v>96</v>
      </c>
    </row>
    <row r="737" spans="2:65" s="77" customFormat="1" ht="20.85" customHeight="1">
      <c r="B737" s="78"/>
      <c r="D737" s="79" t="s">
        <v>74</v>
      </c>
      <c r="E737" s="88" t="s">
        <v>1145</v>
      </c>
      <c r="F737" s="88" t="s">
        <v>1146</v>
      </c>
      <c r="I737" s="81"/>
      <c r="J737" s="89">
        <f>BK737</f>
        <v>0</v>
      </c>
      <c r="L737" s="78"/>
      <c r="M737" s="83"/>
      <c r="P737" s="84">
        <f>SUM(P738:P880)</f>
        <v>0</v>
      </c>
      <c r="R737" s="84">
        <f>SUM(R738:R880)</f>
        <v>0.53648800000000008</v>
      </c>
      <c r="T737" s="85">
        <f>SUM(T738:T880)</f>
        <v>1411.2098990000002</v>
      </c>
      <c r="AR737" s="79" t="s">
        <v>82</v>
      </c>
      <c r="AT737" s="86" t="s">
        <v>74</v>
      </c>
      <c r="AU737" s="86" t="s">
        <v>9</v>
      </c>
      <c r="AY737" s="79" t="s">
        <v>79</v>
      </c>
      <c r="BK737" s="87">
        <f>SUM(BK738:BK880)</f>
        <v>0</v>
      </c>
    </row>
    <row r="738" spans="2:65" s="18" customFormat="1" ht="16.5" customHeight="1">
      <c r="B738" s="19"/>
      <c r="C738" s="90" t="s">
        <v>1147</v>
      </c>
      <c r="D738" s="90" t="s">
        <v>83</v>
      </c>
      <c r="E738" s="91" t="s">
        <v>1148</v>
      </c>
      <c r="F738" s="92" t="s">
        <v>1149</v>
      </c>
      <c r="G738" s="93" t="s">
        <v>598</v>
      </c>
      <c r="H738" s="94">
        <v>1</v>
      </c>
      <c r="I738" s="95"/>
      <c r="J738" s="96">
        <f>ROUND(I738*H738,2)</f>
        <v>0</v>
      </c>
      <c r="K738" s="92" t="s">
        <v>17</v>
      </c>
      <c r="L738" s="19"/>
      <c r="M738" s="97" t="s">
        <v>17</v>
      </c>
      <c r="N738" s="98" t="s">
        <v>35</v>
      </c>
      <c r="P738" s="99">
        <f>O738*H738</f>
        <v>0</v>
      </c>
      <c r="Q738" s="99">
        <v>0.5</v>
      </c>
      <c r="R738" s="99">
        <f>Q738*H738</f>
        <v>0.5</v>
      </c>
      <c r="S738" s="99">
        <v>2.4</v>
      </c>
      <c r="T738" s="100">
        <f>S738*H738</f>
        <v>2.4</v>
      </c>
      <c r="AR738" s="101" t="s">
        <v>103</v>
      </c>
      <c r="AT738" s="101" t="s">
        <v>83</v>
      </c>
      <c r="AU738" s="101" t="s">
        <v>96</v>
      </c>
      <c r="AY738" s="11" t="s">
        <v>79</v>
      </c>
      <c r="BE738" s="102">
        <f>IF(N738="základní",J738,0)</f>
        <v>0</v>
      </c>
      <c r="BF738" s="102">
        <f>IF(N738="snížená",J738,0)</f>
        <v>0</v>
      </c>
      <c r="BG738" s="102">
        <f>IF(N738="zákl. přenesená",J738,0)</f>
        <v>0</v>
      </c>
      <c r="BH738" s="102">
        <f>IF(N738="sníž. přenesená",J738,0)</f>
        <v>0</v>
      </c>
      <c r="BI738" s="102">
        <f>IF(N738="nulová",J738,0)</f>
        <v>0</v>
      </c>
      <c r="BJ738" s="11" t="s">
        <v>82</v>
      </c>
      <c r="BK738" s="102">
        <f>ROUND(I738*H738,2)</f>
        <v>0</v>
      </c>
      <c r="BL738" s="11" t="s">
        <v>103</v>
      </c>
      <c r="BM738" s="101" t="s">
        <v>1150</v>
      </c>
    </row>
    <row r="739" spans="2:65" s="18" customFormat="1">
      <c r="B739" s="19"/>
      <c r="D739" s="103" t="s">
        <v>89</v>
      </c>
      <c r="F739" s="104" t="s">
        <v>1149</v>
      </c>
      <c r="I739" s="105"/>
      <c r="L739" s="19"/>
      <c r="M739" s="106"/>
      <c r="T739" s="107"/>
      <c r="AT739" s="11" t="s">
        <v>89</v>
      </c>
      <c r="AU739" s="11" t="s">
        <v>96</v>
      </c>
    </row>
    <row r="740" spans="2:65" s="18" customFormat="1" ht="16.5" customHeight="1">
      <c r="B740" s="19"/>
      <c r="C740" s="90" t="s">
        <v>1151</v>
      </c>
      <c r="D740" s="90" t="s">
        <v>83</v>
      </c>
      <c r="E740" s="91" t="s">
        <v>1152</v>
      </c>
      <c r="F740" s="92" t="s">
        <v>1153</v>
      </c>
      <c r="G740" s="93" t="s">
        <v>461</v>
      </c>
      <c r="H740" s="94">
        <v>8.4</v>
      </c>
      <c r="I740" s="95"/>
      <c r="J740" s="96">
        <f>ROUND(I740*H740,2)</f>
        <v>0</v>
      </c>
      <c r="K740" s="92" t="s">
        <v>453</v>
      </c>
      <c r="L740" s="19"/>
      <c r="M740" s="97" t="s">
        <v>17</v>
      </c>
      <c r="N740" s="98" t="s">
        <v>35</v>
      </c>
      <c r="P740" s="99">
        <f>O740*H740</f>
        <v>0</v>
      </c>
      <c r="Q740" s="99">
        <v>0</v>
      </c>
      <c r="R740" s="99">
        <f>Q740*H740</f>
        <v>0</v>
      </c>
      <c r="S740" s="99">
        <v>2.4</v>
      </c>
      <c r="T740" s="100">
        <f>S740*H740</f>
        <v>20.16</v>
      </c>
      <c r="AR740" s="101" t="s">
        <v>103</v>
      </c>
      <c r="AT740" s="101" t="s">
        <v>83</v>
      </c>
      <c r="AU740" s="101" t="s">
        <v>96</v>
      </c>
      <c r="AY740" s="11" t="s">
        <v>79</v>
      </c>
      <c r="BE740" s="102">
        <f>IF(N740="základní",J740,0)</f>
        <v>0</v>
      </c>
      <c r="BF740" s="102">
        <f>IF(N740="snížená",J740,0)</f>
        <v>0</v>
      </c>
      <c r="BG740" s="102">
        <f>IF(N740="zákl. přenesená",J740,0)</f>
        <v>0</v>
      </c>
      <c r="BH740" s="102">
        <f>IF(N740="sníž. přenesená",J740,0)</f>
        <v>0</v>
      </c>
      <c r="BI740" s="102">
        <f>IF(N740="nulová",J740,0)</f>
        <v>0</v>
      </c>
      <c r="BJ740" s="11" t="s">
        <v>82</v>
      </c>
      <c r="BK740" s="102">
        <f>ROUND(I740*H740,2)</f>
        <v>0</v>
      </c>
      <c r="BL740" s="11" t="s">
        <v>103</v>
      </c>
      <c r="BM740" s="101" t="s">
        <v>1154</v>
      </c>
    </row>
    <row r="741" spans="2:65" s="18" customFormat="1">
      <c r="B741" s="19"/>
      <c r="D741" s="103" t="s">
        <v>89</v>
      </c>
      <c r="F741" s="104" t="s">
        <v>1155</v>
      </c>
      <c r="I741" s="105"/>
      <c r="L741" s="19"/>
      <c r="M741" s="106"/>
      <c r="T741" s="107"/>
      <c r="AT741" s="11" t="s">
        <v>89</v>
      </c>
      <c r="AU741" s="11" t="s">
        <v>96</v>
      </c>
    </row>
    <row r="742" spans="2:65" s="166" customFormat="1">
      <c r="B742" s="167"/>
      <c r="D742" s="103" t="s">
        <v>456</v>
      </c>
      <c r="E742" s="168" t="s">
        <v>17</v>
      </c>
      <c r="F742" s="169" t="s">
        <v>1156</v>
      </c>
      <c r="H742" s="168" t="s">
        <v>17</v>
      </c>
      <c r="I742" s="170"/>
      <c r="L742" s="167"/>
      <c r="M742" s="171"/>
      <c r="T742" s="172"/>
      <c r="AT742" s="168" t="s">
        <v>456</v>
      </c>
      <c r="AU742" s="168" t="s">
        <v>96</v>
      </c>
      <c r="AV742" s="166" t="s">
        <v>82</v>
      </c>
      <c r="AW742" s="166" t="s">
        <v>197</v>
      </c>
      <c r="AX742" s="166" t="s">
        <v>78</v>
      </c>
      <c r="AY742" s="168" t="s">
        <v>79</v>
      </c>
    </row>
    <row r="743" spans="2:65" s="173" customFormat="1">
      <c r="B743" s="174"/>
      <c r="D743" s="103" t="s">
        <v>456</v>
      </c>
      <c r="E743" s="175" t="s">
        <v>17</v>
      </c>
      <c r="F743" s="176" t="s">
        <v>1157</v>
      </c>
      <c r="H743" s="177">
        <v>8.4</v>
      </c>
      <c r="I743" s="178"/>
      <c r="L743" s="174"/>
      <c r="M743" s="179"/>
      <c r="T743" s="180"/>
      <c r="AT743" s="175" t="s">
        <v>456</v>
      </c>
      <c r="AU743" s="175" t="s">
        <v>96</v>
      </c>
      <c r="AV743" s="173" t="s">
        <v>9</v>
      </c>
      <c r="AW743" s="173" t="s">
        <v>197</v>
      </c>
      <c r="AX743" s="173" t="s">
        <v>82</v>
      </c>
      <c r="AY743" s="175" t="s">
        <v>79</v>
      </c>
    </row>
    <row r="744" spans="2:65" s="18" customFormat="1" ht="24.2" customHeight="1">
      <c r="B744" s="19"/>
      <c r="C744" s="90" t="s">
        <v>1158</v>
      </c>
      <c r="D744" s="90" t="s">
        <v>83</v>
      </c>
      <c r="E744" s="91" t="s">
        <v>1159</v>
      </c>
      <c r="F744" s="92" t="s">
        <v>1160</v>
      </c>
      <c r="G744" s="93" t="s">
        <v>461</v>
      </c>
      <c r="H744" s="94">
        <v>1.085</v>
      </c>
      <c r="I744" s="95"/>
      <c r="J744" s="96">
        <f>ROUND(I744*H744,2)</f>
        <v>0</v>
      </c>
      <c r="K744" s="92" t="s">
        <v>453</v>
      </c>
      <c r="L744" s="19"/>
      <c r="M744" s="97" t="s">
        <v>17</v>
      </c>
      <c r="N744" s="98" t="s">
        <v>35</v>
      </c>
      <c r="P744" s="99">
        <f>O744*H744</f>
        <v>0</v>
      </c>
      <c r="Q744" s="99">
        <v>0</v>
      </c>
      <c r="R744" s="99">
        <f>Q744*H744</f>
        <v>0</v>
      </c>
      <c r="S744" s="99">
        <v>1.8</v>
      </c>
      <c r="T744" s="100">
        <f>S744*H744</f>
        <v>1.9530000000000001</v>
      </c>
      <c r="AR744" s="101" t="s">
        <v>103</v>
      </c>
      <c r="AT744" s="101" t="s">
        <v>83</v>
      </c>
      <c r="AU744" s="101" t="s">
        <v>96</v>
      </c>
      <c r="AY744" s="11" t="s">
        <v>79</v>
      </c>
      <c r="BE744" s="102">
        <f>IF(N744="základní",J744,0)</f>
        <v>0</v>
      </c>
      <c r="BF744" s="102">
        <f>IF(N744="snížená",J744,0)</f>
        <v>0</v>
      </c>
      <c r="BG744" s="102">
        <f>IF(N744="zákl. přenesená",J744,0)</f>
        <v>0</v>
      </c>
      <c r="BH744" s="102">
        <f>IF(N744="sníž. přenesená",J744,0)</f>
        <v>0</v>
      </c>
      <c r="BI744" s="102">
        <f>IF(N744="nulová",J744,0)</f>
        <v>0</v>
      </c>
      <c r="BJ744" s="11" t="s">
        <v>82</v>
      </c>
      <c r="BK744" s="102">
        <f>ROUND(I744*H744,2)</f>
        <v>0</v>
      </c>
      <c r="BL744" s="11" t="s">
        <v>103</v>
      </c>
      <c r="BM744" s="101" t="s">
        <v>1161</v>
      </c>
    </row>
    <row r="745" spans="2:65" s="18" customFormat="1" ht="29.25">
      <c r="B745" s="19"/>
      <c r="D745" s="103" t="s">
        <v>89</v>
      </c>
      <c r="F745" s="104" t="s">
        <v>1162</v>
      </c>
      <c r="I745" s="105"/>
      <c r="L745" s="19"/>
      <c r="M745" s="106"/>
      <c r="T745" s="107"/>
      <c r="AT745" s="11" t="s">
        <v>89</v>
      </c>
      <c r="AU745" s="11" t="s">
        <v>96</v>
      </c>
    </row>
    <row r="746" spans="2:65" s="166" customFormat="1">
      <c r="B746" s="167"/>
      <c r="D746" s="103" t="s">
        <v>456</v>
      </c>
      <c r="E746" s="168" t="s">
        <v>17</v>
      </c>
      <c r="F746" s="169" t="s">
        <v>1163</v>
      </c>
      <c r="H746" s="168" t="s">
        <v>17</v>
      </c>
      <c r="I746" s="170"/>
      <c r="L746" s="167"/>
      <c r="M746" s="171"/>
      <c r="T746" s="172"/>
      <c r="AT746" s="168" t="s">
        <v>456</v>
      </c>
      <c r="AU746" s="168" t="s">
        <v>96</v>
      </c>
      <c r="AV746" s="166" t="s">
        <v>82</v>
      </c>
      <c r="AW746" s="166" t="s">
        <v>197</v>
      </c>
      <c r="AX746" s="166" t="s">
        <v>78</v>
      </c>
      <c r="AY746" s="168" t="s">
        <v>79</v>
      </c>
    </row>
    <row r="747" spans="2:65" s="166" customFormat="1">
      <c r="B747" s="167"/>
      <c r="D747" s="103" t="s">
        <v>456</v>
      </c>
      <c r="E747" s="168" t="s">
        <v>17</v>
      </c>
      <c r="F747" s="169" t="s">
        <v>1164</v>
      </c>
      <c r="H747" s="168" t="s">
        <v>17</v>
      </c>
      <c r="I747" s="170"/>
      <c r="L747" s="167"/>
      <c r="M747" s="171"/>
      <c r="T747" s="172"/>
      <c r="AT747" s="168" t="s">
        <v>456</v>
      </c>
      <c r="AU747" s="168" t="s">
        <v>96</v>
      </c>
      <c r="AV747" s="166" t="s">
        <v>82</v>
      </c>
      <c r="AW747" s="166" t="s">
        <v>197</v>
      </c>
      <c r="AX747" s="166" t="s">
        <v>78</v>
      </c>
      <c r="AY747" s="168" t="s">
        <v>79</v>
      </c>
    </row>
    <row r="748" spans="2:65" s="173" customFormat="1">
      <c r="B748" s="174"/>
      <c r="D748" s="103" t="s">
        <v>456</v>
      </c>
      <c r="E748" s="175" t="s">
        <v>17</v>
      </c>
      <c r="F748" s="176" t="s">
        <v>1165</v>
      </c>
      <c r="H748" s="177">
        <v>0.52200000000000002</v>
      </c>
      <c r="I748" s="178"/>
      <c r="L748" s="174"/>
      <c r="M748" s="179"/>
      <c r="T748" s="180"/>
      <c r="AT748" s="175" t="s">
        <v>456</v>
      </c>
      <c r="AU748" s="175" t="s">
        <v>96</v>
      </c>
      <c r="AV748" s="173" t="s">
        <v>9</v>
      </c>
      <c r="AW748" s="173" t="s">
        <v>197</v>
      </c>
      <c r="AX748" s="173" t="s">
        <v>78</v>
      </c>
      <c r="AY748" s="175" t="s">
        <v>79</v>
      </c>
    </row>
    <row r="749" spans="2:65" s="166" customFormat="1">
      <c r="B749" s="167"/>
      <c r="D749" s="103" t="s">
        <v>456</v>
      </c>
      <c r="E749" s="168" t="s">
        <v>17</v>
      </c>
      <c r="F749" s="169" t="s">
        <v>1166</v>
      </c>
      <c r="H749" s="168" t="s">
        <v>17</v>
      </c>
      <c r="I749" s="170"/>
      <c r="L749" s="167"/>
      <c r="M749" s="171"/>
      <c r="T749" s="172"/>
      <c r="AT749" s="168" t="s">
        <v>456</v>
      </c>
      <c r="AU749" s="168" t="s">
        <v>96</v>
      </c>
      <c r="AV749" s="166" t="s">
        <v>82</v>
      </c>
      <c r="AW749" s="166" t="s">
        <v>197</v>
      </c>
      <c r="AX749" s="166" t="s">
        <v>78</v>
      </c>
      <c r="AY749" s="168" t="s">
        <v>79</v>
      </c>
    </row>
    <row r="750" spans="2:65" s="173" customFormat="1">
      <c r="B750" s="174"/>
      <c r="D750" s="103" t="s">
        <v>456</v>
      </c>
      <c r="E750" s="175" t="s">
        <v>17</v>
      </c>
      <c r="F750" s="176" t="s">
        <v>1167</v>
      </c>
      <c r="H750" s="177">
        <v>0.56299999999999994</v>
      </c>
      <c r="I750" s="178"/>
      <c r="L750" s="174"/>
      <c r="M750" s="179"/>
      <c r="T750" s="180"/>
      <c r="AT750" s="175" t="s">
        <v>456</v>
      </c>
      <c r="AU750" s="175" t="s">
        <v>96</v>
      </c>
      <c r="AV750" s="173" t="s">
        <v>9</v>
      </c>
      <c r="AW750" s="173" t="s">
        <v>197</v>
      </c>
      <c r="AX750" s="173" t="s">
        <v>78</v>
      </c>
      <c r="AY750" s="175" t="s">
        <v>79</v>
      </c>
    </row>
    <row r="751" spans="2:65" s="181" customFormat="1">
      <c r="B751" s="182"/>
      <c r="D751" s="103" t="s">
        <v>456</v>
      </c>
      <c r="E751" s="183" t="s">
        <v>17</v>
      </c>
      <c r="F751" s="184" t="s">
        <v>491</v>
      </c>
      <c r="H751" s="185">
        <v>1.085</v>
      </c>
      <c r="I751" s="186"/>
      <c r="L751" s="182"/>
      <c r="M751" s="187"/>
      <c r="T751" s="188"/>
      <c r="AT751" s="183" t="s">
        <v>456</v>
      </c>
      <c r="AU751" s="183" t="s">
        <v>96</v>
      </c>
      <c r="AV751" s="181" t="s">
        <v>103</v>
      </c>
      <c r="AW751" s="181" t="s">
        <v>197</v>
      </c>
      <c r="AX751" s="181" t="s">
        <v>82</v>
      </c>
      <c r="AY751" s="183" t="s">
        <v>79</v>
      </c>
    </row>
    <row r="752" spans="2:65" s="18" customFormat="1" ht="24.2" customHeight="1">
      <c r="B752" s="19"/>
      <c r="C752" s="90" t="s">
        <v>1168</v>
      </c>
      <c r="D752" s="90" t="s">
        <v>83</v>
      </c>
      <c r="E752" s="91" t="s">
        <v>1169</v>
      </c>
      <c r="F752" s="92" t="s">
        <v>1170</v>
      </c>
      <c r="G752" s="93" t="s">
        <v>452</v>
      </c>
      <c r="H752" s="94">
        <v>28.89</v>
      </c>
      <c r="I752" s="95"/>
      <c r="J752" s="96">
        <f>ROUND(I752*H752,2)</f>
        <v>0</v>
      </c>
      <c r="K752" s="92" t="s">
        <v>453</v>
      </c>
      <c r="L752" s="19"/>
      <c r="M752" s="97" t="s">
        <v>17</v>
      </c>
      <c r="N752" s="98" t="s">
        <v>35</v>
      </c>
      <c r="P752" s="99">
        <f>O752*H752</f>
        <v>0</v>
      </c>
      <c r="Q752" s="99">
        <v>0</v>
      </c>
      <c r="R752" s="99">
        <f>Q752*H752</f>
        <v>0</v>
      </c>
      <c r="S752" s="99">
        <v>0.18099999999999999</v>
      </c>
      <c r="T752" s="100">
        <f>S752*H752</f>
        <v>5.2290900000000002</v>
      </c>
      <c r="AR752" s="101" t="s">
        <v>103</v>
      </c>
      <c r="AT752" s="101" t="s">
        <v>83</v>
      </c>
      <c r="AU752" s="101" t="s">
        <v>96</v>
      </c>
      <c r="AY752" s="11" t="s">
        <v>79</v>
      </c>
      <c r="BE752" s="102">
        <f>IF(N752="základní",J752,0)</f>
        <v>0</v>
      </c>
      <c r="BF752" s="102">
        <f>IF(N752="snížená",J752,0)</f>
        <v>0</v>
      </c>
      <c r="BG752" s="102">
        <f>IF(N752="zákl. přenesená",J752,0)</f>
        <v>0</v>
      </c>
      <c r="BH752" s="102">
        <f>IF(N752="sníž. přenesená",J752,0)</f>
        <v>0</v>
      </c>
      <c r="BI752" s="102">
        <f>IF(N752="nulová",J752,0)</f>
        <v>0</v>
      </c>
      <c r="BJ752" s="11" t="s">
        <v>82</v>
      </c>
      <c r="BK752" s="102">
        <f>ROUND(I752*H752,2)</f>
        <v>0</v>
      </c>
      <c r="BL752" s="11" t="s">
        <v>103</v>
      </c>
      <c r="BM752" s="101" t="s">
        <v>1171</v>
      </c>
    </row>
    <row r="753" spans="2:65" s="18" customFormat="1" ht="19.5">
      <c r="B753" s="19"/>
      <c r="D753" s="103" t="s">
        <v>89</v>
      </c>
      <c r="F753" s="104" t="s">
        <v>1172</v>
      </c>
      <c r="I753" s="105"/>
      <c r="L753" s="19"/>
      <c r="M753" s="106"/>
      <c r="T753" s="107"/>
      <c r="AT753" s="11" t="s">
        <v>89</v>
      </c>
      <c r="AU753" s="11" t="s">
        <v>96</v>
      </c>
    </row>
    <row r="754" spans="2:65" s="173" customFormat="1">
      <c r="B754" s="174"/>
      <c r="D754" s="103" t="s">
        <v>456</v>
      </c>
      <c r="E754" s="175" t="s">
        <v>17</v>
      </c>
      <c r="F754" s="176" t="s">
        <v>282</v>
      </c>
      <c r="H754" s="177">
        <v>28.89</v>
      </c>
      <c r="I754" s="178"/>
      <c r="L754" s="174"/>
      <c r="M754" s="179"/>
      <c r="T754" s="180"/>
      <c r="AT754" s="175" t="s">
        <v>456</v>
      </c>
      <c r="AU754" s="175" t="s">
        <v>96</v>
      </c>
      <c r="AV754" s="173" t="s">
        <v>9</v>
      </c>
      <c r="AW754" s="173" t="s">
        <v>197</v>
      </c>
      <c r="AX754" s="173" t="s">
        <v>82</v>
      </c>
      <c r="AY754" s="175" t="s">
        <v>79</v>
      </c>
    </row>
    <row r="755" spans="2:65" s="18" customFormat="1" ht="24.2" customHeight="1">
      <c r="B755" s="19"/>
      <c r="C755" s="90" t="s">
        <v>1173</v>
      </c>
      <c r="D755" s="90" t="s">
        <v>83</v>
      </c>
      <c r="E755" s="91" t="s">
        <v>1174</v>
      </c>
      <c r="F755" s="92" t="s">
        <v>1175</v>
      </c>
      <c r="G755" s="93" t="s">
        <v>452</v>
      </c>
      <c r="H755" s="94">
        <v>2159.1089999999999</v>
      </c>
      <c r="I755" s="95"/>
      <c r="J755" s="96">
        <f>ROUND(I755*H755,2)</f>
        <v>0</v>
      </c>
      <c r="K755" s="92" t="s">
        <v>453</v>
      </c>
      <c r="L755" s="19"/>
      <c r="M755" s="97" t="s">
        <v>17</v>
      </c>
      <c r="N755" s="98" t="s">
        <v>35</v>
      </c>
      <c r="P755" s="99">
        <f>O755*H755</f>
        <v>0</v>
      </c>
      <c r="Q755" s="99">
        <v>0</v>
      </c>
      <c r="R755" s="99">
        <f>Q755*H755</f>
        <v>0</v>
      </c>
      <c r="S755" s="99">
        <v>0.26100000000000001</v>
      </c>
      <c r="T755" s="100">
        <f>S755*H755</f>
        <v>563.52744900000005</v>
      </c>
      <c r="AR755" s="101" t="s">
        <v>103</v>
      </c>
      <c r="AT755" s="101" t="s">
        <v>83</v>
      </c>
      <c r="AU755" s="101" t="s">
        <v>96</v>
      </c>
      <c r="AY755" s="11" t="s">
        <v>79</v>
      </c>
      <c r="BE755" s="102">
        <f>IF(N755="základní",J755,0)</f>
        <v>0</v>
      </c>
      <c r="BF755" s="102">
        <f>IF(N755="snížená",J755,0)</f>
        <v>0</v>
      </c>
      <c r="BG755" s="102">
        <f>IF(N755="zákl. přenesená",J755,0)</f>
        <v>0</v>
      </c>
      <c r="BH755" s="102">
        <f>IF(N755="sníž. přenesená",J755,0)</f>
        <v>0</v>
      </c>
      <c r="BI755" s="102">
        <f>IF(N755="nulová",J755,0)</f>
        <v>0</v>
      </c>
      <c r="BJ755" s="11" t="s">
        <v>82</v>
      </c>
      <c r="BK755" s="102">
        <f>ROUND(I755*H755,2)</f>
        <v>0</v>
      </c>
      <c r="BL755" s="11" t="s">
        <v>103</v>
      </c>
      <c r="BM755" s="101" t="s">
        <v>1176</v>
      </c>
    </row>
    <row r="756" spans="2:65" s="18" customFormat="1" ht="19.5">
      <c r="B756" s="19"/>
      <c r="D756" s="103" t="s">
        <v>89</v>
      </c>
      <c r="F756" s="104" t="s">
        <v>1177</v>
      </c>
      <c r="I756" s="105"/>
      <c r="L756" s="19"/>
      <c r="M756" s="106"/>
      <c r="T756" s="107"/>
      <c r="AT756" s="11" t="s">
        <v>89</v>
      </c>
      <c r="AU756" s="11" t="s">
        <v>96</v>
      </c>
    </row>
    <row r="757" spans="2:65" s="173" customFormat="1">
      <c r="B757" s="174"/>
      <c r="D757" s="103" t="s">
        <v>456</v>
      </c>
      <c r="E757" s="175" t="s">
        <v>17</v>
      </c>
      <c r="F757" s="176" t="s">
        <v>277</v>
      </c>
      <c r="H757" s="177">
        <v>2159.1089999999999</v>
      </c>
      <c r="I757" s="178"/>
      <c r="L757" s="174"/>
      <c r="M757" s="179"/>
      <c r="T757" s="180"/>
      <c r="AT757" s="175" t="s">
        <v>456</v>
      </c>
      <c r="AU757" s="175" t="s">
        <v>96</v>
      </c>
      <c r="AV757" s="173" t="s">
        <v>9</v>
      </c>
      <c r="AW757" s="173" t="s">
        <v>197</v>
      </c>
      <c r="AX757" s="173" t="s">
        <v>82</v>
      </c>
      <c r="AY757" s="175" t="s">
        <v>79</v>
      </c>
    </row>
    <row r="758" spans="2:65" s="18" customFormat="1" ht="24.2" customHeight="1">
      <c r="B758" s="19"/>
      <c r="C758" s="90" t="s">
        <v>1178</v>
      </c>
      <c r="D758" s="90" t="s">
        <v>83</v>
      </c>
      <c r="E758" s="91" t="s">
        <v>1179</v>
      </c>
      <c r="F758" s="92" t="s">
        <v>1180</v>
      </c>
      <c r="G758" s="93" t="s">
        <v>461</v>
      </c>
      <c r="H758" s="94">
        <v>86.850999999999999</v>
      </c>
      <c r="I758" s="95"/>
      <c r="J758" s="96">
        <f>ROUND(I758*H758,2)</f>
        <v>0</v>
      </c>
      <c r="K758" s="92" t="s">
        <v>453</v>
      </c>
      <c r="L758" s="19"/>
      <c r="M758" s="97" t="s">
        <v>17</v>
      </c>
      <c r="N758" s="98" t="s">
        <v>35</v>
      </c>
      <c r="P758" s="99">
        <f>O758*H758</f>
        <v>0</v>
      </c>
      <c r="Q758" s="99">
        <v>0</v>
      </c>
      <c r="R758" s="99">
        <f>Q758*H758</f>
        <v>0</v>
      </c>
      <c r="S758" s="99">
        <v>1.8</v>
      </c>
      <c r="T758" s="100">
        <f>S758*H758</f>
        <v>156.33180000000002</v>
      </c>
      <c r="AR758" s="101" t="s">
        <v>103</v>
      </c>
      <c r="AT758" s="101" t="s">
        <v>83</v>
      </c>
      <c r="AU758" s="101" t="s">
        <v>96</v>
      </c>
      <c r="AY758" s="11" t="s">
        <v>79</v>
      </c>
      <c r="BE758" s="102">
        <f>IF(N758="základní",J758,0)</f>
        <v>0</v>
      </c>
      <c r="BF758" s="102">
        <f>IF(N758="snížená",J758,0)</f>
        <v>0</v>
      </c>
      <c r="BG758" s="102">
        <f>IF(N758="zákl. přenesená",J758,0)</f>
        <v>0</v>
      </c>
      <c r="BH758" s="102">
        <f>IF(N758="sníž. přenesená",J758,0)</f>
        <v>0</v>
      </c>
      <c r="BI758" s="102">
        <f>IF(N758="nulová",J758,0)</f>
        <v>0</v>
      </c>
      <c r="BJ758" s="11" t="s">
        <v>82</v>
      </c>
      <c r="BK758" s="102">
        <f>ROUND(I758*H758,2)</f>
        <v>0</v>
      </c>
      <c r="BL758" s="11" t="s">
        <v>103</v>
      </c>
      <c r="BM758" s="101" t="s">
        <v>1181</v>
      </c>
    </row>
    <row r="759" spans="2:65" s="18" customFormat="1" ht="29.25">
      <c r="B759" s="19"/>
      <c r="D759" s="103" t="s">
        <v>89</v>
      </c>
      <c r="F759" s="104" t="s">
        <v>1182</v>
      </c>
      <c r="I759" s="105"/>
      <c r="L759" s="19"/>
      <c r="M759" s="106"/>
      <c r="T759" s="107"/>
      <c r="AT759" s="11" t="s">
        <v>89</v>
      </c>
      <c r="AU759" s="11" t="s">
        <v>96</v>
      </c>
    </row>
    <row r="760" spans="2:65" s="173" customFormat="1">
      <c r="B760" s="174"/>
      <c r="D760" s="103" t="s">
        <v>456</v>
      </c>
      <c r="E760" s="175" t="s">
        <v>17</v>
      </c>
      <c r="F760" s="176" t="s">
        <v>280</v>
      </c>
      <c r="H760" s="177">
        <v>86.850999999999999</v>
      </c>
      <c r="I760" s="178"/>
      <c r="L760" s="174"/>
      <c r="M760" s="179"/>
      <c r="T760" s="180"/>
      <c r="AT760" s="175" t="s">
        <v>456</v>
      </c>
      <c r="AU760" s="175" t="s">
        <v>96</v>
      </c>
      <c r="AV760" s="173" t="s">
        <v>9</v>
      </c>
      <c r="AW760" s="173" t="s">
        <v>197</v>
      </c>
      <c r="AX760" s="173" t="s">
        <v>82</v>
      </c>
      <c r="AY760" s="175" t="s">
        <v>79</v>
      </c>
    </row>
    <row r="761" spans="2:65" s="18" customFormat="1" ht="24.2" customHeight="1">
      <c r="B761" s="19"/>
      <c r="C761" s="90" t="s">
        <v>1183</v>
      </c>
      <c r="D761" s="90" t="s">
        <v>83</v>
      </c>
      <c r="E761" s="91" t="s">
        <v>1184</v>
      </c>
      <c r="F761" s="92" t="s">
        <v>1185</v>
      </c>
      <c r="G761" s="93" t="s">
        <v>461</v>
      </c>
      <c r="H761" s="94">
        <v>12.862</v>
      </c>
      <c r="I761" s="95"/>
      <c r="J761" s="96">
        <f>ROUND(I761*H761,2)</f>
        <v>0</v>
      </c>
      <c r="K761" s="92" t="s">
        <v>453</v>
      </c>
      <c r="L761" s="19"/>
      <c r="M761" s="97" t="s">
        <v>17</v>
      </c>
      <c r="N761" s="98" t="s">
        <v>35</v>
      </c>
      <c r="P761" s="99">
        <f>O761*H761</f>
        <v>0</v>
      </c>
      <c r="Q761" s="99">
        <v>0</v>
      </c>
      <c r="R761" s="99">
        <f>Q761*H761</f>
        <v>0</v>
      </c>
      <c r="S761" s="99">
        <v>1.8</v>
      </c>
      <c r="T761" s="100">
        <f>S761*H761</f>
        <v>23.151600000000002</v>
      </c>
      <c r="AR761" s="101" t="s">
        <v>103</v>
      </c>
      <c r="AT761" s="101" t="s">
        <v>83</v>
      </c>
      <c r="AU761" s="101" t="s">
        <v>96</v>
      </c>
      <c r="AY761" s="11" t="s">
        <v>79</v>
      </c>
      <c r="BE761" s="102">
        <f>IF(N761="základní",J761,0)</f>
        <v>0</v>
      </c>
      <c r="BF761" s="102">
        <f>IF(N761="snížená",J761,0)</f>
        <v>0</v>
      </c>
      <c r="BG761" s="102">
        <f>IF(N761="zákl. přenesená",J761,0)</f>
        <v>0</v>
      </c>
      <c r="BH761" s="102">
        <f>IF(N761="sníž. přenesená",J761,0)</f>
        <v>0</v>
      </c>
      <c r="BI761" s="102">
        <f>IF(N761="nulová",J761,0)</f>
        <v>0</v>
      </c>
      <c r="BJ761" s="11" t="s">
        <v>82</v>
      </c>
      <c r="BK761" s="102">
        <f>ROUND(I761*H761,2)</f>
        <v>0</v>
      </c>
      <c r="BL761" s="11" t="s">
        <v>103</v>
      </c>
      <c r="BM761" s="101" t="s">
        <v>1186</v>
      </c>
    </row>
    <row r="762" spans="2:65" s="18" customFormat="1" ht="29.25">
      <c r="B762" s="19"/>
      <c r="D762" s="103" t="s">
        <v>89</v>
      </c>
      <c r="F762" s="104" t="s">
        <v>1187</v>
      </c>
      <c r="I762" s="105"/>
      <c r="L762" s="19"/>
      <c r="M762" s="106"/>
      <c r="T762" s="107"/>
      <c r="AT762" s="11" t="s">
        <v>89</v>
      </c>
      <c r="AU762" s="11" t="s">
        <v>96</v>
      </c>
    </row>
    <row r="763" spans="2:65" s="173" customFormat="1">
      <c r="B763" s="174"/>
      <c r="D763" s="103" t="s">
        <v>456</v>
      </c>
      <c r="E763" s="175" t="s">
        <v>17</v>
      </c>
      <c r="F763" s="176" t="s">
        <v>284</v>
      </c>
      <c r="H763" s="177">
        <v>12.862</v>
      </c>
      <c r="I763" s="178"/>
      <c r="L763" s="174"/>
      <c r="M763" s="179"/>
      <c r="T763" s="180"/>
      <c r="AT763" s="175" t="s">
        <v>456</v>
      </c>
      <c r="AU763" s="175" t="s">
        <v>96</v>
      </c>
      <c r="AV763" s="173" t="s">
        <v>9</v>
      </c>
      <c r="AW763" s="173" t="s">
        <v>197</v>
      </c>
      <c r="AX763" s="173" t="s">
        <v>82</v>
      </c>
      <c r="AY763" s="175" t="s">
        <v>79</v>
      </c>
    </row>
    <row r="764" spans="2:65" s="18" customFormat="1" ht="33" customHeight="1">
      <c r="B764" s="19"/>
      <c r="C764" s="90" t="s">
        <v>1188</v>
      </c>
      <c r="D764" s="90" t="s">
        <v>83</v>
      </c>
      <c r="E764" s="91" t="s">
        <v>1189</v>
      </c>
      <c r="F764" s="92" t="s">
        <v>1190</v>
      </c>
      <c r="G764" s="93" t="s">
        <v>86</v>
      </c>
      <c r="H764" s="94">
        <v>1</v>
      </c>
      <c r="I764" s="95"/>
      <c r="J764" s="96">
        <f>ROUND(I764*H764,2)</f>
        <v>0</v>
      </c>
      <c r="K764" s="92" t="s">
        <v>17</v>
      </c>
      <c r="L764" s="19"/>
      <c r="M764" s="97" t="s">
        <v>17</v>
      </c>
      <c r="N764" s="98" t="s">
        <v>35</v>
      </c>
      <c r="P764" s="99">
        <f>O764*H764</f>
        <v>0</v>
      </c>
      <c r="Q764" s="99">
        <v>0</v>
      </c>
      <c r="R764" s="99">
        <f>Q764*H764</f>
        <v>0</v>
      </c>
      <c r="S764" s="99">
        <v>0</v>
      </c>
      <c r="T764" s="100">
        <f>S764*H764</f>
        <v>0</v>
      </c>
      <c r="AR764" s="101" t="s">
        <v>103</v>
      </c>
      <c r="AT764" s="101" t="s">
        <v>83</v>
      </c>
      <c r="AU764" s="101" t="s">
        <v>96</v>
      </c>
      <c r="AY764" s="11" t="s">
        <v>79</v>
      </c>
      <c r="BE764" s="102">
        <f>IF(N764="základní",J764,0)</f>
        <v>0</v>
      </c>
      <c r="BF764" s="102">
        <f>IF(N764="snížená",J764,0)</f>
        <v>0</v>
      </c>
      <c r="BG764" s="102">
        <f>IF(N764="zákl. přenesená",J764,0)</f>
        <v>0</v>
      </c>
      <c r="BH764" s="102">
        <f>IF(N764="sníž. přenesená",J764,0)</f>
        <v>0</v>
      </c>
      <c r="BI764" s="102">
        <f>IF(N764="nulová",J764,0)</f>
        <v>0</v>
      </c>
      <c r="BJ764" s="11" t="s">
        <v>82</v>
      </c>
      <c r="BK764" s="102">
        <f>ROUND(I764*H764,2)</f>
        <v>0</v>
      </c>
      <c r="BL764" s="11" t="s">
        <v>103</v>
      </c>
      <c r="BM764" s="101" t="s">
        <v>1191</v>
      </c>
    </row>
    <row r="765" spans="2:65" s="18" customFormat="1" ht="39">
      <c r="B765" s="19"/>
      <c r="D765" s="103" t="s">
        <v>89</v>
      </c>
      <c r="F765" s="104" t="s">
        <v>1192</v>
      </c>
      <c r="I765" s="105"/>
      <c r="L765" s="19"/>
      <c r="M765" s="106"/>
      <c r="T765" s="107"/>
      <c r="AT765" s="11" t="s">
        <v>89</v>
      </c>
      <c r="AU765" s="11" t="s">
        <v>96</v>
      </c>
    </row>
    <row r="766" spans="2:65" s="166" customFormat="1">
      <c r="B766" s="167"/>
      <c r="D766" s="103" t="s">
        <v>456</v>
      </c>
      <c r="E766" s="168" t="s">
        <v>17</v>
      </c>
      <c r="F766" s="169" t="s">
        <v>1101</v>
      </c>
      <c r="H766" s="168" t="s">
        <v>17</v>
      </c>
      <c r="I766" s="170"/>
      <c r="L766" s="167"/>
      <c r="M766" s="171"/>
      <c r="T766" s="172"/>
      <c r="AT766" s="168" t="s">
        <v>456</v>
      </c>
      <c r="AU766" s="168" t="s">
        <v>96</v>
      </c>
      <c r="AV766" s="166" t="s">
        <v>82</v>
      </c>
      <c r="AW766" s="166" t="s">
        <v>197</v>
      </c>
      <c r="AX766" s="166" t="s">
        <v>78</v>
      </c>
      <c r="AY766" s="168" t="s">
        <v>79</v>
      </c>
    </row>
    <row r="767" spans="2:65" s="173" customFormat="1">
      <c r="B767" s="174"/>
      <c r="D767" s="103" t="s">
        <v>456</v>
      </c>
      <c r="E767" s="175" t="s">
        <v>17</v>
      </c>
      <c r="F767" s="176" t="s">
        <v>82</v>
      </c>
      <c r="H767" s="177">
        <v>1</v>
      </c>
      <c r="I767" s="178"/>
      <c r="L767" s="174"/>
      <c r="M767" s="179"/>
      <c r="T767" s="180"/>
      <c r="AT767" s="175" t="s">
        <v>456</v>
      </c>
      <c r="AU767" s="175" t="s">
        <v>96</v>
      </c>
      <c r="AV767" s="173" t="s">
        <v>9</v>
      </c>
      <c r="AW767" s="173" t="s">
        <v>197</v>
      </c>
      <c r="AX767" s="173" t="s">
        <v>82</v>
      </c>
      <c r="AY767" s="175" t="s">
        <v>79</v>
      </c>
    </row>
    <row r="768" spans="2:65" s="18" customFormat="1" ht="24.2" customHeight="1">
      <c r="B768" s="19"/>
      <c r="C768" s="90" t="s">
        <v>1193</v>
      </c>
      <c r="D768" s="90" t="s">
        <v>83</v>
      </c>
      <c r="E768" s="91" t="s">
        <v>1194</v>
      </c>
      <c r="F768" s="92" t="s">
        <v>1195</v>
      </c>
      <c r="G768" s="93" t="s">
        <v>1067</v>
      </c>
      <c r="H768" s="94">
        <v>30</v>
      </c>
      <c r="I768" s="95"/>
      <c r="J768" s="96">
        <f>ROUND(I768*H768,2)</f>
        <v>0</v>
      </c>
      <c r="K768" s="92" t="s">
        <v>17</v>
      </c>
      <c r="L768" s="19"/>
      <c r="M768" s="97" t="s">
        <v>17</v>
      </c>
      <c r="N768" s="98" t="s">
        <v>35</v>
      </c>
      <c r="P768" s="99">
        <f>O768*H768</f>
        <v>0</v>
      </c>
      <c r="Q768" s="99">
        <v>0</v>
      </c>
      <c r="R768" s="99">
        <f>Q768*H768</f>
        <v>0</v>
      </c>
      <c r="S768" s="99">
        <v>0</v>
      </c>
      <c r="T768" s="100">
        <f>S768*H768</f>
        <v>0</v>
      </c>
      <c r="AR768" s="101" t="s">
        <v>103</v>
      </c>
      <c r="AT768" s="101" t="s">
        <v>83</v>
      </c>
      <c r="AU768" s="101" t="s">
        <v>96</v>
      </c>
      <c r="AY768" s="11" t="s">
        <v>79</v>
      </c>
      <c r="BE768" s="102">
        <f>IF(N768="základní",J768,0)</f>
        <v>0</v>
      </c>
      <c r="BF768" s="102">
        <f>IF(N768="snížená",J768,0)</f>
        <v>0</v>
      </c>
      <c r="BG768" s="102">
        <f>IF(N768="zákl. přenesená",J768,0)</f>
        <v>0</v>
      </c>
      <c r="BH768" s="102">
        <f>IF(N768="sníž. přenesená",J768,0)</f>
        <v>0</v>
      </c>
      <c r="BI768" s="102">
        <f>IF(N768="nulová",J768,0)</f>
        <v>0</v>
      </c>
      <c r="BJ768" s="11" t="s">
        <v>82</v>
      </c>
      <c r="BK768" s="102">
        <f>ROUND(I768*H768,2)</f>
        <v>0</v>
      </c>
      <c r="BL768" s="11" t="s">
        <v>103</v>
      </c>
      <c r="BM768" s="101" t="s">
        <v>1196</v>
      </c>
    </row>
    <row r="769" spans="2:65" s="18" customFormat="1">
      <c r="B769" s="19"/>
      <c r="D769" s="103" t="s">
        <v>89</v>
      </c>
      <c r="F769" s="104" t="s">
        <v>1195</v>
      </c>
      <c r="I769" s="105"/>
      <c r="L769" s="19"/>
      <c r="M769" s="106"/>
      <c r="T769" s="107"/>
      <c r="AT769" s="11" t="s">
        <v>89</v>
      </c>
      <c r="AU769" s="11" t="s">
        <v>96</v>
      </c>
    </row>
    <row r="770" spans="2:65" s="166" customFormat="1">
      <c r="B770" s="167"/>
      <c r="D770" s="103" t="s">
        <v>456</v>
      </c>
      <c r="E770" s="168" t="s">
        <v>17</v>
      </c>
      <c r="F770" s="169" t="s">
        <v>1197</v>
      </c>
      <c r="H770" s="168" t="s">
        <v>17</v>
      </c>
      <c r="I770" s="170"/>
      <c r="L770" s="167"/>
      <c r="M770" s="171"/>
      <c r="T770" s="172"/>
      <c r="AT770" s="168" t="s">
        <v>456</v>
      </c>
      <c r="AU770" s="168" t="s">
        <v>96</v>
      </c>
      <c r="AV770" s="166" t="s">
        <v>82</v>
      </c>
      <c r="AW770" s="166" t="s">
        <v>197</v>
      </c>
      <c r="AX770" s="166" t="s">
        <v>78</v>
      </c>
      <c r="AY770" s="168" t="s">
        <v>79</v>
      </c>
    </row>
    <row r="771" spans="2:65" s="173" customFormat="1">
      <c r="B771" s="174"/>
      <c r="D771" s="103" t="s">
        <v>456</v>
      </c>
      <c r="E771" s="175" t="s">
        <v>17</v>
      </c>
      <c r="F771" s="176" t="s">
        <v>1198</v>
      </c>
      <c r="H771" s="177">
        <v>30</v>
      </c>
      <c r="I771" s="178"/>
      <c r="L771" s="174"/>
      <c r="M771" s="179"/>
      <c r="T771" s="180"/>
      <c r="AT771" s="175" t="s">
        <v>456</v>
      </c>
      <c r="AU771" s="175" t="s">
        <v>96</v>
      </c>
      <c r="AV771" s="173" t="s">
        <v>9</v>
      </c>
      <c r="AW771" s="173" t="s">
        <v>197</v>
      </c>
      <c r="AX771" s="173" t="s">
        <v>82</v>
      </c>
      <c r="AY771" s="175" t="s">
        <v>79</v>
      </c>
    </row>
    <row r="772" spans="2:65" s="18" customFormat="1" ht="24.2" customHeight="1">
      <c r="B772" s="19"/>
      <c r="C772" s="90" t="s">
        <v>1199</v>
      </c>
      <c r="D772" s="90" t="s">
        <v>83</v>
      </c>
      <c r="E772" s="91" t="s">
        <v>1200</v>
      </c>
      <c r="F772" s="92" t="s">
        <v>1201</v>
      </c>
      <c r="G772" s="93" t="s">
        <v>1067</v>
      </c>
      <c r="H772" s="94">
        <v>30</v>
      </c>
      <c r="I772" s="95"/>
      <c r="J772" s="96">
        <f>ROUND(I772*H772,2)</f>
        <v>0</v>
      </c>
      <c r="K772" s="92" t="s">
        <v>17</v>
      </c>
      <c r="L772" s="19"/>
      <c r="M772" s="97" t="s">
        <v>17</v>
      </c>
      <c r="N772" s="98" t="s">
        <v>35</v>
      </c>
      <c r="P772" s="99">
        <f>O772*H772</f>
        <v>0</v>
      </c>
      <c r="Q772" s="99">
        <v>0</v>
      </c>
      <c r="R772" s="99">
        <f>Q772*H772</f>
        <v>0</v>
      </c>
      <c r="S772" s="99">
        <v>0</v>
      </c>
      <c r="T772" s="100">
        <f>S772*H772</f>
        <v>0</v>
      </c>
      <c r="AR772" s="101" t="s">
        <v>103</v>
      </c>
      <c r="AT772" s="101" t="s">
        <v>83</v>
      </c>
      <c r="AU772" s="101" t="s">
        <v>96</v>
      </c>
      <c r="AY772" s="11" t="s">
        <v>79</v>
      </c>
      <c r="BE772" s="102">
        <f>IF(N772="základní",J772,0)</f>
        <v>0</v>
      </c>
      <c r="BF772" s="102">
        <f>IF(N772="snížená",J772,0)</f>
        <v>0</v>
      </c>
      <c r="BG772" s="102">
        <f>IF(N772="zákl. přenesená",J772,0)</f>
        <v>0</v>
      </c>
      <c r="BH772" s="102">
        <f>IF(N772="sníž. přenesená",J772,0)</f>
        <v>0</v>
      </c>
      <c r="BI772" s="102">
        <f>IF(N772="nulová",J772,0)</f>
        <v>0</v>
      </c>
      <c r="BJ772" s="11" t="s">
        <v>82</v>
      </c>
      <c r="BK772" s="102">
        <f>ROUND(I772*H772,2)</f>
        <v>0</v>
      </c>
      <c r="BL772" s="11" t="s">
        <v>103</v>
      </c>
      <c r="BM772" s="101" t="s">
        <v>1202</v>
      </c>
    </row>
    <row r="773" spans="2:65" s="18" customFormat="1" ht="19.5">
      <c r="B773" s="19"/>
      <c r="D773" s="103" t="s">
        <v>89</v>
      </c>
      <c r="F773" s="104" t="s">
        <v>1201</v>
      </c>
      <c r="I773" s="105"/>
      <c r="L773" s="19"/>
      <c r="M773" s="106"/>
      <c r="T773" s="107"/>
      <c r="AT773" s="11" t="s">
        <v>89</v>
      </c>
      <c r="AU773" s="11" t="s">
        <v>96</v>
      </c>
    </row>
    <row r="774" spans="2:65" s="166" customFormat="1">
      <c r="B774" s="167"/>
      <c r="D774" s="103" t="s">
        <v>456</v>
      </c>
      <c r="E774" s="168" t="s">
        <v>17</v>
      </c>
      <c r="F774" s="169" t="s">
        <v>1197</v>
      </c>
      <c r="H774" s="168" t="s">
        <v>17</v>
      </c>
      <c r="I774" s="170"/>
      <c r="L774" s="167"/>
      <c r="M774" s="171"/>
      <c r="T774" s="172"/>
      <c r="AT774" s="168" t="s">
        <v>456</v>
      </c>
      <c r="AU774" s="168" t="s">
        <v>96</v>
      </c>
      <c r="AV774" s="166" t="s">
        <v>82</v>
      </c>
      <c r="AW774" s="166" t="s">
        <v>197</v>
      </c>
      <c r="AX774" s="166" t="s">
        <v>78</v>
      </c>
      <c r="AY774" s="168" t="s">
        <v>79</v>
      </c>
    </row>
    <row r="775" spans="2:65" s="173" customFormat="1">
      <c r="B775" s="174"/>
      <c r="D775" s="103" t="s">
        <v>456</v>
      </c>
      <c r="E775" s="175" t="s">
        <v>17</v>
      </c>
      <c r="F775" s="176" t="s">
        <v>1198</v>
      </c>
      <c r="H775" s="177">
        <v>30</v>
      </c>
      <c r="I775" s="178"/>
      <c r="L775" s="174"/>
      <c r="M775" s="179"/>
      <c r="T775" s="180"/>
      <c r="AT775" s="175" t="s">
        <v>456</v>
      </c>
      <c r="AU775" s="175" t="s">
        <v>96</v>
      </c>
      <c r="AV775" s="173" t="s">
        <v>9</v>
      </c>
      <c r="AW775" s="173" t="s">
        <v>197</v>
      </c>
      <c r="AX775" s="173" t="s">
        <v>82</v>
      </c>
      <c r="AY775" s="175" t="s">
        <v>79</v>
      </c>
    </row>
    <row r="776" spans="2:65" s="18" customFormat="1" ht="24.2" customHeight="1">
      <c r="B776" s="19"/>
      <c r="C776" s="90" t="s">
        <v>1203</v>
      </c>
      <c r="D776" s="90" t="s">
        <v>83</v>
      </c>
      <c r="E776" s="91" t="s">
        <v>1204</v>
      </c>
      <c r="F776" s="92" t="s">
        <v>1205</v>
      </c>
      <c r="G776" s="93" t="s">
        <v>461</v>
      </c>
      <c r="H776" s="94">
        <v>63.561999999999998</v>
      </c>
      <c r="I776" s="95"/>
      <c r="J776" s="96">
        <f>ROUND(I776*H776,2)</f>
        <v>0</v>
      </c>
      <c r="K776" s="92" t="s">
        <v>453</v>
      </c>
      <c r="L776" s="19"/>
      <c r="M776" s="97" t="s">
        <v>17</v>
      </c>
      <c r="N776" s="98" t="s">
        <v>35</v>
      </c>
      <c r="P776" s="99">
        <f>O776*H776</f>
        <v>0</v>
      </c>
      <c r="Q776" s="99">
        <v>0</v>
      </c>
      <c r="R776" s="99">
        <f>Q776*H776</f>
        <v>0</v>
      </c>
      <c r="S776" s="99">
        <v>1.6</v>
      </c>
      <c r="T776" s="100">
        <f>S776*H776</f>
        <v>101.6992</v>
      </c>
      <c r="AR776" s="101" t="s">
        <v>103</v>
      </c>
      <c r="AT776" s="101" t="s">
        <v>83</v>
      </c>
      <c r="AU776" s="101" t="s">
        <v>96</v>
      </c>
      <c r="AY776" s="11" t="s">
        <v>79</v>
      </c>
      <c r="BE776" s="102">
        <f>IF(N776="základní",J776,0)</f>
        <v>0</v>
      </c>
      <c r="BF776" s="102">
        <f>IF(N776="snížená",J776,0)</f>
        <v>0</v>
      </c>
      <c r="BG776" s="102">
        <f>IF(N776="zákl. přenesená",J776,0)</f>
        <v>0</v>
      </c>
      <c r="BH776" s="102">
        <f>IF(N776="sníž. přenesená",J776,0)</f>
        <v>0</v>
      </c>
      <c r="BI776" s="102">
        <f>IF(N776="nulová",J776,0)</f>
        <v>0</v>
      </c>
      <c r="BJ776" s="11" t="s">
        <v>82</v>
      </c>
      <c r="BK776" s="102">
        <f>ROUND(I776*H776,2)</f>
        <v>0</v>
      </c>
      <c r="BL776" s="11" t="s">
        <v>103</v>
      </c>
      <c r="BM776" s="101" t="s">
        <v>1206</v>
      </c>
    </row>
    <row r="777" spans="2:65" s="18" customFormat="1">
      <c r="B777" s="19"/>
      <c r="D777" s="103" t="s">
        <v>89</v>
      </c>
      <c r="F777" s="104" t="s">
        <v>1207</v>
      </c>
      <c r="I777" s="105"/>
      <c r="L777" s="19"/>
      <c r="M777" s="106"/>
      <c r="T777" s="107"/>
      <c r="AT777" s="11" t="s">
        <v>89</v>
      </c>
      <c r="AU777" s="11" t="s">
        <v>96</v>
      </c>
    </row>
    <row r="778" spans="2:65" s="166" customFormat="1">
      <c r="B778" s="167"/>
      <c r="D778" s="103" t="s">
        <v>456</v>
      </c>
      <c r="E778" s="168" t="s">
        <v>17</v>
      </c>
      <c r="F778" s="169" t="s">
        <v>1208</v>
      </c>
      <c r="H778" s="168" t="s">
        <v>17</v>
      </c>
      <c r="I778" s="170"/>
      <c r="L778" s="167"/>
      <c r="M778" s="171"/>
      <c r="T778" s="172"/>
      <c r="AT778" s="168" t="s">
        <v>456</v>
      </c>
      <c r="AU778" s="168" t="s">
        <v>96</v>
      </c>
      <c r="AV778" s="166" t="s">
        <v>82</v>
      </c>
      <c r="AW778" s="166" t="s">
        <v>197</v>
      </c>
      <c r="AX778" s="166" t="s">
        <v>78</v>
      </c>
      <c r="AY778" s="168" t="s">
        <v>79</v>
      </c>
    </row>
    <row r="779" spans="2:65" s="173" customFormat="1">
      <c r="B779" s="174"/>
      <c r="D779" s="103" t="s">
        <v>456</v>
      </c>
      <c r="E779" s="175" t="s">
        <v>17</v>
      </c>
      <c r="F779" s="176" t="s">
        <v>1209</v>
      </c>
      <c r="H779" s="177">
        <v>63.561999999999998</v>
      </c>
      <c r="I779" s="178"/>
      <c r="L779" s="174"/>
      <c r="M779" s="179"/>
      <c r="T779" s="180"/>
      <c r="AT779" s="175" t="s">
        <v>456</v>
      </c>
      <c r="AU779" s="175" t="s">
        <v>96</v>
      </c>
      <c r="AV779" s="173" t="s">
        <v>9</v>
      </c>
      <c r="AW779" s="173" t="s">
        <v>197</v>
      </c>
      <c r="AX779" s="173" t="s">
        <v>82</v>
      </c>
      <c r="AY779" s="175" t="s">
        <v>79</v>
      </c>
    </row>
    <row r="780" spans="2:65" s="18" customFormat="1" ht="21.75" customHeight="1">
      <c r="B780" s="19"/>
      <c r="C780" s="90" t="s">
        <v>1210</v>
      </c>
      <c r="D780" s="90" t="s">
        <v>83</v>
      </c>
      <c r="E780" s="91" t="s">
        <v>1211</v>
      </c>
      <c r="F780" s="92" t="s">
        <v>1212</v>
      </c>
      <c r="G780" s="93" t="s">
        <v>452</v>
      </c>
      <c r="H780" s="94">
        <v>4.2119999999999997</v>
      </c>
      <c r="I780" s="95"/>
      <c r="J780" s="96">
        <f>ROUND(I780*H780,2)</f>
        <v>0</v>
      </c>
      <c r="K780" s="92" t="s">
        <v>540</v>
      </c>
      <c r="L780" s="19"/>
      <c r="M780" s="97" t="s">
        <v>17</v>
      </c>
      <c r="N780" s="98" t="s">
        <v>35</v>
      </c>
      <c r="P780" s="99">
        <f>O780*H780</f>
        <v>0</v>
      </c>
      <c r="Q780" s="99">
        <v>0</v>
      </c>
      <c r="R780" s="99">
        <f>Q780*H780</f>
        <v>0</v>
      </c>
      <c r="S780" s="99">
        <v>5.5E-2</v>
      </c>
      <c r="T780" s="100">
        <f>S780*H780</f>
        <v>0.23165999999999998</v>
      </c>
      <c r="AR780" s="101" t="s">
        <v>103</v>
      </c>
      <c r="AT780" s="101" t="s">
        <v>83</v>
      </c>
      <c r="AU780" s="101" t="s">
        <v>96</v>
      </c>
      <c r="AY780" s="11" t="s">
        <v>79</v>
      </c>
      <c r="BE780" s="102">
        <f>IF(N780="základní",J780,0)</f>
        <v>0</v>
      </c>
      <c r="BF780" s="102">
        <f>IF(N780="snížená",J780,0)</f>
        <v>0</v>
      </c>
      <c r="BG780" s="102">
        <f>IF(N780="zákl. přenesená",J780,0)</f>
        <v>0</v>
      </c>
      <c r="BH780" s="102">
        <f>IF(N780="sníž. přenesená",J780,0)</f>
        <v>0</v>
      </c>
      <c r="BI780" s="102">
        <f>IF(N780="nulová",J780,0)</f>
        <v>0</v>
      </c>
      <c r="BJ780" s="11" t="s">
        <v>82</v>
      </c>
      <c r="BK780" s="102">
        <f>ROUND(I780*H780,2)</f>
        <v>0</v>
      </c>
      <c r="BL780" s="11" t="s">
        <v>103</v>
      </c>
      <c r="BM780" s="101" t="s">
        <v>1213</v>
      </c>
    </row>
    <row r="781" spans="2:65" s="18" customFormat="1" ht="19.5">
      <c r="B781" s="19"/>
      <c r="D781" s="103" t="s">
        <v>89</v>
      </c>
      <c r="F781" s="104" t="s">
        <v>1214</v>
      </c>
      <c r="I781" s="105"/>
      <c r="L781" s="19"/>
      <c r="M781" s="106"/>
      <c r="T781" s="107"/>
      <c r="AT781" s="11" t="s">
        <v>89</v>
      </c>
      <c r="AU781" s="11" t="s">
        <v>96</v>
      </c>
    </row>
    <row r="782" spans="2:65" s="166" customFormat="1">
      <c r="B782" s="167"/>
      <c r="D782" s="103" t="s">
        <v>456</v>
      </c>
      <c r="E782" s="168" t="s">
        <v>17</v>
      </c>
      <c r="F782" s="169" t="s">
        <v>1215</v>
      </c>
      <c r="H782" s="168" t="s">
        <v>17</v>
      </c>
      <c r="I782" s="170"/>
      <c r="L782" s="167"/>
      <c r="M782" s="171"/>
      <c r="T782" s="172"/>
      <c r="AT782" s="168" t="s">
        <v>456</v>
      </c>
      <c r="AU782" s="168" t="s">
        <v>96</v>
      </c>
      <c r="AV782" s="166" t="s">
        <v>82</v>
      </c>
      <c r="AW782" s="166" t="s">
        <v>197</v>
      </c>
      <c r="AX782" s="166" t="s">
        <v>78</v>
      </c>
      <c r="AY782" s="168" t="s">
        <v>79</v>
      </c>
    </row>
    <row r="783" spans="2:65" s="173" customFormat="1">
      <c r="B783" s="174"/>
      <c r="D783" s="103" t="s">
        <v>456</v>
      </c>
      <c r="E783" s="175" t="s">
        <v>17</v>
      </c>
      <c r="F783" s="176" t="s">
        <v>1216</v>
      </c>
      <c r="H783" s="177">
        <v>4.2119999999999997</v>
      </c>
      <c r="I783" s="178"/>
      <c r="L783" s="174"/>
      <c r="M783" s="179"/>
      <c r="T783" s="180"/>
      <c r="AT783" s="175" t="s">
        <v>456</v>
      </c>
      <c r="AU783" s="175" t="s">
        <v>96</v>
      </c>
      <c r="AV783" s="173" t="s">
        <v>9</v>
      </c>
      <c r="AW783" s="173" t="s">
        <v>197</v>
      </c>
      <c r="AX783" s="173" t="s">
        <v>82</v>
      </c>
      <c r="AY783" s="175" t="s">
        <v>79</v>
      </c>
    </row>
    <row r="784" spans="2:65" s="18" customFormat="1" ht="21.75" customHeight="1">
      <c r="B784" s="19"/>
      <c r="C784" s="90" t="s">
        <v>1217</v>
      </c>
      <c r="D784" s="90" t="s">
        <v>83</v>
      </c>
      <c r="E784" s="91" t="s">
        <v>1218</v>
      </c>
      <c r="F784" s="92" t="s">
        <v>1219</v>
      </c>
      <c r="G784" s="93" t="s">
        <v>461</v>
      </c>
      <c r="H784" s="94">
        <v>61.26</v>
      </c>
      <c r="I784" s="95"/>
      <c r="J784" s="96">
        <f>ROUND(I784*H784,2)</f>
        <v>0</v>
      </c>
      <c r="K784" s="92" t="s">
        <v>453</v>
      </c>
      <c r="L784" s="19"/>
      <c r="M784" s="97" t="s">
        <v>17</v>
      </c>
      <c r="N784" s="98" t="s">
        <v>35</v>
      </c>
      <c r="P784" s="99">
        <f>O784*H784</f>
        <v>0</v>
      </c>
      <c r="Q784" s="99">
        <v>0</v>
      </c>
      <c r="R784" s="99">
        <f>Q784*H784</f>
        <v>0</v>
      </c>
      <c r="S784" s="99">
        <v>2.1</v>
      </c>
      <c r="T784" s="100">
        <f>S784*H784</f>
        <v>128.64600000000002</v>
      </c>
      <c r="AR784" s="101" t="s">
        <v>103</v>
      </c>
      <c r="AT784" s="101" t="s">
        <v>83</v>
      </c>
      <c r="AU784" s="101" t="s">
        <v>96</v>
      </c>
      <c r="AY784" s="11" t="s">
        <v>79</v>
      </c>
      <c r="BE784" s="102">
        <f>IF(N784="základní",J784,0)</f>
        <v>0</v>
      </c>
      <c r="BF784" s="102">
        <f>IF(N784="snížená",J784,0)</f>
        <v>0</v>
      </c>
      <c r="BG784" s="102">
        <f>IF(N784="zákl. přenesená",J784,0)</f>
        <v>0</v>
      </c>
      <c r="BH784" s="102">
        <f>IF(N784="sníž. přenesená",J784,0)</f>
        <v>0</v>
      </c>
      <c r="BI784" s="102">
        <f>IF(N784="nulová",J784,0)</f>
        <v>0</v>
      </c>
      <c r="BJ784" s="11" t="s">
        <v>82</v>
      </c>
      <c r="BK784" s="102">
        <f>ROUND(I784*H784,2)</f>
        <v>0</v>
      </c>
      <c r="BL784" s="11" t="s">
        <v>103</v>
      </c>
      <c r="BM784" s="101" t="s">
        <v>1220</v>
      </c>
    </row>
    <row r="785" spans="2:65" s="18" customFormat="1" ht="19.5">
      <c r="B785" s="19"/>
      <c r="D785" s="103" t="s">
        <v>89</v>
      </c>
      <c r="F785" s="104" t="s">
        <v>1221</v>
      </c>
      <c r="I785" s="105"/>
      <c r="L785" s="19"/>
      <c r="M785" s="106"/>
      <c r="T785" s="107"/>
      <c r="AT785" s="11" t="s">
        <v>89</v>
      </c>
      <c r="AU785" s="11" t="s">
        <v>96</v>
      </c>
    </row>
    <row r="786" spans="2:65" s="173" customFormat="1">
      <c r="B786" s="174"/>
      <c r="D786" s="103" t="s">
        <v>456</v>
      </c>
      <c r="E786" s="175" t="s">
        <v>17</v>
      </c>
      <c r="F786" s="176" t="s">
        <v>1222</v>
      </c>
      <c r="H786" s="177">
        <v>61.131999999999998</v>
      </c>
      <c r="I786" s="178"/>
      <c r="L786" s="174"/>
      <c r="M786" s="179"/>
      <c r="T786" s="180"/>
      <c r="AT786" s="175" t="s">
        <v>456</v>
      </c>
      <c r="AU786" s="175" t="s">
        <v>96</v>
      </c>
      <c r="AV786" s="173" t="s">
        <v>9</v>
      </c>
      <c r="AW786" s="173" t="s">
        <v>197</v>
      </c>
      <c r="AX786" s="173" t="s">
        <v>78</v>
      </c>
      <c r="AY786" s="175" t="s">
        <v>79</v>
      </c>
    </row>
    <row r="787" spans="2:65" s="166" customFormat="1">
      <c r="B787" s="167"/>
      <c r="D787" s="103" t="s">
        <v>456</v>
      </c>
      <c r="E787" s="168" t="s">
        <v>17</v>
      </c>
      <c r="F787" s="169" t="s">
        <v>1040</v>
      </c>
      <c r="H787" s="168" t="s">
        <v>17</v>
      </c>
      <c r="I787" s="170"/>
      <c r="L787" s="167"/>
      <c r="M787" s="171"/>
      <c r="T787" s="172"/>
      <c r="AT787" s="168" t="s">
        <v>456</v>
      </c>
      <c r="AU787" s="168" t="s">
        <v>96</v>
      </c>
      <c r="AV787" s="166" t="s">
        <v>82</v>
      </c>
      <c r="AW787" s="166" t="s">
        <v>197</v>
      </c>
      <c r="AX787" s="166" t="s">
        <v>78</v>
      </c>
      <c r="AY787" s="168" t="s">
        <v>79</v>
      </c>
    </row>
    <row r="788" spans="2:65" s="173" customFormat="1">
      <c r="B788" s="174"/>
      <c r="D788" s="103" t="s">
        <v>456</v>
      </c>
      <c r="E788" s="175" t="s">
        <v>17</v>
      </c>
      <c r="F788" s="176" t="s">
        <v>1223</v>
      </c>
      <c r="H788" s="177">
        <v>0.128</v>
      </c>
      <c r="I788" s="178"/>
      <c r="L788" s="174"/>
      <c r="M788" s="179"/>
      <c r="T788" s="180"/>
      <c r="AT788" s="175" t="s">
        <v>456</v>
      </c>
      <c r="AU788" s="175" t="s">
        <v>96</v>
      </c>
      <c r="AV788" s="173" t="s">
        <v>9</v>
      </c>
      <c r="AW788" s="173" t="s">
        <v>197</v>
      </c>
      <c r="AX788" s="173" t="s">
        <v>78</v>
      </c>
      <c r="AY788" s="175" t="s">
        <v>79</v>
      </c>
    </row>
    <row r="789" spans="2:65" s="181" customFormat="1">
      <c r="B789" s="182"/>
      <c r="D789" s="103" t="s">
        <v>456</v>
      </c>
      <c r="E789" s="183" t="s">
        <v>17</v>
      </c>
      <c r="F789" s="184" t="s">
        <v>491</v>
      </c>
      <c r="H789" s="185">
        <v>61.26</v>
      </c>
      <c r="I789" s="186"/>
      <c r="L789" s="182"/>
      <c r="M789" s="187"/>
      <c r="T789" s="188"/>
      <c r="AT789" s="183" t="s">
        <v>456</v>
      </c>
      <c r="AU789" s="183" t="s">
        <v>96</v>
      </c>
      <c r="AV789" s="181" t="s">
        <v>103</v>
      </c>
      <c r="AW789" s="181" t="s">
        <v>197</v>
      </c>
      <c r="AX789" s="181" t="s">
        <v>82</v>
      </c>
      <c r="AY789" s="183" t="s">
        <v>79</v>
      </c>
    </row>
    <row r="790" spans="2:65" s="18" customFormat="1" ht="24.2" customHeight="1">
      <c r="B790" s="19"/>
      <c r="C790" s="90" t="s">
        <v>1224</v>
      </c>
      <c r="D790" s="90" t="s">
        <v>83</v>
      </c>
      <c r="E790" s="91" t="s">
        <v>1225</v>
      </c>
      <c r="F790" s="92" t="s">
        <v>1226</v>
      </c>
      <c r="G790" s="93" t="s">
        <v>816</v>
      </c>
      <c r="H790" s="94">
        <v>3.2</v>
      </c>
      <c r="I790" s="95"/>
      <c r="J790" s="96">
        <f>ROUND(I790*H790,2)</f>
        <v>0</v>
      </c>
      <c r="K790" s="92" t="s">
        <v>453</v>
      </c>
      <c r="L790" s="19"/>
      <c r="M790" s="97" t="s">
        <v>17</v>
      </c>
      <c r="N790" s="98" t="s">
        <v>35</v>
      </c>
      <c r="P790" s="99">
        <f>O790*H790</f>
        <v>0</v>
      </c>
      <c r="Q790" s="99">
        <v>1.0000000000000001E-5</v>
      </c>
      <c r="R790" s="99">
        <f>Q790*H790</f>
        <v>3.2000000000000005E-5</v>
      </c>
      <c r="S790" s="99">
        <v>0</v>
      </c>
      <c r="T790" s="100">
        <f>S790*H790</f>
        <v>0</v>
      </c>
      <c r="AR790" s="101" t="s">
        <v>103</v>
      </c>
      <c r="AT790" s="101" t="s">
        <v>83</v>
      </c>
      <c r="AU790" s="101" t="s">
        <v>96</v>
      </c>
      <c r="AY790" s="11" t="s">
        <v>79</v>
      </c>
      <c r="BE790" s="102">
        <f>IF(N790="základní",J790,0)</f>
        <v>0</v>
      </c>
      <c r="BF790" s="102">
        <f>IF(N790="snížená",J790,0)</f>
        <v>0</v>
      </c>
      <c r="BG790" s="102">
        <f>IF(N790="zákl. přenesená",J790,0)</f>
        <v>0</v>
      </c>
      <c r="BH790" s="102">
        <f>IF(N790="sníž. přenesená",J790,0)</f>
        <v>0</v>
      </c>
      <c r="BI790" s="102">
        <f>IF(N790="nulová",J790,0)</f>
        <v>0</v>
      </c>
      <c r="BJ790" s="11" t="s">
        <v>82</v>
      </c>
      <c r="BK790" s="102">
        <f>ROUND(I790*H790,2)</f>
        <v>0</v>
      </c>
      <c r="BL790" s="11" t="s">
        <v>103</v>
      </c>
      <c r="BM790" s="101" t="s">
        <v>1227</v>
      </c>
    </row>
    <row r="791" spans="2:65" s="18" customFormat="1" ht="19.5">
      <c r="B791" s="19"/>
      <c r="D791" s="103" t="s">
        <v>89</v>
      </c>
      <c r="F791" s="104" t="s">
        <v>1228</v>
      </c>
      <c r="I791" s="105"/>
      <c r="L791" s="19"/>
      <c r="M791" s="106"/>
      <c r="T791" s="107"/>
      <c r="AT791" s="11" t="s">
        <v>89</v>
      </c>
      <c r="AU791" s="11" t="s">
        <v>96</v>
      </c>
    </row>
    <row r="792" spans="2:65" s="166" customFormat="1">
      <c r="B792" s="167"/>
      <c r="D792" s="103" t="s">
        <v>456</v>
      </c>
      <c r="E792" s="168" t="s">
        <v>17</v>
      </c>
      <c r="F792" s="169" t="s">
        <v>1040</v>
      </c>
      <c r="H792" s="168" t="s">
        <v>17</v>
      </c>
      <c r="I792" s="170"/>
      <c r="L792" s="167"/>
      <c r="M792" s="171"/>
      <c r="T792" s="172"/>
      <c r="AT792" s="168" t="s">
        <v>456</v>
      </c>
      <c r="AU792" s="168" t="s">
        <v>96</v>
      </c>
      <c r="AV792" s="166" t="s">
        <v>82</v>
      </c>
      <c r="AW792" s="166" t="s">
        <v>197</v>
      </c>
      <c r="AX792" s="166" t="s">
        <v>78</v>
      </c>
      <c r="AY792" s="168" t="s">
        <v>79</v>
      </c>
    </row>
    <row r="793" spans="2:65" s="173" customFormat="1">
      <c r="B793" s="174"/>
      <c r="D793" s="103" t="s">
        <v>456</v>
      </c>
      <c r="E793" s="175" t="s">
        <v>17</v>
      </c>
      <c r="F793" s="176" t="s">
        <v>1229</v>
      </c>
      <c r="H793" s="177">
        <v>3.2</v>
      </c>
      <c r="I793" s="178"/>
      <c r="L793" s="174"/>
      <c r="M793" s="179"/>
      <c r="T793" s="180"/>
      <c r="AT793" s="175" t="s">
        <v>456</v>
      </c>
      <c r="AU793" s="175" t="s">
        <v>96</v>
      </c>
      <c r="AV793" s="173" t="s">
        <v>9</v>
      </c>
      <c r="AW793" s="173" t="s">
        <v>197</v>
      </c>
      <c r="AX793" s="173" t="s">
        <v>82</v>
      </c>
      <c r="AY793" s="175" t="s">
        <v>79</v>
      </c>
    </row>
    <row r="794" spans="2:65" s="18" customFormat="1" ht="24.2" customHeight="1">
      <c r="B794" s="19"/>
      <c r="C794" s="90" t="s">
        <v>1230</v>
      </c>
      <c r="D794" s="90" t="s">
        <v>83</v>
      </c>
      <c r="E794" s="91" t="s">
        <v>1231</v>
      </c>
      <c r="F794" s="92" t="s">
        <v>1232</v>
      </c>
      <c r="G794" s="93" t="s">
        <v>816</v>
      </c>
      <c r="H794" s="94">
        <v>24.8</v>
      </c>
      <c r="I794" s="95"/>
      <c r="J794" s="96">
        <f>ROUND(I794*H794,2)</f>
        <v>0</v>
      </c>
      <c r="K794" s="92" t="s">
        <v>453</v>
      </c>
      <c r="L794" s="19"/>
      <c r="M794" s="97" t="s">
        <v>17</v>
      </c>
      <c r="N794" s="98" t="s">
        <v>35</v>
      </c>
      <c r="P794" s="99">
        <f>O794*H794</f>
        <v>0</v>
      </c>
      <c r="Q794" s="99">
        <v>1.47E-3</v>
      </c>
      <c r="R794" s="99">
        <f>Q794*H794</f>
        <v>3.6456000000000002E-2</v>
      </c>
      <c r="S794" s="99">
        <v>3.9E-2</v>
      </c>
      <c r="T794" s="100">
        <f>S794*H794</f>
        <v>0.96720000000000006</v>
      </c>
      <c r="AR794" s="101" t="s">
        <v>103</v>
      </c>
      <c r="AT794" s="101" t="s">
        <v>83</v>
      </c>
      <c r="AU794" s="101" t="s">
        <v>96</v>
      </c>
      <c r="AY794" s="11" t="s">
        <v>79</v>
      </c>
      <c r="BE794" s="102">
        <f>IF(N794="základní",J794,0)</f>
        <v>0</v>
      </c>
      <c r="BF794" s="102">
        <f>IF(N794="snížená",J794,0)</f>
        <v>0</v>
      </c>
      <c r="BG794" s="102">
        <f>IF(N794="zákl. přenesená",J794,0)</f>
        <v>0</v>
      </c>
      <c r="BH794" s="102">
        <f>IF(N794="sníž. přenesená",J794,0)</f>
        <v>0</v>
      </c>
      <c r="BI794" s="102">
        <f>IF(N794="nulová",J794,0)</f>
        <v>0</v>
      </c>
      <c r="BJ794" s="11" t="s">
        <v>82</v>
      </c>
      <c r="BK794" s="102">
        <f>ROUND(I794*H794,2)</f>
        <v>0</v>
      </c>
      <c r="BL794" s="11" t="s">
        <v>103</v>
      </c>
      <c r="BM794" s="101" t="s">
        <v>1233</v>
      </c>
    </row>
    <row r="795" spans="2:65" s="18" customFormat="1" ht="29.25">
      <c r="B795" s="19"/>
      <c r="D795" s="103" t="s">
        <v>89</v>
      </c>
      <c r="F795" s="104" t="s">
        <v>1234</v>
      </c>
      <c r="I795" s="105"/>
      <c r="L795" s="19"/>
      <c r="M795" s="106"/>
      <c r="T795" s="107"/>
      <c r="AT795" s="11" t="s">
        <v>89</v>
      </c>
      <c r="AU795" s="11" t="s">
        <v>96</v>
      </c>
    </row>
    <row r="796" spans="2:65" s="166" customFormat="1">
      <c r="B796" s="167"/>
      <c r="D796" s="103" t="s">
        <v>456</v>
      </c>
      <c r="E796" s="168" t="s">
        <v>17</v>
      </c>
      <c r="F796" s="169" t="s">
        <v>1235</v>
      </c>
      <c r="H796" s="168" t="s">
        <v>17</v>
      </c>
      <c r="I796" s="170"/>
      <c r="L796" s="167"/>
      <c r="M796" s="171"/>
      <c r="T796" s="172"/>
      <c r="AT796" s="168" t="s">
        <v>456</v>
      </c>
      <c r="AU796" s="168" t="s">
        <v>96</v>
      </c>
      <c r="AV796" s="166" t="s">
        <v>82</v>
      </c>
      <c r="AW796" s="166" t="s">
        <v>197</v>
      </c>
      <c r="AX796" s="166" t="s">
        <v>78</v>
      </c>
      <c r="AY796" s="168" t="s">
        <v>79</v>
      </c>
    </row>
    <row r="797" spans="2:65" s="173" customFormat="1">
      <c r="B797" s="174"/>
      <c r="D797" s="103" t="s">
        <v>456</v>
      </c>
      <c r="E797" s="175" t="s">
        <v>17</v>
      </c>
      <c r="F797" s="176" t="s">
        <v>1236</v>
      </c>
      <c r="H797" s="177">
        <v>24.8</v>
      </c>
      <c r="I797" s="178"/>
      <c r="L797" s="174"/>
      <c r="M797" s="179"/>
      <c r="T797" s="180"/>
      <c r="AT797" s="175" t="s">
        <v>456</v>
      </c>
      <c r="AU797" s="175" t="s">
        <v>96</v>
      </c>
      <c r="AV797" s="173" t="s">
        <v>9</v>
      </c>
      <c r="AW797" s="173" t="s">
        <v>197</v>
      </c>
      <c r="AX797" s="173" t="s">
        <v>82</v>
      </c>
      <c r="AY797" s="175" t="s">
        <v>79</v>
      </c>
    </row>
    <row r="798" spans="2:65" s="18" customFormat="1" ht="24.2" customHeight="1">
      <c r="B798" s="19"/>
      <c r="C798" s="90" t="s">
        <v>1237</v>
      </c>
      <c r="D798" s="90" t="s">
        <v>83</v>
      </c>
      <c r="E798" s="91" t="s">
        <v>1238</v>
      </c>
      <c r="F798" s="92" t="s">
        <v>1239</v>
      </c>
      <c r="G798" s="93" t="s">
        <v>452</v>
      </c>
      <c r="H798" s="94">
        <v>3.734</v>
      </c>
      <c r="I798" s="95"/>
      <c r="J798" s="96">
        <f>ROUND(I798*H798,2)</f>
        <v>0</v>
      </c>
      <c r="K798" s="92" t="s">
        <v>453</v>
      </c>
      <c r="L798" s="19"/>
      <c r="M798" s="97" t="s">
        <v>17</v>
      </c>
      <c r="N798" s="98" t="s">
        <v>35</v>
      </c>
      <c r="P798" s="99">
        <f>O798*H798</f>
        <v>0</v>
      </c>
      <c r="Q798" s="99">
        <v>0</v>
      </c>
      <c r="R798" s="99">
        <f>Q798*H798</f>
        <v>0</v>
      </c>
      <c r="S798" s="99">
        <v>0.38300000000000001</v>
      </c>
      <c r="T798" s="100">
        <f>S798*H798</f>
        <v>1.4301220000000001</v>
      </c>
      <c r="AR798" s="101" t="s">
        <v>103</v>
      </c>
      <c r="AT798" s="101" t="s">
        <v>83</v>
      </c>
      <c r="AU798" s="101" t="s">
        <v>96</v>
      </c>
      <c r="AY798" s="11" t="s">
        <v>79</v>
      </c>
      <c r="BE798" s="102">
        <f>IF(N798="základní",J798,0)</f>
        <v>0</v>
      </c>
      <c r="BF798" s="102">
        <f>IF(N798="snížená",J798,0)</f>
        <v>0</v>
      </c>
      <c r="BG798" s="102">
        <f>IF(N798="zákl. přenesená",J798,0)</f>
        <v>0</v>
      </c>
      <c r="BH798" s="102">
        <f>IF(N798="sníž. přenesená",J798,0)</f>
        <v>0</v>
      </c>
      <c r="BI798" s="102">
        <f>IF(N798="nulová",J798,0)</f>
        <v>0</v>
      </c>
      <c r="BJ798" s="11" t="s">
        <v>82</v>
      </c>
      <c r="BK798" s="102">
        <f>ROUND(I798*H798,2)</f>
        <v>0</v>
      </c>
      <c r="BL798" s="11" t="s">
        <v>103</v>
      </c>
      <c r="BM798" s="101" t="s">
        <v>1240</v>
      </c>
    </row>
    <row r="799" spans="2:65" s="18" customFormat="1" ht="19.5">
      <c r="B799" s="19"/>
      <c r="D799" s="103" t="s">
        <v>89</v>
      </c>
      <c r="F799" s="104" t="s">
        <v>1241</v>
      </c>
      <c r="I799" s="105"/>
      <c r="L799" s="19"/>
      <c r="M799" s="106"/>
      <c r="T799" s="107"/>
      <c r="AT799" s="11" t="s">
        <v>89</v>
      </c>
      <c r="AU799" s="11" t="s">
        <v>96</v>
      </c>
    </row>
    <row r="800" spans="2:65" s="166" customFormat="1">
      <c r="B800" s="167"/>
      <c r="D800" s="103" t="s">
        <v>456</v>
      </c>
      <c r="E800" s="168" t="s">
        <v>17</v>
      </c>
      <c r="F800" s="169" t="s">
        <v>1101</v>
      </c>
      <c r="H800" s="168" t="s">
        <v>17</v>
      </c>
      <c r="I800" s="170"/>
      <c r="L800" s="167"/>
      <c r="M800" s="171"/>
      <c r="T800" s="172"/>
      <c r="AT800" s="168" t="s">
        <v>456</v>
      </c>
      <c r="AU800" s="168" t="s">
        <v>96</v>
      </c>
      <c r="AV800" s="166" t="s">
        <v>82</v>
      </c>
      <c r="AW800" s="166" t="s">
        <v>197</v>
      </c>
      <c r="AX800" s="166" t="s">
        <v>78</v>
      </c>
      <c r="AY800" s="168" t="s">
        <v>79</v>
      </c>
    </row>
    <row r="801" spans="2:65" s="173" customFormat="1">
      <c r="B801" s="174"/>
      <c r="D801" s="103" t="s">
        <v>456</v>
      </c>
      <c r="E801" s="175" t="s">
        <v>17</v>
      </c>
      <c r="F801" s="176" t="s">
        <v>1242</v>
      </c>
      <c r="H801" s="177">
        <v>3.734</v>
      </c>
      <c r="I801" s="178"/>
      <c r="L801" s="174"/>
      <c r="M801" s="179"/>
      <c r="T801" s="180"/>
      <c r="AT801" s="175" t="s">
        <v>456</v>
      </c>
      <c r="AU801" s="175" t="s">
        <v>96</v>
      </c>
      <c r="AV801" s="173" t="s">
        <v>9</v>
      </c>
      <c r="AW801" s="173" t="s">
        <v>197</v>
      </c>
      <c r="AX801" s="173" t="s">
        <v>82</v>
      </c>
      <c r="AY801" s="175" t="s">
        <v>79</v>
      </c>
    </row>
    <row r="802" spans="2:65" s="18" customFormat="1" ht="37.9" customHeight="1">
      <c r="B802" s="19"/>
      <c r="C802" s="90" t="s">
        <v>1243</v>
      </c>
      <c r="D802" s="90" t="s">
        <v>83</v>
      </c>
      <c r="E802" s="91" t="s">
        <v>1244</v>
      </c>
      <c r="F802" s="92" t="s">
        <v>1245</v>
      </c>
      <c r="G802" s="93" t="s">
        <v>461</v>
      </c>
      <c r="H802" s="94">
        <v>24.466000000000001</v>
      </c>
      <c r="I802" s="95"/>
      <c r="J802" s="96">
        <f>ROUND(I802*H802,2)</f>
        <v>0</v>
      </c>
      <c r="K802" s="92" t="s">
        <v>453</v>
      </c>
      <c r="L802" s="19"/>
      <c r="M802" s="97" t="s">
        <v>17</v>
      </c>
      <c r="N802" s="98" t="s">
        <v>35</v>
      </c>
      <c r="P802" s="99">
        <f>O802*H802</f>
        <v>0</v>
      </c>
      <c r="Q802" s="99">
        <v>0</v>
      </c>
      <c r="R802" s="99">
        <f>Q802*H802</f>
        <v>0</v>
      </c>
      <c r="S802" s="99">
        <v>2.2000000000000002</v>
      </c>
      <c r="T802" s="100">
        <f>S802*H802</f>
        <v>53.825200000000009</v>
      </c>
      <c r="AR802" s="101" t="s">
        <v>103</v>
      </c>
      <c r="AT802" s="101" t="s">
        <v>83</v>
      </c>
      <c r="AU802" s="101" t="s">
        <v>96</v>
      </c>
      <c r="AY802" s="11" t="s">
        <v>79</v>
      </c>
      <c r="BE802" s="102">
        <f>IF(N802="základní",J802,0)</f>
        <v>0</v>
      </c>
      <c r="BF802" s="102">
        <f>IF(N802="snížená",J802,0)</f>
        <v>0</v>
      </c>
      <c r="BG802" s="102">
        <f>IF(N802="zákl. přenesená",J802,0)</f>
        <v>0</v>
      </c>
      <c r="BH802" s="102">
        <f>IF(N802="sníž. přenesená",J802,0)</f>
        <v>0</v>
      </c>
      <c r="BI802" s="102">
        <f>IF(N802="nulová",J802,0)</f>
        <v>0</v>
      </c>
      <c r="BJ802" s="11" t="s">
        <v>82</v>
      </c>
      <c r="BK802" s="102">
        <f>ROUND(I802*H802,2)</f>
        <v>0</v>
      </c>
      <c r="BL802" s="11" t="s">
        <v>103</v>
      </c>
      <c r="BM802" s="101" t="s">
        <v>1246</v>
      </c>
    </row>
    <row r="803" spans="2:65" s="18" customFormat="1" ht="19.5">
      <c r="B803" s="19"/>
      <c r="D803" s="103" t="s">
        <v>89</v>
      </c>
      <c r="F803" s="104" t="s">
        <v>1247</v>
      </c>
      <c r="I803" s="105"/>
      <c r="L803" s="19"/>
      <c r="M803" s="106"/>
      <c r="T803" s="107"/>
      <c r="AT803" s="11" t="s">
        <v>89</v>
      </c>
      <c r="AU803" s="11" t="s">
        <v>96</v>
      </c>
    </row>
    <row r="804" spans="2:65" s="166" customFormat="1">
      <c r="B804" s="167"/>
      <c r="D804" s="103" t="s">
        <v>456</v>
      </c>
      <c r="E804" s="168" t="s">
        <v>17</v>
      </c>
      <c r="F804" s="169" t="s">
        <v>470</v>
      </c>
      <c r="H804" s="168" t="s">
        <v>17</v>
      </c>
      <c r="I804" s="170"/>
      <c r="L804" s="167"/>
      <c r="M804" s="171"/>
      <c r="T804" s="172"/>
      <c r="AT804" s="168" t="s">
        <v>456</v>
      </c>
      <c r="AU804" s="168" t="s">
        <v>96</v>
      </c>
      <c r="AV804" s="166" t="s">
        <v>82</v>
      </c>
      <c r="AW804" s="166" t="s">
        <v>197</v>
      </c>
      <c r="AX804" s="166" t="s">
        <v>78</v>
      </c>
      <c r="AY804" s="168" t="s">
        <v>79</v>
      </c>
    </row>
    <row r="805" spans="2:65" s="173" customFormat="1">
      <c r="B805" s="174"/>
      <c r="D805" s="103" t="s">
        <v>456</v>
      </c>
      <c r="E805" s="175" t="s">
        <v>17</v>
      </c>
      <c r="F805" s="176" t="s">
        <v>1248</v>
      </c>
      <c r="H805" s="177">
        <v>23.32</v>
      </c>
      <c r="I805" s="178"/>
      <c r="L805" s="174"/>
      <c r="M805" s="179"/>
      <c r="T805" s="180"/>
      <c r="AT805" s="175" t="s">
        <v>456</v>
      </c>
      <c r="AU805" s="175" t="s">
        <v>96</v>
      </c>
      <c r="AV805" s="173" t="s">
        <v>9</v>
      </c>
      <c r="AW805" s="173" t="s">
        <v>197</v>
      </c>
      <c r="AX805" s="173" t="s">
        <v>78</v>
      </c>
      <c r="AY805" s="175" t="s">
        <v>79</v>
      </c>
    </row>
    <row r="806" spans="2:65" s="166" customFormat="1">
      <c r="B806" s="167"/>
      <c r="D806" s="103" t="s">
        <v>456</v>
      </c>
      <c r="E806" s="168" t="s">
        <v>17</v>
      </c>
      <c r="F806" s="169" t="s">
        <v>1249</v>
      </c>
      <c r="H806" s="168" t="s">
        <v>17</v>
      </c>
      <c r="I806" s="170"/>
      <c r="L806" s="167"/>
      <c r="M806" s="171"/>
      <c r="T806" s="172"/>
      <c r="AT806" s="168" t="s">
        <v>456</v>
      </c>
      <c r="AU806" s="168" t="s">
        <v>96</v>
      </c>
      <c r="AV806" s="166" t="s">
        <v>82</v>
      </c>
      <c r="AW806" s="166" t="s">
        <v>197</v>
      </c>
      <c r="AX806" s="166" t="s">
        <v>78</v>
      </c>
      <c r="AY806" s="168" t="s">
        <v>79</v>
      </c>
    </row>
    <row r="807" spans="2:65" s="173" customFormat="1">
      <c r="B807" s="174"/>
      <c r="D807" s="103" t="s">
        <v>456</v>
      </c>
      <c r="E807" s="175" t="s">
        <v>17</v>
      </c>
      <c r="F807" s="176" t="s">
        <v>1250</v>
      </c>
      <c r="H807" s="177">
        <v>1.1459999999999999</v>
      </c>
      <c r="I807" s="178"/>
      <c r="L807" s="174"/>
      <c r="M807" s="179"/>
      <c r="T807" s="180"/>
      <c r="AT807" s="175" t="s">
        <v>456</v>
      </c>
      <c r="AU807" s="175" t="s">
        <v>96</v>
      </c>
      <c r="AV807" s="173" t="s">
        <v>9</v>
      </c>
      <c r="AW807" s="173" t="s">
        <v>197</v>
      </c>
      <c r="AX807" s="173" t="s">
        <v>78</v>
      </c>
      <c r="AY807" s="175" t="s">
        <v>79</v>
      </c>
    </row>
    <row r="808" spans="2:65" s="181" customFormat="1">
      <c r="B808" s="182"/>
      <c r="D808" s="103" t="s">
        <v>456</v>
      </c>
      <c r="E808" s="183" t="s">
        <v>17</v>
      </c>
      <c r="F808" s="184" t="s">
        <v>491</v>
      </c>
      <c r="H808" s="185">
        <v>24.466000000000001</v>
      </c>
      <c r="I808" s="186"/>
      <c r="L808" s="182"/>
      <c r="M808" s="187"/>
      <c r="T808" s="188"/>
      <c r="AT808" s="183" t="s">
        <v>456</v>
      </c>
      <c r="AU808" s="183" t="s">
        <v>96</v>
      </c>
      <c r="AV808" s="181" t="s">
        <v>103</v>
      </c>
      <c r="AW808" s="181" t="s">
        <v>197</v>
      </c>
      <c r="AX808" s="181" t="s">
        <v>82</v>
      </c>
      <c r="AY808" s="183" t="s">
        <v>79</v>
      </c>
    </row>
    <row r="809" spans="2:65" s="18" customFormat="1" ht="33" customHeight="1">
      <c r="B809" s="19"/>
      <c r="C809" s="90" t="s">
        <v>1251</v>
      </c>
      <c r="D809" s="90" t="s">
        <v>83</v>
      </c>
      <c r="E809" s="91" t="s">
        <v>1252</v>
      </c>
      <c r="F809" s="92" t="s">
        <v>1253</v>
      </c>
      <c r="G809" s="93" t="s">
        <v>461</v>
      </c>
      <c r="H809" s="94">
        <v>40.530999999999999</v>
      </c>
      <c r="I809" s="95"/>
      <c r="J809" s="96">
        <f>ROUND(I809*H809,2)</f>
        <v>0</v>
      </c>
      <c r="K809" s="92" t="s">
        <v>453</v>
      </c>
      <c r="L809" s="19"/>
      <c r="M809" s="97" t="s">
        <v>17</v>
      </c>
      <c r="N809" s="98" t="s">
        <v>35</v>
      </c>
      <c r="P809" s="99">
        <f>O809*H809</f>
        <v>0</v>
      </c>
      <c r="Q809" s="99">
        <v>0</v>
      </c>
      <c r="R809" s="99">
        <f>Q809*H809</f>
        <v>0</v>
      </c>
      <c r="S809" s="99">
        <v>2.2000000000000002</v>
      </c>
      <c r="T809" s="100">
        <f>S809*H809</f>
        <v>89.168199999999999</v>
      </c>
      <c r="AR809" s="101" t="s">
        <v>103</v>
      </c>
      <c r="AT809" s="101" t="s">
        <v>83</v>
      </c>
      <c r="AU809" s="101" t="s">
        <v>96</v>
      </c>
      <c r="AY809" s="11" t="s">
        <v>79</v>
      </c>
      <c r="BE809" s="102">
        <f>IF(N809="základní",J809,0)</f>
        <v>0</v>
      </c>
      <c r="BF809" s="102">
        <f>IF(N809="snížená",J809,0)</f>
        <v>0</v>
      </c>
      <c r="BG809" s="102">
        <f>IF(N809="zákl. přenesená",J809,0)</f>
        <v>0</v>
      </c>
      <c r="BH809" s="102">
        <f>IF(N809="sníž. přenesená",J809,0)</f>
        <v>0</v>
      </c>
      <c r="BI809" s="102">
        <f>IF(N809="nulová",J809,0)</f>
        <v>0</v>
      </c>
      <c r="BJ809" s="11" t="s">
        <v>82</v>
      </c>
      <c r="BK809" s="102">
        <f>ROUND(I809*H809,2)</f>
        <v>0</v>
      </c>
      <c r="BL809" s="11" t="s">
        <v>103</v>
      </c>
      <c r="BM809" s="101" t="s">
        <v>1254</v>
      </c>
    </row>
    <row r="810" spans="2:65" s="18" customFormat="1" ht="19.5">
      <c r="B810" s="19"/>
      <c r="D810" s="103" t="s">
        <v>89</v>
      </c>
      <c r="F810" s="104" t="s">
        <v>1255</v>
      </c>
      <c r="I810" s="105"/>
      <c r="L810" s="19"/>
      <c r="M810" s="106"/>
      <c r="T810" s="107"/>
      <c r="AT810" s="11" t="s">
        <v>89</v>
      </c>
      <c r="AU810" s="11" t="s">
        <v>96</v>
      </c>
    </row>
    <row r="811" spans="2:65" s="166" customFormat="1">
      <c r="B811" s="167"/>
      <c r="D811" s="103" t="s">
        <v>456</v>
      </c>
      <c r="E811" s="168" t="s">
        <v>17</v>
      </c>
      <c r="F811" s="169" t="s">
        <v>1256</v>
      </c>
      <c r="H811" s="168" t="s">
        <v>17</v>
      </c>
      <c r="I811" s="170"/>
      <c r="L811" s="167"/>
      <c r="M811" s="171"/>
      <c r="T811" s="172"/>
      <c r="AT811" s="168" t="s">
        <v>456</v>
      </c>
      <c r="AU811" s="168" t="s">
        <v>96</v>
      </c>
      <c r="AV811" s="166" t="s">
        <v>82</v>
      </c>
      <c r="AW811" s="166" t="s">
        <v>197</v>
      </c>
      <c r="AX811" s="166" t="s">
        <v>78</v>
      </c>
      <c r="AY811" s="168" t="s">
        <v>79</v>
      </c>
    </row>
    <row r="812" spans="2:65" s="173" customFormat="1">
      <c r="B812" s="174"/>
      <c r="D812" s="103" t="s">
        <v>456</v>
      </c>
      <c r="E812" s="175" t="s">
        <v>17</v>
      </c>
      <c r="F812" s="176" t="s">
        <v>1257</v>
      </c>
      <c r="H812" s="177">
        <v>22.486000000000001</v>
      </c>
      <c r="I812" s="178"/>
      <c r="L812" s="174"/>
      <c r="M812" s="179"/>
      <c r="T812" s="180"/>
      <c r="AT812" s="175" t="s">
        <v>456</v>
      </c>
      <c r="AU812" s="175" t="s">
        <v>96</v>
      </c>
      <c r="AV812" s="173" t="s">
        <v>9</v>
      </c>
      <c r="AW812" s="173" t="s">
        <v>197</v>
      </c>
      <c r="AX812" s="173" t="s">
        <v>78</v>
      </c>
      <c r="AY812" s="175" t="s">
        <v>79</v>
      </c>
    </row>
    <row r="813" spans="2:65" s="173" customFormat="1">
      <c r="B813" s="174"/>
      <c r="D813" s="103" t="s">
        <v>456</v>
      </c>
      <c r="E813" s="175" t="s">
        <v>17</v>
      </c>
      <c r="F813" s="176" t="s">
        <v>1258</v>
      </c>
      <c r="H813" s="177">
        <v>18.045000000000002</v>
      </c>
      <c r="I813" s="178"/>
      <c r="L813" s="174"/>
      <c r="M813" s="179"/>
      <c r="T813" s="180"/>
      <c r="AT813" s="175" t="s">
        <v>456</v>
      </c>
      <c r="AU813" s="175" t="s">
        <v>96</v>
      </c>
      <c r="AV813" s="173" t="s">
        <v>9</v>
      </c>
      <c r="AW813" s="173" t="s">
        <v>197</v>
      </c>
      <c r="AX813" s="173" t="s">
        <v>78</v>
      </c>
      <c r="AY813" s="175" t="s">
        <v>79</v>
      </c>
    </row>
    <row r="814" spans="2:65" s="181" customFormat="1">
      <c r="B814" s="182"/>
      <c r="D814" s="103" t="s">
        <v>456</v>
      </c>
      <c r="E814" s="183" t="s">
        <v>17</v>
      </c>
      <c r="F814" s="184" t="s">
        <v>491</v>
      </c>
      <c r="H814" s="185">
        <v>40.530999999999999</v>
      </c>
      <c r="I814" s="186"/>
      <c r="L814" s="182"/>
      <c r="M814" s="187"/>
      <c r="T814" s="188"/>
      <c r="AT814" s="183" t="s">
        <v>456</v>
      </c>
      <c r="AU814" s="183" t="s">
        <v>96</v>
      </c>
      <c r="AV814" s="181" t="s">
        <v>103</v>
      </c>
      <c r="AW814" s="181" t="s">
        <v>197</v>
      </c>
      <c r="AX814" s="181" t="s">
        <v>82</v>
      </c>
      <c r="AY814" s="183" t="s">
        <v>79</v>
      </c>
    </row>
    <row r="815" spans="2:65" s="18" customFormat="1" ht="24.2" customHeight="1">
      <c r="B815" s="19"/>
      <c r="C815" s="90" t="s">
        <v>1259</v>
      </c>
      <c r="D815" s="90" t="s">
        <v>83</v>
      </c>
      <c r="E815" s="91" t="s">
        <v>1260</v>
      </c>
      <c r="F815" s="92" t="s">
        <v>1261</v>
      </c>
      <c r="G815" s="93" t="s">
        <v>461</v>
      </c>
      <c r="H815" s="94">
        <v>4.01</v>
      </c>
      <c r="I815" s="95"/>
      <c r="J815" s="96">
        <f>ROUND(I815*H815,2)</f>
        <v>0</v>
      </c>
      <c r="K815" s="92" t="s">
        <v>453</v>
      </c>
      <c r="L815" s="19"/>
      <c r="M815" s="97" t="s">
        <v>17</v>
      </c>
      <c r="N815" s="98" t="s">
        <v>35</v>
      </c>
      <c r="P815" s="99">
        <f>O815*H815</f>
        <v>0</v>
      </c>
      <c r="Q815" s="99">
        <v>0</v>
      </c>
      <c r="R815" s="99">
        <f>Q815*H815</f>
        <v>0</v>
      </c>
      <c r="S815" s="99">
        <v>1.4</v>
      </c>
      <c r="T815" s="100">
        <f>S815*H815</f>
        <v>5.613999999999999</v>
      </c>
      <c r="AR815" s="101" t="s">
        <v>103</v>
      </c>
      <c r="AT815" s="101" t="s">
        <v>83</v>
      </c>
      <c r="AU815" s="101" t="s">
        <v>96</v>
      </c>
      <c r="AY815" s="11" t="s">
        <v>79</v>
      </c>
      <c r="BE815" s="102">
        <f>IF(N815="základní",J815,0)</f>
        <v>0</v>
      </c>
      <c r="BF815" s="102">
        <f>IF(N815="snížená",J815,0)</f>
        <v>0</v>
      </c>
      <c r="BG815" s="102">
        <f>IF(N815="zákl. přenesená",J815,0)</f>
        <v>0</v>
      </c>
      <c r="BH815" s="102">
        <f>IF(N815="sníž. přenesená",J815,0)</f>
        <v>0</v>
      </c>
      <c r="BI815" s="102">
        <f>IF(N815="nulová",J815,0)</f>
        <v>0</v>
      </c>
      <c r="BJ815" s="11" t="s">
        <v>82</v>
      </c>
      <c r="BK815" s="102">
        <f>ROUND(I815*H815,2)</f>
        <v>0</v>
      </c>
      <c r="BL815" s="11" t="s">
        <v>103</v>
      </c>
      <c r="BM815" s="101" t="s">
        <v>1262</v>
      </c>
    </row>
    <row r="816" spans="2:65" s="18" customFormat="1" ht="19.5">
      <c r="B816" s="19"/>
      <c r="D816" s="103" t="s">
        <v>89</v>
      </c>
      <c r="F816" s="104" t="s">
        <v>1263</v>
      </c>
      <c r="I816" s="105"/>
      <c r="L816" s="19"/>
      <c r="M816" s="106"/>
      <c r="T816" s="107"/>
      <c r="AT816" s="11" t="s">
        <v>89</v>
      </c>
      <c r="AU816" s="11" t="s">
        <v>96</v>
      </c>
    </row>
    <row r="817" spans="2:65" s="166" customFormat="1">
      <c r="B817" s="167"/>
      <c r="D817" s="103" t="s">
        <v>456</v>
      </c>
      <c r="E817" s="168" t="s">
        <v>17</v>
      </c>
      <c r="F817" s="169" t="s">
        <v>1264</v>
      </c>
      <c r="H817" s="168" t="s">
        <v>17</v>
      </c>
      <c r="I817" s="170"/>
      <c r="L817" s="167"/>
      <c r="M817" s="171"/>
      <c r="T817" s="172"/>
      <c r="AT817" s="168" t="s">
        <v>456</v>
      </c>
      <c r="AU817" s="168" t="s">
        <v>96</v>
      </c>
      <c r="AV817" s="166" t="s">
        <v>82</v>
      </c>
      <c r="AW817" s="166" t="s">
        <v>197</v>
      </c>
      <c r="AX817" s="166" t="s">
        <v>78</v>
      </c>
      <c r="AY817" s="168" t="s">
        <v>79</v>
      </c>
    </row>
    <row r="818" spans="2:65" s="173" customFormat="1">
      <c r="B818" s="174"/>
      <c r="D818" s="103" t="s">
        <v>456</v>
      </c>
      <c r="E818" s="175" t="s">
        <v>17</v>
      </c>
      <c r="F818" s="176" t="s">
        <v>1265</v>
      </c>
      <c r="H818" s="177">
        <v>4.01</v>
      </c>
      <c r="I818" s="178"/>
      <c r="L818" s="174"/>
      <c r="M818" s="179"/>
      <c r="T818" s="180"/>
      <c r="AT818" s="175" t="s">
        <v>456</v>
      </c>
      <c r="AU818" s="175" t="s">
        <v>96</v>
      </c>
      <c r="AV818" s="173" t="s">
        <v>9</v>
      </c>
      <c r="AW818" s="173" t="s">
        <v>197</v>
      </c>
      <c r="AX818" s="173" t="s">
        <v>82</v>
      </c>
      <c r="AY818" s="175" t="s">
        <v>79</v>
      </c>
    </row>
    <row r="819" spans="2:65" s="18" customFormat="1" ht="21.75" customHeight="1">
      <c r="B819" s="19"/>
      <c r="C819" s="90" t="s">
        <v>1266</v>
      </c>
      <c r="D819" s="90" t="s">
        <v>83</v>
      </c>
      <c r="E819" s="91" t="s">
        <v>1267</v>
      </c>
      <c r="F819" s="92" t="s">
        <v>1268</v>
      </c>
      <c r="G819" s="93" t="s">
        <v>452</v>
      </c>
      <c r="H819" s="94">
        <v>5.4539999999999997</v>
      </c>
      <c r="I819" s="95"/>
      <c r="J819" s="96">
        <f>ROUND(I819*H819,2)</f>
        <v>0</v>
      </c>
      <c r="K819" s="92" t="s">
        <v>453</v>
      </c>
      <c r="L819" s="19"/>
      <c r="M819" s="97" t="s">
        <v>17</v>
      </c>
      <c r="N819" s="98" t="s">
        <v>35</v>
      </c>
      <c r="P819" s="99">
        <f>O819*H819</f>
        <v>0</v>
      </c>
      <c r="Q819" s="99">
        <v>0</v>
      </c>
      <c r="R819" s="99">
        <f>Q819*H819</f>
        <v>0</v>
      </c>
      <c r="S819" s="99">
        <v>7.5999999999999998E-2</v>
      </c>
      <c r="T819" s="100">
        <f>S819*H819</f>
        <v>0.41450399999999998</v>
      </c>
      <c r="AR819" s="101" t="s">
        <v>103</v>
      </c>
      <c r="AT819" s="101" t="s">
        <v>83</v>
      </c>
      <c r="AU819" s="101" t="s">
        <v>96</v>
      </c>
      <c r="AY819" s="11" t="s">
        <v>79</v>
      </c>
      <c r="BE819" s="102">
        <f>IF(N819="základní",J819,0)</f>
        <v>0</v>
      </c>
      <c r="BF819" s="102">
        <f>IF(N819="snížená",J819,0)</f>
        <v>0</v>
      </c>
      <c r="BG819" s="102">
        <f>IF(N819="zákl. přenesená",J819,0)</f>
        <v>0</v>
      </c>
      <c r="BH819" s="102">
        <f>IF(N819="sníž. přenesená",J819,0)</f>
        <v>0</v>
      </c>
      <c r="BI819" s="102">
        <f>IF(N819="nulová",J819,0)</f>
        <v>0</v>
      </c>
      <c r="BJ819" s="11" t="s">
        <v>82</v>
      </c>
      <c r="BK819" s="102">
        <f>ROUND(I819*H819,2)</f>
        <v>0</v>
      </c>
      <c r="BL819" s="11" t="s">
        <v>103</v>
      </c>
      <c r="BM819" s="101" t="s">
        <v>1269</v>
      </c>
    </row>
    <row r="820" spans="2:65" s="18" customFormat="1" ht="19.5">
      <c r="B820" s="19"/>
      <c r="D820" s="103" t="s">
        <v>89</v>
      </c>
      <c r="F820" s="104" t="s">
        <v>1270</v>
      </c>
      <c r="I820" s="105"/>
      <c r="L820" s="19"/>
      <c r="M820" s="106"/>
      <c r="T820" s="107"/>
      <c r="AT820" s="11" t="s">
        <v>89</v>
      </c>
      <c r="AU820" s="11" t="s">
        <v>96</v>
      </c>
    </row>
    <row r="821" spans="2:65" s="18" customFormat="1" ht="29.25">
      <c r="B821" s="19"/>
      <c r="D821" s="103" t="s">
        <v>90</v>
      </c>
      <c r="F821" s="108" t="s">
        <v>1271</v>
      </c>
      <c r="I821" s="105"/>
      <c r="L821" s="19"/>
      <c r="M821" s="106"/>
      <c r="T821" s="107"/>
      <c r="AT821" s="11" t="s">
        <v>90</v>
      </c>
      <c r="AU821" s="11" t="s">
        <v>96</v>
      </c>
    </row>
    <row r="822" spans="2:65" s="166" customFormat="1">
      <c r="B822" s="167"/>
      <c r="D822" s="103" t="s">
        <v>456</v>
      </c>
      <c r="E822" s="168" t="s">
        <v>17</v>
      </c>
      <c r="F822" s="169" t="s">
        <v>1101</v>
      </c>
      <c r="H822" s="168" t="s">
        <v>17</v>
      </c>
      <c r="I822" s="170"/>
      <c r="L822" s="167"/>
      <c r="M822" s="171"/>
      <c r="T822" s="172"/>
      <c r="AT822" s="168" t="s">
        <v>456</v>
      </c>
      <c r="AU822" s="168" t="s">
        <v>96</v>
      </c>
      <c r="AV822" s="166" t="s">
        <v>82</v>
      </c>
      <c r="AW822" s="166" t="s">
        <v>197</v>
      </c>
      <c r="AX822" s="166" t="s">
        <v>78</v>
      </c>
      <c r="AY822" s="168" t="s">
        <v>79</v>
      </c>
    </row>
    <row r="823" spans="2:65" s="173" customFormat="1">
      <c r="B823" s="174"/>
      <c r="D823" s="103" t="s">
        <v>456</v>
      </c>
      <c r="E823" s="175" t="s">
        <v>17</v>
      </c>
      <c r="F823" s="176" t="s">
        <v>1272</v>
      </c>
      <c r="H823" s="177">
        <v>5.4539999999999997</v>
      </c>
      <c r="I823" s="178"/>
      <c r="L823" s="174"/>
      <c r="M823" s="179"/>
      <c r="T823" s="180"/>
      <c r="AT823" s="175" t="s">
        <v>456</v>
      </c>
      <c r="AU823" s="175" t="s">
        <v>96</v>
      </c>
      <c r="AV823" s="173" t="s">
        <v>9</v>
      </c>
      <c r="AW823" s="173" t="s">
        <v>197</v>
      </c>
      <c r="AX823" s="173" t="s">
        <v>82</v>
      </c>
      <c r="AY823" s="175" t="s">
        <v>79</v>
      </c>
    </row>
    <row r="824" spans="2:65" s="18" customFormat="1" ht="21.75" customHeight="1">
      <c r="B824" s="19"/>
      <c r="C824" s="90" t="s">
        <v>1273</v>
      </c>
      <c r="D824" s="90" t="s">
        <v>83</v>
      </c>
      <c r="E824" s="91" t="s">
        <v>1274</v>
      </c>
      <c r="F824" s="92" t="s">
        <v>1275</v>
      </c>
      <c r="G824" s="93" t="s">
        <v>452</v>
      </c>
      <c r="H824" s="94">
        <v>9.3930000000000007</v>
      </c>
      <c r="I824" s="95"/>
      <c r="J824" s="96">
        <f>ROUND(I824*H824,2)</f>
        <v>0</v>
      </c>
      <c r="K824" s="92" t="s">
        <v>453</v>
      </c>
      <c r="L824" s="19"/>
      <c r="M824" s="97" t="s">
        <v>17</v>
      </c>
      <c r="N824" s="98" t="s">
        <v>35</v>
      </c>
      <c r="P824" s="99">
        <f>O824*H824</f>
        <v>0</v>
      </c>
      <c r="Q824" s="99">
        <v>0</v>
      </c>
      <c r="R824" s="99">
        <f>Q824*H824</f>
        <v>0</v>
      </c>
      <c r="S824" s="99">
        <v>6.3E-2</v>
      </c>
      <c r="T824" s="100">
        <f>S824*H824</f>
        <v>0.59175900000000003</v>
      </c>
      <c r="AR824" s="101" t="s">
        <v>103</v>
      </c>
      <c r="AT824" s="101" t="s">
        <v>83</v>
      </c>
      <c r="AU824" s="101" t="s">
        <v>96</v>
      </c>
      <c r="AY824" s="11" t="s">
        <v>79</v>
      </c>
      <c r="BE824" s="102">
        <f>IF(N824="základní",J824,0)</f>
        <v>0</v>
      </c>
      <c r="BF824" s="102">
        <f>IF(N824="snížená",J824,0)</f>
        <v>0</v>
      </c>
      <c r="BG824" s="102">
        <f>IF(N824="zákl. přenesená",J824,0)</f>
        <v>0</v>
      </c>
      <c r="BH824" s="102">
        <f>IF(N824="sníž. přenesená",J824,0)</f>
        <v>0</v>
      </c>
      <c r="BI824" s="102">
        <f>IF(N824="nulová",J824,0)</f>
        <v>0</v>
      </c>
      <c r="BJ824" s="11" t="s">
        <v>82</v>
      </c>
      <c r="BK824" s="102">
        <f>ROUND(I824*H824,2)</f>
        <v>0</v>
      </c>
      <c r="BL824" s="11" t="s">
        <v>103</v>
      </c>
      <c r="BM824" s="101" t="s">
        <v>1276</v>
      </c>
    </row>
    <row r="825" spans="2:65" s="18" customFormat="1" ht="19.5">
      <c r="B825" s="19"/>
      <c r="D825" s="103" t="s">
        <v>89</v>
      </c>
      <c r="F825" s="104" t="s">
        <v>1277</v>
      </c>
      <c r="I825" s="105"/>
      <c r="L825" s="19"/>
      <c r="M825" s="106"/>
      <c r="T825" s="107"/>
      <c r="AT825" s="11" t="s">
        <v>89</v>
      </c>
      <c r="AU825" s="11" t="s">
        <v>96</v>
      </c>
    </row>
    <row r="826" spans="2:65" s="18" customFormat="1" ht="29.25">
      <c r="B826" s="19"/>
      <c r="D826" s="103" t="s">
        <v>90</v>
      </c>
      <c r="F826" s="108" t="s">
        <v>1271</v>
      </c>
      <c r="I826" s="105"/>
      <c r="L826" s="19"/>
      <c r="M826" s="106"/>
      <c r="T826" s="107"/>
      <c r="AT826" s="11" t="s">
        <v>90</v>
      </c>
      <c r="AU826" s="11" t="s">
        <v>96</v>
      </c>
    </row>
    <row r="827" spans="2:65" s="166" customFormat="1">
      <c r="B827" s="167"/>
      <c r="D827" s="103" t="s">
        <v>456</v>
      </c>
      <c r="E827" s="168" t="s">
        <v>17</v>
      </c>
      <c r="F827" s="169" t="s">
        <v>1101</v>
      </c>
      <c r="H827" s="168" t="s">
        <v>17</v>
      </c>
      <c r="I827" s="170"/>
      <c r="L827" s="167"/>
      <c r="M827" s="171"/>
      <c r="T827" s="172"/>
      <c r="AT827" s="168" t="s">
        <v>456</v>
      </c>
      <c r="AU827" s="168" t="s">
        <v>96</v>
      </c>
      <c r="AV827" s="166" t="s">
        <v>82</v>
      </c>
      <c r="AW827" s="166" t="s">
        <v>197</v>
      </c>
      <c r="AX827" s="166" t="s">
        <v>78</v>
      </c>
      <c r="AY827" s="168" t="s">
        <v>79</v>
      </c>
    </row>
    <row r="828" spans="2:65" s="173" customFormat="1">
      <c r="B828" s="174"/>
      <c r="D828" s="103" t="s">
        <v>456</v>
      </c>
      <c r="E828" s="175" t="s">
        <v>17</v>
      </c>
      <c r="F828" s="176" t="s">
        <v>1278</v>
      </c>
      <c r="H828" s="177">
        <v>2.222</v>
      </c>
      <c r="I828" s="178"/>
      <c r="L828" s="174"/>
      <c r="M828" s="179"/>
      <c r="T828" s="180"/>
      <c r="AT828" s="175" t="s">
        <v>456</v>
      </c>
      <c r="AU828" s="175" t="s">
        <v>96</v>
      </c>
      <c r="AV828" s="173" t="s">
        <v>9</v>
      </c>
      <c r="AW828" s="173" t="s">
        <v>197</v>
      </c>
      <c r="AX828" s="173" t="s">
        <v>78</v>
      </c>
      <c r="AY828" s="175" t="s">
        <v>79</v>
      </c>
    </row>
    <row r="829" spans="2:65" s="166" customFormat="1">
      <c r="B829" s="167"/>
      <c r="D829" s="103" t="s">
        <v>456</v>
      </c>
      <c r="E829" s="168" t="s">
        <v>17</v>
      </c>
      <c r="F829" s="169" t="s">
        <v>1103</v>
      </c>
      <c r="H829" s="168" t="s">
        <v>17</v>
      </c>
      <c r="I829" s="170"/>
      <c r="L829" s="167"/>
      <c r="M829" s="171"/>
      <c r="T829" s="172"/>
      <c r="AT829" s="168" t="s">
        <v>456</v>
      </c>
      <c r="AU829" s="168" t="s">
        <v>96</v>
      </c>
      <c r="AV829" s="166" t="s">
        <v>82</v>
      </c>
      <c r="AW829" s="166" t="s">
        <v>197</v>
      </c>
      <c r="AX829" s="166" t="s">
        <v>78</v>
      </c>
      <c r="AY829" s="168" t="s">
        <v>79</v>
      </c>
    </row>
    <row r="830" spans="2:65" s="173" customFormat="1">
      <c r="B830" s="174"/>
      <c r="D830" s="103" t="s">
        <v>456</v>
      </c>
      <c r="E830" s="175" t="s">
        <v>17</v>
      </c>
      <c r="F830" s="176" t="s">
        <v>1279</v>
      </c>
      <c r="H830" s="177">
        <v>4.04</v>
      </c>
      <c r="I830" s="178"/>
      <c r="L830" s="174"/>
      <c r="M830" s="179"/>
      <c r="T830" s="180"/>
      <c r="AT830" s="175" t="s">
        <v>456</v>
      </c>
      <c r="AU830" s="175" t="s">
        <v>96</v>
      </c>
      <c r="AV830" s="173" t="s">
        <v>9</v>
      </c>
      <c r="AW830" s="173" t="s">
        <v>197</v>
      </c>
      <c r="AX830" s="173" t="s">
        <v>78</v>
      </c>
      <c r="AY830" s="175" t="s">
        <v>79</v>
      </c>
    </row>
    <row r="831" spans="2:65" s="173" customFormat="1">
      <c r="B831" s="174"/>
      <c r="D831" s="103" t="s">
        <v>456</v>
      </c>
      <c r="E831" s="175" t="s">
        <v>17</v>
      </c>
      <c r="F831" s="176" t="s">
        <v>1280</v>
      </c>
      <c r="H831" s="177">
        <v>3.1309999999999998</v>
      </c>
      <c r="I831" s="178"/>
      <c r="L831" s="174"/>
      <c r="M831" s="179"/>
      <c r="T831" s="180"/>
      <c r="AT831" s="175" t="s">
        <v>456</v>
      </c>
      <c r="AU831" s="175" t="s">
        <v>96</v>
      </c>
      <c r="AV831" s="173" t="s">
        <v>9</v>
      </c>
      <c r="AW831" s="173" t="s">
        <v>197</v>
      </c>
      <c r="AX831" s="173" t="s">
        <v>78</v>
      </c>
      <c r="AY831" s="175" t="s">
        <v>79</v>
      </c>
    </row>
    <row r="832" spans="2:65" s="181" customFormat="1">
      <c r="B832" s="182"/>
      <c r="D832" s="103" t="s">
        <v>456</v>
      </c>
      <c r="E832" s="183" t="s">
        <v>17</v>
      </c>
      <c r="F832" s="184" t="s">
        <v>491</v>
      </c>
      <c r="H832" s="185">
        <v>9.3930000000000007</v>
      </c>
      <c r="I832" s="186"/>
      <c r="L832" s="182"/>
      <c r="M832" s="187"/>
      <c r="T832" s="188"/>
      <c r="AT832" s="183" t="s">
        <v>456</v>
      </c>
      <c r="AU832" s="183" t="s">
        <v>96</v>
      </c>
      <c r="AV832" s="181" t="s">
        <v>103</v>
      </c>
      <c r="AW832" s="181" t="s">
        <v>197</v>
      </c>
      <c r="AX832" s="181" t="s">
        <v>82</v>
      </c>
      <c r="AY832" s="183" t="s">
        <v>79</v>
      </c>
    </row>
    <row r="833" spans="2:65" s="18" customFormat="1" ht="24.2" customHeight="1">
      <c r="B833" s="19"/>
      <c r="C833" s="90" t="s">
        <v>1281</v>
      </c>
      <c r="D833" s="90" t="s">
        <v>83</v>
      </c>
      <c r="E833" s="91" t="s">
        <v>1282</v>
      </c>
      <c r="F833" s="92" t="s">
        <v>1283</v>
      </c>
      <c r="G833" s="93" t="s">
        <v>452</v>
      </c>
      <c r="H833" s="94">
        <v>19.98</v>
      </c>
      <c r="I833" s="95"/>
      <c r="J833" s="96">
        <f>ROUND(I833*H833,2)</f>
        <v>0</v>
      </c>
      <c r="K833" s="92" t="s">
        <v>453</v>
      </c>
      <c r="L833" s="19"/>
      <c r="M833" s="97" t="s">
        <v>17</v>
      </c>
      <c r="N833" s="98" t="s">
        <v>35</v>
      </c>
      <c r="P833" s="99">
        <f>O833*H833</f>
        <v>0</v>
      </c>
      <c r="Q833" s="99">
        <v>0</v>
      </c>
      <c r="R833" s="99">
        <f>Q833*H833</f>
        <v>0</v>
      </c>
      <c r="S833" s="99">
        <v>7.2999999999999995E-2</v>
      </c>
      <c r="T833" s="100">
        <f>S833*H833</f>
        <v>1.4585399999999999</v>
      </c>
      <c r="AR833" s="101" t="s">
        <v>103</v>
      </c>
      <c r="AT833" s="101" t="s">
        <v>83</v>
      </c>
      <c r="AU833" s="101" t="s">
        <v>96</v>
      </c>
      <c r="AY833" s="11" t="s">
        <v>79</v>
      </c>
      <c r="BE833" s="102">
        <f>IF(N833="základní",J833,0)</f>
        <v>0</v>
      </c>
      <c r="BF833" s="102">
        <f>IF(N833="snížená",J833,0)</f>
        <v>0</v>
      </c>
      <c r="BG833" s="102">
        <f>IF(N833="zákl. přenesená",J833,0)</f>
        <v>0</v>
      </c>
      <c r="BH833" s="102">
        <f>IF(N833="sníž. přenesená",J833,0)</f>
        <v>0</v>
      </c>
      <c r="BI833" s="102">
        <f>IF(N833="nulová",J833,0)</f>
        <v>0</v>
      </c>
      <c r="BJ833" s="11" t="s">
        <v>82</v>
      </c>
      <c r="BK833" s="102">
        <f>ROUND(I833*H833,2)</f>
        <v>0</v>
      </c>
      <c r="BL833" s="11" t="s">
        <v>103</v>
      </c>
      <c r="BM833" s="101" t="s">
        <v>1284</v>
      </c>
    </row>
    <row r="834" spans="2:65" s="18" customFormat="1" ht="19.5">
      <c r="B834" s="19"/>
      <c r="D834" s="103" t="s">
        <v>89</v>
      </c>
      <c r="F834" s="104" t="s">
        <v>1285</v>
      </c>
      <c r="I834" s="105"/>
      <c r="L834" s="19"/>
      <c r="M834" s="106"/>
      <c r="T834" s="107"/>
      <c r="AT834" s="11" t="s">
        <v>89</v>
      </c>
      <c r="AU834" s="11" t="s">
        <v>96</v>
      </c>
    </row>
    <row r="835" spans="2:65" s="173" customFormat="1">
      <c r="B835" s="174"/>
      <c r="D835" s="103" t="s">
        <v>456</v>
      </c>
      <c r="E835" s="175" t="s">
        <v>17</v>
      </c>
      <c r="F835" s="176" t="s">
        <v>1286</v>
      </c>
      <c r="H835" s="177">
        <v>8.64</v>
      </c>
      <c r="I835" s="178"/>
      <c r="L835" s="174"/>
      <c r="M835" s="179"/>
      <c r="T835" s="180"/>
      <c r="AT835" s="175" t="s">
        <v>456</v>
      </c>
      <c r="AU835" s="175" t="s">
        <v>96</v>
      </c>
      <c r="AV835" s="173" t="s">
        <v>9</v>
      </c>
      <c r="AW835" s="173" t="s">
        <v>197</v>
      </c>
      <c r="AX835" s="173" t="s">
        <v>78</v>
      </c>
      <c r="AY835" s="175" t="s">
        <v>79</v>
      </c>
    </row>
    <row r="836" spans="2:65" s="173" customFormat="1">
      <c r="B836" s="174"/>
      <c r="D836" s="103" t="s">
        <v>456</v>
      </c>
      <c r="E836" s="175" t="s">
        <v>17</v>
      </c>
      <c r="F836" s="176" t="s">
        <v>1287</v>
      </c>
      <c r="H836" s="177">
        <v>11.34</v>
      </c>
      <c r="I836" s="178"/>
      <c r="L836" s="174"/>
      <c r="M836" s="179"/>
      <c r="T836" s="180"/>
      <c r="AT836" s="175" t="s">
        <v>456</v>
      </c>
      <c r="AU836" s="175" t="s">
        <v>96</v>
      </c>
      <c r="AV836" s="173" t="s">
        <v>9</v>
      </c>
      <c r="AW836" s="173" t="s">
        <v>197</v>
      </c>
      <c r="AX836" s="173" t="s">
        <v>78</v>
      </c>
      <c r="AY836" s="175" t="s">
        <v>79</v>
      </c>
    </row>
    <row r="837" spans="2:65" s="181" customFormat="1">
      <c r="B837" s="182"/>
      <c r="D837" s="103" t="s">
        <v>456</v>
      </c>
      <c r="E837" s="183" t="s">
        <v>17</v>
      </c>
      <c r="F837" s="184" t="s">
        <v>491</v>
      </c>
      <c r="H837" s="185">
        <v>19.98</v>
      </c>
      <c r="I837" s="186"/>
      <c r="L837" s="182"/>
      <c r="M837" s="187"/>
      <c r="T837" s="188"/>
      <c r="AT837" s="183" t="s">
        <v>456</v>
      </c>
      <c r="AU837" s="183" t="s">
        <v>96</v>
      </c>
      <c r="AV837" s="181" t="s">
        <v>103</v>
      </c>
      <c r="AW837" s="181" t="s">
        <v>197</v>
      </c>
      <c r="AX837" s="181" t="s">
        <v>82</v>
      </c>
      <c r="AY837" s="183" t="s">
        <v>79</v>
      </c>
    </row>
    <row r="838" spans="2:65" s="18" customFormat="1" ht="24.2" customHeight="1">
      <c r="B838" s="19"/>
      <c r="C838" s="90" t="s">
        <v>1288</v>
      </c>
      <c r="D838" s="90" t="s">
        <v>83</v>
      </c>
      <c r="E838" s="91" t="s">
        <v>1289</v>
      </c>
      <c r="F838" s="92" t="s">
        <v>1290</v>
      </c>
      <c r="G838" s="93" t="s">
        <v>452</v>
      </c>
      <c r="H838" s="94">
        <v>65.16</v>
      </c>
      <c r="I838" s="95"/>
      <c r="J838" s="96">
        <f>ROUND(I838*H838,2)</f>
        <v>0</v>
      </c>
      <c r="K838" s="92" t="s">
        <v>540</v>
      </c>
      <c r="L838" s="19"/>
      <c r="M838" s="97" t="s">
        <v>17</v>
      </c>
      <c r="N838" s="98" t="s">
        <v>35</v>
      </c>
      <c r="P838" s="99">
        <f>O838*H838</f>
        <v>0</v>
      </c>
      <c r="Q838" s="99">
        <v>0</v>
      </c>
      <c r="R838" s="99">
        <f>Q838*H838</f>
        <v>0</v>
      </c>
      <c r="S838" s="99">
        <v>5.8999999999999997E-2</v>
      </c>
      <c r="T838" s="100">
        <f>S838*H838</f>
        <v>3.8444399999999996</v>
      </c>
      <c r="AR838" s="101" t="s">
        <v>103</v>
      </c>
      <c r="AT838" s="101" t="s">
        <v>83</v>
      </c>
      <c r="AU838" s="101" t="s">
        <v>96</v>
      </c>
      <c r="AY838" s="11" t="s">
        <v>79</v>
      </c>
      <c r="BE838" s="102">
        <f>IF(N838="základní",J838,0)</f>
        <v>0</v>
      </c>
      <c r="BF838" s="102">
        <f>IF(N838="snížená",J838,0)</f>
        <v>0</v>
      </c>
      <c r="BG838" s="102">
        <f>IF(N838="zákl. přenesená",J838,0)</f>
        <v>0</v>
      </c>
      <c r="BH838" s="102">
        <f>IF(N838="sníž. přenesená",J838,0)</f>
        <v>0</v>
      </c>
      <c r="BI838" s="102">
        <f>IF(N838="nulová",J838,0)</f>
        <v>0</v>
      </c>
      <c r="BJ838" s="11" t="s">
        <v>82</v>
      </c>
      <c r="BK838" s="102">
        <f>ROUND(I838*H838,2)</f>
        <v>0</v>
      </c>
      <c r="BL838" s="11" t="s">
        <v>103</v>
      </c>
      <c r="BM838" s="101" t="s">
        <v>1291</v>
      </c>
    </row>
    <row r="839" spans="2:65" s="18" customFormat="1" ht="19.5">
      <c r="B839" s="19"/>
      <c r="D839" s="103" t="s">
        <v>89</v>
      </c>
      <c r="F839" s="104" t="s">
        <v>1292</v>
      </c>
      <c r="I839" s="105"/>
      <c r="L839" s="19"/>
      <c r="M839" s="106"/>
      <c r="T839" s="107"/>
      <c r="AT839" s="11" t="s">
        <v>89</v>
      </c>
      <c r="AU839" s="11" t="s">
        <v>96</v>
      </c>
    </row>
    <row r="840" spans="2:65" s="173" customFormat="1">
      <c r="B840" s="174"/>
      <c r="D840" s="103" t="s">
        <v>456</v>
      </c>
      <c r="E840" s="175" t="s">
        <v>17</v>
      </c>
      <c r="F840" s="176" t="s">
        <v>1293</v>
      </c>
      <c r="H840" s="177">
        <v>27</v>
      </c>
      <c r="I840" s="178"/>
      <c r="L840" s="174"/>
      <c r="M840" s="179"/>
      <c r="T840" s="180"/>
      <c r="AT840" s="175" t="s">
        <v>456</v>
      </c>
      <c r="AU840" s="175" t="s">
        <v>96</v>
      </c>
      <c r="AV840" s="173" t="s">
        <v>9</v>
      </c>
      <c r="AW840" s="173" t="s">
        <v>197</v>
      </c>
      <c r="AX840" s="173" t="s">
        <v>78</v>
      </c>
      <c r="AY840" s="175" t="s">
        <v>79</v>
      </c>
    </row>
    <row r="841" spans="2:65" s="173" customFormat="1">
      <c r="B841" s="174"/>
      <c r="D841" s="103" t="s">
        <v>456</v>
      </c>
      <c r="E841" s="175" t="s">
        <v>17</v>
      </c>
      <c r="F841" s="176" t="s">
        <v>1294</v>
      </c>
      <c r="H841" s="177">
        <v>20.88</v>
      </c>
      <c r="I841" s="178"/>
      <c r="L841" s="174"/>
      <c r="M841" s="179"/>
      <c r="T841" s="180"/>
      <c r="AT841" s="175" t="s">
        <v>456</v>
      </c>
      <c r="AU841" s="175" t="s">
        <v>96</v>
      </c>
      <c r="AV841" s="173" t="s">
        <v>9</v>
      </c>
      <c r="AW841" s="173" t="s">
        <v>197</v>
      </c>
      <c r="AX841" s="173" t="s">
        <v>78</v>
      </c>
      <c r="AY841" s="175" t="s">
        <v>79</v>
      </c>
    </row>
    <row r="842" spans="2:65" s="173" customFormat="1">
      <c r="B842" s="174"/>
      <c r="D842" s="103" t="s">
        <v>456</v>
      </c>
      <c r="E842" s="175" t="s">
        <v>17</v>
      </c>
      <c r="F842" s="176" t="s">
        <v>1295</v>
      </c>
      <c r="H842" s="177">
        <v>17.28</v>
      </c>
      <c r="I842" s="178"/>
      <c r="L842" s="174"/>
      <c r="M842" s="179"/>
      <c r="T842" s="180"/>
      <c r="AT842" s="175" t="s">
        <v>456</v>
      </c>
      <c r="AU842" s="175" t="s">
        <v>96</v>
      </c>
      <c r="AV842" s="173" t="s">
        <v>9</v>
      </c>
      <c r="AW842" s="173" t="s">
        <v>197</v>
      </c>
      <c r="AX842" s="173" t="s">
        <v>78</v>
      </c>
      <c r="AY842" s="175" t="s">
        <v>79</v>
      </c>
    </row>
    <row r="843" spans="2:65" s="181" customFormat="1">
      <c r="B843" s="182"/>
      <c r="D843" s="103" t="s">
        <v>456</v>
      </c>
      <c r="E843" s="183" t="s">
        <v>17</v>
      </c>
      <c r="F843" s="184" t="s">
        <v>491</v>
      </c>
      <c r="H843" s="185">
        <v>65.16</v>
      </c>
      <c r="I843" s="186"/>
      <c r="L843" s="182"/>
      <c r="M843" s="187"/>
      <c r="T843" s="188"/>
      <c r="AT843" s="183" t="s">
        <v>456</v>
      </c>
      <c r="AU843" s="183" t="s">
        <v>96</v>
      </c>
      <c r="AV843" s="181" t="s">
        <v>103</v>
      </c>
      <c r="AW843" s="181" t="s">
        <v>197</v>
      </c>
      <c r="AX843" s="181" t="s">
        <v>82</v>
      </c>
      <c r="AY843" s="183" t="s">
        <v>79</v>
      </c>
    </row>
    <row r="844" spans="2:65" s="18" customFormat="1" ht="24.2" customHeight="1">
      <c r="B844" s="19"/>
      <c r="C844" s="90" t="s">
        <v>1296</v>
      </c>
      <c r="D844" s="90" t="s">
        <v>83</v>
      </c>
      <c r="E844" s="91" t="s">
        <v>1297</v>
      </c>
      <c r="F844" s="92" t="s">
        <v>1298</v>
      </c>
      <c r="G844" s="93" t="s">
        <v>452</v>
      </c>
      <c r="H844" s="94">
        <v>278.39999999999998</v>
      </c>
      <c r="I844" s="95"/>
      <c r="J844" s="96">
        <f>ROUND(I844*H844,2)</f>
        <v>0</v>
      </c>
      <c r="K844" s="92" t="s">
        <v>540</v>
      </c>
      <c r="L844" s="19"/>
      <c r="M844" s="97" t="s">
        <v>17</v>
      </c>
      <c r="N844" s="98" t="s">
        <v>35</v>
      </c>
      <c r="P844" s="99">
        <f>O844*H844</f>
        <v>0</v>
      </c>
      <c r="Q844" s="99">
        <v>0</v>
      </c>
      <c r="R844" s="99">
        <f>Q844*H844</f>
        <v>0</v>
      </c>
      <c r="S844" s="99">
        <v>5.0999999999999997E-2</v>
      </c>
      <c r="T844" s="100">
        <f>S844*H844</f>
        <v>14.198399999999998</v>
      </c>
      <c r="AR844" s="101" t="s">
        <v>103</v>
      </c>
      <c r="AT844" s="101" t="s">
        <v>83</v>
      </c>
      <c r="AU844" s="101" t="s">
        <v>96</v>
      </c>
      <c r="AY844" s="11" t="s">
        <v>79</v>
      </c>
      <c r="BE844" s="102">
        <f>IF(N844="základní",J844,0)</f>
        <v>0</v>
      </c>
      <c r="BF844" s="102">
        <f>IF(N844="snížená",J844,0)</f>
        <v>0</v>
      </c>
      <c r="BG844" s="102">
        <f>IF(N844="zákl. přenesená",J844,0)</f>
        <v>0</v>
      </c>
      <c r="BH844" s="102">
        <f>IF(N844="sníž. přenesená",J844,0)</f>
        <v>0</v>
      </c>
      <c r="BI844" s="102">
        <f>IF(N844="nulová",J844,0)</f>
        <v>0</v>
      </c>
      <c r="BJ844" s="11" t="s">
        <v>82</v>
      </c>
      <c r="BK844" s="102">
        <f>ROUND(I844*H844,2)</f>
        <v>0</v>
      </c>
      <c r="BL844" s="11" t="s">
        <v>103</v>
      </c>
      <c r="BM844" s="101" t="s">
        <v>1299</v>
      </c>
    </row>
    <row r="845" spans="2:65" s="18" customFormat="1" ht="19.5">
      <c r="B845" s="19"/>
      <c r="D845" s="103" t="s">
        <v>89</v>
      </c>
      <c r="F845" s="104" t="s">
        <v>1300</v>
      </c>
      <c r="I845" s="105"/>
      <c r="L845" s="19"/>
      <c r="M845" s="106"/>
      <c r="T845" s="107"/>
      <c r="AT845" s="11" t="s">
        <v>89</v>
      </c>
      <c r="AU845" s="11" t="s">
        <v>96</v>
      </c>
    </row>
    <row r="846" spans="2:65" s="166" customFormat="1">
      <c r="B846" s="167"/>
      <c r="D846" s="103" t="s">
        <v>456</v>
      </c>
      <c r="E846" s="168" t="s">
        <v>17</v>
      </c>
      <c r="F846" s="169" t="s">
        <v>1301</v>
      </c>
      <c r="H846" s="168" t="s">
        <v>17</v>
      </c>
      <c r="I846" s="170"/>
      <c r="L846" s="167"/>
      <c r="M846" s="171"/>
      <c r="T846" s="172"/>
      <c r="AT846" s="168" t="s">
        <v>456</v>
      </c>
      <c r="AU846" s="168" t="s">
        <v>96</v>
      </c>
      <c r="AV846" s="166" t="s">
        <v>82</v>
      </c>
      <c r="AW846" s="166" t="s">
        <v>197</v>
      </c>
      <c r="AX846" s="166" t="s">
        <v>78</v>
      </c>
      <c r="AY846" s="168" t="s">
        <v>79</v>
      </c>
    </row>
    <row r="847" spans="2:65" s="173" customFormat="1">
      <c r="B847" s="174"/>
      <c r="D847" s="103" t="s">
        <v>456</v>
      </c>
      <c r="E847" s="175" t="s">
        <v>17</v>
      </c>
      <c r="F847" s="176" t="s">
        <v>1302</v>
      </c>
      <c r="H847" s="177">
        <v>278.39999999999998</v>
      </c>
      <c r="I847" s="178"/>
      <c r="L847" s="174"/>
      <c r="M847" s="179"/>
      <c r="T847" s="180"/>
      <c r="AT847" s="175" t="s">
        <v>456</v>
      </c>
      <c r="AU847" s="175" t="s">
        <v>96</v>
      </c>
      <c r="AV847" s="173" t="s">
        <v>9</v>
      </c>
      <c r="AW847" s="173" t="s">
        <v>197</v>
      </c>
      <c r="AX847" s="173" t="s">
        <v>82</v>
      </c>
      <c r="AY847" s="175" t="s">
        <v>79</v>
      </c>
    </row>
    <row r="848" spans="2:65" s="18" customFormat="1" ht="24.2" customHeight="1">
      <c r="B848" s="19"/>
      <c r="C848" s="90" t="s">
        <v>1303</v>
      </c>
      <c r="D848" s="90" t="s">
        <v>83</v>
      </c>
      <c r="E848" s="91" t="s">
        <v>1304</v>
      </c>
      <c r="F848" s="92" t="s">
        <v>1305</v>
      </c>
      <c r="G848" s="93" t="s">
        <v>452</v>
      </c>
      <c r="H848" s="94">
        <v>73.364999999999995</v>
      </c>
      <c r="I848" s="95"/>
      <c r="J848" s="96">
        <f>ROUND(I848*H848,2)</f>
        <v>0</v>
      </c>
      <c r="K848" s="92" t="s">
        <v>540</v>
      </c>
      <c r="L848" s="19"/>
      <c r="M848" s="97" t="s">
        <v>17</v>
      </c>
      <c r="N848" s="98" t="s">
        <v>35</v>
      </c>
      <c r="P848" s="99">
        <f>O848*H848</f>
        <v>0</v>
      </c>
      <c r="Q848" s="99">
        <v>0</v>
      </c>
      <c r="R848" s="99">
        <f>Q848*H848</f>
        <v>0</v>
      </c>
      <c r="S848" s="99">
        <v>4.2999999999999997E-2</v>
      </c>
      <c r="T848" s="100">
        <f>S848*H848</f>
        <v>3.1546949999999994</v>
      </c>
      <c r="AR848" s="101" t="s">
        <v>103</v>
      </c>
      <c r="AT848" s="101" t="s">
        <v>83</v>
      </c>
      <c r="AU848" s="101" t="s">
        <v>96</v>
      </c>
      <c r="AY848" s="11" t="s">
        <v>79</v>
      </c>
      <c r="BE848" s="102">
        <f>IF(N848="základní",J848,0)</f>
        <v>0</v>
      </c>
      <c r="BF848" s="102">
        <f>IF(N848="snížená",J848,0)</f>
        <v>0</v>
      </c>
      <c r="BG848" s="102">
        <f>IF(N848="zákl. přenesená",J848,0)</f>
        <v>0</v>
      </c>
      <c r="BH848" s="102">
        <f>IF(N848="sníž. přenesená",J848,0)</f>
        <v>0</v>
      </c>
      <c r="BI848" s="102">
        <f>IF(N848="nulová",J848,0)</f>
        <v>0</v>
      </c>
      <c r="BJ848" s="11" t="s">
        <v>82</v>
      </c>
      <c r="BK848" s="102">
        <f>ROUND(I848*H848,2)</f>
        <v>0</v>
      </c>
      <c r="BL848" s="11" t="s">
        <v>103</v>
      </c>
      <c r="BM848" s="101" t="s">
        <v>1306</v>
      </c>
    </row>
    <row r="849" spans="2:65" s="18" customFormat="1" ht="19.5">
      <c r="B849" s="19"/>
      <c r="D849" s="103" t="s">
        <v>89</v>
      </c>
      <c r="F849" s="104" t="s">
        <v>1307</v>
      </c>
      <c r="I849" s="105"/>
      <c r="L849" s="19"/>
      <c r="M849" s="106"/>
      <c r="T849" s="107"/>
      <c r="AT849" s="11" t="s">
        <v>89</v>
      </c>
      <c r="AU849" s="11" t="s">
        <v>96</v>
      </c>
    </row>
    <row r="850" spans="2:65" s="166" customFormat="1">
      <c r="B850" s="167"/>
      <c r="D850" s="103" t="s">
        <v>456</v>
      </c>
      <c r="E850" s="168" t="s">
        <v>17</v>
      </c>
      <c r="F850" s="169" t="s">
        <v>1308</v>
      </c>
      <c r="H850" s="168" t="s">
        <v>17</v>
      </c>
      <c r="I850" s="170"/>
      <c r="L850" s="167"/>
      <c r="M850" s="171"/>
      <c r="T850" s="172"/>
      <c r="AT850" s="168" t="s">
        <v>456</v>
      </c>
      <c r="AU850" s="168" t="s">
        <v>96</v>
      </c>
      <c r="AV850" s="166" t="s">
        <v>82</v>
      </c>
      <c r="AW850" s="166" t="s">
        <v>197</v>
      </c>
      <c r="AX850" s="166" t="s">
        <v>78</v>
      </c>
      <c r="AY850" s="168" t="s">
        <v>79</v>
      </c>
    </row>
    <row r="851" spans="2:65" s="173" customFormat="1">
      <c r="B851" s="174"/>
      <c r="D851" s="103" t="s">
        <v>456</v>
      </c>
      <c r="E851" s="175" t="s">
        <v>17</v>
      </c>
      <c r="F851" s="176" t="s">
        <v>1309</v>
      </c>
      <c r="H851" s="177">
        <v>9.36</v>
      </c>
      <c r="I851" s="178"/>
      <c r="L851" s="174"/>
      <c r="M851" s="179"/>
      <c r="T851" s="180"/>
      <c r="AT851" s="175" t="s">
        <v>456</v>
      </c>
      <c r="AU851" s="175" t="s">
        <v>96</v>
      </c>
      <c r="AV851" s="173" t="s">
        <v>9</v>
      </c>
      <c r="AW851" s="173" t="s">
        <v>197</v>
      </c>
      <c r="AX851" s="173" t="s">
        <v>78</v>
      </c>
      <c r="AY851" s="175" t="s">
        <v>79</v>
      </c>
    </row>
    <row r="852" spans="2:65" s="166" customFormat="1">
      <c r="B852" s="167"/>
      <c r="D852" s="103" t="s">
        <v>456</v>
      </c>
      <c r="E852" s="168" t="s">
        <v>17</v>
      </c>
      <c r="F852" s="169" t="s">
        <v>1310</v>
      </c>
      <c r="H852" s="168" t="s">
        <v>17</v>
      </c>
      <c r="I852" s="170"/>
      <c r="L852" s="167"/>
      <c r="M852" s="171"/>
      <c r="T852" s="172"/>
      <c r="AT852" s="168" t="s">
        <v>456</v>
      </c>
      <c r="AU852" s="168" t="s">
        <v>96</v>
      </c>
      <c r="AV852" s="166" t="s">
        <v>82</v>
      </c>
      <c r="AW852" s="166" t="s">
        <v>197</v>
      </c>
      <c r="AX852" s="166" t="s">
        <v>78</v>
      </c>
      <c r="AY852" s="168" t="s">
        <v>79</v>
      </c>
    </row>
    <row r="853" spans="2:65" s="173" customFormat="1">
      <c r="B853" s="174"/>
      <c r="D853" s="103" t="s">
        <v>456</v>
      </c>
      <c r="E853" s="175" t="s">
        <v>17</v>
      </c>
      <c r="F853" s="176" t="s">
        <v>1311</v>
      </c>
      <c r="H853" s="177">
        <v>46.72</v>
      </c>
      <c r="I853" s="178"/>
      <c r="L853" s="174"/>
      <c r="M853" s="179"/>
      <c r="T853" s="180"/>
      <c r="AT853" s="175" t="s">
        <v>456</v>
      </c>
      <c r="AU853" s="175" t="s">
        <v>96</v>
      </c>
      <c r="AV853" s="173" t="s">
        <v>9</v>
      </c>
      <c r="AW853" s="173" t="s">
        <v>197</v>
      </c>
      <c r="AX853" s="173" t="s">
        <v>78</v>
      </c>
      <c r="AY853" s="175" t="s">
        <v>79</v>
      </c>
    </row>
    <row r="854" spans="2:65" s="166" customFormat="1">
      <c r="B854" s="167"/>
      <c r="D854" s="103" t="s">
        <v>456</v>
      </c>
      <c r="E854" s="168" t="s">
        <v>17</v>
      </c>
      <c r="F854" s="169" t="s">
        <v>1312</v>
      </c>
      <c r="H854" s="168" t="s">
        <v>17</v>
      </c>
      <c r="I854" s="170"/>
      <c r="L854" s="167"/>
      <c r="M854" s="171"/>
      <c r="T854" s="172"/>
      <c r="AT854" s="168" t="s">
        <v>456</v>
      </c>
      <c r="AU854" s="168" t="s">
        <v>96</v>
      </c>
      <c r="AV854" s="166" t="s">
        <v>82</v>
      </c>
      <c r="AW854" s="166" t="s">
        <v>197</v>
      </c>
      <c r="AX854" s="166" t="s">
        <v>78</v>
      </c>
      <c r="AY854" s="168" t="s">
        <v>79</v>
      </c>
    </row>
    <row r="855" spans="2:65" s="173" customFormat="1">
      <c r="B855" s="174"/>
      <c r="D855" s="103" t="s">
        <v>456</v>
      </c>
      <c r="E855" s="175" t="s">
        <v>17</v>
      </c>
      <c r="F855" s="176" t="s">
        <v>1313</v>
      </c>
      <c r="H855" s="177">
        <v>9.125</v>
      </c>
      <c r="I855" s="178"/>
      <c r="L855" s="174"/>
      <c r="M855" s="179"/>
      <c r="T855" s="180"/>
      <c r="AT855" s="175" t="s">
        <v>456</v>
      </c>
      <c r="AU855" s="175" t="s">
        <v>96</v>
      </c>
      <c r="AV855" s="173" t="s">
        <v>9</v>
      </c>
      <c r="AW855" s="173" t="s">
        <v>197</v>
      </c>
      <c r="AX855" s="173" t="s">
        <v>78</v>
      </c>
      <c r="AY855" s="175" t="s">
        <v>79</v>
      </c>
    </row>
    <row r="856" spans="2:65" s="166" customFormat="1">
      <c r="B856" s="167"/>
      <c r="D856" s="103" t="s">
        <v>456</v>
      </c>
      <c r="E856" s="168" t="s">
        <v>17</v>
      </c>
      <c r="F856" s="169" t="s">
        <v>1314</v>
      </c>
      <c r="H856" s="168" t="s">
        <v>17</v>
      </c>
      <c r="I856" s="170"/>
      <c r="L856" s="167"/>
      <c r="M856" s="171"/>
      <c r="T856" s="172"/>
      <c r="AT856" s="168" t="s">
        <v>456</v>
      </c>
      <c r="AU856" s="168" t="s">
        <v>96</v>
      </c>
      <c r="AV856" s="166" t="s">
        <v>82</v>
      </c>
      <c r="AW856" s="166" t="s">
        <v>197</v>
      </c>
      <c r="AX856" s="166" t="s">
        <v>78</v>
      </c>
      <c r="AY856" s="168" t="s">
        <v>79</v>
      </c>
    </row>
    <row r="857" spans="2:65" s="173" customFormat="1">
      <c r="B857" s="174"/>
      <c r="D857" s="103" t="s">
        <v>456</v>
      </c>
      <c r="E857" s="175" t="s">
        <v>17</v>
      </c>
      <c r="F857" s="176" t="s">
        <v>1315</v>
      </c>
      <c r="H857" s="177">
        <v>8.16</v>
      </c>
      <c r="I857" s="178"/>
      <c r="L857" s="174"/>
      <c r="M857" s="179"/>
      <c r="T857" s="180"/>
      <c r="AT857" s="175" t="s">
        <v>456</v>
      </c>
      <c r="AU857" s="175" t="s">
        <v>96</v>
      </c>
      <c r="AV857" s="173" t="s">
        <v>9</v>
      </c>
      <c r="AW857" s="173" t="s">
        <v>197</v>
      </c>
      <c r="AX857" s="173" t="s">
        <v>78</v>
      </c>
      <c r="AY857" s="175" t="s">
        <v>79</v>
      </c>
    </row>
    <row r="858" spans="2:65" s="181" customFormat="1">
      <c r="B858" s="182"/>
      <c r="D858" s="103" t="s">
        <v>456</v>
      </c>
      <c r="E858" s="183" t="s">
        <v>17</v>
      </c>
      <c r="F858" s="184" t="s">
        <v>491</v>
      </c>
      <c r="H858" s="185">
        <v>73.364999999999995</v>
      </c>
      <c r="I858" s="186"/>
      <c r="L858" s="182"/>
      <c r="M858" s="187"/>
      <c r="T858" s="188"/>
      <c r="AT858" s="183" t="s">
        <v>456</v>
      </c>
      <c r="AU858" s="183" t="s">
        <v>96</v>
      </c>
      <c r="AV858" s="181" t="s">
        <v>103</v>
      </c>
      <c r="AW858" s="181" t="s">
        <v>197</v>
      </c>
      <c r="AX858" s="181" t="s">
        <v>82</v>
      </c>
      <c r="AY858" s="183" t="s">
        <v>79</v>
      </c>
    </row>
    <row r="859" spans="2:65" s="18" customFormat="1" ht="24.2" customHeight="1">
      <c r="B859" s="19"/>
      <c r="C859" s="90" t="s">
        <v>1316</v>
      </c>
      <c r="D859" s="90" t="s">
        <v>83</v>
      </c>
      <c r="E859" s="91" t="s">
        <v>1317</v>
      </c>
      <c r="F859" s="92" t="s">
        <v>1318</v>
      </c>
      <c r="G859" s="93" t="s">
        <v>452</v>
      </c>
      <c r="H859" s="94">
        <v>9.75</v>
      </c>
      <c r="I859" s="95"/>
      <c r="J859" s="96">
        <f>ROUND(I859*H859,2)</f>
        <v>0</v>
      </c>
      <c r="K859" s="92" t="s">
        <v>453</v>
      </c>
      <c r="L859" s="19"/>
      <c r="M859" s="97" t="s">
        <v>17</v>
      </c>
      <c r="N859" s="98" t="s">
        <v>35</v>
      </c>
      <c r="P859" s="99">
        <f>O859*H859</f>
        <v>0</v>
      </c>
      <c r="Q859" s="99">
        <v>0</v>
      </c>
      <c r="R859" s="99">
        <f>Q859*H859</f>
        <v>0</v>
      </c>
      <c r="S859" s="99">
        <v>3.4000000000000002E-2</v>
      </c>
      <c r="T859" s="100">
        <f>S859*H859</f>
        <v>0.33150000000000002</v>
      </c>
      <c r="AR859" s="101" t="s">
        <v>103</v>
      </c>
      <c r="AT859" s="101" t="s">
        <v>83</v>
      </c>
      <c r="AU859" s="101" t="s">
        <v>96</v>
      </c>
      <c r="AY859" s="11" t="s">
        <v>79</v>
      </c>
      <c r="BE859" s="102">
        <f>IF(N859="základní",J859,0)</f>
        <v>0</v>
      </c>
      <c r="BF859" s="102">
        <f>IF(N859="snížená",J859,0)</f>
        <v>0</v>
      </c>
      <c r="BG859" s="102">
        <f>IF(N859="zákl. přenesená",J859,0)</f>
        <v>0</v>
      </c>
      <c r="BH859" s="102">
        <f>IF(N859="sníž. přenesená",J859,0)</f>
        <v>0</v>
      </c>
      <c r="BI859" s="102">
        <f>IF(N859="nulová",J859,0)</f>
        <v>0</v>
      </c>
      <c r="BJ859" s="11" t="s">
        <v>82</v>
      </c>
      <c r="BK859" s="102">
        <f>ROUND(I859*H859,2)</f>
        <v>0</v>
      </c>
      <c r="BL859" s="11" t="s">
        <v>103</v>
      </c>
      <c r="BM859" s="101" t="s">
        <v>1319</v>
      </c>
    </row>
    <row r="860" spans="2:65" s="18" customFormat="1" ht="29.25">
      <c r="B860" s="19"/>
      <c r="D860" s="103" t="s">
        <v>89</v>
      </c>
      <c r="F860" s="104" t="s">
        <v>1320</v>
      </c>
      <c r="I860" s="105"/>
      <c r="L860" s="19"/>
      <c r="M860" s="106"/>
      <c r="T860" s="107"/>
      <c r="AT860" s="11" t="s">
        <v>89</v>
      </c>
      <c r="AU860" s="11" t="s">
        <v>96</v>
      </c>
    </row>
    <row r="861" spans="2:65" s="173" customFormat="1">
      <c r="B861" s="174"/>
      <c r="D861" s="103" t="s">
        <v>456</v>
      </c>
      <c r="E861" s="175" t="s">
        <v>17</v>
      </c>
      <c r="F861" s="176" t="s">
        <v>1321</v>
      </c>
      <c r="H861" s="177">
        <v>9.75</v>
      </c>
      <c r="I861" s="178"/>
      <c r="L861" s="174"/>
      <c r="M861" s="179"/>
      <c r="T861" s="180"/>
      <c r="AT861" s="175" t="s">
        <v>456</v>
      </c>
      <c r="AU861" s="175" t="s">
        <v>96</v>
      </c>
      <c r="AV861" s="173" t="s">
        <v>9</v>
      </c>
      <c r="AW861" s="173" t="s">
        <v>197</v>
      </c>
      <c r="AX861" s="173" t="s">
        <v>82</v>
      </c>
      <c r="AY861" s="175" t="s">
        <v>79</v>
      </c>
    </row>
    <row r="862" spans="2:65" s="18" customFormat="1" ht="24.2" customHeight="1">
      <c r="B862" s="19"/>
      <c r="C862" s="90" t="s">
        <v>1322</v>
      </c>
      <c r="D862" s="90" t="s">
        <v>83</v>
      </c>
      <c r="E862" s="91" t="s">
        <v>1323</v>
      </c>
      <c r="F862" s="92" t="s">
        <v>1324</v>
      </c>
      <c r="G862" s="93" t="s">
        <v>452</v>
      </c>
      <c r="H862" s="94">
        <v>9.84</v>
      </c>
      <c r="I862" s="95"/>
      <c r="J862" s="96">
        <f>ROUND(I862*H862,2)</f>
        <v>0</v>
      </c>
      <c r="K862" s="92" t="s">
        <v>453</v>
      </c>
      <c r="L862" s="19"/>
      <c r="M862" s="97" t="s">
        <v>17</v>
      </c>
      <c r="N862" s="98" t="s">
        <v>35</v>
      </c>
      <c r="P862" s="99">
        <f>O862*H862</f>
        <v>0</v>
      </c>
      <c r="Q862" s="99">
        <v>0</v>
      </c>
      <c r="R862" s="99">
        <f>Q862*H862</f>
        <v>0</v>
      </c>
      <c r="S862" s="99">
        <v>2.3E-2</v>
      </c>
      <c r="T862" s="100">
        <f>S862*H862</f>
        <v>0.22631999999999999</v>
      </c>
      <c r="AR862" s="101" t="s">
        <v>103</v>
      </c>
      <c r="AT862" s="101" t="s">
        <v>83</v>
      </c>
      <c r="AU862" s="101" t="s">
        <v>96</v>
      </c>
      <c r="AY862" s="11" t="s">
        <v>79</v>
      </c>
      <c r="BE862" s="102">
        <f>IF(N862="základní",J862,0)</f>
        <v>0</v>
      </c>
      <c r="BF862" s="102">
        <f>IF(N862="snížená",J862,0)</f>
        <v>0</v>
      </c>
      <c r="BG862" s="102">
        <f>IF(N862="zákl. přenesená",J862,0)</f>
        <v>0</v>
      </c>
      <c r="BH862" s="102">
        <f>IF(N862="sníž. přenesená",J862,0)</f>
        <v>0</v>
      </c>
      <c r="BI862" s="102">
        <f>IF(N862="nulová",J862,0)</f>
        <v>0</v>
      </c>
      <c r="BJ862" s="11" t="s">
        <v>82</v>
      </c>
      <c r="BK862" s="102">
        <f>ROUND(I862*H862,2)</f>
        <v>0</v>
      </c>
      <c r="BL862" s="11" t="s">
        <v>103</v>
      </c>
      <c r="BM862" s="101" t="s">
        <v>1325</v>
      </c>
    </row>
    <row r="863" spans="2:65" s="18" customFormat="1" ht="29.25">
      <c r="B863" s="19"/>
      <c r="D863" s="103" t="s">
        <v>89</v>
      </c>
      <c r="F863" s="104" t="s">
        <v>1326</v>
      </c>
      <c r="I863" s="105"/>
      <c r="L863" s="19"/>
      <c r="M863" s="106"/>
      <c r="T863" s="107"/>
      <c r="AT863" s="11" t="s">
        <v>89</v>
      </c>
      <c r="AU863" s="11" t="s">
        <v>96</v>
      </c>
    </row>
    <row r="864" spans="2:65" s="166" customFormat="1">
      <c r="B864" s="167"/>
      <c r="D864" s="103" t="s">
        <v>456</v>
      </c>
      <c r="E864" s="168" t="s">
        <v>17</v>
      </c>
      <c r="F864" s="169" t="s">
        <v>681</v>
      </c>
      <c r="H864" s="168" t="s">
        <v>17</v>
      </c>
      <c r="I864" s="170"/>
      <c r="L864" s="167"/>
      <c r="M864" s="171"/>
      <c r="T864" s="172"/>
      <c r="AT864" s="168" t="s">
        <v>456</v>
      </c>
      <c r="AU864" s="168" t="s">
        <v>96</v>
      </c>
      <c r="AV864" s="166" t="s">
        <v>82</v>
      </c>
      <c r="AW864" s="166" t="s">
        <v>197</v>
      </c>
      <c r="AX864" s="166" t="s">
        <v>78</v>
      </c>
      <c r="AY864" s="168" t="s">
        <v>79</v>
      </c>
    </row>
    <row r="865" spans="2:65" s="173" customFormat="1">
      <c r="B865" s="174"/>
      <c r="D865" s="103" t="s">
        <v>456</v>
      </c>
      <c r="E865" s="175" t="s">
        <v>17</v>
      </c>
      <c r="F865" s="176" t="s">
        <v>1327</v>
      </c>
      <c r="H865" s="177">
        <v>9.84</v>
      </c>
      <c r="I865" s="178"/>
      <c r="L865" s="174"/>
      <c r="M865" s="179"/>
      <c r="T865" s="180"/>
      <c r="AT865" s="175" t="s">
        <v>456</v>
      </c>
      <c r="AU865" s="175" t="s">
        <v>96</v>
      </c>
      <c r="AV865" s="173" t="s">
        <v>9</v>
      </c>
      <c r="AW865" s="173" t="s">
        <v>197</v>
      </c>
      <c r="AX865" s="173" t="s">
        <v>82</v>
      </c>
      <c r="AY865" s="175" t="s">
        <v>79</v>
      </c>
    </row>
    <row r="866" spans="2:65" s="18" customFormat="1" ht="24.2" customHeight="1">
      <c r="B866" s="19"/>
      <c r="C866" s="90" t="s">
        <v>1328</v>
      </c>
      <c r="D866" s="90" t="s">
        <v>83</v>
      </c>
      <c r="E866" s="91" t="s">
        <v>1329</v>
      </c>
      <c r="F866" s="92" t="s">
        <v>1330</v>
      </c>
      <c r="G866" s="93" t="s">
        <v>452</v>
      </c>
      <c r="H866" s="94">
        <v>1137.54</v>
      </c>
      <c r="I866" s="95"/>
      <c r="J866" s="96">
        <f>ROUND(I866*H866,2)</f>
        <v>0</v>
      </c>
      <c r="K866" s="92" t="s">
        <v>17</v>
      </c>
      <c r="L866" s="19"/>
      <c r="M866" s="97" t="s">
        <v>17</v>
      </c>
      <c r="N866" s="98" t="s">
        <v>35</v>
      </c>
      <c r="P866" s="99">
        <f>O866*H866</f>
        <v>0</v>
      </c>
      <c r="Q866" s="99">
        <v>0</v>
      </c>
      <c r="R866" s="99">
        <f>Q866*H866</f>
        <v>0</v>
      </c>
      <c r="S866" s="99">
        <v>0.05</v>
      </c>
      <c r="T866" s="100">
        <f>S866*H866</f>
        <v>56.877000000000002</v>
      </c>
      <c r="AR866" s="101" t="s">
        <v>155</v>
      </c>
      <c r="AT866" s="101" t="s">
        <v>83</v>
      </c>
      <c r="AU866" s="101" t="s">
        <v>96</v>
      </c>
      <c r="AY866" s="11" t="s">
        <v>79</v>
      </c>
      <c r="BE866" s="102">
        <f>IF(N866="základní",J866,0)</f>
        <v>0</v>
      </c>
      <c r="BF866" s="102">
        <f>IF(N866="snížená",J866,0)</f>
        <v>0</v>
      </c>
      <c r="BG866" s="102">
        <f>IF(N866="zákl. přenesená",J866,0)</f>
        <v>0</v>
      </c>
      <c r="BH866" s="102">
        <f>IF(N866="sníž. přenesená",J866,0)</f>
        <v>0</v>
      </c>
      <c r="BI866" s="102">
        <f>IF(N866="nulová",J866,0)</f>
        <v>0</v>
      </c>
      <c r="BJ866" s="11" t="s">
        <v>82</v>
      </c>
      <c r="BK866" s="102">
        <f>ROUND(I866*H866,2)</f>
        <v>0</v>
      </c>
      <c r="BL866" s="11" t="s">
        <v>155</v>
      </c>
      <c r="BM866" s="101" t="s">
        <v>1331</v>
      </c>
    </row>
    <row r="867" spans="2:65" s="18" customFormat="1" ht="78">
      <c r="B867" s="19"/>
      <c r="D867" s="103" t="s">
        <v>89</v>
      </c>
      <c r="F867" s="104" t="s">
        <v>1332</v>
      </c>
      <c r="I867" s="105"/>
      <c r="L867" s="19"/>
      <c r="M867" s="106"/>
      <c r="T867" s="107"/>
      <c r="AT867" s="11" t="s">
        <v>89</v>
      </c>
      <c r="AU867" s="11" t="s">
        <v>96</v>
      </c>
    </row>
    <row r="868" spans="2:65" s="173" customFormat="1">
      <c r="B868" s="174"/>
      <c r="D868" s="103" t="s">
        <v>456</v>
      </c>
      <c r="E868" s="175" t="s">
        <v>17</v>
      </c>
      <c r="F868" s="176" t="s">
        <v>286</v>
      </c>
      <c r="H868" s="177">
        <v>1137.54</v>
      </c>
      <c r="I868" s="178"/>
      <c r="L868" s="174"/>
      <c r="M868" s="179"/>
      <c r="T868" s="180"/>
      <c r="AT868" s="175" t="s">
        <v>456</v>
      </c>
      <c r="AU868" s="175" t="s">
        <v>96</v>
      </c>
      <c r="AV868" s="173" t="s">
        <v>9</v>
      </c>
      <c r="AW868" s="173" t="s">
        <v>197</v>
      </c>
      <c r="AX868" s="173" t="s">
        <v>82</v>
      </c>
      <c r="AY868" s="175" t="s">
        <v>79</v>
      </c>
    </row>
    <row r="869" spans="2:65" s="18" customFormat="1" ht="16.5" customHeight="1">
      <c r="B869" s="19"/>
      <c r="C869" s="90" t="s">
        <v>1333</v>
      </c>
      <c r="D869" s="90" t="s">
        <v>83</v>
      </c>
      <c r="E869" s="91" t="s">
        <v>1334</v>
      </c>
      <c r="F869" s="92" t="s">
        <v>1335</v>
      </c>
      <c r="G869" s="93" t="s">
        <v>816</v>
      </c>
      <c r="H869" s="94">
        <v>13.75</v>
      </c>
      <c r="I869" s="95"/>
      <c r="J869" s="96">
        <f>ROUND(I869*H869,2)</f>
        <v>0</v>
      </c>
      <c r="K869" s="92" t="s">
        <v>17</v>
      </c>
      <c r="L869" s="19"/>
      <c r="M869" s="97" t="s">
        <v>17</v>
      </c>
      <c r="N869" s="98" t="s">
        <v>35</v>
      </c>
      <c r="P869" s="99">
        <f>O869*H869</f>
        <v>0</v>
      </c>
      <c r="Q869" s="99">
        <v>0</v>
      </c>
      <c r="R869" s="99">
        <f>Q869*H869</f>
        <v>0</v>
      </c>
      <c r="S869" s="99">
        <v>0.1</v>
      </c>
      <c r="T869" s="100">
        <f>S869*H869</f>
        <v>1.375</v>
      </c>
      <c r="AR869" s="101" t="s">
        <v>103</v>
      </c>
      <c r="AT869" s="101" t="s">
        <v>83</v>
      </c>
      <c r="AU869" s="101" t="s">
        <v>96</v>
      </c>
      <c r="AY869" s="11" t="s">
        <v>79</v>
      </c>
      <c r="BE869" s="102">
        <f>IF(N869="základní",J869,0)</f>
        <v>0</v>
      </c>
      <c r="BF869" s="102">
        <f>IF(N869="snížená",J869,0)</f>
        <v>0</v>
      </c>
      <c r="BG869" s="102">
        <f>IF(N869="zákl. přenesená",J869,0)</f>
        <v>0</v>
      </c>
      <c r="BH869" s="102">
        <f>IF(N869="sníž. přenesená",J869,0)</f>
        <v>0</v>
      </c>
      <c r="BI869" s="102">
        <f>IF(N869="nulová",J869,0)</f>
        <v>0</v>
      </c>
      <c r="BJ869" s="11" t="s">
        <v>82</v>
      </c>
      <c r="BK869" s="102">
        <f>ROUND(I869*H869,2)</f>
        <v>0</v>
      </c>
      <c r="BL869" s="11" t="s">
        <v>103</v>
      </c>
      <c r="BM869" s="101" t="s">
        <v>1336</v>
      </c>
    </row>
    <row r="870" spans="2:65" s="18" customFormat="1">
      <c r="B870" s="19"/>
      <c r="D870" s="103" t="s">
        <v>89</v>
      </c>
      <c r="F870" s="104" t="s">
        <v>1335</v>
      </c>
      <c r="I870" s="105"/>
      <c r="L870" s="19"/>
      <c r="M870" s="106"/>
      <c r="T870" s="107"/>
      <c r="AT870" s="11" t="s">
        <v>89</v>
      </c>
      <c r="AU870" s="11" t="s">
        <v>96</v>
      </c>
    </row>
    <row r="871" spans="2:65" s="166" customFormat="1">
      <c r="B871" s="167"/>
      <c r="D871" s="103" t="s">
        <v>456</v>
      </c>
      <c r="E871" s="168" t="s">
        <v>17</v>
      </c>
      <c r="F871" s="169" t="s">
        <v>1101</v>
      </c>
      <c r="H871" s="168" t="s">
        <v>17</v>
      </c>
      <c r="I871" s="170"/>
      <c r="L871" s="167"/>
      <c r="M871" s="171"/>
      <c r="T871" s="172"/>
      <c r="AT871" s="168" t="s">
        <v>456</v>
      </c>
      <c r="AU871" s="168" t="s">
        <v>96</v>
      </c>
      <c r="AV871" s="166" t="s">
        <v>82</v>
      </c>
      <c r="AW871" s="166" t="s">
        <v>197</v>
      </c>
      <c r="AX871" s="166" t="s">
        <v>78</v>
      </c>
      <c r="AY871" s="168" t="s">
        <v>79</v>
      </c>
    </row>
    <row r="872" spans="2:65" s="173" customFormat="1">
      <c r="B872" s="174"/>
      <c r="D872" s="103" t="s">
        <v>456</v>
      </c>
      <c r="E872" s="175" t="s">
        <v>17</v>
      </c>
      <c r="F872" s="176" t="s">
        <v>1337</v>
      </c>
      <c r="H872" s="177">
        <v>13.75</v>
      </c>
      <c r="I872" s="178"/>
      <c r="L872" s="174"/>
      <c r="M872" s="179"/>
      <c r="T872" s="180"/>
      <c r="AT872" s="175" t="s">
        <v>456</v>
      </c>
      <c r="AU872" s="175" t="s">
        <v>96</v>
      </c>
      <c r="AV872" s="173" t="s">
        <v>9</v>
      </c>
      <c r="AW872" s="173" t="s">
        <v>197</v>
      </c>
      <c r="AX872" s="173" t="s">
        <v>82</v>
      </c>
      <c r="AY872" s="175" t="s">
        <v>79</v>
      </c>
    </row>
    <row r="873" spans="2:65" s="18" customFormat="1" ht="37.9" customHeight="1">
      <c r="B873" s="19"/>
      <c r="C873" s="90" t="s">
        <v>1338</v>
      </c>
      <c r="D873" s="90" t="s">
        <v>83</v>
      </c>
      <c r="E873" s="91" t="s">
        <v>1339</v>
      </c>
      <c r="F873" s="92" t="s">
        <v>1340</v>
      </c>
      <c r="G873" s="93" t="s">
        <v>452</v>
      </c>
      <c r="H873" s="94">
        <v>2766.2829999999999</v>
      </c>
      <c r="I873" s="95"/>
      <c r="J873" s="96">
        <f>ROUND(I873*H873,2)</f>
        <v>0</v>
      </c>
      <c r="K873" s="92" t="s">
        <v>453</v>
      </c>
      <c r="L873" s="19"/>
      <c r="M873" s="97" t="s">
        <v>17</v>
      </c>
      <c r="N873" s="98" t="s">
        <v>35</v>
      </c>
      <c r="P873" s="99">
        <f>O873*H873</f>
        <v>0</v>
      </c>
      <c r="Q873" s="99">
        <v>0</v>
      </c>
      <c r="R873" s="99">
        <f>Q873*H873</f>
        <v>0</v>
      </c>
      <c r="S873" s="99">
        <v>0.05</v>
      </c>
      <c r="T873" s="100">
        <f>S873*H873</f>
        <v>138.31415000000001</v>
      </c>
      <c r="AR873" s="101" t="s">
        <v>103</v>
      </c>
      <c r="AT873" s="101" t="s">
        <v>83</v>
      </c>
      <c r="AU873" s="101" t="s">
        <v>96</v>
      </c>
      <c r="AY873" s="11" t="s">
        <v>79</v>
      </c>
      <c r="BE873" s="102">
        <f>IF(N873="základní",J873,0)</f>
        <v>0</v>
      </c>
      <c r="BF873" s="102">
        <f>IF(N873="snížená",J873,0)</f>
        <v>0</v>
      </c>
      <c r="BG873" s="102">
        <f>IF(N873="zákl. přenesená",J873,0)</f>
        <v>0</v>
      </c>
      <c r="BH873" s="102">
        <f>IF(N873="sníž. přenesená",J873,0)</f>
        <v>0</v>
      </c>
      <c r="BI873" s="102">
        <f>IF(N873="nulová",J873,0)</f>
        <v>0</v>
      </c>
      <c r="BJ873" s="11" t="s">
        <v>82</v>
      </c>
      <c r="BK873" s="102">
        <f>ROUND(I873*H873,2)</f>
        <v>0</v>
      </c>
      <c r="BL873" s="11" t="s">
        <v>103</v>
      </c>
      <c r="BM873" s="101" t="s">
        <v>1341</v>
      </c>
    </row>
    <row r="874" spans="2:65" s="18" customFormat="1" ht="19.5">
      <c r="B874" s="19"/>
      <c r="D874" s="103" t="s">
        <v>89</v>
      </c>
      <c r="F874" s="104" t="s">
        <v>1342</v>
      </c>
      <c r="I874" s="105"/>
      <c r="L874" s="19"/>
      <c r="M874" s="106"/>
      <c r="T874" s="107"/>
      <c r="AT874" s="11" t="s">
        <v>89</v>
      </c>
      <c r="AU874" s="11" t="s">
        <v>96</v>
      </c>
    </row>
    <row r="875" spans="2:65" s="18" customFormat="1" ht="19.5">
      <c r="B875" s="19"/>
      <c r="D875" s="103" t="s">
        <v>90</v>
      </c>
      <c r="F875" s="108" t="s">
        <v>1343</v>
      </c>
      <c r="I875" s="105"/>
      <c r="L875" s="19"/>
      <c r="M875" s="106"/>
      <c r="T875" s="107"/>
      <c r="AT875" s="11" t="s">
        <v>90</v>
      </c>
      <c r="AU875" s="11" t="s">
        <v>96</v>
      </c>
    </row>
    <row r="876" spans="2:65" s="173" customFormat="1">
      <c r="B876" s="174"/>
      <c r="D876" s="103" t="s">
        <v>456</v>
      </c>
      <c r="E876" s="175" t="s">
        <v>17</v>
      </c>
      <c r="F876" s="176" t="s">
        <v>288</v>
      </c>
      <c r="H876" s="177">
        <v>2634.5549999999998</v>
      </c>
      <c r="I876" s="178"/>
      <c r="L876" s="174"/>
      <c r="M876" s="179"/>
      <c r="T876" s="180"/>
      <c r="AT876" s="175" t="s">
        <v>456</v>
      </c>
      <c r="AU876" s="175" t="s">
        <v>96</v>
      </c>
      <c r="AV876" s="173" t="s">
        <v>9</v>
      </c>
      <c r="AW876" s="173" t="s">
        <v>197</v>
      </c>
      <c r="AX876" s="173" t="s">
        <v>82</v>
      </c>
      <c r="AY876" s="175" t="s">
        <v>79</v>
      </c>
    </row>
    <row r="877" spans="2:65" s="173" customFormat="1">
      <c r="B877" s="174"/>
      <c r="D877" s="103" t="s">
        <v>456</v>
      </c>
      <c r="F877" s="176" t="s">
        <v>1344</v>
      </c>
      <c r="H877" s="177">
        <v>2766.2829999999999</v>
      </c>
      <c r="I877" s="178"/>
      <c r="L877" s="174"/>
      <c r="M877" s="179"/>
      <c r="T877" s="180"/>
      <c r="AT877" s="175" t="s">
        <v>456</v>
      </c>
      <c r="AU877" s="175" t="s">
        <v>96</v>
      </c>
      <c r="AV877" s="173" t="s">
        <v>9</v>
      </c>
      <c r="AW877" s="173" t="s">
        <v>12</v>
      </c>
      <c r="AX877" s="173" t="s">
        <v>82</v>
      </c>
      <c r="AY877" s="175" t="s">
        <v>79</v>
      </c>
    </row>
    <row r="878" spans="2:65" s="18" customFormat="1" ht="37.9" customHeight="1">
      <c r="B878" s="19"/>
      <c r="C878" s="90" t="s">
        <v>1345</v>
      </c>
      <c r="D878" s="90" t="s">
        <v>83</v>
      </c>
      <c r="E878" s="91" t="s">
        <v>1346</v>
      </c>
      <c r="F878" s="92" t="s">
        <v>1347</v>
      </c>
      <c r="G878" s="93" t="s">
        <v>452</v>
      </c>
      <c r="H878" s="94">
        <v>784.54499999999996</v>
      </c>
      <c r="I878" s="95"/>
      <c r="J878" s="96">
        <f>ROUND(I878*H878,2)</f>
        <v>0</v>
      </c>
      <c r="K878" s="92" t="s">
        <v>453</v>
      </c>
      <c r="L878" s="19"/>
      <c r="M878" s="97" t="s">
        <v>17</v>
      </c>
      <c r="N878" s="98" t="s">
        <v>35</v>
      </c>
      <c r="P878" s="99">
        <f>O878*H878</f>
        <v>0</v>
      </c>
      <c r="Q878" s="99">
        <v>0</v>
      </c>
      <c r="R878" s="99">
        <f>Q878*H878</f>
        <v>0</v>
      </c>
      <c r="S878" s="99">
        <v>4.5999999999999999E-2</v>
      </c>
      <c r="T878" s="100">
        <f>S878*H878</f>
        <v>36.08907</v>
      </c>
      <c r="AR878" s="101" t="s">
        <v>103</v>
      </c>
      <c r="AT878" s="101" t="s">
        <v>83</v>
      </c>
      <c r="AU878" s="101" t="s">
        <v>96</v>
      </c>
      <c r="AY878" s="11" t="s">
        <v>79</v>
      </c>
      <c r="BE878" s="102">
        <f>IF(N878="základní",J878,0)</f>
        <v>0</v>
      </c>
      <c r="BF878" s="102">
        <f>IF(N878="snížená",J878,0)</f>
        <v>0</v>
      </c>
      <c r="BG878" s="102">
        <f>IF(N878="zákl. přenesená",J878,0)</f>
        <v>0</v>
      </c>
      <c r="BH878" s="102">
        <f>IF(N878="sníž. přenesená",J878,0)</f>
        <v>0</v>
      </c>
      <c r="BI878" s="102">
        <f>IF(N878="nulová",J878,0)</f>
        <v>0</v>
      </c>
      <c r="BJ878" s="11" t="s">
        <v>82</v>
      </c>
      <c r="BK878" s="102">
        <f>ROUND(I878*H878,2)</f>
        <v>0</v>
      </c>
      <c r="BL878" s="11" t="s">
        <v>103</v>
      </c>
      <c r="BM878" s="101" t="s">
        <v>1348</v>
      </c>
    </row>
    <row r="879" spans="2:65" s="18" customFormat="1" ht="29.25">
      <c r="B879" s="19"/>
      <c r="D879" s="103" t="s">
        <v>89</v>
      </c>
      <c r="F879" s="104" t="s">
        <v>1349</v>
      </c>
      <c r="I879" s="105"/>
      <c r="L879" s="19"/>
      <c r="M879" s="106"/>
      <c r="T879" s="107"/>
      <c r="AT879" s="11" t="s">
        <v>89</v>
      </c>
      <c r="AU879" s="11" t="s">
        <v>96</v>
      </c>
    </row>
    <row r="880" spans="2:65" s="173" customFormat="1">
      <c r="B880" s="174"/>
      <c r="D880" s="103" t="s">
        <v>456</v>
      </c>
      <c r="E880" s="175" t="s">
        <v>17</v>
      </c>
      <c r="F880" s="176" t="s">
        <v>290</v>
      </c>
      <c r="H880" s="177">
        <v>784.54499999999996</v>
      </c>
      <c r="I880" s="178"/>
      <c r="L880" s="174"/>
      <c r="M880" s="179"/>
      <c r="T880" s="180"/>
      <c r="AT880" s="175" t="s">
        <v>456</v>
      </c>
      <c r="AU880" s="175" t="s">
        <v>96</v>
      </c>
      <c r="AV880" s="173" t="s">
        <v>9</v>
      </c>
      <c r="AW880" s="173" t="s">
        <v>197</v>
      </c>
      <c r="AX880" s="173" t="s">
        <v>82</v>
      </c>
      <c r="AY880" s="175" t="s">
        <v>79</v>
      </c>
    </row>
    <row r="881" spans="2:65" s="77" customFormat="1" ht="22.9" customHeight="1">
      <c r="B881" s="78"/>
      <c r="D881" s="79" t="s">
        <v>74</v>
      </c>
      <c r="E881" s="88" t="s">
        <v>1350</v>
      </c>
      <c r="F881" s="88" t="s">
        <v>1351</v>
      </c>
      <c r="I881" s="81"/>
      <c r="J881" s="89">
        <f>BK881</f>
        <v>0</v>
      </c>
      <c r="L881" s="78"/>
      <c r="M881" s="83"/>
      <c r="P881" s="84">
        <f>SUM(P882:P910)</f>
        <v>0</v>
      </c>
      <c r="R881" s="84">
        <f>SUM(R882:R910)</f>
        <v>0</v>
      </c>
      <c r="T881" s="85">
        <f>SUM(T882:T910)</f>
        <v>0</v>
      </c>
      <c r="AR881" s="79" t="s">
        <v>82</v>
      </c>
      <c r="AT881" s="86" t="s">
        <v>74</v>
      </c>
      <c r="AU881" s="86" t="s">
        <v>82</v>
      </c>
      <c r="AY881" s="79" t="s">
        <v>79</v>
      </c>
      <c r="BK881" s="87">
        <f>SUM(BK882:BK910)</f>
        <v>0</v>
      </c>
    </row>
    <row r="882" spans="2:65" s="18" customFormat="1" ht="24.2" customHeight="1">
      <c r="B882" s="19"/>
      <c r="C882" s="90" t="s">
        <v>1352</v>
      </c>
      <c r="D882" s="90" t="s">
        <v>83</v>
      </c>
      <c r="E882" s="91" t="s">
        <v>1353</v>
      </c>
      <c r="F882" s="92" t="s">
        <v>1354</v>
      </c>
      <c r="G882" s="93" t="s">
        <v>495</v>
      </c>
      <c r="H882" s="94">
        <v>1570.0630000000001</v>
      </c>
      <c r="I882" s="95"/>
      <c r="J882" s="96">
        <f>ROUND(I882*H882,2)</f>
        <v>0</v>
      </c>
      <c r="K882" s="92" t="s">
        <v>453</v>
      </c>
      <c r="L882" s="19"/>
      <c r="M882" s="97" t="s">
        <v>17</v>
      </c>
      <c r="N882" s="98" t="s">
        <v>35</v>
      </c>
      <c r="P882" s="99">
        <f>O882*H882</f>
        <v>0</v>
      </c>
      <c r="Q882" s="99">
        <v>0</v>
      </c>
      <c r="R882" s="99">
        <f>Q882*H882</f>
        <v>0</v>
      </c>
      <c r="S882" s="99">
        <v>0</v>
      </c>
      <c r="T882" s="100">
        <f>S882*H882</f>
        <v>0</v>
      </c>
      <c r="AR882" s="101" t="s">
        <v>103</v>
      </c>
      <c r="AT882" s="101" t="s">
        <v>83</v>
      </c>
      <c r="AU882" s="101" t="s">
        <v>9</v>
      </c>
      <c r="AY882" s="11" t="s">
        <v>79</v>
      </c>
      <c r="BE882" s="102">
        <f>IF(N882="základní",J882,0)</f>
        <v>0</v>
      </c>
      <c r="BF882" s="102">
        <f>IF(N882="snížená",J882,0)</f>
        <v>0</v>
      </c>
      <c r="BG882" s="102">
        <f>IF(N882="zákl. přenesená",J882,0)</f>
        <v>0</v>
      </c>
      <c r="BH882" s="102">
        <f>IF(N882="sníž. přenesená",J882,0)</f>
        <v>0</v>
      </c>
      <c r="BI882" s="102">
        <f>IF(N882="nulová",J882,0)</f>
        <v>0</v>
      </c>
      <c r="BJ882" s="11" t="s">
        <v>82</v>
      </c>
      <c r="BK882" s="102">
        <f>ROUND(I882*H882,2)</f>
        <v>0</v>
      </c>
      <c r="BL882" s="11" t="s">
        <v>103</v>
      </c>
      <c r="BM882" s="101" t="s">
        <v>1355</v>
      </c>
    </row>
    <row r="883" spans="2:65" s="18" customFormat="1" ht="19.5">
      <c r="B883" s="19"/>
      <c r="D883" s="103" t="s">
        <v>89</v>
      </c>
      <c r="F883" s="104" t="s">
        <v>1356</v>
      </c>
      <c r="I883" s="105"/>
      <c r="L883" s="19"/>
      <c r="M883" s="106"/>
      <c r="T883" s="107"/>
      <c r="AT883" s="11" t="s">
        <v>89</v>
      </c>
      <c r="AU883" s="11" t="s">
        <v>9</v>
      </c>
    </row>
    <row r="884" spans="2:65" s="18" customFormat="1" ht="29.25">
      <c r="B884" s="19"/>
      <c r="D884" s="103" t="s">
        <v>90</v>
      </c>
      <c r="F884" s="108" t="s">
        <v>1357</v>
      </c>
      <c r="I884" s="105"/>
      <c r="L884" s="19"/>
      <c r="M884" s="106"/>
      <c r="T884" s="107"/>
      <c r="AT884" s="11" t="s">
        <v>90</v>
      </c>
      <c r="AU884" s="11" t="s">
        <v>9</v>
      </c>
    </row>
    <row r="885" spans="2:65" s="18" customFormat="1" ht="24.2" customHeight="1">
      <c r="B885" s="19"/>
      <c r="C885" s="90" t="s">
        <v>1358</v>
      </c>
      <c r="D885" s="90" t="s">
        <v>83</v>
      </c>
      <c r="E885" s="91" t="s">
        <v>1359</v>
      </c>
      <c r="F885" s="92" t="s">
        <v>1360</v>
      </c>
      <c r="G885" s="93" t="s">
        <v>495</v>
      </c>
      <c r="H885" s="94">
        <v>1570.0630000000001</v>
      </c>
      <c r="I885" s="95"/>
      <c r="J885" s="96">
        <f>ROUND(I885*H885,2)</f>
        <v>0</v>
      </c>
      <c r="K885" s="92" t="s">
        <v>453</v>
      </c>
      <c r="L885" s="19"/>
      <c r="M885" s="97" t="s">
        <v>17</v>
      </c>
      <c r="N885" s="98" t="s">
        <v>35</v>
      </c>
      <c r="P885" s="99">
        <f>O885*H885</f>
        <v>0</v>
      </c>
      <c r="Q885" s="99">
        <v>0</v>
      </c>
      <c r="R885" s="99">
        <f>Q885*H885</f>
        <v>0</v>
      </c>
      <c r="S885" s="99">
        <v>0</v>
      </c>
      <c r="T885" s="100">
        <f>S885*H885</f>
        <v>0</v>
      </c>
      <c r="AR885" s="101" t="s">
        <v>103</v>
      </c>
      <c r="AT885" s="101" t="s">
        <v>83</v>
      </c>
      <c r="AU885" s="101" t="s">
        <v>9</v>
      </c>
      <c r="AY885" s="11" t="s">
        <v>79</v>
      </c>
      <c r="BE885" s="102">
        <f>IF(N885="základní",J885,0)</f>
        <v>0</v>
      </c>
      <c r="BF885" s="102">
        <f>IF(N885="snížená",J885,0)</f>
        <v>0</v>
      </c>
      <c r="BG885" s="102">
        <f>IF(N885="zákl. přenesená",J885,0)</f>
        <v>0</v>
      </c>
      <c r="BH885" s="102">
        <f>IF(N885="sníž. přenesená",J885,0)</f>
        <v>0</v>
      </c>
      <c r="BI885" s="102">
        <f>IF(N885="nulová",J885,0)</f>
        <v>0</v>
      </c>
      <c r="BJ885" s="11" t="s">
        <v>82</v>
      </c>
      <c r="BK885" s="102">
        <f>ROUND(I885*H885,2)</f>
        <v>0</v>
      </c>
      <c r="BL885" s="11" t="s">
        <v>103</v>
      </c>
      <c r="BM885" s="101" t="s">
        <v>1361</v>
      </c>
    </row>
    <row r="886" spans="2:65" s="18" customFormat="1" ht="19.5">
      <c r="B886" s="19"/>
      <c r="D886" s="103" t="s">
        <v>89</v>
      </c>
      <c r="F886" s="104" t="s">
        <v>1362</v>
      </c>
      <c r="I886" s="105"/>
      <c r="L886" s="19"/>
      <c r="M886" s="106"/>
      <c r="T886" s="107"/>
      <c r="AT886" s="11" t="s">
        <v>89</v>
      </c>
      <c r="AU886" s="11" t="s">
        <v>9</v>
      </c>
    </row>
    <row r="887" spans="2:65" s="18" customFormat="1" ht="24.2" customHeight="1">
      <c r="B887" s="19"/>
      <c r="C887" s="90" t="s">
        <v>1363</v>
      </c>
      <c r="D887" s="90" t="s">
        <v>83</v>
      </c>
      <c r="E887" s="91" t="s">
        <v>1364</v>
      </c>
      <c r="F887" s="92" t="s">
        <v>1365</v>
      </c>
      <c r="G887" s="93" t="s">
        <v>495</v>
      </c>
      <c r="H887" s="94">
        <v>14130.566999999999</v>
      </c>
      <c r="I887" s="95"/>
      <c r="J887" s="96">
        <f>ROUND(I887*H887,2)</f>
        <v>0</v>
      </c>
      <c r="K887" s="92" t="s">
        <v>453</v>
      </c>
      <c r="L887" s="19"/>
      <c r="M887" s="97" t="s">
        <v>17</v>
      </c>
      <c r="N887" s="98" t="s">
        <v>35</v>
      </c>
      <c r="P887" s="99">
        <f>O887*H887</f>
        <v>0</v>
      </c>
      <c r="Q887" s="99">
        <v>0</v>
      </c>
      <c r="R887" s="99">
        <f>Q887*H887</f>
        <v>0</v>
      </c>
      <c r="S887" s="99">
        <v>0</v>
      </c>
      <c r="T887" s="100">
        <f>S887*H887</f>
        <v>0</v>
      </c>
      <c r="AR887" s="101" t="s">
        <v>103</v>
      </c>
      <c r="AT887" s="101" t="s">
        <v>83</v>
      </c>
      <c r="AU887" s="101" t="s">
        <v>9</v>
      </c>
      <c r="AY887" s="11" t="s">
        <v>79</v>
      </c>
      <c r="BE887" s="102">
        <f>IF(N887="základní",J887,0)</f>
        <v>0</v>
      </c>
      <c r="BF887" s="102">
        <f>IF(N887="snížená",J887,0)</f>
        <v>0</v>
      </c>
      <c r="BG887" s="102">
        <f>IF(N887="zákl. přenesená",J887,0)</f>
        <v>0</v>
      </c>
      <c r="BH887" s="102">
        <f>IF(N887="sníž. přenesená",J887,0)</f>
        <v>0</v>
      </c>
      <c r="BI887" s="102">
        <f>IF(N887="nulová",J887,0)</f>
        <v>0</v>
      </c>
      <c r="BJ887" s="11" t="s">
        <v>82</v>
      </c>
      <c r="BK887" s="102">
        <f>ROUND(I887*H887,2)</f>
        <v>0</v>
      </c>
      <c r="BL887" s="11" t="s">
        <v>103</v>
      </c>
      <c r="BM887" s="101" t="s">
        <v>1366</v>
      </c>
    </row>
    <row r="888" spans="2:65" s="18" customFormat="1" ht="29.25">
      <c r="B888" s="19"/>
      <c r="D888" s="103" t="s">
        <v>89</v>
      </c>
      <c r="F888" s="104" t="s">
        <v>1367</v>
      </c>
      <c r="I888" s="105"/>
      <c r="L888" s="19"/>
      <c r="M888" s="106"/>
      <c r="T888" s="107"/>
      <c r="AT888" s="11" t="s">
        <v>89</v>
      </c>
      <c r="AU888" s="11" t="s">
        <v>9</v>
      </c>
    </row>
    <row r="889" spans="2:65" s="18" customFormat="1" ht="19.5">
      <c r="B889" s="19"/>
      <c r="D889" s="103" t="s">
        <v>90</v>
      </c>
      <c r="F889" s="108" t="s">
        <v>1368</v>
      </c>
      <c r="I889" s="105"/>
      <c r="L889" s="19"/>
      <c r="M889" s="106"/>
      <c r="T889" s="107"/>
      <c r="AT889" s="11" t="s">
        <v>90</v>
      </c>
      <c r="AU889" s="11" t="s">
        <v>9</v>
      </c>
    </row>
    <row r="890" spans="2:65" s="173" customFormat="1">
      <c r="B890" s="174"/>
      <c r="D890" s="103" t="s">
        <v>456</v>
      </c>
      <c r="F890" s="176" t="s">
        <v>1369</v>
      </c>
      <c r="H890" s="177">
        <v>14130.566999999999</v>
      </c>
      <c r="I890" s="178"/>
      <c r="L890" s="174"/>
      <c r="M890" s="179"/>
      <c r="T890" s="180"/>
      <c r="AT890" s="175" t="s">
        <v>456</v>
      </c>
      <c r="AU890" s="175" t="s">
        <v>9</v>
      </c>
      <c r="AV890" s="173" t="s">
        <v>9</v>
      </c>
      <c r="AW890" s="173" t="s">
        <v>12</v>
      </c>
      <c r="AX890" s="173" t="s">
        <v>82</v>
      </c>
      <c r="AY890" s="175" t="s">
        <v>79</v>
      </c>
    </row>
    <row r="891" spans="2:65" s="18" customFormat="1" ht="33" customHeight="1">
      <c r="B891" s="19"/>
      <c r="C891" s="90" t="s">
        <v>1370</v>
      </c>
      <c r="D891" s="90" t="s">
        <v>83</v>
      </c>
      <c r="E891" s="91" t="s">
        <v>1371</v>
      </c>
      <c r="F891" s="92" t="s">
        <v>1372</v>
      </c>
      <c r="G891" s="93" t="s">
        <v>495</v>
      </c>
      <c r="H891" s="94">
        <v>11.839</v>
      </c>
      <c r="I891" s="95"/>
      <c r="J891" s="96">
        <f>ROUND(I891*H891,2)</f>
        <v>0</v>
      </c>
      <c r="K891" s="92" t="s">
        <v>453</v>
      </c>
      <c r="L891" s="19"/>
      <c r="M891" s="97" t="s">
        <v>17</v>
      </c>
      <c r="N891" s="98" t="s">
        <v>35</v>
      </c>
      <c r="P891" s="99">
        <f>O891*H891</f>
        <v>0</v>
      </c>
      <c r="Q891" s="99">
        <v>0</v>
      </c>
      <c r="R891" s="99">
        <f>Q891*H891</f>
        <v>0</v>
      </c>
      <c r="S891" s="99">
        <v>0</v>
      </c>
      <c r="T891" s="100">
        <f>S891*H891</f>
        <v>0</v>
      </c>
      <c r="AR891" s="101" t="s">
        <v>103</v>
      </c>
      <c r="AT891" s="101" t="s">
        <v>83</v>
      </c>
      <c r="AU891" s="101" t="s">
        <v>9</v>
      </c>
      <c r="AY891" s="11" t="s">
        <v>79</v>
      </c>
      <c r="BE891" s="102">
        <f>IF(N891="základní",J891,0)</f>
        <v>0</v>
      </c>
      <c r="BF891" s="102">
        <f>IF(N891="snížená",J891,0)</f>
        <v>0</v>
      </c>
      <c r="BG891" s="102">
        <f>IF(N891="zákl. přenesená",J891,0)</f>
        <v>0</v>
      </c>
      <c r="BH891" s="102">
        <f>IF(N891="sníž. přenesená",J891,0)</f>
        <v>0</v>
      </c>
      <c r="BI891" s="102">
        <f>IF(N891="nulová",J891,0)</f>
        <v>0</v>
      </c>
      <c r="BJ891" s="11" t="s">
        <v>82</v>
      </c>
      <c r="BK891" s="102">
        <f>ROUND(I891*H891,2)</f>
        <v>0</v>
      </c>
      <c r="BL891" s="11" t="s">
        <v>103</v>
      </c>
      <c r="BM891" s="101" t="s">
        <v>1373</v>
      </c>
    </row>
    <row r="892" spans="2:65" s="18" customFormat="1" ht="19.5">
      <c r="B892" s="19"/>
      <c r="D892" s="103" t="s">
        <v>89</v>
      </c>
      <c r="F892" s="104" t="s">
        <v>1374</v>
      </c>
      <c r="I892" s="105"/>
      <c r="L892" s="19"/>
      <c r="M892" s="106"/>
      <c r="T892" s="107"/>
      <c r="AT892" s="11" t="s">
        <v>89</v>
      </c>
      <c r="AU892" s="11" t="s">
        <v>9</v>
      </c>
    </row>
    <row r="893" spans="2:65" s="18" customFormat="1" ht="33" customHeight="1">
      <c r="B893" s="19"/>
      <c r="C893" s="90" t="s">
        <v>1375</v>
      </c>
      <c r="D893" s="90" t="s">
        <v>83</v>
      </c>
      <c r="E893" s="91" t="s">
        <v>1376</v>
      </c>
      <c r="F893" s="92" t="s">
        <v>1377</v>
      </c>
      <c r="G893" s="93" t="s">
        <v>495</v>
      </c>
      <c r="H893" s="94">
        <v>11.327</v>
      </c>
      <c r="I893" s="95"/>
      <c r="J893" s="96">
        <f>ROUND(I893*H893,2)</f>
        <v>0</v>
      </c>
      <c r="K893" s="92" t="s">
        <v>453</v>
      </c>
      <c r="L893" s="19"/>
      <c r="M893" s="97" t="s">
        <v>17</v>
      </c>
      <c r="N893" s="98" t="s">
        <v>35</v>
      </c>
      <c r="P893" s="99">
        <f>O893*H893</f>
        <v>0</v>
      </c>
      <c r="Q893" s="99">
        <v>0</v>
      </c>
      <c r="R893" s="99">
        <f>Q893*H893</f>
        <v>0</v>
      </c>
      <c r="S893" s="99">
        <v>0</v>
      </c>
      <c r="T893" s="100">
        <f>S893*H893</f>
        <v>0</v>
      </c>
      <c r="AR893" s="101" t="s">
        <v>103</v>
      </c>
      <c r="AT893" s="101" t="s">
        <v>83</v>
      </c>
      <c r="AU893" s="101" t="s">
        <v>9</v>
      </c>
      <c r="AY893" s="11" t="s">
        <v>79</v>
      </c>
      <c r="BE893" s="102">
        <f>IF(N893="základní",J893,0)</f>
        <v>0</v>
      </c>
      <c r="BF893" s="102">
        <f>IF(N893="snížená",J893,0)</f>
        <v>0</v>
      </c>
      <c r="BG893" s="102">
        <f>IF(N893="zákl. přenesená",J893,0)</f>
        <v>0</v>
      </c>
      <c r="BH893" s="102">
        <f>IF(N893="sníž. přenesená",J893,0)</f>
        <v>0</v>
      </c>
      <c r="BI893" s="102">
        <f>IF(N893="nulová",J893,0)</f>
        <v>0</v>
      </c>
      <c r="BJ893" s="11" t="s">
        <v>82</v>
      </c>
      <c r="BK893" s="102">
        <f>ROUND(I893*H893,2)</f>
        <v>0</v>
      </c>
      <c r="BL893" s="11" t="s">
        <v>103</v>
      </c>
      <c r="BM893" s="101" t="s">
        <v>1378</v>
      </c>
    </row>
    <row r="894" spans="2:65" s="18" customFormat="1" ht="19.5">
      <c r="B894" s="19"/>
      <c r="D894" s="103" t="s">
        <v>89</v>
      </c>
      <c r="F894" s="104" t="s">
        <v>1379</v>
      </c>
      <c r="I894" s="105"/>
      <c r="L894" s="19"/>
      <c r="M894" s="106"/>
      <c r="T894" s="107"/>
      <c r="AT894" s="11" t="s">
        <v>89</v>
      </c>
      <c r="AU894" s="11" t="s">
        <v>9</v>
      </c>
    </row>
    <row r="895" spans="2:65" s="18" customFormat="1" ht="33" customHeight="1">
      <c r="B895" s="19"/>
      <c r="C895" s="90" t="s">
        <v>1380</v>
      </c>
      <c r="D895" s="90" t="s">
        <v>83</v>
      </c>
      <c r="E895" s="91" t="s">
        <v>1381</v>
      </c>
      <c r="F895" s="92" t="s">
        <v>1382</v>
      </c>
      <c r="G895" s="93" t="s">
        <v>495</v>
      </c>
      <c r="H895" s="94">
        <v>14.316000000000001</v>
      </c>
      <c r="I895" s="95"/>
      <c r="J895" s="96">
        <f>ROUND(I895*H895,2)</f>
        <v>0</v>
      </c>
      <c r="K895" s="92" t="s">
        <v>453</v>
      </c>
      <c r="L895" s="19"/>
      <c r="M895" s="97" t="s">
        <v>17</v>
      </c>
      <c r="N895" s="98" t="s">
        <v>35</v>
      </c>
      <c r="P895" s="99">
        <f>O895*H895</f>
        <v>0</v>
      </c>
      <c r="Q895" s="99">
        <v>0</v>
      </c>
      <c r="R895" s="99">
        <f>Q895*H895</f>
        <v>0</v>
      </c>
      <c r="S895" s="99">
        <v>0</v>
      </c>
      <c r="T895" s="100">
        <f>S895*H895</f>
        <v>0</v>
      </c>
      <c r="AR895" s="101" t="s">
        <v>103</v>
      </c>
      <c r="AT895" s="101" t="s">
        <v>83</v>
      </c>
      <c r="AU895" s="101" t="s">
        <v>9</v>
      </c>
      <c r="AY895" s="11" t="s">
        <v>79</v>
      </c>
      <c r="BE895" s="102">
        <f>IF(N895="základní",J895,0)</f>
        <v>0</v>
      </c>
      <c r="BF895" s="102">
        <f>IF(N895="snížená",J895,0)</f>
        <v>0</v>
      </c>
      <c r="BG895" s="102">
        <f>IF(N895="zákl. přenesená",J895,0)</f>
        <v>0</v>
      </c>
      <c r="BH895" s="102">
        <f>IF(N895="sníž. přenesená",J895,0)</f>
        <v>0</v>
      </c>
      <c r="BI895" s="102">
        <f>IF(N895="nulová",J895,0)</f>
        <v>0</v>
      </c>
      <c r="BJ895" s="11" t="s">
        <v>82</v>
      </c>
      <c r="BK895" s="102">
        <f>ROUND(I895*H895,2)</f>
        <v>0</v>
      </c>
      <c r="BL895" s="11" t="s">
        <v>103</v>
      </c>
      <c r="BM895" s="101" t="s">
        <v>1383</v>
      </c>
    </row>
    <row r="896" spans="2:65" s="18" customFormat="1" ht="29.25">
      <c r="B896" s="19"/>
      <c r="D896" s="103" t="s">
        <v>89</v>
      </c>
      <c r="F896" s="104" t="s">
        <v>1384</v>
      </c>
      <c r="I896" s="105"/>
      <c r="L896" s="19"/>
      <c r="M896" s="106"/>
      <c r="T896" s="107"/>
      <c r="AT896" s="11" t="s">
        <v>89</v>
      </c>
      <c r="AU896" s="11" t="s">
        <v>9</v>
      </c>
    </row>
    <row r="897" spans="2:65" s="18" customFormat="1" ht="37.9" customHeight="1">
      <c r="B897" s="19"/>
      <c r="C897" s="90" t="s">
        <v>1385</v>
      </c>
      <c r="D897" s="90" t="s">
        <v>83</v>
      </c>
      <c r="E897" s="91" t="s">
        <v>1386</v>
      </c>
      <c r="F897" s="92" t="s">
        <v>1387</v>
      </c>
      <c r="G897" s="93" t="s">
        <v>495</v>
      </c>
      <c r="H897" s="94">
        <v>21.292999999999999</v>
      </c>
      <c r="I897" s="95"/>
      <c r="J897" s="96">
        <f>ROUND(I897*H897,2)</f>
        <v>0</v>
      </c>
      <c r="K897" s="92" t="s">
        <v>453</v>
      </c>
      <c r="L897" s="19"/>
      <c r="M897" s="97" t="s">
        <v>17</v>
      </c>
      <c r="N897" s="98" t="s">
        <v>35</v>
      </c>
      <c r="P897" s="99">
        <f>O897*H897</f>
        <v>0</v>
      </c>
      <c r="Q897" s="99">
        <v>0</v>
      </c>
      <c r="R897" s="99">
        <f>Q897*H897</f>
        <v>0</v>
      </c>
      <c r="S897" s="99">
        <v>0</v>
      </c>
      <c r="T897" s="100">
        <f>S897*H897</f>
        <v>0</v>
      </c>
      <c r="AR897" s="101" t="s">
        <v>103</v>
      </c>
      <c r="AT897" s="101" t="s">
        <v>83</v>
      </c>
      <c r="AU897" s="101" t="s">
        <v>9</v>
      </c>
      <c r="AY897" s="11" t="s">
        <v>79</v>
      </c>
      <c r="BE897" s="102">
        <f>IF(N897="základní",J897,0)</f>
        <v>0</v>
      </c>
      <c r="BF897" s="102">
        <f>IF(N897="snížená",J897,0)</f>
        <v>0</v>
      </c>
      <c r="BG897" s="102">
        <f>IF(N897="zákl. přenesená",J897,0)</f>
        <v>0</v>
      </c>
      <c r="BH897" s="102">
        <f>IF(N897="sníž. přenesená",J897,0)</f>
        <v>0</v>
      </c>
      <c r="BI897" s="102">
        <f>IF(N897="nulová",J897,0)</f>
        <v>0</v>
      </c>
      <c r="BJ897" s="11" t="s">
        <v>82</v>
      </c>
      <c r="BK897" s="102">
        <f>ROUND(I897*H897,2)</f>
        <v>0</v>
      </c>
      <c r="BL897" s="11" t="s">
        <v>103</v>
      </c>
      <c r="BM897" s="101" t="s">
        <v>1388</v>
      </c>
    </row>
    <row r="898" spans="2:65" s="18" customFormat="1" ht="29.25">
      <c r="B898" s="19"/>
      <c r="D898" s="103" t="s">
        <v>89</v>
      </c>
      <c r="F898" s="104" t="s">
        <v>1389</v>
      </c>
      <c r="I898" s="105"/>
      <c r="L898" s="19"/>
      <c r="M898" s="106"/>
      <c r="T898" s="107"/>
      <c r="AT898" s="11" t="s">
        <v>89</v>
      </c>
      <c r="AU898" s="11" t="s">
        <v>9</v>
      </c>
    </row>
    <row r="899" spans="2:65" s="18" customFormat="1" ht="33" customHeight="1">
      <c r="B899" s="19"/>
      <c r="C899" s="90" t="s">
        <v>1390</v>
      </c>
      <c r="D899" s="90" t="s">
        <v>83</v>
      </c>
      <c r="E899" s="91" t="s">
        <v>1391</v>
      </c>
      <c r="F899" s="92" t="s">
        <v>1392</v>
      </c>
      <c r="G899" s="93" t="s">
        <v>495</v>
      </c>
      <c r="H899" s="94">
        <v>31.411000000000001</v>
      </c>
      <c r="I899" s="95"/>
      <c r="J899" s="96">
        <f>ROUND(I899*H899,2)</f>
        <v>0</v>
      </c>
      <c r="K899" s="92" t="s">
        <v>453</v>
      </c>
      <c r="L899" s="19"/>
      <c r="M899" s="97" t="s">
        <v>17</v>
      </c>
      <c r="N899" s="98" t="s">
        <v>35</v>
      </c>
      <c r="P899" s="99">
        <f>O899*H899</f>
        <v>0</v>
      </c>
      <c r="Q899" s="99">
        <v>0</v>
      </c>
      <c r="R899" s="99">
        <f>Q899*H899</f>
        <v>0</v>
      </c>
      <c r="S899" s="99">
        <v>0</v>
      </c>
      <c r="T899" s="100">
        <f>S899*H899</f>
        <v>0</v>
      </c>
      <c r="AR899" s="101" t="s">
        <v>103</v>
      </c>
      <c r="AT899" s="101" t="s">
        <v>83</v>
      </c>
      <c r="AU899" s="101" t="s">
        <v>9</v>
      </c>
      <c r="AY899" s="11" t="s">
        <v>79</v>
      </c>
      <c r="BE899" s="102">
        <f>IF(N899="základní",J899,0)</f>
        <v>0</v>
      </c>
      <c r="BF899" s="102">
        <f>IF(N899="snížená",J899,0)</f>
        <v>0</v>
      </c>
      <c r="BG899" s="102">
        <f>IF(N899="zákl. přenesená",J899,0)</f>
        <v>0</v>
      </c>
      <c r="BH899" s="102">
        <f>IF(N899="sníž. přenesená",J899,0)</f>
        <v>0</v>
      </c>
      <c r="BI899" s="102">
        <f>IF(N899="nulová",J899,0)</f>
        <v>0</v>
      </c>
      <c r="BJ899" s="11" t="s">
        <v>82</v>
      </c>
      <c r="BK899" s="102">
        <f>ROUND(I899*H899,2)</f>
        <v>0</v>
      </c>
      <c r="BL899" s="11" t="s">
        <v>103</v>
      </c>
      <c r="BM899" s="101" t="s">
        <v>1393</v>
      </c>
    </row>
    <row r="900" spans="2:65" s="18" customFormat="1" ht="29.25">
      <c r="B900" s="19"/>
      <c r="D900" s="103" t="s">
        <v>89</v>
      </c>
      <c r="F900" s="104" t="s">
        <v>1394</v>
      </c>
      <c r="I900" s="105"/>
      <c r="L900" s="19"/>
      <c r="M900" s="106"/>
      <c r="T900" s="107"/>
      <c r="AT900" s="11" t="s">
        <v>89</v>
      </c>
      <c r="AU900" s="11" t="s">
        <v>9</v>
      </c>
    </row>
    <row r="901" spans="2:65" s="18" customFormat="1" ht="37.9" customHeight="1">
      <c r="B901" s="19"/>
      <c r="C901" s="90" t="s">
        <v>1395</v>
      </c>
      <c r="D901" s="90" t="s">
        <v>83</v>
      </c>
      <c r="E901" s="91" t="s">
        <v>1396</v>
      </c>
      <c r="F901" s="92" t="s">
        <v>1397</v>
      </c>
      <c r="G901" s="93" t="s">
        <v>495</v>
      </c>
      <c r="H901" s="94">
        <v>244.69200000000001</v>
      </c>
      <c r="I901" s="95"/>
      <c r="J901" s="96">
        <f>ROUND(I901*H901,2)</f>
        <v>0</v>
      </c>
      <c r="K901" s="92" t="s">
        <v>453</v>
      </c>
      <c r="L901" s="19"/>
      <c r="M901" s="97" t="s">
        <v>17</v>
      </c>
      <c r="N901" s="98" t="s">
        <v>35</v>
      </c>
      <c r="P901" s="99">
        <f>O901*H901</f>
        <v>0</v>
      </c>
      <c r="Q901" s="99">
        <v>0</v>
      </c>
      <c r="R901" s="99">
        <f>Q901*H901</f>
        <v>0</v>
      </c>
      <c r="S901" s="99">
        <v>0</v>
      </c>
      <c r="T901" s="100">
        <f>S901*H901</f>
        <v>0</v>
      </c>
      <c r="AR901" s="101" t="s">
        <v>103</v>
      </c>
      <c r="AT901" s="101" t="s">
        <v>83</v>
      </c>
      <c r="AU901" s="101" t="s">
        <v>9</v>
      </c>
      <c r="AY901" s="11" t="s">
        <v>79</v>
      </c>
      <c r="BE901" s="102">
        <f>IF(N901="základní",J901,0)</f>
        <v>0</v>
      </c>
      <c r="BF901" s="102">
        <f>IF(N901="snížená",J901,0)</f>
        <v>0</v>
      </c>
      <c r="BG901" s="102">
        <f>IF(N901="zákl. přenesená",J901,0)</f>
        <v>0</v>
      </c>
      <c r="BH901" s="102">
        <f>IF(N901="sníž. přenesená",J901,0)</f>
        <v>0</v>
      </c>
      <c r="BI901" s="102">
        <f>IF(N901="nulová",J901,0)</f>
        <v>0</v>
      </c>
      <c r="BJ901" s="11" t="s">
        <v>82</v>
      </c>
      <c r="BK901" s="102">
        <f>ROUND(I901*H901,2)</f>
        <v>0</v>
      </c>
      <c r="BL901" s="11" t="s">
        <v>103</v>
      </c>
      <c r="BM901" s="101" t="s">
        <v>1398</v>
      </c>
    </row>
    <row r="902" spans="2:65" s="18" customFormat="1" ht="29.25">
      <c r="B902" s="19"/>
      <c r="D902" s="103" t="s">
        <v>89</v>
      </c>
      <c r="F902" s="104" t="s">
        <v>1399</v>
      </c>
      <c r="I902" s="105"/>
      <c r="L902" s="19"/>
      <c r="M902" s="106"/>
      <c r="T902" s="107"/>
      <c r="AT902" s="11" t="s">
        <v>89</v>
      </c>
      <c r="AU902" s="11" t="s">
        <v>9</v>
      </c>
    </row>
    <row r="903" spans="2:65" s="18" customFormat="1" ht="37.9" customHeight="1">
      <c r="B903" s="19"/>
      <c r="C903" s="90" t="s">
        <v>1400</v>
      </c>
      <c r="D903" s="90" t="s">
        <v>83</v>
      </c>
      <c r="E903" s="91" t="s">
        <v>1401</v>
      </c>
      <c r="F903" s="92" t="s">
        <v>1402</v>
      </c>
      <c r="G903" s="93" t="s">
        <v>495</v>
      </c>
      <c r="H903" s="94">
        <v>154.97800000000001</v>
      </c>
      <c r="I903" s="95"/>
      <c r="J903" s="96">
        <f>ROUND(I903*H903,2)</f>
        <v>0</v>
      </c>
      <c r="K903" s="92" t="s">
        <v>453</v>
      </c>
      <c r="L903" s="19"/>
      <c r="M903" s="97" t="s">
        <v>17</v>
      </c>
      <c r="N903" s="98" t="s">
        <v>35</v>
      </c>
      <c r="P903" s="99">
        <f>O903*H903</f>
        <v>0</v>
      </c>
      <c r="Q903" s="99">
        <v>0</v>
      </c>
      <c r="R903" s="99">
        <f>Q903*H903</f>
        <v>0</v>
      </c>
      <c r="S903" s="99">
        <v>0</v>
      </c>
      <c r="T903" s="100">
        <f>S903*H903</f>
        <v>0</v>
      </c>
      <c r="AR903" s="101" t="s">
        <v>103</v>
      </c>
      <c r="AT903" s="101" t="s">
        <v>83</v>
      </c>
      <c r="AU903" s="101" t="s">
        <v>9</v>
      </c>
      <c r="AY903" s="11" t="s">
        <v>79</v>
      </c>
      <c r="BE903" s="102">
        <f>IF(N903="základní",J903,0)</f>
        <v>0</v>
      </c>
      <c r="BF903" s="102">
        <f>IF(N903="snížená",J903,0)</f>
        <v>0</v>
      </c>
      <c r="BG903" s="102">
        <f>IF(N903="zákl. přenesená",J903,0)</f>
        <v>0</v>
      </c>
      <c r="BH903" s="102">
        <f>IF(N903="sníž. přenesená",J903,0)</f>
        <v>0</v>
      </c>
      <c r="BI903" s="102">
        <f>IF(N903="nulová",J903,0)</f>
        <v>0</v>
      </c>
      <c r="BJ903" s="11" t="s">
        <v>82</v>
      </c>
      <c r="BK903" s="102">
        <f>ROUND(I903*H903,2)</f>
        <v>0</v>
      </c>
      <c r="BL903" s="11" t="s">
        <v>103</v>
      </c>
      <c r="BM903" s="101" t="s">
        <v>1403</v>
      </c>
    </row>
    <row r="904" spans="2:65" s="18" customFormat="1" ht="29.25">
      <c r="B904" s="19"/>
      <c r="D904" s="103" t="s">
        <v>89</v>
      </c>
      <c r="F904" s="104" t="s">
        <v>1404</v>
      </c>
      <c r="I904" s="105"/>
      <c r="L904" s="19"/>
      <c r="M904" s="106"/>
      <c r="T904" s="107"/>
      <c r="AT904" s="11" t="s">
        <v>89</v>
      </c>
      <c r="AU904" s="11" t="s">
        <v>9</v>
      </c>
    </row>
    <row r="905" spans="2:65" s="18" customFormat="1" ht="33" customHeight="1">
      <c r="B905" s="19"/>
      <c r="C905" s="90" t="s">
        <v>1405</v>
      </c>
      <c r="D905" s="90" t="s">
        <v>83</v>
      </c>
      <c r="E905" s="91" t="s">
        <v>1406</v>
      </c>
      <c r="F905" s="92" t="s">
        <v>1407</v>
      </c>
      <c r="G905" s="93" t="s">
        <v>495</v>
      </c>
      <c r="H905" s="94">
        <v>750.19299999999998</v>
      </c>
      <c r="I905" s="95"/>
      <c r="J905" s="96">
        <f>ROUND(I905*H905,2)</f>
        <v>0</v>
      </c>
      <c r="K905" s="92" t="s">
        <v>453</v>
      </c>
      <c r="L905" s="19"/>
      <c r="M905" s="97" t="s">
        <v>17</v>
      </c>
      <c r="N905" s="98" t="s">
        <v>35</v>
      </c>
      <c r="P905" s="99">
        <f>O905*H905</f>
        <v>0</v>
      </c>
      <c r="Q905" s="99">
        <v>0</v>
      </c>
      <c r="R905" s="99">
        <f>Q905*H905</f>
        <v>0</v>
      </c>
      <c r="S905" s="99">
        <v>0</v>
      </c>
      <c r="T905" s="100">
        <f>S905*H905</f>
        <v>0</v>
      </c>
      <c r="AR905" s="101" t="s">
        <v>103</v>
      </c>
      <c r="AT905" s="101" t="s">
        <v>83</v>
      </c>
      <c r="AU905" s="101" t="s">
        <v>9</v>
      </c>
      <c r="AY905" s="11" t="s">
        <v>79</v>
      </c>
      <c r="BE905" s="102">
        <f>IF(N905="základní",J905,0)</f>
        <v>0</v>
      </c>
      <c r="BF905" s="102">
        <f>IF(N905="snížená",J905,0)</f>
        <v>0</v>
      </c>
      <c r="BG905" s="102">
        <f>IF(N905="zákl. přenesená",J905,0)</f>
        <v>0</v>
      </c>
      <c r="BH905" s="102">
        <f>IF(N905="sníž. přenesená",J905,0)</f>
        <v>0</v>
      </c>
      <c r="BI905" s="102">
        <f>IF(N905="nulová",J905,0)</f>
        <v>0</v>
      </c>
      <c r="BJ905" s="11" t="s">
        <v>82</v>
      </c>
      <c r="BK905" s="102">
        <f>ROUND(I905*H905,2)</f>
        <v>0</v>
      </c>
      <c r="BL905" s="11" t="s">
        <v>103</v>
      </c>
      <c r="BM905" s="101" t="s">
        <v>1408</v>
      </c>
    </row>
    <row r="906" spans="2:65" s="18" customFormat="1" ht="29.25">
      <c r="B906" s="19"/>
      <c r="D906" s="103" t="s">
        <v>89</v>
      </c>
      <c r="F906" s="104" t="s">
        <v>1409</v>
      </c>
      <c r="I906" s="105"/>
      <c r="L906" s="19"/>
      <c r="M906" s="106"/>
      <c r="T906" s="107"/>
      <c r="AT906" s="11" t="s">
        <v>89</v>
      </c>
      <c r="AU906" s="11" t="s">
        <v>9</v>
      </c>
    </row>
    <row r="907" spans="2:65" s="18" customFormat="1" ht="37.9" customHeight="1">
      <c r="B907" s="19"/>
      <c r="C907" s="90" t="s">
        <v>1410</v>
      </c>
      <c r="D907" s="90" t="s">
        <v>83</v>
      </c>
      <c r="E907" s="91" t="s">
        <v>1411</v>
      </c>
      <c r="F907" s="92" t="s">
        <v>1412</v>
      </c>
      <c r="G907" s="93" t="s">
        <v>495</v>
      </c>
      <c r="H907" s="94">
        <v>126.76900000000001</v>
      </c>
      <c r="I907" s="95"/>
      <c r="J907" s="96">
        <f>ROUND(I907*H907,2)</f>
        <v>0</v>
      </c>
      <c r="K907" s="92" t="s">
        <v>453</v>
      </c>
      <c r="L907" s="19"/>
      <c r="M907" s="97" t="s">
        <v>17</v>
      </c>
      <c r="N907" s="98" t="s">
        <v>35</v>
      </c>
      <c r="P907" s="99">
        <f>O907*H907</f>
        <v>0</v>
      </c>
      <c r="Q907" s="99">
        <v>0</v>
      </c>
      <c r="R907" s="99">
        <f>Q907*H907</f>
        <v>0</v>
      </c>
      <c r="S907" s="99">
        <v>0</v>
      </c>
      <c r="T907" s="100">
        <f>S907*H907</f>
        <v>0</v>
      </c>
      <c r="AR907" s="101" t="s">
        <v>103</v>
      </c>
      <c r="AT907" s="101" t="s">
        <v>83</v>
      </c>
      <c r="AU907" s="101" t="s">
        <v>9</v>
      </c>
      <c r="AY907" s="11" t="s">
        <v>79</v>
      </c>
      <c r="BE907" s="102">
        <f>IF(N907="základní",J907,0)</f>
        <v>0</v>
      </c>
      <c r="BF907" s="102">
        <f>IF(N907="snížená",J907,0)</f>
        <v>0</v>
      </c>
      <c r="BG907" s="102">
        <f>IF(N907="zákl. přenesená",J907,0)</f>
        <v>0</v>
      </c>
      <c r="BH907" s="102">
        <f>IF(N907="sníž. přenesená",J907,0)</f>
        <v>0</v>
      </c>
      <c r="BI907" s="102">
        <f>IF(N907="nulová",J907,0)</f>
        <v>0</v>
      </c>
      <c r="BJ907" s="11" t="s">
        <v>82</v>
      </c>
      <c r="BK907" s="102">
        <f>ROUND(I907*H907,2)</f>
        <v>0</v>
      </c>
      <c r="BL907" s="11" t="s">
        <v>103</v>
      </c>
      <c r="BM907" s="101" t="s">
        <v>1413</v>
      </c>
    </row>
    <row r="908" spans="2:65" s="18" customFormat="1" ht="29.25">
      <c r="B908" s="19"/>
      <c r="D908" s="103" t="s">
        <v>89</v>
      </c>
      <c r="F908" s="104" t="s">
        <v>1414</v>
      </c>
      <c r="I908" s="105"/>
      <c r="L908" s="19"/>
      <c r="M908" s="106"/>
      <c r="T908" s="107"/>
      <c r="AT908" s="11" t="s">
        <v>89</v>
      </c>
      <c r="AU908" s="11" t="s">
        <v>9</v>
      </c>
    </row>
    <row r="909" spans="2:65" s="18" customFormat="1" ht="44.25" customHeight="1">
      <c r="B909" s="19"/>
      <c r="C909" s="90" t="s">
        <v>1415</v>
      </c>
      <c r="D909" s="201" t="s">
        <v>83</v>
      </c>
      <c r="E909" s="91" t="s">
        <v>1416</v>
      </c>
      <c r="F909" s="92" t="s">
        <v>1417</v>
      </c>
      <c r="G909" s="93" t="s">
        <v>495</v>
      </c>
      <c r="H909" s="94">
        <v>180.489</v>
      </c>
      <c r="I909" s="95"/>
      <c r="J909" s="96">
        <f>ROUND(I909*H909,2)</f>
        <v>0</v>
      </c>
      <c r="K909" s="92" t="s">
        <v>453</v>
      </c>
      <c r="L909" s="19"/>
      <c r="M909" s="97" t="s">
        <v>17</v>
      </c>
      <c r="N909" s="98" t="s">
        <v>35</v>
      </c>
      <c r="P909" s="99">
        <f>O909*H909</f>
        <v>0</v>
      </c>
      <c r="Q909" s="99">
        <v>0</v>
      </c>
      <c r="R909" s="99">
        <f>Q909*H909</f>
        <v>0</v>
      </c>
      <c r="S909" s="99">
        <v>0</v>
      </c>
      <c r="T909" s="100">
        <f>S909*H909</f>
        <v>0</v>
      </c>
      <c r="AR909" s="101" t="s">
        <v>103</v>
      </c>
      <c r="AT909" s="101" t="s">
        <v>83</v>
      </c>
      <c r="AU909" s="101" t="s">
        <v>9</v>
      </c>
      <c r="AY909" s="11" t="s">
        <v>79</v>
      </c>
      <c r="BE909" s="102">
        <f>IF(N909="základní",J909,0)</f>
        <v>0</v>
      </c>
      <c r="BF909" s="102">
        <f>IF(N909="snížená",J909,0)</f>
        <v>0</v>
      </c>
      <c r="BG909" s="102">
        <f>IF(N909="zákl. přenesená",J909,0)</f>
        <v>0</v>
      </c>
      <c r="BH909" s="102">
        <f>IF(N909="sníž. přenesená",J909,0)</f>
        <v>0</v>
      </c>
      <c r="BI909" s="102">
        <f>IF(N909="nulová",J909,0)</f>
        <v>0</v>
      </c>
      <c r="BJ909" s="11" t="s">
        <v>82</v>
      </c>
      <c r="BK909" s="102">
        <f>ROUND(I909*H909,2)</f>
        <v>0</v>
      </c>
      <c r="BL909" s="11" t="s">
        <v>103</v>
      </c>
      <c r="BM909" s="101" t="s">
        <v>1418</v>
      </c>
    </row>
    <row r="910" spans="2:65" s="18" customFormat="1" ht="29.25">
      <c r="B910" s="19"/>
      <c r="D910" s="103" t="s">
        <v>89</v>
      </c>
      <c r="F910" s="104" t="s">
        <v>1419</v>
      </c>
      <c r="I910" s="105"/>
      <c r="L910" s="19"/>
      <c r="M910" s="106"/>
      <c r="T910" s="107"/>
      <c r="AT910" s="11" t="s">
        <v>89</v>
      </c>
      <c r="AU910" s="11" t="s">
        <v>9</v>
      </c>
    </row>
    <row r="911" spans="2:65" s="77" customFormat="1" ht="22.9" customHeight="1">
      <c r="B911" s="78"/>
      <c r="D911" s="79" t="s">
        <v>74</v>
      </c>
      <c r="E911" s="88" t="s">
        <v>1420</v>
      </c>
      <c r="F911" s="88" t="s">
        <v>1421</v>
      </c>
      <c r="I911" s="81"/>
      <c r="J911" s="89">
        <f>BK911</f>
        <v>0</v>
      </c>
      <c r="L911" s="78"/>
      <c r="M911" s="83"/>
      <c r="P911" s="84">
        <f>SUM(P912:P914)</f>
        <v>0</v>
      </c>
      <c r="R911" s="84">
        <f>SUM(R912:R914)</f>
        <v>0</v>
      </c>
      <c r="T911" s="85">
        <f>SUM(T912:T914)</f>
        <v>0</v>
      </c>
      <c r="AR911" s="79" t="s">
        <v>82</v>
      </c>
      <c r="AT911" s="86" t="s">
        <v>74</v>
      </c>
      <c r="AU911" s="86" t="s">
        <v>82</v>
      </c>
      <c r="AY911" s="79" t="s">
        <v>79</v>
      </c>
      <c r="BK911" s="87">
        <f>SUM(BK912:BK914)</f>
        <v>0</v>
      </c>
    </row>
    <row r="912" spans="2:65" s="18" customFormat="1" ht="21.75" customHeight="1">
      <c r="B912" s="19"/>
      <c r="C912" s="90" t="s">
        <v>1422</v>
      </c>
      <c r="D912" s="201" t="s">
        <v>83</v>
      </c>
      <c r="E912" s="91" t="s">
        <v>1423</v>
      </c>
      <c r="F912" s="92" t="s">
        <v>1424</v>
      </c>
      <c r="G912" s="93" t="s">
        <v>495</v>
      </c>
      <c r="H912" s="94">
        <v>1451.1210000000001</v>
      </c>
      <c r="I912" s="95"/>
      <c r="J912" s="96">
        <f>ROUND(I912*H912,2)</f>
        <v>0</v>
      </c>
      <c r="K912" s="92" t="s">
        <v>453</v>
      </c>
      <c r="L912" s="19"/>
      <c r="M912" s="97" t="s">
        <v>17</v>
      </c>
      <c r="N912" s="98" t="s">
        <v>35</v>
      </c>
      <c r="P912" s="99">
        <f>O912*H912</f>
        <v>0</v>
      </c>
      <c r="Q912" s="99">
        <v>0</v>
      </c>
      <c r="R912" s="99">
        <f>Q912*H912</f>
        <v>0</v>
      </c>
      <c r="S912" s="99">
        <v>0</v>
      </c>
      <c r="T912" s="100">
        <f>S912*H912</f>
        <v>0</v>
      </c>
      <c r="AR912" s="101" t="s">
        <v>103</v>
      </c>
      <c r="AT912" s="101" t="s">
        <v>83</v>
      </c>
      <c r="AU912" s="101" t="s">
        <v>9</v>
      </c>
      <c r="AY912" s="11" t="s">
        <v>79</v>
      </c>
      <c r="BE912" s="102">
        <f>IF(N912="základní",J912,0)</f>
        <v>0</v>
      </c>
      <c r="BF912" s="102">
        <f>IF(N912="snížená",J912,0)</f>
        <v>0</v>
      </c>
      <c r="BG912" s="102">
        <f>IF(N912="zákl. přenesená",J912,0)</f>
        <v>0</v>
      </c>
      <c r="BH912" s="102">
        <f>IF(N912="sníž. přenesená",J912,0)</f>
        <v>0</v>
      </c>
      <c r="BI912" s="102">
        <f>IF(N912="nulová",J912,0)</f>
        <v>0</v>
      </c>
      <c r="BJ912" s="11" t="s">
        <v>82</v>
      </c>
      <c r="BK912" s="102">
        <f>ROUND(I912*H912,2)</f>
        <v>0</v>
      </c>
      <c r="BL912" s="11" t="s">
        <v>103</v>
      </c>
      <c r="BM912" s="101" t="s">
        <v>1425</v>
      </c>
    </row>
    <row r="913" spans="2:65" s="18" customFormat="1" ht="39">
      <c r="B913" s="19"/>
      <c r="D913" s="103" t="s">
        <v>89</v>
      </c>
      <c r="F913" s="104" t="s">
        <v>1426</v>
      </c>
      <c r="I913" s="105"/>
      <c r="L913" s="19"/>
      <c r="M913" s="106"/>
      <c r="T913" s="107"/>
      <c r="AT913" s="11" t="s">
        <v>89</v>
      </c>
      <c r="AU913" s="11" t="s">
        <v>9</v>
      </c>
    </row>
    <row r="914" spans="2:65" s="18" customFormat="1" ht="29.25">
      <c r="B914" s="19"/>
      <c r="D914" s="103" t="s">
        <v>90</v>
      </c>
      <c r="F914" s="108" t="s">
        <v>1427</v>
      </c>
      <c r="I914" s="105"/>
      <c r="L914" s="19"/>
      <c r="M914" s="106"/>
      <c r="T914" s="107"/>
      <c r="AT914" s="11" t="s">
        <v>90</v>
      </c>
      <c r="AU914" s="11" t="s">
        <v>9</v>
      </c>
    </row>
    <row r="915" spans="2:65" s="77" customFormat="1" ht="25.9" customHeight="1">
      <c r="B915" s="78"/>
      <c r="D915" s="79" t="s">
        <v>74</v>
      </c>
      <c r="E915" s="80" t="s">
        <v>1428</v>
      </c>
      <c r="F915" s="80" t="s">
        <v>1429</v>
      </c>
      <c r="I915" s="81"/>
      <c r="J915" s="82">
        <f>BK915</f>
        <v>0</v>
      </c>
      <c r="L915" s="78"/>
      <c r="M915" s="83"/>
      <c r="P915" s="84">
        <f>P916+P960+P961+P987+P1086+P1098+P1103+P1170+P1209+P1213+P1379+P1565+P1634+P1643+P1695+P1726+P1737</f>
        <v>0</v>
      </c>
      <c r="R915" s="84">
        <f>R916+R960+R961+R987+R1086+R1098+R1103+R1170+R1209+R1213+R1379+R1565+R1634+R1643+R1695+R1726+R1737</f>
        <v>273.22311480169998</v>
      </c>
      <c r="T915" s="85">
        <f>T916+T960+T961+T987+T1086+T1098+T1103+T1170+T1209+T1213+T1379+T1565+T1634+T1643+T1695+T1726+T1737</f>
        <v>158.68609520000001</v>
      </c>
      <c r="AR915" s="79" t="s">
        <v>9</v>
      </c>
      <c r="AT915" s="86" t="s">
        <v>74</v>
      </c>
      <c r="AU915" s="86" t="s">
        <v>78</v>
      </c>
      <c r="AY915" s="79" t="s">
        <v>79</v>
      </c>
      <c r="BK915" s="87">
        <f>BK916+BK960+BK961+BK987+BK1086+BK1098+BK1103+BK1170+BK1209+BK1213+BK1379+BK1565+BK1634+BK1643+BK1695+BK1726+BK1737</f>
        <v>0</v>
      </c>
    </row>
    <row r="916" spans="2:65" s="77" customFormat="1" ht="22.9" customHeight="1">
      <c r="B916" s="78"/>
      <c r="D916" s="79" t="s">
        <v>74</v>
      </c>
      <c r="E916" s="88" t="s">
        <v>1430</v>
      </c>
      <c r="F916" s="88" t="s">
        <v>1431</v>
      </c>
      <c r="I916" s="81"/>
      <c r="J916" s="89">
        <f>BK916</f>
        <v>0</v>
      </c>
      <c r="L916" s="78"/>
      <c r="M916" s="83"/>
      <c r="P916" s="84">
        <f>SUM(P917:P959)</f>
        <v>0</v>
      </c>
      <c r="R916" s="84">
        <f>SUM(R917:R959)</f>
        <v>0.79460750000000002</v>
      </c>
      <c r="T916" s="85">
        <f>SUM(T917:T959)</f>
        <v>1.6040399999999999</v>
      </c>
      <c r="AR916" s="79" t="s">
        <v>9</v>
      </c>
      <c r="AT916" s="86" t="s">
        <v>74</v>
      </c>
      <c r="AU916" s="86" t="s">
        <v>82</v>
      </c>
      <c r="AY916" s="79" t="s">
        <v>79</v>
      </c>
      <c r="BK916" s="87">
        <f>SUM(BK917:BK959)</f>
        <v>0</v>
      </c>
    </row>
    <row r="917" spans="2:65" s="18" customFormat="1" ht="24.2" customHeight="1">
      <c r="B917" s="19"/>
      <c r="C917" s="90" t="s">
        <v>1432</v>
      </c>
      <c r="D917" s="90" t="s">
        <v>83</v>
      </c>
      <c r="E917" s="91" t="s">
        <v>1433</v>
      </c>
      <c r="F917" s="92" t="s">
        <v>1434</v>
      </c>
      <c r="G917" s="93" t="s">
        <v>452</v>
      </c>
      <c r="H917" s="94">
        <v>17.8</v>
      </c>
      <c r="I917" s="95"/>
      <c r="J917" s="96">
        <f>ROUND(I917*H917,2)</f>
        <v>0</v>
      </c>
      <c r="K917" s="92" t="s">
        <v>453</v>
      </c>
      <c r="L917" s="19"/>
      <c r="M917" s="97" t="s">
        <v>17</v>
      </c>
      <c r="N917" s="98" t="s">
        <v>35</v>
      </c>
      <c r="P917" s="99">
        <f>O917*H917</f>
        <v>0</v>
      </c>
      <c r="Q917" s="99">
        <v>0</v>
      </c>
      <c r="R917" s="99">
        <f>Q917*H917</f>
        <v>0</v>
      </c>
      <c r="S917" s="99">
        <v>0</v>
      </c>
      <c r="T917" s="100">
        <f>S917*H917</f>
        <v>0</v>
      </c>
      <c r="AR917" s="101" t="s">
        <v>155</v>
      </c>
      <c r="AT917" s="101" t="s">
        <v>83</v>
      </c>
      <c r="AU917" s="101" t="s">
        <v>9</v>
      </c>
      <c r="AY917" s="11" t="s">
        <v>79</v>
      </c>
      <c r="BE917" s="102">
        <f>IF(N917="základní",J917,0)</f>
        <v>0</v>
      </c>
      <c r="BF917" s="102">
        <f>IF(N917="snížená",J917,0)</f>
        <v>0</v>
      </c>
      <c r="BG917" s="102">
        <f>IF(N917="zákl. přenesená",J917,0)</f>
        <v>0</v>
      </c>
      <c r="BH917" s="102">
        <f>IF(N917="sníž. přenesená",J917,0)</f>
        <v>0</v>
      </c>
      <c r="BI917" s="102">
        <f>IF(N917="nulová",J917,0)</f>
        <v>0</v>
      </c>
      <c r="BJ917" s="11" t="s">
        <v>82</v>
      </c>
      <c r="BK917" s="102">
        <f>ROUND(I917*H917,2)</f>
        <v>0</v>
      </c>
      <c r="BL917" s="11" t="s">
        <v>155</v>
      </c>
      <c r="BM917" s="101" t="s">
        <v>1435</v>
      </c>
    </row>
    <row r="918" spans="2:65" s="18" customFormat="1" ht="19.5">
      <c r="B918" s="19"/>
      <c r="D918" s="103" t="s">
        <v>89</v>
      </c>
      <c r="F918" s="104" t="s">
        <v>1436</v>
      </c>
      <c r="I918" s="105"/>
      <c r="L918" s="19"/>
      <c r="M918" s="106"/>
      <c r="T918" s="107"/>
      <c r="AT918" s="11" t="s">
        <v>89</v>
      </c>
      <c r="AU918" s="11" t="s">
        <v>9</v>
      </c>
    </row>
    <row r="919" spans="2:65" s="173" customFormat="1">
      <c r="B919" s="174"/>
      <c r="D919" s="103" t="s">
        <v>456</v>
      </c>
      <c r="E919" s="175" t="s">
        <v>17</v>
      </c>
      <c r="F919" s="176" t="s">
        <v>405</v>
      </c>
      <c r="H919" s="177">
        <v>17.8</v>
      </c>
      <c r="I919" s="178"/>
      <c r="L919" s="174"/>
      <c r="M919" s="179"/>
      <c r="T919" s="180"/>
      <c r="AT919" s="175" t="s">
        <v>456</v>
      </c>
      <c r="AU919" s="175" t="s">
        <v>9</v>
      </c>
      <c r="AV919" s="173" t="s">
        <v>9</v>
      </c>
      <c r="AW919" s="173" t="s">
        <v>197</v>
      </c>
      <c r="AX919" s="173" t="s">
        <v>82</v>
      </c>
      <c r="AY919" s="175" t="s">
        <v>79</v>
      </c>
    </row>
    <row r="920" spans="2:65" s="18" customFormat="1" ht="16.5" customHeight="1">
      <c r="B920" s="19"/>
      <c r="C920" s="189" t="s">
        <v>1437</v>
      </c>
      <c r="D920" s="189" t="s">
        <v>684</v>
      </c>
      <c r="E920" s="190" t="s">
        <v>1438</v>
      </c>
      <c r="F920" s="191" t="s">
        <v>1439</v>
      </c>
      <c r="G920" s="192" t="s">
        <v>495</v>
      </c>
      <c r="H920" s="193">
        <v>7.0000000000000001E-3</v>
      </c>
      <c r="I920" s="194"/>
      <c r="J920" s="195">
        <f>ROUND(I920*H920,2)</f>
        <v>0</v>
      </c>
      <c r="K920" s="191" t="s">
        <v>453</v>
      </c>
      <c r="L920" s="196"/>
      <c r="M920" s="197" t="s">
        <v>17</v>
      </c>
      <c r="N920" s="198" t="s">
        <v>35</v>
      </c>
      <c r="P920" s="99">
        <f>O920*H920</f>
        <v>0</v>
      </c>
      <c r="Q920" s="99">
        <v>1</v>
      </c>
      <c r="R920" s="99">
        <f>Q920*H920</f>
        <v>7.0000000000000001E-3</v>
      </c>
      <c r="S920" s="99">
        <v>0</v>
      </c>
      <c r="T920" s="100">
        <f>S920*H920</f>
        <v>0</v>
      </c>
      <c r="AR920" s="101" t="s">
        <v>653</v>
      </c>
      <c r="AT920" s="101" t="s">
        <v>684</v>
      </c>
      <c r="AU920" s="101" t="s">
        <v>9</v>
      </c>
      <c r="AY920" s="11" t="s">
        <v>79</v>
      </c>
      <c r="BE920" s="102">
        <f>IF(N920="základní",J920,0)</f>
        <v>0</v>
      </c>
      <c r="BF920" s="102">
        <f>IF(N920="snížená",J920,0)</f>
        <v>0</v>
      </c>
      <c r="BG920" s="102">
        <f>IF(N920="zákl. přenesená",J920,0)</f>
        <v>0</v>
      </c>
      <c r="BH920" s="102">
        <f>IF(N920="sníž. přenesená",J920,0)</f>
        <v>0</v>
      </c>
      <c r="BI920" s="102">
        <f>IF(N920="nulová",J920,0)</f>
        <v>0</v>
      </c>
      <c r="BJ920" s="11" t="s">
        <v>82</v>
      </c>
      <c r="BK920" s="102">
        <f>ROUND(I920*H920,2)</f>
        <v>0</v>
      </c>
      <c r="BL920" s="11" t="s">
        <v>155</v>
      </c>
      <c r="BM920" s="101" t="s">
        <v>1440</v>
      </c>
    </row>
    <row r="921" spans="2:65" s="18" customFormat="1">
      <c r="B921" s="19"/>
      <c r="D921" s="103" t="s">
        <v>89</v>
      </c>
      <c r="F921" s="104" t="s">
        <v>1439</v>
      </c>
      <c r="I921" s="105"/>
      <c r="L921" s="19"/>
      <c r="M921" s="106"/>
      <c r="T921" s="107"/>
      <c r="AT921" s="11" t="s">
        <v>89</v>
      </c>
      <c r="AU921" s="11" t="s">
        <v>9</v>
      </c>
    </row>
    <row r="922" spans="2:65" s="18" customFormat="1" ht="19.5">
      <c r="B922" s="19"/>
      <c r="D922" s="103" t="s">
        <v>90</v>
      </c>
      <c r="F922" s="108" t="s">
        <v>1441</v>
      </c>
      <c r="I922" s="105"/>
      <c r="L922" s="19"/>
      <c r="M922" s="106"/>
      <c r="T922" s="107"/>
      <c r="AT922" s="11" t="s">
        <v>90</v>
      </c>
      <c r="AU922" s="11" t="s">
        <v>9</v>
      </c>
    </row>
    <row r="923" spans="2:65" s="173" customFormat="1">
      <c r="B923" s="174"/>
      <c r="D923" s="103" t="s">
        <v>456</v>
      </c>
      <c r="F923" s="176" t="s">
        <v>1442</v>
      </c>
      <c r="H923" s="177">
        <v>7.0000000000000001E-3</v>
      </c>
      <c r="I923" s="178"/>
      <c r="L923" s="174"/>
      <c r="M923" s="179"/>
      <c r="T923" s="180"/>
      <c r="AT923" s="175" t="s">
        <v>456</v>
      </c>
      <c r="AU923" s="175" t="s">
        <v>9</v>
      </c>
      <c r="AV923" s="173" t="s">
        <v>9</v>
      </c>
      <c r="AW923" s="173" t="s">
        <v>12</v>
      </c>
      <c r="AX923" s="173" t="s">
        <v>82</v>
      </c>
      <c r="AY923" s="175" t="s">
        <v>79</v>
      </c>
    </row>
    <row r="924" spans="2:65" s="18" customFormat="1" ht="24.2" customHeight="1">
      <c r="B924" s="19"/>
      <c r="C924" s="90" t="s">
        <v>1443</v>
      </c>
      <c r="D924" s="90" t="s">
        <v>83</v>
      </c>
      <c r="E924" s="91" t="s">
        <v>1444</v>
      </c>
      <c r="F924" s="92" t="s">
        <v>1445</v>
      </c>
      <c r="G924" s="93" t="s">
        <v>452</v>
      </c>
      <c r="H924" s="94">
        <v>40.475999999999999</v>
      </c>
      <c r="I924" s="95"/>
      <c r="J924" s="96">
        <f>ROUND(I924*H924,2)</f>
        <v>0</v>
      </c>
      <c r="K924" s="92" t="s">
        <v>453</v>
      </c>
      <c r="L924" s="19"/>
      <c r="M924" s="97" t="s">
        <v>17</v>
      </c>
      <c r="N924" s="98" t="s">
        <v>35</v>
      </c>
      <c r="P924" s="99">
        <f>O924*H924</f>
        <v>0</v>
      </c>
      <c r="Q924" s="99">
        <v>0</v>
      </c>
      <c r="R924" s="99">
        <f>Q924*H924</f>
        <v>0</v>
      </c>
      <c r="S924" s="99">
        <v>0</v>
      </c>
      <c r="T924" s="100">
        <f>S924*H924</f>
        <v>0</v>
      </c>
      <c r="AR924" s="101" t="s">
        <v>155</v>
      </c>
      <c r="AT924" s="101" t="s">
        <v>83</v>
      </c>
      <c r="AU924" s="101" t="s">
        <v>9</v>
      </c>
      <c r="AY924" s="11" t="s">
        <v>79</v>
      </c>
      <c r="BE924" s="102">
        <f>IF(N924="základní",J924,0)</f>
        <v>0</v>
      </c>
      <c r="BF924" s="102">
        <f>IF(N924="snížená",J924,0)</f>
        <v>0</v>
      </c>
      <c r="BG924" s="102">
        <f>IF(N924="zákl. přenesená",J924,0)</f>
        <v>0</v>
      </c>
      <c r="BH924" s="102">
        <f>IF(N924="sníž. přenesená",J924,0)</f>
        <v>0</v>
      </c>
      <c r="BI924" s="102">
        <f>IF(N924="nulová",J924,0)</f>
        <v>0</v>
      </c>
      <c r="BJ924" s="11" t="s">
        <v>82</v>
      </c>
      <c r="BK924" s="102">
        <f>ROUND(I924*H924,2)</f>
        <v>0</v>
      </c>
      <c r="BL924" s="11" t="s">
        <v>155</v>
      </c>
      <c r="BM924" s="101" t="s">
        <v>1446</v>
      </c>
    </row>
    <row r="925" spans="2:65" s="18" customFormat="1" ht="19.5">
      <c r="B925" s="19"/>
      <c r="D925" s="103" t="s">
        <v>89</v>
      </c>
      <c r="F925" s="104" t="s">
        <v>1447</v>
      </c>
      <c r="I925" s="105"/>
      <c r="L925" s="19"/>
      <c r="M925" s="106"/>
      <c r="T925" s="107"/>
      <c r="AT925" s="11" t="s">
        <v>89</v>
      </c>
      <c r="AU925" s="11" t="s">
        <v>9</v>
      </c>
    </row>
    <row r="926" spans="2:65" s="173" customFormat="1">
      <c r="B926" s="174"/>
      <c r="D926" s="103" t="s">
        <v>456</v>
      </c>
      <c r="E926" s="175" t="s">
        <v>17</v>
      </c>
      <c r="F926" s="176" t="s">
        <v>1448</v>
      </c>
      <c r="H926" s="177">
        <v>40.475999999999999</v>
      </c>
      <c r="I926" s="178"/>
      <c r="L926" s="174"/>
      <c r="M926" s="179"/>
      <c r="T926" s="180"/>
      <c r="AT926" s="175" t="s">
        <v>456</v>
      </c>
      <c r="AU926" s="175" t="s">
        <v>9</v>
      </c>
      <c r="AV926" s="173" t="s">
        <v>9</v>
      </c>
      <c r="AW926" s="173" t="s">
        <v>197</v>
      </c>
      <c r="AX926" s="173" t="s">
        <v>82</v>
      </c>
      <c r="AY926" s="175" t="s">
        <v>79</v>
      </c>
    </row>
    <row r="927" spans="2:65" s="18" customFormat="1" ht="16.5" customHeight="1">
      <c r="B927" s="19"/>
      <c r="C927" s="189" t="s">
        <v>1449</v>
      </c>
      <c r="D927" s="189" t="s">
        <v>684</v>
      </c>
      <c r="E927" s="190" t="s">
        <v>1438</v>
      </c>
      <c r="F927" s="191" t="s">
        <v>1439</v>
      </c>
      <c r="G927" s="192" t="s">
        <v>495</v>
      </c>
      <c r="H927" s="193">
        <v>1.4E-2</v>
      </c>
      <c r="I927" s="194"/>
      <c r="J927" s="195">
        <f>ROUND(I927*H927,2)</f>
        <v>0</v>
      </c>
      <c r="K927" s="191" t="s">
        <v>453</v>
      </c>
      <c r="L927" s="196"/>
      <c r="M927" s="197" t="s">
        <v>17</v>
      </c>
      <c r="N927" s="198" t="s">
        <v>35</v>
      </c>
      <c r="P927" s="99">
        <f>O927*H927</f>
        <v>0</v>
      </c>
      <c r="Q927" s="99">
        <v>1</v>
      </c>
      <c r="R927" s="99">
        <f>Q927*H927</f>
        <v>1.4E-2</v>
      </c>
      <c r="S927" s="99">
        <v>0</v>
      </c>
      <c r="T927" s="100">
        <f>S927*H927</f>
        <v>0</v>
      </c>
      <c r="AR927" s="101" t="s">
        <v>653</v>
      </c>
      <c r="AT927" s="101" t="s">
        <v>684</v>
      </c>
      <c r="AU927" s="101" t="s">
        <v>9</v>
      </c>
      <c r="AY927" s="11" t="s">
        <v>79</v>
      </c>
      <c r="BE927" s="102">
        <f>IF(N927="základní",J927,0)</f>
        <v>0</v>
      </c>
      <c r="BF927" s="102">
        <f>IF(N927="snížená",J927,0)</f>
        <v>0</v>
      </c>
      <c r="BG927" s="102">
        <f>IF(N927="zákl. přenesená",J927,0)</f>
        <v>0</v>
      </c>
      <c r="BH927" s="102">
        <f>IF(N927="sníž. přenesená",J927,0)</f>
        <v>0</v>
      </c>
      <c r="BI927" s="102">
        <f>IF(N927="nulová",J927,0)</f>
        <v>0</v>
      </c>
      <c r="BJ927" s="11" t="s">
        <v>82</v>
      </c>
      <c r="BK927" s="102">
        <f>ROUND(I927*H927,2)</f>
        <v>0</v>
      </c>
      <c r="BL927" s="11" t="s">
        <v>155</v>
      </c>
      <c r="BM927" s="101" t="s">
        <v>1450</v>
      </c>
    </row>
    <row r="928" spans="2:65" s="18" customFormat="1">
      <c r="B928" s="19"/>
      <c r="D928" s="103" t="s">
        <v>89</v>
      </c>
      <c r="F928" s="104" t="s">
        <v>1439</v>
      </c>
      <c r="I928" s="105"/>
      <c r="L928" s="19"/>
      <c r="M928" s="106"/>
      <c r="T928" s="107"/>
      <c r="AT928" s="11" t="s">
        <v>89</v>
      </c>
      <c r="AU928" s="11" t="s">
        <v>9</v>
      </c>
    </row>
    <row r="929" spans="2:65" s="18" customFormat="1" ht="19.5">
      <c r="B929" s="19"/>
      <c r="D929" s="103" t="s">
        <v>90</v>
      </c>
      <c r="F929" s="108" t="s">
        <v>1441</v>
      </c>
      <c r="I929" s="105"/>
      <c r="L929" s="19"/>
      <c r="M929" s="106"/>
      <c r="T929" s="107"/>
      <c r="AT929" s="11" t="s">
        <v>90</v>
      </c>
      <c r="AU929" s="11" t="s">
        <v>9</v>
      </c>
    </row>
    <row r="930" spans="2:65" s="173" customFormat="1">
      <c r="B930" s="174"/>
      <c r="D930" s="103" t="s">
        <v>456</v>
      </c>
      <c r="F930" s="176" t="s">
        <v>1451</v>
      </c>
      <c r="H930" s="177">
        <v>1.4E-2</v>
      </c>
      <c r="I930" s="178"/>
      <c r="L930" s="174"/>
      <c r="M930" s="179"/>
      <c r="T930" s="180"/>
      <c r="AT930" s="175" t="s">
        <v>456</v>
      </c>
      <c r="AU930" s="175" t="s">
        <v>9</v>
      </c>
      <c r="AV930" s="173" t="s">
        <v>9</v>
      </c>
      <c r="AW930" s="173" t="s">
        <v>12</v>
      </c>
      <c r="AX930" s="173" t="s">
        <v>82</v>
      </c>
      <c r="AY930" s="175" t="s">
        <v>79</v>
      </c>
    </row>
    <row r="931" spans="2:65" s="18" customFormat="1" ht="24.2" customHeight="1">
      <c r="B931" s="19"/>
      <c r="C931" s="90" t="s">
        <v>1452</v>
      </c>
      <c r="D931" s="90" t="s">
        <v>83</v>
      </c>
      <c r="E931" s="91" t="s">
        <v>1453</v>
      </c>
      <c r="F931" s="92" t="s">
        <v>1454</v>
      </c>
      <c r="G931" s="93" t="s">
        <v>452</v>
      </c>
      <c r="H931" s="94">
        <v>35.6</v>
      </c>
      <c r="I931" s="95"/>
      <c r="J931" s="96">
        <f>ROUND(I931*H931,2)</f>
        <v>0</v>
      </c>
      <c r="K931" s="92" t="s">
        <v>453</v>
      </c>
      <c r="L931" s="19"/>
      <c r="M931" s="97" t="s">
        <v>17</v>
      </c>
      <c r="N931" s="98" t="s">
        <v>35</v>
      </c>
      <c r="P931" s="99">
        <f>O931*H931</f>
        <v>0</v>
      </c>
      <c r="Q931" s="99">
        <v>0</v>
      </c>
      <c r="R931" s="99">
        <f>Q931*H931</f>
        <v>0</v>
      </c>
      <c r="S931" s="99">
        <v>0</v>
      </c>
      <c r="T931" s="100">
        <f>S931*H931</f>
        <v>0</v>
      </c>
      <c r="AR931" s="101" t="s">
        <v>155</v>
      </c>
      <c r="AT931" s="101" t="s">
        <v>83</v>
      </c>
      <c r="AU931" s="101" t="s">
        <v>9</v>
      </c>
      <c r="AY931" s="11" t="s">
        <v>79</v>
      </c>
      <c r="BE931" s="102">
        <f>IF(N931="základní",J931,0)</f>
        <v>0</v>
      </c>
      <c r="BF931" s="102">
        <f>IF(N931="snížená",J931,0)</f>
        <v>0</v>
      </c>
      <c r="BG931" s="102">
        <f>IF(N931="zákl. přenesená",J931,0)</f>
        <v>0</v>
      </c>
      <c r="BH931" s="102">
        <f>IF(N931="sníž. přenesená",J931,0)</f>
        <v>0</v>
      </c>
      <c r="BI931" s="102">
        <f>IF(N931="nulová",J931,0)</f>
        <v>0</v>
      </c>
      <c r="BJ931" s="11" t="s">
        <v>82</v>
      </c>
      <c r="BK931" s="102">
        <f>ROUND(I931*H931,2)</f>
        <v>0</v>
      </c>
      <c r="BL931" s="11" t="s">
        <v>155</v>
      </c>
      <c r="BM931" s="101" t="s">
        <v>1455</v>
      </c>
    </row>
    <row r="932" spans="2:65" s="18" customFormat="1" ht="19.5">
      <c r="B932" s="19"/>
      <c r="D932" s="103" t="s">
        <v>89</v>
      </c>
      <c r="F932" s="104" t="s">
        <v>1456</v>
      </c>
      <c r="I932" s="105"/>
      <c r="L932" s="19"/>
      <c r="M932" s="106"/>
      <c r="T932" s="107"/>
      <c r="AT932" s="11" t="s">
        <v>89</v>
      </c>
      <c r="AU932" s="11" t="s">
        <v>9</v>
      </c>
    </row>
    <row r="933" spans="2:65" s="173" customFormat="1">
      <c r="B933" s="174"/>
      <c r="D933" s="103" t="s">
        <v>456</v>
      </c>
      <c r="E933" s="175" t="s">
        <v>17</v>
      </c>
      <c r="F933" s="176" t="s">
        <v>1457</v>
      </c>
      <c r="H933" s="177">
        <v>35.6</v>
      </c>
      <c r="I933" s="178"/>
      <c r="L933" s="174"/>
      <c r="M933" s="179"/>
      <c r="T933" s="180"/>
      <c r="AT933" s="175" t="s">
        <v>456</v>
      </c>
      <c r="AU933" s="175" t="s">
        <v>9</v>
      </c>
      <c r="AV933" s="173" t="s">
        <v>9</v>
      </c>
      <c r="AW933" s="173" t="s">
        <v>197</v>
      </c>
      <c r="AX933" s="173" t="s">
        <v>82</v>
      </c>
      <c r="AY933" s="175" t="s">
        <v>79</v>
      </c>
    </row>
    <row r="934" spans="2:65" s="18" customFormat="1" ht="44.25" customHeight="1">
      <c r="B934" s="19"/>
      <c r="C934" s="189" t="s">
        <v>1458</v>
      </c>
      <c r="D934" s="189" t="s">
        <v>684</v>
      </c>
      <c r="E934" s="190" t="s">
        <v>1459</v>
      </c>
      <c r="F934" s="191" t="s">
        <v>1460</v>
      </c>
      <c r="G934" s="192" t="s">
        <v>452</v>
      </c>
      <c r="H934" s="193">
        <v>20.745999999999999</v>
      </c>
      <c r="I934" s="194"/>
      <c r="J934" s="195">
        <f>ROUND(I934*H934,2)</f>
        <v>0</v>
      </c>
      <c r="K934" s="191" t="s">
        <v>453</v>
      </c>
      <c r="L934" s="196"/>
      <c r="M934" s="197" t="s">
        <v>17</v>
      </c>
      <c r="N934" s="198" t="s">
        <v>35</v>
      </c>
      <c r="P934" s="99">
        <f>O934*H934</f>
        <v>0</v>
      </c>
      <c r="Q934" s="99">
        <v>6.4000000000000003E-3</v>
      </c>
      <c r="R934" s="99">
        <f>Q934*H934</f>
        <v>0.13277439999999999</v>
      </c>
      <c r="S934" s="99">
        <v>0</v>
      </c>
      <c r="T934" s="100">
        <f>S934*H934</f>
        <v>0</v>
      </c>
      <c r="AR934" s="101" t="s">
        <v>653</v>
      </c>
      <c r="AT934" s="101" t="s">
        <v>684</v>
      </c>
      <c r="AU934" s="101" t="s">
        <v>9</v>
      </c>
      <c r="AY934" s="11" t="s">
        <v>79</v>
      </c>
      <c r="BE934" s="102">
        <f>IF(N934="základní",J934,0)</f>
        <v>0</v>
      </c>
      <c r="BF934" s="102">
        <f>IF(N934="snížená",J934,0)</f>
        <v>0</v>
      </c>
      <c r="BG934" s="102">
        <f>IF(N934="zákl. přenesená",J934,0)</f>
        <v>0</v>
      </c>
      <c r="BH934" s="102">
        <f>IF(N934="sníž. přenesená",J934,0)</f>
        <v>0</v>
      </c>
      <c r="BI934" s="102">
        <f>IF(N934="nulová",J934,0)</f>
        <v>0</v>
      </c>
      <c r="BJ934" s="11" t="s">
        <v>82</v>
      </c>
      <c r="BK934" s="102">
        <f>ROUND(I934*H934,2)</f>
        <v>0</v>
      </c>
      <c r="BL934" s="11" t="s">
        <v>155</v>
      </c>
      <c r="BM934" s="101" t="s">
        <v>1461</v>
      </c>
    </row>
    <row r="935" spans="2:65" s="18" customFormat="1" ht="29.25">
      <c r="B935" s="19"/>
      <c r="D935" s="103" t="s">
        <v>89</v>
      </c>
      <c r="F935" s="104" t="s">
        <v>1460</v>
      </c>
      <c r="I935" s="105"/>
      <c r="L935" s="19"/>
      <c r="M935" s="106"/>
      <c r="T935" s="107"/>
      <c r="AT935" s="11" t="s">
        <v>89</v>
      </c>
      <c r="AU935" s="11" t="s">
        <v>9</v>
      </c>
    </row>
    <row r="936" spans="2:65" s="173" customFormat="1">
      <c r="B936" s="174"/>
      <c r="D936" s="103" t="s">
        <v>456</v>
      </c>
      <c r="E936" s="175" t="s">
        <v>17</v>
      </c>
      <c r="F936" s="176" t="s">
        <v>405</v>
      </c>
      <c r="H936" s="177">
        <v>17.8</v>
      </c>
      <c r="I936" s="178"/>
      <c r="L936" s="174"/>
      <c r="M936" s="179"/>
      <c r="T936" s="180"/>
      <c r="AT936" s="175" t="s">
        <v>456</v>
      </c>
      <c r="AU936" s="175" t="s">
        <v>9</v>
      </c>
      <c r="AV936" s="173" t="s">
        <v>9</v>
      </c>
      <c r="AW936" s="173" t="s">
        <v>197</v>
      </c>
      <c r="AX936" s="173" t="s">
        <v>82</v>
      </c>
      <c r="AY936" s="175" t="s">
        <v>79</v>
      </c>
    </row>
    <row r="937" spans="2:65" s="173" customFormat="1">
      <c r="B937" s="174"/>
      <c r="D937" s="103" t="s">
        <v>456</v>
      </c>
      <c r="F937" s="176" t="s">
        <v>1462</v>
      </c>
      <c r="H937" s="177">
        <v>20.745999999999999</v>
      </c>
      <c r="I937" s="178"/>
      <c r="L937" s="174"/>
      <c r="M937" s="179"/>
      <c r="T937" s="180"/>
      <c r="AT937" s="175" t="s">
        <v>456</v>
      </c>
      <c r="AU937" s="175" t="s">
        <v>9</v>
      </c>
      <c r="AV937" s="173" t="s">
        <v>9</v>
      </c>
      <c r="AW937" s="173" t="s">
        <v>12</v>
      </c>
      <c r="AX937" s="173" t="s">
        <v>82</v>
      </c>
      <c r="AY937" s="175" t="s">
        <v>79</v>
      </c>
    </row>
    <row r="938" spans="2:65" s="18" customFormat="1" ht="49.15" customHeight="1">
      <c r="B938" s="19"/>
      <c r="C938" s="189" t="s">
        <v>1463</v>
      </c>
      <c r="D938" s="189" t="s">
        <v>684</v>
      </c>
      <c r="E938" s="190" t="s">
        <v>1464</v>
      </c>
      <c r="F938" s="191" t="s">
        <v>1465</v>
      </c>
      <c r="G938" s="192" t="s">
        <v>452</v>
      </c>
      <c r="H938" s="193">
        <v>20.745999999999999</v>
      </c>
      <c r="I938" s="194"/>
      <c r="J938" s="195">
        <f>ROUND(I938*H938,2)</f>
        <v>0</v>
      </c>
      <c r="K938" s="191" t="s">
        <v>453</v>
      </c>
      <c r="L938" s="196"/>
      <c r="M938" s="197" t="s">
        <v>17</v>
      </c>
      <c r="N938" s="198" t="s">
        <v>35</v>
      </c>
      <c r="P938" s="99">
        <f>O938*H938</f>
        <v>0</v>
      </c>
      <c r="Q938" s="99">
        <v>5.4000000000000003E-3</v>
      </c>
      <c r="R938" s="99">
        <f>Q938*H938</f>
        <v>0.1120284</v>
      </c>
      <c r="S938" s="99">
        <v>0</v>
      </c>
      <c r="T938" s="100">
        <f>S938*H938</f>
        <v>0</v>
      </c>
      <c r="AR938" s="101" t="s">
        <v>653</v>
      </c>
      <c r="AT938" s="101" t="s">
        <v>684</v>
      </c>
      <c r="AU938" s="101" t="s">
        <v>9</v>
      </c>
      <c r="AY938" s="11" t="s">
        <v>79</v>
      </c>
      <c r="BE938" s="102">
        <f>IF(N938="základní",J938,0)</f>
        <v>0</v>
      </c>
      <c r="BF938" s="102">
        <f>IF(N938="snížená",J938,0)</f>
        <v>0</v>
      </c>
      <c r="BG938" s="102">
        <f>IF(N938="zákl. přenesená",J938,0)</f>
        <v>0</v>
      </c>
      <c r="BH938" s="102">
        <f>IF(N938="sníž. přenesená",J938,0)</f>
        <v>0</v>
      </c>
      <c r="BI938" s="102">
        <f>IF(N938="nulová",J938,0)</f>
        <v>0</v>
      </c>
      <c r="BJ938" s="11" t="s">
        <v>82</v>
      </c>
      <c r="BK938" s="102">
        <f>ROUND(I938*H938,2)</f>
        <v>0</v>
      </c>
      <c r="BL938" s="11" t="s">
        <v>155</v>
      </c>
      <c r="BM938" s="101" t="s">
        <v>1466</v>
      </c>
    </row>
    <row r="939" spans="2:65" s="18" customFormat="1" ht="29.25">
      <c r="B939" s="19"/>
      <c r="D939" s="103" t="s">
        <v>89</v>
      </c>
      <c r="F939" s="104" t="s">
        <v>1465</v>
      </c>
      <c r="I939" s="105"/>
      <c r="L939" s="19"/>
      <c r="M939" s="106"/>
      <c r="T939" s="107"/>
      <c r="AT939" s="11" t="s">
        <v>89</v>
      </c>
      <c r="AU939" s="11" t="s">
        <v>9</v>
      </c>
    </row>
    <row r="940" spans="2:65" s="173" customFormat="1">
      <c r="B940" s="174"/>
      <c r="D940" s="103" t="s">
        <v>456</v>
      </c>
      <c r="E940" s="175" t="s">
        <v>17</v>
      </c>
      <c r="F940" s="176" t="s">
        <v>405</v>
      </c>
      <c r="H940" s="177">
        <v>17.8</v>
      </c>
      <c r="I940" s="178"/>
      <c r="L940" s="174"/>
      <c r="M940" s="179"/>
      <c r="T940" s="180"/>
      <c r="AT940" s="175" t="s">
        <v>456</v>
      </c>
      <c r="AU940" s="175" t="s">
        <v>9</v>
      </c>
      <c r="AV940" s="173" t="s">
        <v>9</v>
      </c>
      <c r="AW940" s="173" t="s">
        <v>197</v>
      </c>
      <c r="AX940" s="173" t="s">
        <v>82</v>
      </c>
      <c r="AY940" s="175" t="s">
        <v>79</v>
      </c>
    </row>
    <row r="941" spans="2:65" s="173" customFormat="1">
      <c r="B941" s="174"/>
      <c r="D941" s="103" t="s">
        <v>456</v>
      </c>
      <c r="F941" s="176" t="s">
        <v>1462</v>
      </c>
      <c r="H941" s="177">
        <v>20.745999999999999</v>
      </c>
      <c r="I941" s="178"/>
      <c r="L941" s="174"/>
      <c r="M941" s="179"/>
      <c r="T941" s="180"/>
      <c r="AT941" s="175" t="s">
        <v>456</v>
      </c>
      <c r="AU941" s="175" t="s">
        <v>9</v>
      </c>
      <c r="AV941" s="173" t="s">
        <v>9</v>
      </c>
      <c r="AW941" s="173" t="s">
        <v>12</v>
      </c>
      <c r="AX941" s="173" t="s">
        <v>82</v>
      </c>
      <c r="AY941" s="175" t="s">
        <v>79</v>
      </c>
    </row>
    <row r="942" spans="2:65" s="18" customFormat="1" ht="16.5" customHeight="1">
      <c r="B942" s="19"/>
      <c r="C942" s="90" t="s">
        <v>1467</v>
      </c>
      <c r="D942" s="90" t="s">
        <v>83</v>
      </c>
      <c r="E942" s="91" t="s">
        <v>1468</v>
      </c>
      <c r="F942" s="92" t="s">
        <v>1469</v>
      </c>
      <c r="G942" s="93" t="s">
        <v>452</v>
      </c>
      <c r="H942" s="94">
        <v>401.01</v>
      </c>
      <c r="I942" s="95"/>
      <c r="J942" s="96">
        <f>ROUND(I942*H942,2)</f>
        <v>0</v>
      </c>
      <c r="K942" s="92" t="s">
        <v>453</v>
      </c>
      <c r="L942" s="19"/>
      <c r="M942" s="97" t="s">
        <v>17</v>
      </c>
      <c r="N942" s="98" t="s">
        <v>35</v>
      </c>
      <c r="P942" s="99">
        <f>O942*H942</f>
        <v>0</v>
      </c>
      <c r="Q942" s="99">
        <v>0</v>
      </c>
      <c r="R942" s="99">
        <f>Q942*H942</f>
        <v>0</v>
      </c>
      <c r="S942" s="99">
        <v>4.0000000000000001E-3</v>
      </c>
      <c r="T942" s="100">
        <f>S942*H942</f>
        <v>1.6040399999999999</v>
      </c>
      <c r="AR942" s="101" t="s">
        <v>155</v>
      </c>
      <c r="AT942" s="101" t="s">
        <v>83</v>
      </c>
      <c r="AU942" s="101" t="s">
        <v>9</v>
      </c>
      <c r="AY942" s="11" t="s">
        <v>79</v>
      </c>
      <c r="BE942" s="102">
        <f>IF(N942="základní",J942,0)</f>
        <v>0</v>
      </c>
      <c r="BF942" s="102">
        <f>IF(N942="snížená",J942,0)</f>
        <v>0</v>
      </c>
      <c r="BG942" s="102">
        <f>IF(N942="zákl. přenesená",J942,0)</f>
        <v>0</v>
      </c>
      <c r="BH942" s="102">
        <f>IF(N942="sníž. přenesená",J942,0)</f>
        <v>0</v>
      </c>
      <c r="BI942" s="102">
        <f>IF(N942="nulová",J942,0)</f>
        <v>0</v>
      </c>
      <c r="BJ942" s="11" t="s">
        <v>82</v>
      </c>
      <c r="BK942" s="102">
        <f>ROUND(I942*H942,2)</f>
        <v>0</v>
      </c>
      <c r="BL942" s="11" t="s">
        <v>155</v>
      </c>
      <c r="BM942" s="101" t="s">
        <v>1470</v>
      </c>
    </row>
    <row r="943" spans="2:65" s="18" customFormat="1">
      <c r="B943" s="19"/>
      <c r="D943" s="103" t="s">
        <v>89</v>
      </c>
      <c r="F943" s="104" t="s">
        <v>1471</v>
      </c>
      <c r="I943" s="105"/>
      <c r="L943" s="19"/>
      <c r="M943" s="106"/>
      <c r="T943" s="107"/>
      <c r="AT943" s="11" t="s">
        <v>89</v>
      </c>
      <c r="AU943" s="11" t="s">
        <v>9</v>
      </c>
    </row>
    <row r="944" spans="2:65" s="166" customFormat="1">
      <c r="B944" s="167"/>
      <c r="D944" s="103" t="s">
        <v>456</v>
      </c>
      <c r="E944" s="168" t="s">
        <v>17</v>
      </c>
      <c r="F944" s="169" t="s">
        <v>1472</v>
      </c>
      <c r="H944" s="168" t="s">
        <v>17</v>
      </c>
      <c r="I944" s="170"/>
      <c r="L944" s="167"/>
      <c r="M944" s="171"/>
      <c r="T944" s="172"/>
      <c r="AT944" s="168" t="s">
        <v>456</v>
      </c>
      <c r="AU944" s="168" t="s">
        <v>9</v>
      </c>
      <c r="AV944" s="166" t="s">
        <v>82</v>
      </c>
      <c r="AW944" s="166" t="s">
        <v>197</v>
      </c>
      <c r="AX944" s="166" t="s">
        <v>78</v>
      </c>
      <c r="AY944" s="168" t="s">
        <v>79</v>
      </c>
    </row>
    <row r="945" spans="2:65" s="173" customFormat="1">
      <c r="B945" s="174"/>
      <c r="D945" s="103" t="s">
        <v>456</v>
      </c>
      <c r="E945" s="175" t="s">
        <v>17</v>
      </c>
      <c r="F945" s="176" t="s">
        <v>293</v>
      </c>
      <c r="H945" s="177">
        <v>401.01</v>
      </c>
      <c r="I945" s="178"/>
      <c r="L945" s="174"/>
      <c r="M945" s="179"/>
      <c r="T945" s="180"/>
      <c r="AT945" s="175" t="s">
        <v>456</v>
      </c>
      <c r="AU945" s="175" t="s">
        <v>9</v>
      </c>
      <c r="AV945" s="173" t="s">
        <v>9</v>
      </c>
      <c r="AW945" s="173" t="s">
        <v>197</v>
      </c>
      <c r="AX945" s="173" t="s">
        <v>82</v>
      </c>
      <c r="AY945" s="175" t="s">
        <v>79</v>
      </c>
    </row>
    <row r="946" spans="2:65" s="18" customFormat="1" ht="24.2" customHeight="1">
      <c r="B946" s="19"/>
      <c r="C946" s="90" t="s">
        <v>1473</v>
      </c>
      <c r="D946" s="90" t="s">
        <v>83</v>
      </c>
      <c r="E946" s="91" t="s">
        <v>1474</v>
      </c>
      <c r="F946" s="92" t="s">
        <v>1475</v>
      </c>
      <c r="G946" s="93" t="s">
        <v>452</v>
      </c>
      <c r="H946" s="94">
        <v>80.951999999999998</v>
      </c>
      <c r="I946" s="95"/>
      <c r="J946" s="96">
        <f>ROUND(I946*H946,2)</f>
        <v>0</v>
      </c>
      <c r="K946" s="92" t="s">
        <v>453</v>
      </c>
      <c r="L946" s="19"/>
      <c r="M946" s="97" t="s">
        <v>17</v>
      </c>
      <c r="N946" s="98" t="s">
        <v>35</v>
      </c>
      <c r="P946" s="99">
        <f>O946*H946</f>
        <v>0</v>
      </c>
      <c r="Q946" s="99">
        <v>0</v>
      </c>
      <c r="R946" s="99">
        <f>Q946*H946</f>
        <v>0</v>
      </c>
      <c r="S946" s="99">
        <v>0</v>
      </c>
      <c r="T946" s="100">
        <f>S946*H946</f>
        <v>0</v>
      </c>
      <c r="AR946" s="101" t="s">
        <v>155</v>
      </c>
      <c r="AT946" s="101" t="s">
        <v>83</v>
      </c>
      <c r="AU946" s="101" t="s">
        <v>9</v>
      </c>
      <c r="AY946" s="11" t="s">
        <v>79</v>
      </c>
      <c r="BE946" s="102">
        <f>IF(N946="základní",J946,0)</f>
        <v>0</v>
      </c>
      <c r="BF946" s="102">
        <f>IF(N946="snížená",J946,0)</f>
        <v>0</v>
      </c>
      <c r="BG946" s="102">
        <f>IF(N946="zákl. přenesená",J946,0)</f>
        <v>0</v>
      </c>
      <c r="BH946" s="102">
        <f>IF(N946="sníž. přenesená",J946,0)</f>
        <v>0</v>
      </c>
      <c r="BI946" s="102">
        <f>IF(N946="nulová",J946,0)</f>
        <v>0</v>
      </c>
      <c r="BJ946" s="11" t="s">
        <v>82</v>
      </c>
      <c r="BK946" s="102">
        <f>ROUND(I946*H946,2)</f>
        <v>0</v>
      </c>
      <c r="BL946" s="11" t="s">
        <v>155</v>
      </c>
      <c r="BM946" s="101" t="s">
        <v>1476</v>
      </c>
    </row>
    <row r="947" spans="2:65" s="18" customFormat="1" ht="19.5">
      <c r="B947" s="19"/>
      <c r="D947" s="103" t="s">
        <v>89</v>
      </c>
      <c r="F947" s="104" t="s">
        <v>1477</v>
      </c>
      <c r="I947" s="105"/>
      <c r="L947" s="19"/>
      <c r="M947" s="106"/>
      <c r="T947" s="107"/>
      <c r="AT947" s="11" t="s">
        <v>89</v>
      </c>
      <c r="AU947" s="11" t="s">
        <v>9</v>
      </c>
    </row>
    <row r="948" spans="2:65" s="173" customFormat="1">
      <c r="B948" s="174"/>
      <c r="D948" s="103" t="s">
        <v>456</v>
      </c>
      <c r="E948" s="175" t="s">
        <v>17</v>
      </c>
      <c r="F948" s="176" t="s">
        <v>1478</v>
      </c>
      <c r="H948" s="177">
        <v>80.951999999999998</v>
      </c>
      <c r="I948" s="178"/>
      <c r="L948" s="174"/>
      <c r="M948" s="179"/>
      <c r="T948" s="180"/>
      <c r="AT948" s="175" t="s">
        <v>456</v>
      </c>
      <c r="AU948" s="175" t="s">
        <v>9</v>
      </c>
      <c r="AV948" s="173" t="s">
        <v>9</v>
      </c>
      <c r="AW948" s="173" t="s">
        <v>197</v>
      </c>
      <c r="AX948" s="173" t="s">
        <v>82</v>
      </c>
      <c r="AY948" s="175" t="s">
        <v>79</v>
      </c>
    </row>
    <row r="949" spans="2:65" s="18" customFormat="1" ht="49.15" customHeight="1">
      <c r="B949" s="19"/>
      <c r="C949" s="189" t="s">
        <v>1479</v>
      </c>
      <c r="D949" s="189" t="s">
        <v>684</v>
      </c>
      <c r="E949" s="190" t="s">
        <v>1480</v>
      </c>
      <c r="F949" s="191" t="s">
        <v>1481</v>
      </c>
      <c r="G949" s="192" t="s">
        <v>452</v>
      </c>
      <c r="H949" s="193">
        <v>49.420999999999999</v>
      </c>
      <c r="I949" s="194"/>
      <c r="J949" s="195">
        <f>ROUND(I949*H949,2)</f>
        <v>0</v>
      </c>
      <c r="K949" s="191" t="s">
        <v>453</v>
      </c>
      <c r="L949" s="196"/>
      <c r="M949" s="197" t="s">
        <v>17</v>
      </c>
      <c r="N949" s="198" t="s">
        <v>35</v>
      </c>
      <c r="P949" s="99">
        <f>O949*H949</f>
        <v>0</v>
      </c>
      <c r="Q949" s="99">
        <v>5.3E-3</v>
      </c>
      <c r="R949" s="99">
        <f>Q949*H949</f>
        <v>0.26193129999999998</v>
      </c>
      <c r="S949" s="99">
        <v>0</v>
      </c>
      <c r="T949" s="100">
        <f>S949*H949</f>
        <v>0</v>
      </c>
      <c r="AR949" s="101" t="s">
        <v>653</v>
      </c>
      <c r="AT949" s="101" t="s">
        <v>684</v>
      </c>
      <c r="AU949" s="101" t="s">
        <v>9</v>
      </c>
      <c r="AY949" s="11" t="s">
        <v>79</v>
      </c>
      <c r="BE949" s="102">
        <f>IF(N949="základní",J949,0)</f>
        <v>0</v>
      </c>
      <c r="BF949" s="102">
        <f>IF(N949="snížená",J949,0)</f>
        <v>0</v>
      </c>
      <c r="BG949" s="102">
        <f>IF(N949="zákl. přenesená",J949,0)</f>
        <v>0</v>
      </c>
      <c r="BH949" s="102">
        <f>IF(N949="sníž. přenesená",J949,0)</f>
        <v>0</v>
      </c>
      <c r="BI949" s="102">
        <f>IF(N949="nulová",J949,0)</f>
        <v>0</v>
      </c>
      <c r="BJ949" s="11" t="s">
        <v>82</v>
      </c>
      <c r="BK949" s="102">
        <f>ROUND(I949*H949,2)</f>
        <v>0</v>
      </c>
      <c r="BL949" s="11" t="s">
        <v>155</v>
      </c>
      <c r="BM949" s="101" t="s">
        <v>1482</v>
      </c>
    </row>
    <row r="950" spans="2:65" s="18" customFormat="1" ht="29.25">
      <c r="B950" s="19"/>
      <c r="D950" s="103" t="s">
        <v>89</v>
      </c>
      <c r="F950" s="104" t="s">
        <v>1481</v>
      </c>
      <c r="I950" s="105"/>
      <c r="L950" s="19"/>
      <c r="M950" s="106"/>
      <c r="T950" s="107"/>
      <c r="AT950" s="11" t="s">
        <v>89</v>
      </c>
      <c r="AU950" s="11" t="s">
        <v>9</v>
      </c>
    </row>
    <row r="951" spans="2:65" s="173" customFormat="1">
      <c r="B951" s="174"/>
      <c r="D951" s="103" t="s">
        <v>456</v>
      </c>
      <c r="E951" s="175" t="s">
        <v>17</v>
      </c>
      <c r="F951" s="176" t="s">
        <v>1448</v>
      </c>
      <c r="H951" s="177">
        <v>40.475999999999999</v>
      </c>
      <c r="I951" s="178"/>
      <c r="L951" s="174"/>
      <c r="M951" s="179"/>
      <c r="T951" s="180"/>
      <c r="AT951" s="175" t="s">
        <v>456</v>
      </c>
      <c r="AU951" s="175" t="s">
        <v>9</v>
      </c>
      <c r="AV951" s="173" t="s">
        <v>9</v>
      </c>
      <c r="AW951" s="173" t="s">
        <v>197</v>
      </c>
      <c r="AX951" s="173" t="s">
        <v>82</v>
      </c>
      <c r="AY951" s="175" t="s">
        <v>79</v>
      </c>
    </row>
    <row r="952" spans="2:65" s="173" customFormat="1">
      <c r="B952" s="174"/>
      <c r="D952" s="103" t="s">
        <v>456</v>
      </c>
      <c r="F952" s="176" t="s">
        <v>1483</v>
      </c>
      <c r="H952" s="177">
        <v>49.420999999999999</v>
      </c>
      <c r="I952" s="178"/>
      <c r="L952" s="174"/>
      <c r="M952" s="179"/>
      <c r="T952" s="180"/>
      <c r="AT952" s="175" t="s">
        <v>456</v>
      </c>
      <c r="AU952" s="175" t="s">
        <v>9</v>
      </c>
      <c r="AV952" s="173" t="s">
        <v>9</v>
      </c>
      <c r="AW952" s="173" t="s">
        <v>12</v>
      </c>
      <c r="AX952" s="173" t="s">
        <v>82</v>
      </c>
      <c r="AY952" s="175" t="s">
        <v>79</v>
      </c>
    </row>
    <row r="953" spans="2:65" s="18" customFormat="1" ht="49.15" customHeight="1">
      <c r="B953" s="19"/>
      <c r="C953" s="189" t="s">
        <v>1484</v>
      </c>
      <c r="D953" s="189" t="s">
        <v>684</v>
      </c>
      <c r="E953" s="190" t="s">
        <v>1464</v>
      </c>
      <c r="F953" s="191" t="s">
        <v>1465</v>
      </c>
      <c r="G953" s="192" t="s">
        <v>452</v>
      </c>
      <c r="H953" s="193">
        <v>49.420999999999999</v>
      </c>
      <c r="I953" s="194"/>
      <c r="J953" s="195">
        <f>ROUND(I953*H953,2)</f>
        <v>0</v>
      </c>
      <c r="K953" s="191" t="s">
        <v>453</v>
      </c>
      <c r="L953" s="196"/>
      <c r="M953" s="197" t="s">
        <v>17</v>
      </c>
      <c r="N953" s="198" t="s">
        <v>35</v>
      </c>
      <c r="P953" s="99">
        <f>O953*H953</f>
        <v>0</v>
      </c>
      <c r="Q953" s="99">
        <v>5.4000000000000003E-3</v>
      </c>
      <c r="R953" s="99">
        <f>Q953*H953</f>
        <v>0.26687340000000004</v>
      </c>
      <c r="S953" s="99">
        <v>0</v>
      </c>
      <c r="T953" s="100">
        <f>S953*H953</f>
        <v>0</v>
      </c>
      <c r="AR953" s="101" t="s">
        <v>653</v>
      </c>
      <c r="AT953" s="101" t="s">
        <v>684</v>
      </c>
      <c r="AU953" s="101" t="s">
        <v>9</v>
      </c>
      <c r="AY953" s="11" t="s">
        <v>79</v>
      </c>
      <c r="BE953" s="102">
        <f>IF(N953="základní",J953,0)</f>
        <v>0</v>
      </c>
      <c r="BF953" s="102">
        <f>IF(N953="snížená",J953,0)</f>
        <v>0</v>
      </c>
      <c r="BG953" s="102">
        <f>IF(N953="zákl. přenesená",J953,0)</f>
        <v>0</v>
      </c>
      <c r="BH953" s="102">
        <f>IF(N953="sníž. přenesená",J953,0)</f>
        <v>0</v>
      </c>
      <c r="BI953" s="102">
        <f>IF(N953="nulová",J953,0)</f>
        <v>0</v>
      </c>
      <c r="BJ953" s="11" t="s">
        <v>82</v>
      </c>
      <c r="BK953" s="102">
        <f>ROUND(I953*H953,2)</f>
        <v>0</v>
      </c>
      <c r="BL953" s="11" t="s">
        <v>155</v>
      </c>
      <c r="BM953" s="101" t="s">
        <v>1485</v>
      </c>
    </row>
    <row r="954" spans="2:65" s="18" customFormat="1" ht="29.25">
      <c r="B954" s="19"/>
      <c r="D954" s="103" t="s">
        <v>89</v>
      </c>
      <c r="F954" s="104" t="s">
        <v>1465</v>
      </c>
      <c r="I954" s="105"/>
      <c r="L954" s="19"/>
      <c r="M954" s="106"/>
      <c r="T954" s="107"/>
      <c r="AT954" s="11" t="s">
        <v>89</v>
      </c>
      <c r="AU954" s="11" t="s">
        <v>9</v>
      </c>
    </row>
    <row r="955" spans="2:65" s="173" customFormat="1">
      <c r="B955" s="174"/>
      <c r="D955" s="103" t="s">
        <v>456</v>
      </c>
      <c r="E955" s="175" t="s">
        <v>17</v>
      </c>
      <c r="F955" s="176" t="s">
        <v>1448</v>
      </c>
      <c r="H955" s="177">
        <v>40.475999999999999</v>
      </c>
      <c r="I955" s="178"/>
      <c r="L955" s="174"/>
      <c r="M955" s="179"/>
      <c r="T955" s="180"/>
      <c r="AT955" s="175" t="s">
        <v>456</v>
      </c>
      <c r="AU955" s="175" t="s">
        <v>9</v>
      </c>
      <c r="AV955" s="173" t="s">
        <v>9</v>
      </c>
      <c r="AW955" s="173" t="s">
        <v>197</v>
      </c>
      <c r="AX955" s="173" t="s">
        <v>82</v>
      </c>
      <c r="AY955" s="175" t="s">
        <v>79</v>
      </c>
    </row>
    <row r="956" spans="2:65" s="173" customFormat="1">
      <c r="B956" s="174"/>
      <c r="D956" s="103" t="s">
        <v>456</v>
      </c>
      <c r="F956" s="176" t="s">
        <v>1483</v>
      </c>
      <c r="H956" s="177">
        <v>49.420999999999999</v>
      </c>
      <c r="I956" s="178"/>
      <c r="L956" s="174"/>
      <c r="M956" s="179"/>
      <c r="T956" s="180"/>
      <c r="AT956" s="175" t="s">
        <v>456</v>
      </c>
      <c r="AU956" s="175" t="s">
        <v>9</v>
      </c>
      <c r="AV956" s="173" t="s">
        <v>9</v>
      </c>
      <c r="AW956" s="173" t="s">
        <v>12</v>
      </c>
      <c r="AX956" s="173" t="s">
        <v>82</v>
      </c>
      <c r="AY956" s="175" t="s">
        <v>79</v>
      </c>
    </row>
    <row r="957" spans="2:65" s="18" customFormat="1" ht="33" customHeight="1">
      <c r="B957" s="19"/>
      <c r="C957" s="90" t="s">
        <v>1486</v>
      </c>
      <c r="D957" s="199" t="s">
        <v>83</v>
      </c>
      <c r="E957" s="91" t="s">
        <v>1487</v>
      </c>
      <c r="F957" s="92" t="s">
        <v>1488</v>
      </c>
      <c r="G957" s="93" t="s">
        <v>495</v>
      </c>
      <c r="H957" s="94">
        <v>0.79500000000000004</v>
      </c>
      <c r="I957" s="95"/>
      <c r="J957" s="96">
        <f>ROUND(I957*H957,2)</f>
        <v>0</v>
      </c>
      <c r="K957" s="92" t="s">
        <v>453</v>
      </c>
      <c r="L957" s="19"/>
      <c r="M957" s="97" t="s">
        <v>17</v>
      </c>
      <c r="N957" s="98" t="s">
        <v>35</v>
      </c>
      <c r="P957" s="99">
        <f>O957*H957</f>
        <v>0</v>
      </c>
      <c r="Q957" s="99">
        <v>0</v>
      </c>
      <c r="R957" s="99">
        <f>Q957*H957</f>
        <v>0</v>
      </c>
      <c r="S957" s="99">
        <v>0</v>
      </c>
      <c r="T957" s="100">
        <f>S957*H957</f>
        <v>0</v>
      </c>
      <c r="AR957" s="101" t="s">
        <v>155</v>
      </c>
      <c r="AT957" s="101" t="s">
        <v>83</v>
      </c>
      <c r="AU957" s="101" t="s">
        <v>9</v>
      </c>
      <c r="AY957" s="11" t="s">
        <v>79</v>
      </c>
      <c r="BE957" s="102">
        <f>IF(N957="základní",J957,0)</f>
        <v>0</v>
      </c>
      <c r="BF957" s="102">
        <f>IF(N957="snížená",J957,0)</f>
        <v>0</v>
      </c>
      <c r="BG957" s="102">
        <f>IF(N957="zákl. přenesená",J957,0)</f>
        <v>0</v>
      </c>
      <c r="BH957" s="102">
        <f>IF(N957="sníž. přenesená",J957,0)</f>
        <v>0</v>
      </c>
      <c r="BI957" s="102">
        <f>IF(N957="nulová",J957,0)</f>
        <v>0</v>
      </c>
      <c r="BJ957" s="11" t="s">
        <v>82</v>
      </c>
      <c r="BK957" s="102">
        <f>ROUND(I957*H957,2)</f>
        <v>0</v>
      </c>
      <c r="BL957" s="11" t="s">
        <v>155</v>
      </c>
      <c r="BM957" s="101" t="s">
        <v>1489</v>
      </c>
    </row>
    <row r="958" spans="2:65" s="18" customFormat="1" ht="29.25">
      <c r="B958" s="19"/>
      <c r="D958" s="103" t="s">
        <v>89</v>
      </c>
      <c r="F958" s="104" t="s">
        <v>1490</v>
      </c>
      <c r="I958" s="105"/>
      <c r="L958" s="19"/>
      <c r="M958" s="106"/>
      <c r="T958" s="107"/>
      <c r="AT958" s="11" t="s">
        <v>89</v>
      </c>
      <c r="AU958" s="11" t="s">
        <v>9</v>
      </c>
    </row>
    <row r="959" spans="2:65" s="18" customFormat="1" ht="19.5">
      <c r="B959" s="19"/>
      <c r="D959" s="103" t="s">
        <v>90</v>
      </c>
      <c r="F959" s="108" t="s">
        <v>1491</v>
      </c>
      <c r="I959" s="105"/>
      <c r="L959" s="19"/>
      <c r="M959" s="106"/>
      <c r="T959" s="107"/>
      <c r="AT959" s="11" t="s">
        <v>90</v>
      </c>
      <c r="AU959" s="11" t="s">
        <v>9</v>
      </c>
    </row>
    <row r="960" spans="2:65" s="77" customFormat="1" ht="22.9" customHeight="1">
      <c r="B960" s="78"/>
      <c r="D960" s="79" t="s">
        <v>74</v>
      </c>
      <c r="E960" s="88" t="s">
        <v>1492</v>
      </c>
      <c r="F960" s="88" t="s">
        <v>1493</v>
      </c>
      <c r="I960" s="81"/>
      <c r="J960" s="89">
        <f>BK960</f>
        <v>0</v>
      </c>
      <c r="L960" s="78"/>
      <c r="M960" s="83"/>
      <c r="P960" s="84">
        <v>0</v>
      </c>
      <c r="R960" s="84">
        <v>0</v>
      </c>
      <c r="T960" s="85">
        <v>0</v>
      </c>
      <c r="AR960" s="79" t="s">
        <v>9</v>
      </c>
      <c r="AT960" s="86" t="s">
        <v>74</v>
      </c>
      <c r="AU960" s="86" t="s">
        <v>82</v>
      </c>
      <c r="AY960" s="79" t="s">
        <v>79</v>
      </c>
      <c r="BK960" s="87">
        <v>0</v>
      </c>
    </row>
    <row r="961" spans="2:65" s="77" customFormat="1" ht="22.9" customHeight="1">
      <c r="B961" s="78"/>
      <c r="D961" s="79" t="s">
        <v>74</v>
      </c>
      <c r="E961" s="88" t="s">
        <v>1494</v>
      </c>
      <c r="F961" s="88" t="s">
        <v>1495</v>
      </c>
      <c r="I961" s="81"/>
      <c r="J961" s="89">
        <f>BK961</f>
        <v>0</v>
      </c>
      <c r="L961" s="78"/>
      <c r="M961" s="83"/>
      <c r="P961" s="84">
        <f>SUM(P962:P986)</f>
        <v>0</v>
      </c>
      <c r="R961" s="84">
        <f>SUM(R962:R986)</f>
        <v>0.57814980000000005</v>
      </c>
      <c r="T961" s="85">
        <f>SUM(T962:T986)</f>
        <v>1.3634339999999998</v>
      </c>
      <c r="AR961" s="79" t="s">
        <v>9</v>
      </c>
      <c r="AT961" s="86" t="s">
        <v>74</v>
      </c>
      <c r="AU961" s="86" t="s">
        <v>82</v>
      </c>
      <c r="AY961" s="79" t="s">
        <v>79</v>
      </c>
      <c r="BK961" s="87">
        <f>SUM(BK962:BK986)</f>
        <v>0</v>
      </c>
    </row>
    <row r="962" spans="2:65" s="18" customFormat="1" ht="24.2" customHeight="1">
      <c r="B962" s="19"/>
      <c r="C962" s="90" t="s">
        <v>1496</v>
      </c>
      <c r="D962" s="90" t="s">
        <v>83</v>
      </c>
      <c r="E962" s="91" t="s">
        <v>1497</v>
      </c>
      <c r="F962" s="92" t="s">
        <v>1498</v>
      </c>
      <c r="G962" s="93" t="s">
        <v>452</v>
      </c>
      <c r="H962" s="94">
        <v>401.01</v>
      </c>
      <c r="I962" s="95"/>
      <c r="J962" s="96">
        <f>ROUND(I962*H962,2)</f>
        <v>0</v>
      </c>
      <c r="K962" s="92" t="s">
        <v>453</v>
      </c>
      <c r="L962" s="19"/>
      <c r="M962" s="97" t="s">
        <v>17</v>
      </c>
      <c r="N962" s="98" t="s">
        <v>35</v>
      </c>
      <c r="P962" s="99">
        <f>O962*H962</f>
        <v>0</v>
      </c>
      <c r="Q962" s="99">
        <v>0</v>
      </c>
      <c r="R962" s="99">
        <f>Q962*H962</f>
        <v>0</v>
      </c>
      <c r="S962" s="99">
        <v>3.3999999999999998E-3</v>
      </c>
      <c r="T962" s="100">
        <f>S962*H962</f>
        <v>1.3634339999999998</v>
      </c>
      <c r="AR962" s="101" t="s">
        <v>155</v>
      </c>
      <c r="AT962" s="101" t="s">
        <v>83</v>
      </c>
      <c r="AU962" s="101" t="s">
        <v>9</v>
      </c>
      <c r="AY962" s="11" t="s">
        <v>79</v>
      </c>
      <c r="BE962" s="102">
        <f>IF(N962="základní",J962,0)</f>
        <v>0</v>
      </c>
      <c r="BF962" s="102">
        <f>IF(N962="snížená",J962,0)</f>
        <v>0</v>
      </c>
      <c r="BG962" s="102">
        <f>IF(N962="zákl. přenesená",J962,0)</f>
        <v>0</v>
      </c>
      <c r="BH962" s="102">
        <f>IF(N962="sníž. přenesená",J962,0)</f>
        <v>0</v>
      </c>
      <c r="BI962" s="102">
        <f>IF(N962="nulová",J962,0)</f>
        <v>0</v>
      </c>
      <c r="BJ962" s="11" t="s">
        <v>82</v>
      </c>
      <c r="BK962" s="102">
        <f>ROUND(I962*H962,2)</f>
        <v>0</v>
      </c>
      <c r="BL962" s="11" t="s">
        <v>155</v>
      </c>
      <c r="BM962" s="101" t="s">
        <v>1499</v>
      </c>
    </row>
    <row r="963" spans="2:65" s="18" customFormat="1" ht="29.25">
      <c r="B963" s="19"/>
      <c r="D963" s="103" t="s">
        <v>89</v>
      </c>
      <c r="F963" s="104" t="s">
        <v>1500</v>
      </c>
      <c r="I963" s="105"/>
      <c r="L963" s="19"/>
      <c r="M963" s="106"/>
      <c r="T963" s="107"/>
      <c r="AT963" s="11" t="s">
        <v>89</v>
      </c>
      <c r="AU963" s="11" t="s">
        <v>9</v>
      </c>
    </row>
    <row r="964" spans="2:65" s="166" customFormat="1">
      <c r="B964" s="167"/>
      <c r="D964" s="103" t="s">
        <v>456</v>
      </c>
      <c r="E964" s="168" t="s">
        <v>17</v>
      </c>
      <c r="F964" s="169" t="s">
        <v>1501</v>
      </c>
      <c r="H964" s="168" t="s">
        <v>17</v>
      </c>
      <c r="I964" s="170"/>
      <c r="L964" s="167"/>
      <c r="M964" s="171"/>
      <c r="T964" s="172"/>
      <c r="AT964" s="168" t="s">
        <v>456</v>
      </c>
      <c r="AU964" s="168" t="s">
        <v>9</v>
      </c>
      <c r="AV964" s="166" t="s">
        <v>82</v>
      </c>
      <c r="AW964" s="166" t="s">
        <v>197</v>
      </c>
      <c r="AX964" s="166" t="s">
        <v>78</v>
      </c>
      <c r="AY964" s="168" t="s">
        <v>79</v>
      </c>
    </row>
    <row r="965" spans="2:65" s="173" customFormat="1">
      <c r="B965" s="174"/>
      <c r="D965" s="103" t="s">
        <v>456</v>
      </c>
      <c r="E965" s="175" t="s">
        <v>17</v>
      </c>
      <c r="F965" s="176" t="s">
        <v>293</v>
      </c>
      <c r="H965" s="177">
        <v>401.01</v>
      </c>
      <c r="I965" s="178"/>
      <c r="L965" s="174"/>
      <c r="M965" s="179"/>
      <c r="T965" s="180"/>
      <c r="AT965" s="175" t="s">
        <v>456</v>
      </c>
      <c r="AU965" s="175" t="s">
        <v>9</v>
      </c>
      <c r="AV965" s="173" t="s">
        <v>9</v>
      </c>
      <c r="AW965" s="173" t="s">
        <v>197</v>
      </c>
      <c r="AX965" s="173" t="s">
        <v>82</v>
      </c>
      <c r="AY965" s="175" t="s">
        <v>79</v>
      </c>
    </row>
    <row r="966" spans="2:65" s="18" customFormat="1" ht="24.2" customHeight="1">
      <c r="B966" s="19"/>
      <c r="C966" s="90" t="s">
        <v>1502</v>
      </c>
      <c r="D966" s="90" t="s">
        <v>83</v>
      </c>
      <c r="E966" s="91" t="s">
        <v>1503</v>
      </c>
      <c r="F966" s="92" t="s">
        <v>1504</v>
      </c>
      <c r="G966" s="93" t="s">
        <v>452</v>
      </c>
      <c r="H966" s="94">
        <v>17.8</v>
      </c>
      <c r="I966" s="95"/>
      <c r="J966" s="96">
        <f>ROUND(I966*H966,2)</f>
        <v>0</v>
      </c>
      <c r="K966" s="92" t="s">
        <v>453</v>
      </c>
      <c r="L966" s="19"/>
      <c r="M966" s="97" t="s">
        <v>17</v>
      </c>
      <c r="N966" s="98" t="s">
        <v>35</v>
      </c>
      <c r="P966" s="99">
        <f>O966*H966</f>
        <v>0</v>
      </c>
      <c r="Q966" s="99">
        <v>0</v>
      </c>
      <c r="R966" s="99">
        <f>Q966*H966</f>
        <v>0</v>
      </c>
      <c r="S966" s="99">
        <v>0</v>
      </c>
      <c r="T966" s="100">
        <f>S966*H966</f>
        <v>0</v>
      </c>
      <c r="AR966" s="101" t="s">
        <v>155</v>
      </c>
      <c r="AT966" s="101" t="s">
        <v>83</v>
      </c>
      <c r="AU966" s="101" t="s">
        <v>9</v>
      </c>
      <c r="AY966" s="11" t="s">
        <v>79</v>
      </c>
      <c r="BE966" s="102">
        <f>IF(N966="základní",J966,0)</f>
        <v>0</v>
      </c>
      <c r="BF966" s="102">
        <f>IF(N966="snížená",J966,0)</f>
        <v>0</v>
      </c>
      <c r="BG966" s="102">
        <f>IF(N966="zákl. přenesená",J966,0)</f>
        <v>0</v>
      </c>
      <c r="BH966" s="102">
        <f>IF(N966="sníž. přenesená",J966,0)</f>
        <v>0</v>
      </c>
      <c r="BI966" s="102">
        <f>IF(N966="nulová",J966,0)</f>
        <v>0</v>
      </c>
      <c r="BJ966" s="11" t="s">
        <v>82</v>
      </c>
      <c r="BK966" s="102">
        <f>ROUND(I966*H966,2)</f>
        <v>0</v>
      </c>
      <c r="BL966" s="11" t="s">
        <v>155</v>
      </c>
      <c r="BM966" s="101" t="s">
        <v>1505</v>
      </c>
    </row>
    <row r="967" spans="2:65" s="18" customFormat="1" ht="19.5">
      <c r="B967" s="19"/>
      <c r="D967" s="103" t="s">
        <v>89</v>
      </c>
      <c r="F967" s="104" t="s">
        <v>1506</v>
      </c>
      <c r="I967" s="105"/>
      <c r="L967" s="19"/>
      <c r="M967" s="106"/>
      <c r="T967" s="107"/>
      <c r="AT967" s="11" t="s">
        <v>89</v>
      </c>
      <c r="AU967" s="11" t="s">
        <v>9</v>
      </c>
    </row>
    <row r="968" spans="2:65" s="173" customFormat="1">
      <c r="B968" s="174"/>
      <c r="D968" s="103" t="s">
        <v>456</v>
      </c>
      <c r="E968" s="175" t="s">
        <v>17</v>
      </c>
      <c r="F968" s="176" t="s">
        <v>405</v>
      </c>
      <c r="H968" s="177">
        <v>17.8</v>
      </c>
      <c r="I968" s="178"/>
      <c r="L968" s="174"/>
      <c r="M968" s="179"/>
      <c r="T968" s="180"/>
      <c r="AT968" s="175" t="s">
        <v>456</v>
      </c>
      <c r="AU968" s="175" t="s">
        <v>9</v>
      </c>
      <c r="AV968" s="173" t="s">
        <v>9</v>
      </c>
      <c r="AW968" s="173" t="s">
        <v>197</v>
      </c>
      <c r="AX968" s="173" t="s">
        <v>82</v>
      </c>
      <c r="AY968" s="175" t="s">
        <v>79</v>
      </c>
    </row>
    <row r="969" spans="2:65" s="18" customFormat="1" ht="24.2" customHeight="1">
      <c r="B969" s="19"/>
      <c r="C969" s="189" t="s">
        <v>1507</v>
      </c>
      <c r="D969" s="189" t="s">
        <v>684</v>
      </c>
      <c r="E969" s="190" t="s">
        <v>1508</v>
      </c>
      <c r="F969" s="191" t="s">
        <v>1509</v>
      </c>
      <c r="G969" s="192" t="s">
        <v>452</v>
      </c>
      <c r="H969" s="193">
        <v>18.690000000000001</v>
      </c>
      <c r="I969" s="194"/>
      <c r="J969" s="195">
        <f>ROUND(I969*H969,2)</f>
        <v>0</v>
      </c>
      <c r="K969" s="191" t="s">
        <v>453</v>
      </c>
      <c r="L969" s="196"/>
      <c r="M969" s="197" t="s">
        <v>17</v>
      </c>
      <c r="N969" s="198" t="s">
        <v>35</v>
      </c>
      <c r="P969" s="99">
        <f>O969*H969</f>
        <v>0</v>
      </c>
      <c r="Q969" s="99">
        <v>4.8999999999999998E-3</v>
      </c>
      <c r="R969" s="99">
        <f>Q969*H969</f>
        <v>9.158100000000001E-2</v>
      </c>
      <c r="S969" s="99">
        <v>0</v>
      </c>
      <c r="T969" s="100">
        <f>S969*H969</f>
        <v>0</v>
      </c>
      <c r="AR969" s="101" t="s">
        <v>653</v>
      </c>
      <c r="AT969" s="101" t="s">
        <v>684</v>
      </c>
      <c r="AU969" s="101" t="s">
        <v>9</v>
      </c>
      <c r="AY969" s="11" t="s">
        <v>79</v>
      </c>
      <c r="BE969" s="102">
        <f>IF(N969="základní",J969,0)</f>
        <v>0</v>
      </c>
      <c r="BF969" s="102">
        <f>IF(N969="snížená",J969,0)</f>
        <v>0</v>
      </c>
      <c r="BG969" s="102">
        <f>IF(N969="zákl. přenesená",J969,0)</f>
        <v>0</v>
      </c>
      <c r="BH969" s="102">
        <f>IF(N969="sníž. přenesená",J969,0)</f>
        <v>0</v>
      </c>
      <c r="BI969" s="102">
        <f>IF(N969="nulová",J969,0)</f>
        <v>0</v>
      </c>
      <c r="BJ969" s="11" t="s">
        <v>82</v>
      </c>
      <c r="BK969" s="102">
        <f>ROUND(I969*H969,2)</f>
        <v>0</v>
      </c>
      <c r="BL969" s="11" t="s">
        <v>155</v>
      </c>
      <c r="BM969" s="101" t="s">
        <v>1510</v>
      </c>
    </row>
    <row r="970" spans="2:65" s="18" customFormat="1" ht="19.5">
      <c r="B970" s="19"/>
      <c r="D970" s="103" t="s">
        <v>89</v>
      </c>
      <c r="F970" s="104" t="s">
        <v>1509</v>
      </c>
      <c r="I970" s="105"/>
      <c r="L970" s="19"/>
      <c r="M970" s="106"/>
      <c r="T970" s="107"/>
      <c r="AT970" s="11" t="s">
        <v>89</v>
      </c>
      <c r="AU970" s="11" t="s">
        <v>9</v>
      </c>
    </row>
    <row r="971" spans="2:65" s="173" customFormat="1">
      <c r="B971" s="174"/>
      <c r="D971" s="103" t="s">
        <v>456</v>
      </c>
      <c r="F971" s="176" t="s">
        <v>1511</v>
      </c>
      <c r="H971" s="177">
        <v>18.690000000000001</v>
      </c>
      <c r="I971" s="178"/>
      <c r="L971" s="174"/>
      <c r="M971" s="179"/>
      <c r="T971" s="180"/>
      <c r="AT971" s="175" t="s">
        <v>456</v>
      </c>
      <c r="AU971" s="175" t="s">
        <v>9</v>
      </c>
      <c r="AV971" s="173" t="s">
        <v>9</v>
      </c>
      <c r="AW971" s="173" t="s">
        <v>12</v>
      </c>
      <c r="AX971" s="173" t="s">
        <v>82</v>
      </c>
      <c r="AY971" s="175" t="s">
        <v>79</v>
      </c>
    </row>
    <row r="972" spans="2:65" s="18" customFormat="1" ht="24.2" customHeight="1">
      <c r="B972" s="19"/>
      <c r="C972" s="90" t="s">
        <v>1512</v>
      </c>
      <c r="D972" s="90" t="s">
        <v>83</v>
      </c>
      <c r="E972" s="91" t="s">
        <v>1513</v>
      </c>
      <c r="F972" s="92" t="s">
        <v>1514</v>
      </c>
      <c r="G972" s="93" t="s">
        <v>452</v>
      </c>
      <c r="H972" s="94">
        <v>73.388999999999996</v>
      </c>
      <c r="I972" s="95"/>
      <c r="J972" s="96">
        <f>ROUND(I972*H972,2)</f>
        <v>0</v>
      </c>
      <c r="K972" s="92" t="s">
        <v>453</v>
      </c>
      <c r="L972" s="19"/>
      <c r="M972" s="97" t="s">
        <v>17</v>
      </c>
      <c r="N972" s="98" t="s">
        <v>35</v>
      </c>
      <c r="P972" s="99">
        <f>O972*H972</f>
        <v>0</v>
      </c>
      <c r="Q972" s="99">
        <v>6.0000000000000001E-3</v>
      </c>
      <c r="R972" s="99">
        <f>Q972*H972</f>
        <v>0.440334</v>
      </c>
      <c r="S972" s="99">
        <v>0</v>
      </c>
      <c r="T972" s="100">
        <f>S972*H972</f>
        <v>0</v>
      </c>
      <c r="AR972" s="101" t="s">
        <v>155</v>
      </c>
      <c r="AT972" s="101" t="s">
        <v>83</v>
      </c>
      <c r="AU972" s="101" t="s">
        <v>9</v>
      </c>
      <c r="AY972" s="11" t="s">
        <v>79</v>
      </c>
      <c r="BE972" s="102">
        <f>IF(N972="základní",J972,0)</f>
        <v>0</v>
      </c>
      <c r="BF972" s="102">
        <f>IF(N972="snížená",J972,0)</f>
        <v>0</v>
      </c>
      <c r="BG972" s="102">
        <f>IF(N972="zákl. přenesená",J972,0)</f>
        <v>0</v>
      </c>
      <c r="BH972" s="102">
        <f>IF(N972="sníž. přenesená",J972,0)</f>
        <v>0</v>
      </c>
      <c r="BI972" s="102">
        <f>IF(N972="nulová",J972,0)</f>
        <v>0</v>
      </c>
      <c r="BJ972" s="11" t="s">
        <v>82</v>
      </c>
      <c r="BK972" s="102">
        <f>ROUND(I972*H972,2)</f>
        <v>0</v>
      </c>
      <c r="BL972" s="11" t="s">
        <v>155</v>
      </c>
      <c r="BM972" s="101" t="s">
        <v>1515</v>
      </c>
    </row>
    <row r="973" spans="2:65" s="18" customFormat="1" ht="29.25">
      <c r="B973" s="19"/>
      <c r="D973" s="103" t="s">
        <v>89</v>
      </c>
      <c r="F973" s="104" t="s">
        <v>1516</v>
      </c>
      <c r="I973" s="105"/>
      <c r="L973" s="19"/>
      <c r="M973" s="106"/>
      <c r="T973" s="107"/>
      <c r="AT973" s="11" t="s">
        <v>89</v>
      </c>
      <c r="AU973" s="11" t="s">
        <v>9</v>
      </c>
    </row>
    <row r="974" spans="2:65" s="166" customFormat="1">
      <c r="B974" s="167"/>
      <c r="D974" s="103" t="s">
        <v>456</v>
      </c>
      <c r="E974" s="168" t="s">
        <v>17</v>
      </c>
      <c r="F974" s="169" t="s">
        <v>1517</v>
      </c>
      <c r="H974" s="168" t="s">
        <v>17</v>
      </c>
      <c r="I974" s="170"/>
      <c r="L974" s="167"/>
      <c r="M974" s="171"/>
      <c r="T974" s="172"/>
      <c r="AT974" s="168" t="s">
        <v>456</v>
      </c>
      <c r="AU974" s="168" t="s">
        <v>9</v>
      </c>
      <c r="AV974" s="166" t="s">
        <v>82</v>
      </c>
      <c r="AW974" s="166" t="s">
        <v>197</v>
      </c>
      <c r="AX974" s="166" t="s">
        <v>78</v>
      </c>
      <c r="AY974" s="168" t="s">
        <v>79</v>
      </c>
    </row>
    <row r="975" spans="2:65" s="173" customFormat="1">
      <c r="B975" s="174"/>
      <c r="D975" s="103" t="s">
        <v>456</v>
      </c>
      <c r="E975" s="175" t="s">
        <v>17</v>
      </c>
      <c r="F975" s="176" t="s">
        <v>1518</v>
      </c>
      <c r="H975" s="177">
        <v>8.25</v>
      </c>
      <c r="I975" s="178"/>
      <c r="L975" s="174"/>
      <c r="M975" s="179"/>
      <c r="T975" s="180"/>
      <c r="AT975" s="175" t="s">
        <v>456</v>
      </c>
      <c r="AU975" s="175" t="s">
        <v>9</v>
      </c>
      <c r="AV975" s="173" t="s">
        <v>9</v>
      </c>
      <c r="AW975" s="173" t="s">
        <v>197</v>
      </c>
      <c r="AX975" s="173" t="s">
        <v>78</v>
      </c>
      <c r="AY975" s="175" t="s">
        <v>79</v>
      </c>
    </row>
    <row r="976" spans="2:65" s="173" customFormat="1">
      <c r="B976" s="174"/>
      <c r="D976" s="103" t="s">
        <v>456</v>
      </c>
      <c r="E976" s="175" t="s">
        <v>17</v>
      </c>
      <c r="F976" s="176" t="s">
        <v>1519</v>
      </c>
      <c r="H976" s="177">
        <v>1.05</v>
      </c>
      <c r="I976" s="178"/>
      <c r="L976" s="174"/>
      <c r="M976" s="179"/>
      <c r="T976" s="180"/>
      <c r="AT976" s="175" t="s">
        <v>456</v>
      </c>
      <c r="AU976" s="175" t="s">
        <v>9</v>
      </c>
      <c r="AV976" s="173" t="s">
        <v>9</v>
      </c>
      <c r="AW976" s="173" t="s">
        <v>197</v>
      </c>
      <c r="AX976" s="173" t="s">
        <v>78</v>
      </c>
      <c r="AY976" s="175" t="s">
        <v>79</v>
      </c>
    </row>
    <row r="977" spans="2:65" s="173" customFormat="1">
      <c r="B977" s="174"/>
      <c r="D977" s="103" t="s">
        <v>456</v>
      </c>
      <c r="E977" s="175" t="s">
        <v>17</v>
      </c>
      <c r="F977" s="176" t="s">
        <v>1520</v>
      </c>
      <c r="H977" s="177">
        <v>7.5</v>
      </c>
      <c r="I977" s="178"/>
      <c r="L977" s="174"/>
      <c r="M977" s="179"/>
      <c r="T977" s="180"/>
      <c r="AT977" s="175" t="s">
        <v>456</v>
      </c>
      <c r="AU977" s="175" t="s">
        <v>9</v>
      </c>
      <c r="AV977" s="173" t="s">
        <v>9</v>
      </c>
      <c r="AW977" s="173" t="s">
        <v>197</v>
      </c>
      <c r="AX977" s="173" t="s">
        <v>78</v>
      </c>
      <c r="AY977" s="175" t="s">
        <v>79</v>
      </c>
    </row>
    <row r="978" spans="2:65" s="173" customFormat="1">
      <c r="B978" s="174"/>
      <c r="D978" s="103" t="s">
        <v>456</v>
      </c>
      <c r="E978" s="175" t="s">
        <v>17</v>
      </c>
      <c r="F978" s="176" t="s">
        <v>1521</v>
      </c>
      <c r="H978" s="177">
        <v>8.1</v>
      </c>
      <c r="I978" s="178"/>
      <c r="L978" s="174"/>
      <c r="M978" s="179"/>
      <c r="T978" s="180"/>
      <c r="AT978" s="175" t="s">
        <v>456</v>
      </c>
      <c r="AU978" s="175" t="s">
        <v>9</v>
      </c>
      <c r="AV978" s="173" t="s">
        <v>9</v>
      </c>
      <c r="AW978" s="173" t="s">
        <v>197</v>
      </c>
      <c r="AX978" s="173" t="s">
        <v>78</v>
      </c>
      <c r="AY978" s="175" t="s">
        <v>79</v>
      </c>
    </row>
    <row r="979" spans="2:65" s="166" customFormat="1">
      <c r="B979" s="167"/>
      <c r="D979" s="103" t="s">
        <v>456</v>
      </c>
      <c r="E979" s="168" t="s">
        <v>17</v>
      </c>
      <c r="F979" s="169" t="s">
        <v>1522</v>
      </c>
      <c r="H979" s="168" t="s">
        <v>17</v>
      </c>
      <c r="I979" s="170"/>
      <c r="L979" s="167"/>
      <c r="M979" s="171"/>
      <c r="T979" s="172"/>
      <c r="AT979" s="168" t="s">
        <v>456</v>
      </c>
      <c r="AU979" s="168" t="s">
        <v>9</v>
      </c>
      <c r="AV979" s="166" t="s">
        <v>82</v>
      </c>
      <c r="AW979" s="166" t="s">
        <v>197</v>
      </c>
      <c r="AX979" s="166" t="s">
        <v>78</v>
      </c>
      <c r="AY979" s="168" t="s">
        <v>79</v>
      </c>
    </row>
    <row r="980" spans="2:65" s="173" customFormat="1">
      <c r="B980" s="174"/>
      <c r="D980" s="103" t="s">
        <v>456</v>
      </c>
      <c r="E980" s="175" t="s">
        <v>17</v>
      </c>
      <c r="F980" s="176" t="s">
        <v>1523</v>
      </c>
      <c r="H980" s="177">
        <v>48.488999999999997</v>
      </c>
      <c r="I980" s="178"/>
      <c r="L980" s="174"/>
      <c r="M980" s="179"/>
      <c r="T980" s="180"/>
      <c r="AT980" s="175" t="s">
        <v>456</v>
      </c>
      <c r="AU980" s="175" t="s">
        <v>9</v>
      </c>
      <c r="AV980" s="173" t="s">
        <v>9</v>
      </c>
      <c r="AW980" s="173" t="s">
        <v>197</v>
      </c>
      <c r="AX980" s="173" t="s">
        <v>78</v>
      </c>
      <c r="AY980" s="175" t="s">
        <v>79</v>
      </c>
    </row>
    <row r="981" spans="2:65" s="181" customFormat="1">
      <c r="B981" s="182"/>
      <c r="D981" s="103" t="s">
        <v>456</v>
      </c>
      <c r="E981" s="183" t="s">
        <v>17</v>
      </c>
      <c r="F981" s="184" t="s">
        <v>491</v>
      </c>
      <c r="H981" s="185">
        <v>73.388999999999996</v>
      </c>
      <c r="I981" s="186"/>
      <c r="L981" s="182"/>
      <c r="M981" s="187"/>
      <c r="T981" s="188"/>
      <c r="AT981" s="183" t="s">
        <v>456</v>
      </c>
      <c r="AU981" s="183" t="s">
        <v>9</v>
      </c>
      <c r="AV981" s="181" t="s">
        <v>103</v>
      </c>
      <c r="AW981" s="181" t="s">
        <v>197</v>
      </c>
      <c r="AX981" s="181" t="s">
        <v>82</v>
      </c>
      <c r="AY981" s="183" t="s">
        <v>79</v>
      </c>
    </row>
    <row r="982" spans="2:65" s="18" customFormat="1" ht="24.2" customHeight="1">
      <c r="B982" s="19"/>
      <c r="C982" s="189" t="s">
        <v>1524</v>
      </c>
      <c r="D982" s="189" t="s">
        <v>684</v>
      </c>
      <c r="E982" s="190" t="s">
        <v>1525</v>
      </c>
      <c r="F982" s="191" t="s">
        <v>1526</v>
      </c>
      <c r="G982" s="192" t="s">
        <v>452</v>
      </c>
      <c r="H982" s="193">
        <v>77.058000000000007</v>
      </c>
      <c r="I982" s="194"/>
      <c r="J982" s="195">
        <f>ROUND(I982*H982,2)</f>
        <v>0</v>
      </c>
      <c r="K982" s="191" t="s">
        <v>453</v>
      </c>
      <c r="L982" s="196"/>
      <c r="M982" s="197" t="s">
        <v>17</v>
      </c>
      <c r="N982" s="198" t="s">
        <v>35</v>
      </c>
      <c r="P982" s="99">
        <f>O982*H982</f>
        <v>0</v>
      </c>
      <c r="Q982" s="99">
        <v>5.9999999999999995E-4</v>
      </c>
      <c r="R982" s="99">
        <f>Q982*H982</f>
        <v>4.62348E-2</v>
      </c>
      <c r="S982" s="99">
        <v>0</v>
      </c>
      <c r="T982" s="100">
        <f>S982*H982</f>
        <v>0</v>
      </c>
      <c r="AR982" s="101" t="s">
        <v>653</v>
      </c>
      <c r="AT982" s="101" t="s">
        <v>684</v>
      </c>
      <c r="AU982" s="101" t="s">
        <v>9</v>
      </c>
      <c r="AY982" s="11" t="s">
        <v>79</v>
      </c>
      <c r="BE982" s="102">
        <f>IF(N982="základní",J982,0)</f>
        <v>0</v>
      </c>
      <c r="BF982" s="102">
        <f>IF(N982="snížená",J982,0)</f>
        <v>0</v>
      </c>
      <c r="BG982" s="102">
        <f>IF(N982="zákl. přenesená",J982,0)</f>
        <v>0</v>
      </c>
      <c r="BH982" s="102">
        <f>IF(N982="sníž. přenesená",J982,0)</f>
        <v>0</v>
      </c>
      <c r="BI982" s="102">
        <f>IF(N982="nulová",J982,0)</f>
        <v>0</v>
      </c>
      <c r="BJ982" s="11" t="s">
        <v>82</v>
      </c>
      <c r="BK982" s="102">
        <f>ROUND(I982*H982,2)</f>
        <v>0</v>
      </c>
      <c r="BL982" s="11" t="s">
        <v>155</v>
      </c>
      <c r="BM982" s="101" t="s">
        <v>1527</v>
      </c>
    </row>
    <row r="983" spans="2:65" s="18" customFormat="1" ht="19.5">
      <c r="B983" s="19"/>
      <c r="D983" s="103" t="s">
        <v>89</v>
      </c>
      <c r="F983" s="104" t="s">
        <v>1526</v>
      </c>
      <c r="I983" s="105"/>
      <c r="L983" s="19"/>
      <c r="M983" s="106"/>
      <c r="T983" s="107"/>
      <c r="AT983" s="11" t="s">
        <v>89</v>
      </c>
      <c r="AU983" s="11" t="s">
        <v>9</v>
      </c>
    </row>
    <row r="984" spans="2:65" s="173" customFormat="1">
      <c r="B984" s="174"/>
      <c r="D984" s="103" t="s">
        <v>456</v>
      </c>
      <c r="F984" s="176" t="s">
        <v>1528</v>
      </c>
      <c r="H984" s="177">
        <v>77.058000000000007</v>
      </c>
      <c r="I984" s="178"/>
      <c r="L984" s="174"/>
      <c r="M984" s="179"/>
      <c r="T984" s="180"/>
      <c r="AT984" s="175" t="s">
        <v>456</v>
      </c>
      <c r="AU984" s="175" t="s">
        <v>9</v>
      </c>
      <c r="AV984" s="173" t="s">
        <v>9</v>
      </c>
      <c r="AW984" s="173" t="s">
        <v>12</v>
      </c>
      <c r="AX984" s="173" t="s">
        <v>82</v>
      </c>
      <c r="AY984" s="175" t="s">
        <v>79</v>
      </c>
    </row>
    <row r="985" spans="2:65" s="18" customFormat="1" ht="24.2" customHeight="1">
      <c r="B985" s="19"/>
      <c r="C985" s="90" t="s">
        <v>1529</v>
      </c>
      <c r="D985" s="90" t="s">
        <v>83</v>
      </c>
      <c r="E985" s="91" t="s">
        <v>1530</v>
      </c>
      <c r="F985" s="92" t="s">
        <v>1531</v>
      </c>
      <c r="G985" s="93" t="s">
        <v>495</v>
      </c>
      <c r="H985" s="94">
        <v>0.57799999999999996</v>
      </c>
      <c r="I985" s="95"/>
      <c r="J985" s="96">
        <f>ROUND(I985*H985,2)</f>
        <v>0</v>
      </c>
      <c r="K985" s="92" t="s">
        <v>540</v>
      </c>
      <c r="L985" s="19"/>
      <c r="M985" s="97" t="s">
        <v>17</v>
      </c>
      <c r="N985" s="98" t="s">
        <v>35</v>
      </c>
      <c r="P985" s="99">
        <f>O985*H985</f>
        <v>0</v>
      </c>
      <c r="Q985" s="99">
        <v>0</v>
      </c>
      <c r="R985" s="99">
        <f>Q985*H985</f>
        <v>0</v>
      </c>
      <c r="S985" s="99">
        <v>0</v>
      </c>
      <c r="T985" s="100">
        <f>S985*H985</f>
        <v>0</v>
      </c>
      <c r="AR985" s="101" t="s">
        <v>155</v>
      </c>
      <c r="AT985" s="101" t="s">
        <v>83</v>
      </c>
      <c r="AU985" s="101" t="s">
        <v>9</v>
      </c>
      <c r="AY985" s="11" t="s">
        <v>79</v>
      </c>
      <c r="BE985" s="102">
        <f>IF(N985="základní",J985,0)</f>
        <v>0</v>
      </c>
      <c r="BF985" s="102">
        <f>IF(N985="snížená",J985,0)</f>
        <v>0</v>
      </c>
      <c r="BG985" s="102">
        <f>IF(N985="zákl. přenesená",J985,0)</f>
        <v>0</v>
      </c>
      <c r="BH985" s="102">
        <f>IF(N985="sníž. přenesená",J985,0)</f>
        <v>0</v>
      </c>
      <c r="BI985" s="102">
        <f>IF(N985="nulová",J985,0)</f>
        <v>0</v>
      </c>
      <c r="BJ985" s="11" t="s">
        <v>82</v>
      </c>
      <c r="BK985" s="102">
        <f>ROUND(I985*H985,2)</f>
        <v>0</v>
      </c>
      <c r="BL985" s="11" t="s">
        <v>155</v>
      </c>
      <c r="BM985" s="101" t="s">
        <v>1532</v>
      </c>
    </row>
    <row r="986" spans="2:65" s="18" customFormat="1" ht="29.25">
      <c r="B986" s="19"/>
      <c r="D986" s="103" t="s">
        <v>89</v>
      </c>
      <c r="F986" s="104" t="s">
        <v>1533</v>
      </c>
      <c r="I986" s="105"/>
      <c r="L986" s="19"/>
      <c r="M986" s="106"/>
      <c r="T986" s="107"/>
      <c r="AT986" s="11" t="s">
        <v>89</v>
      </c>
      <c r="AU986" s="11" t="s">
        <v>9</v>
      </c>
    </row>
    <row r="987" spans="2:65" s="77" customFormat="1" ht="22.9" customHeight="1">
      <c r="B987" s="78"/>
      <c r="D987" s="79" t="s">
        <v>74</v>
      </c>
      <c r="E987" s="88" t="s">
        <v>1534</v>
      </c>
      <c r="F987" s="88" t="s">
        <v>1535</v>
      </c>
      <c r="I987" s="81"/>
      <c r="J987" s="89">
        <f>BK987</f>
        <v>0</v>
      </c>
      <c r="L987" s="78"/>
      <c r="M987" s="83"/>
      <c r="P987" s="84">
        <f>SUM(P988:P1085)</f>
        <v>0</v>
      </c>
      <c r="R987" s="84">
        <f>SUM(R988:R1085)</f>
        <v>0</v>
      </c>
      <c r="T987" s="85">
        <f>SUM(T988:T1085)</f>
        <v>2.2186599999999999</v>
      </c>
      <c r="AR987" s="79" t="s">
        <v>9</v>
      </c>
      <c r="AT987" s="86" t="s">
        <v>74</v>
      </c>
      <c r="AU987" s="86" t="s">
        <v>82</v>
      </c>
      <c r="AY987" s="79" t="s">
        <v>79</v>
      </c>
      <c r="BK987" s="87">
        <f>SUM(BK988:BK1085)</f>
        <v>0</v>
      </c>
    </row>
    <row r="988" spans="2:65" s="18" customFormat="1" ht="16.5" customHeight="1">
      <c r="B988" s="19"/>
      <c r="C988" s="90" t="s">
        <v>1536</v>
      </c>
      <c r="D988" s="90" t="s">
        <v>83</v>
      </c>
      <c r="E988" s="91" t="s">
        <v>1537</v>
      </c>
      <c r="F988" s="92" t="s">
        <v>1538</v>
      </c>
      <c r="G988" s="93" t="s">
        <v>1539</v>
      </c>
      <c r="H988" s="94">
        <v>26</v>
      </c>
      <c r="I988" s="95"/>
      <c r="J988" s="96">
        <f>ROUND(I988*H988,2)</f>
        <v>0</v>
      </c>
      <c r="K988" s="92" t="s">
        <v>453</v>
      </c>
      <c r="L988" s="19"/>
      <c r="M988" s="97" t="s">
        <v>17</v>
      </c>
      <c r="N988" s="98" t="s">
        <v>35</v>
      </c>
      <c r="P988" s="99">
        <f>O988*H988</f>
        <v>0</v>
      </c>
      <c r="Q988" s="99">
        <v>0</v>
      </c>
      <c r="R988" s="99">
        <f>Q988*H988</f>
        <v>0</v>
      </c>
      <c r="S988" s="99">
        <v>1.933E-2</v>
      </c>
      <c r="T988" s="100">
        <f>S988*H988</f>
        <v>0.50258000000000003</v>
      </c>
      <c r="AR988" s="101" t="s">
        <v>155</v>
      </c>
      <c r="AT988" s="101" t="s">
        <v>83</v>
      </c>
      <c r="AU988" s="101" t="s">
        <v>9</v>
      </c>
      <c r="AY988" s="11" t="s">
        <v>79</v>
      </c>
      <c r="BE988" s="102">
        <f>IF(N988="základní",J988,0)</f>
        <v>0</v>
      </c>
      <c r="BF988" s="102">
        <f>IF(N988="snížená",J988,0)</f>
        <v>0</v>
      </c>
      <c r="BG988" s="102">
        <f>IF(N988="zákl. přenesená",J988,0)</f>
        <v>0</v>
      </c>
      <c r="BH988" s="102">
        <f>IF(N988="sníž. přenesená",J988,0)</f>
        <v>0</v>
      </c>
      <c r="BI988" s="102">
        <f>IF(N988="nulová",J988,0)</f>
        <v>0</v>
      </c>
      <c r="BJ988" s="11" t="s">
        <v>82</v>
      </c>
      <c r="BK988" s="102">
        <f>ROUND(I988*H988,2)</f>
        <v>0</v>
      </c>
      <c r="BL988" s="11" t="s">
        <v>155</v>
      </c>
      <c r="BM988" s="101" t="s">
        <v>1540</v>
      </c>
    </row>
    <row r="989" spans="2:65" s="18" customFormat="1" ht="19.5">
      <c r="B989" s="19"/>
      <c r="D989" s="103" t="s">
        <v>89</v>
      </c>
      <c r="F989" s="104" t="s">
        <v>1541</v>
      </c>
      <c r="I989" s="105"/>
      <c r="L989" s="19"/>
      <c r="M989" s="106"/>
      <c r="T989" s="107"/>
      <c r="AT989" s="11" t="s">
        <v>89</v>
      </c>
      <c r="AU989" s="11" t="s">
        <v>9</v>
      </c>
    </row>
    <row r="990" spans="2:65" s="166" customFormat="1">
      <c r="B990" s="167"/>
      <c r="D990" s="103" t="s">
        <v>456</v>
      </c>
      <c r="E990" s="168" t="s">
        <v>17</v>
      </c>
      <c r="F990" s="169" t="s">
        <v>1101</v>
      </c>
      <c r="H990" s="168" t="s">
        <v>17</v>
      </c>
      <c r="I990" s="170"/>
      <c r="L990" s="167"/>
      <c r="M990" s="171"/>
      <c r="T990" s="172"/>
      <c r="AT990" s="168" t="s">
        <v>456</v>
      </c>
      <c r="AU990" s="168" t="s">
        <v>9</v>
      </c>
      <c r="AV990" s="166" t="s">
        <v>82</v>
      </c>
      <c r="AW990" s="166" t="s">
        <v>197</v>
      </c>
      <c r="AX990" s="166" t="s">
        <v>78</v>
      </c>
      <c r="AY990" s="168" t="s">
        <v>79</v>
      </c>
    </row>
    <row r="991" spans="2:65" s="173" customFormat="1">
      <c r="B991" s="174"/>
      <c r="D991" s="103" t="s">
        <v>456</v>
      </c>
      <c r="E991" s="175" t="s">
        <v>17</v>
      </c>
      <c r="F991" s="176" t="s">
        <v>103</v>
      </c>
      <c r="H991" s="177">
        <v>4</v>
      </c>
      <c r="I991" s="178"/>
      <c r="L991" s="174"/>
      <c r="M991" s="179"/>
      <c r="T991" s="180"/>
      <c r="AT991" s="175" t="s">
        <v>456</v>
      </c>
      <c r="AU991" s="175" t="s">
        <v>9</v>
      </c>
      <c r="AV991" s="173" t="s">
        <v>9</v>
      </c>
      <c r="AW991" s="173" t="s">
        <v>197</v>
      </c>
      <c r="AX991" s="173" t="s">
        <v>78</v>
      </c>
      <c r="AY991" s="175" t="s">
        <v>79</v>
      </c>
    </row>
    <row r="992" spans="2:65" s="166" customFormat="1">
      <c r="B992" s="167"/>
      <c r="D992" s="103" t="s">
        <v>456</v>
      </c>
      <c r="E992" s="168" t="s">
        <v>17</v>
      </c>
      <c r="F992" s="169" t="s">
        <v>1103</v>
      </c>
      <c r="H992" s="168" t="s">
        <v>17</v>
      </c>
      <c r="I992" s="170"/>
      <c r="L992" s="167"/>
      <c r="M992" s="171"/>
      <c r="T992" s="172"/>
      <c r="AT992" s="168" t="s">
        <v>456</v>
      </c>
      <c r="AU992" s="168" t="s">
        <v>9</v>
      </c>
      <c r="AV992" s="166" t="s">
        <v>82</v>
      </c>
      <c r="AW992" s="166" t="s">
        <v>197</v>
      </c>
      <c r="AX992" s="166" t="s">
        <v>78</v>
      </c>
      <c r="AY992" s="168" t="s">
        <v>79</v>
      </c>
    </row>
    <row r="993" spans="2:51" s="173" customFormat="1">
      <c r="B993" s="174"/>
      <c r="D993" s="103" t="s">
        <v>456</v>
      </c>
      <c r="E993" s="175" t="s">
        <v>17</v>
      </c>
      <c r="F993" s="176" t="s">
        <v>96</v>
      </c>
      <c r="H993" s="177">
        <v>3</v>
      </c>
      <c r="I993" s="178"/>
      <c r="L993" s="174"/>
      <c r="M993" s="179"/>
      <c r="T993" s="180"/>
      <c r="AT993" s="175" t="s">
        <v>456</v>
      </c>
      <c r="AU993" s="175" t="s">
        <v>9</v>
      </c>
      <c r="AV993" s="173" t="s">
        <v>9</v>
      </c>
      <c r="AW993" s="173" t="s">
        <v>197</v>
      </c>
      <c r="AX993" s="173" t="s">
        <v>78</v>
      </c>
      <c r="AY993" s="175" t="s">
        <v>79</v>
      </c>
    </row>
    <row r="994" spans="2:51" s="166" customFormat="1">
      <c r="B994" s="167"/>
      <c r="D994" s="103" t="s">
        <v>456</v>
      </c>
      <c r="E994" s="168" t="s">
        <v>17</v>
      </c>
      <c r="F994" s="169" t="s">
        <v>677</v>
      </c>
      <c r="H994" s="168" t="s">
        <v>17</v>
      </c>
      <c r="I994" s="170"/>
      <c r="L994" s="167"/>
      <c r="M994" s="171"/>
      <c r="T994" s="172"/>
      <c r="AT994" s="168" t="s">
        <v>456</v>
      </c>
      <c r="AU994" s="168" t="s">
        <v>9</v>
      </c>
      <c r="AV994" s="166" t="s">
        <v>82</v>
      </c>
      <c r="AW994" s="166" t="s">
        <v>197</v>
      </c>
      <c r="AX994" s="166" t="s">
        <v>78</v>
      </c>
      <c r="AY994" s="168" t="s">
        <v>79</v>
      </c>
    </row>
    <row r="995" spans="2:51" s="173" customFormat="1">
      <c r="B995" s="174"/>
      <c r="D995" s="103" t="s">
        <v>456</v>
      </c>
      <c r="E995" s="175" t="s">
        <v>17</v>
      </c>
      <c r="F995" s="176" t="s">
        <v>9</v>
      </c>
      <c r="H995" s="177">
        <v>2</v>
      </c>
      <c r="I995" s="178"/>
      <c r="L995" s="174"/>
      <c r="M995" s="179"/>
      <c r="T995" s="180"/>
      <c r="AT995" s="175" t="s">
        <v>456</v>
      </c>
      <c r="AU995" s="175" t="s">
        <v>9</v>
      </c>
      <c r="AV995" s="173" t="s">
        <v>9</v>
      </c>
      <c r="AW995" s="173" t="s">
        <v>197</v>
      </c>
      <c r="AX995" s="173" t="s">
        <v>78</v>
      </c>
      <c r="AY995" s="175" t="s">
        <v>79</v>
      </c>
    </row>
    <row r="996" spans="2:51" s="166" customFormat="1">
      <c r="B996" s="167"/>
      <c r="D996" s="103" t="s">
        <v>456</v>
      </c>
      <c r="E996" s="168" t="s">
        <v>17</v>
      </c>
      <c r="F996" s="169" t="s">
        <v>1542</v>
      </c>
      <c r="H996" s="168" t="s">
        <v>17</v>
      </c>
      <c r="I996" s="170"/>
      <c r="L996" s="167"/>
      <c r="M996" s="171"/>
      <c r="T996" s="172"/>
      <c r="AT996" s="168" t="s">
        <v>456</v>
      </c>
      <c r="AU996" s="168" t="s">
        <v>9</v>
      </c>
      <c r="AV996" s="166" t="s">
        <v>82</v>
      </c>
      <c r="AW996" s="166" t="s">
        <v>197</v>
      </c>
      <c r="AX996" s="166" t="s">
        <v>78</v>
      </c>
      <c r="AY996" s="168" t="s">
        <v>79</v>
      </c>
    </row>
    <row r="997" spans="2:51" s="173" customFormat="1">
      <c r="B997" s="174"/>
      <c r="D997" s="103" t="s">
        <v>456</v>
      </c>
      <c r="E997" s="175" t="s">
        <v>17</v>
      </c>
      <c r="F997" s="176" t="s">
        <v>96</v>
      </c>
      <c r="H997" s="177">
        <v>3</v>
      </c>
      <c r="I997" s="178"/>
      <c r="L997" s="174"/>
      <c r="M997" s="179"/>
      <c r="T997" s="180"/>
      <c r="AT997" s="175" t="s">
        <v>456</v>
      </c>
      <c r="AU997" s="175" t="s">
        <v>9</v>
      </c>
      <c r="AV997" s="173" t="s">
        <v>9</v>
      </c>
      <c r="AW997" s="173" t="s">
        <v>197</v>
      </c>
      <c r="AX997" s="173" t="s">
        <v>78</v>
      </c>
      <c r="AY997" s="175" t="s">
        <v>79</v>
      </c>
    </row>
    <row r="998" spans="2:51" s="166" customFormat="1">
      <c r="B998" s="167"/>
      <c r="D998" s="103" t="s">
        <v>456</v>
      </c>
      <c r="E998" s="168" t="s">
        <v>17</v>
      </c>
      <c r="F998" s="169" t="s">
        <v>1543</v>
      </c>
      <c r="H998" s="168" t="s">
        <v>17</v>
      </c>
      <c r="I998" s="170"/>
      <c r="L998" s="167"/>
      <c r="M998" s="171"/>
      <c r="T998" s="172"/>
      <c r="AT998" s="168" t="s">
        <v>456</v>
      </c>
      <c r="AU998" s="168" t="s">
        <v>9</v>
      </c>
      <c r="AV998" s="166" t="s">
        <v>82</v>
      </c>
      <c r="AW998" s="166" t="s">
        <v>197</v>
      </c>
      <c r="AX998" s="166" t="s">
        <v>78</v>
      </c>
      <c r="AY998" s="168" t="s">
        <v>79</v>
      </c>
    </row>
    <row r="999" spans="2:51" s="173" customFormat="1">
      <c r="B999" s="174"/>
      <c r="D999" s="103" t="s">
        <v>456</v>
      </c>
      <c r="E999" s="175" t="s">
        <v>17</v>
      </c>
      <c r="F999" s="176" t="s">
        <v>9</v>
      </c>
      <c r="H999" s="177">
        <v>2</v>
      </c>
      <c r="I999" s="178"/>
      <c r="L999" s="174"/>
      <c r="M999" s="179"/>
      <c r="T999" s="180"/>
      <c r="AT999" s="175" t="s">
        <v>456</v>
      </c>
      <c r="AU999" s="175" t="s">
        <v>9</v>
      </c>
      <c r="AV999" s="173" t="s">
        <v>9</v>
      </c>
      <c r="AW999" s="173" t="s">
        <v>197</v>
      </c>
      <c r="AX999" s="173" t="s">
        <v>78</v>
      </c>
      <c r="AY999" s="175" t="s">
        <v>79</v>
      </c>
    </row>
    <row r="1000" spans="2:51" s="166" customFormat="1">
      <c r="B1000" s="167"/>
      <c r="D1000" s="103" t="s">
        <v>456</v>
      </c>
      <c r="E1000" s="168" t="s">
        <v>17</v>
      </c>
      <c r="F1000" s="169" t="s">
        <v>1544</v>
      </c>
      <c r="H1000" s="168" t="s">
        <v>17</v>
      </c>
      <c r="I1000" s="170"/>
      <c r="L1000" s="167"/>
      <c r="M1000" s="171"/>
      <c r="T1000" s="172"/>
      <c r="AT1000" s="168" t="s">
        <v>456</v>
      </c>
      <c r="AU1000" s="168" t="s">
        <v>9</v>
      </c>
      <c r="AV1000" s="166" t="s">
        <v>82</v>
      </c>
      <c r="AW1000" s="166" t="s">
        <v>197</v>
      </c>
      <c r="AX1000" s="166" t="s">
        <v>78</v>
      </c>
      <c r="AY1000" s="168" t="s">
        <v>79</v>
      </c>
    </row>
    <row r="1001" spans="2:51" s="173" customFormat="1">
      <c r="B1001" s="174"/>
      <c r="D1001" s="103" t="s">
        <v>456</v>
      </c>
      <c r="E1001" s="175" t="s">
        <v>17</v>
      </c>
      <c r="F1001" s="176" t="s">
        <v>96</v>
      </c>
      <c r="H1001" s="177">
        <v>3</v>
      </c>
      <c r="I1001" s="178"/>
      <c r="L1001" s="174"/>
      <c r="M1001" s="179"/>
      <c r="T1001" s="180"/>
      <c r="AT1001" s="175" t="s">
        <v>456</v>
      </c>
      <c r="AU1001" s="175" t="s">
        <v>9</v>
      </c>
      <c r="AV1001" s="173" t="s">
        <v>9</v>
      </c>
      <c r="AW1001" s="173" t="s">
        <v>197</v>
      </c>
      <c r="AX1001" s="173" t="s">
        <v>78</v>
      </c>
      <c r="AY1001" s="175" t="s">
        <v>79</v>
      </c>
    </row>
    <row r="1002" spans="2:51" s="166" customFormat="1">
      <c r="B1002" s="167"/>
      <c r="D1002" s="103" t="s">
        <v>456</v>
      </c>
      <c r="E1002" s="168" t="s">
        <v>17</v>
      </c>
      <c r="F1002" s="169" t="s">
        <v>681</v>
      </c>
      <c r="H1002" s="168" t="s">
        <v>17</v>
      </c>
      <c r="I1002" s="170"/>
      <c r="L1002" s="167"/>
      <c r="M1002" s="171"/>
      <c r="T1002" s="172"/>
      <c r="AT1002" s="168" t="s">
        <v>456</v>
      </c>
      <c r="AU1002" s="168" t="s">
        <v>9</v>
      </c>
      <c r="AV1002" s="166" t="s">
        <v>82</v>
      </c>
      <c r="AW1002" s="166" t="s">
        <v>197</v>
      </c>
      <c r="AX1002" s="166" t="s">
        <v>78</v>
      </c>
      <c r="AY1002" s="168" t="s">
        <v>79</v>
      </c>
    </row>
    <row r="1003" spans="2:51" s="173" customFormat="1">
      <c r="B1003" s="174"/>
      <c r="D1003" s="103" t="s">
        <v>456</v>
      </c>
      <c r="E1003" s="175" t="s">
        <v>17</v>
      </c>
      <c r="F1003" s="176" t="s">
        <v>96</v>
      </c>
      <c r="H1003" s="177">
        <v>3</v>
      </c>
      <c r="I1003" s="178"/>
      <c r="L1003" s="174"/>
      <c r="M1003" s="179"/>
      <c r="T1003" s="180"/>
      <c r="AT1003" s="175" t="s">
        <v>456</v>
      </c>
      <c r="AU1003" s="175" t="s">
        <v>9</v>
      </c>
      <c r="AV1003" s="173" t="s">
        <v>9</v>
      </c>
      <c r="AW1003" s="173" t="s">
        <v>197</v>
      </c>
      <c r="AX1003" s="173" t="s">
        <v>78</v>
      </c>
      <c r="AY1003" s="175" t="s">
        <v>79</v>
      </c>
    </row>
    <row r="1004" spans="2:51" s="166" customFormat="1">
      <c r="B1004" s="167"/>
      <c r="D1004" s="103" t="s">
        <v>456</v>
      </c>
      <c r="E1004" s="168" t="s">
        <v>17</v>
      </c>
      <c r="F1004" s="169" t="s">
        <v>1545</v>
      </c>
      <c r="H1004" s="168" t="s">
        <v>17</v>
      </c>
      <c r="I1004" s="170"/>
      <c r="L1004" s="167"/>
      <c r="M1004" s="171"/>
      <c r="T1004" s="172"/>
      <c r="AT1004" s="168" t="s">
        <v>456</v>
      </c>
      <c r="AU1004" s="168" t="s">
        <v>9</v>
      </c>
      <c r="AV1004" s="166" t="s">
        <v>82</v>
      </c>
      <c r="AW1004" s="166" t="s">
        <v>197</v>
      </c>
      <c r="AX1004" s="166" t="s">
        <v>78</v>
      </c>
      <c r="AY1004" s="168" t="s">
        <v>79</v>
      </c>
    </row>
    <row r="1005" spans="2:51" s="173" customFormat="1">
      <c r="B1005" s="174"/>
      <c r="D1005" s="103" t="s">
        <v>456</v>
      </c>
      <c r="E1005" s="175" t="s">
        <v>17</v>
      </c>
      <c r="F1005" s="176" t="s">
        <v>9</v>
      </c>
      <c r="H1005" s="177">
        <v>2</v>
      </c>
      <c r="I1005" s="178"/>
      <c r="L1005" s="174"/>
      <c r="M1005" s="179"/>
      <c r="T1005" s="180"/>
      <c r="AT1005" s="175" t="s">
        <v>456</v>
      </c>
      <c r="AU1005" s="175" t="s">
        <v>9</v>
      </c>
      <c r="AV1005" s="173" t="s">
        <v>9</v>
      </c>
      <c r="AW1005" s="173" t="s">
        <v>197</v>
      </c>
      <c r="AX1005" s="173" t="s">
        <v>78</v>
      </c>
      <c r="AY1005" s="175" t="s">
        <v>79</v>
      </c>
    </row>
    <row r="1006" spans="2:51" s="166" customFormat="1">
      <c r="B1006" s="167"/>
      <c r="D1006" s="103" t="s">
        <v>456</v>
      </c>
      <c r="E1006" s="168" t="s">
        <v>17</v>
      </c>
      <c r="F1006" s="169" t="s">
        <v>1546</v>
      </c>
      <c r="H1006" s="168" t="s">
        <v>17</v>
      </c>
      <c r="I1006" s="170"/>
      <c r="L1006" s="167"/>
      <c r="M1006" s="171"/>
      <c r="T1006" s="172"/>
      <c r="AT1006" s="168" t="s">
        <v>456</v>
      </c>
      <c r="AU1006" s="168" t="s">
        <v>9</v>
      </c>
      <c r="AV1006" s="166" t="s">
        <v>82</v>
      </c>
      <c r="AW1006" s="166" t="s">
        <v>197</v>
      </c>
      <c r="AX1006" s="166" t="s">
        <v>78</v>
      </c>
      <c r="AY1006" s="168" t="s">
        <v>79</v>
      </c>
    </row>
    <row r="1007" spans="2:51" s="173" customFormat="1">
      <c r="B1007" s="174"/>
      <c r="D1007" s="103" t="s">
        <v>456</v>
      </c>
      <c r="E1007" s="175" t="s">
        <v>17</v>
      </c>
      <c r="F1007" s="176" t="s">
        <v>9</v>
      </c>
      <c r="H1007" s="177">
        <v>2</v>
      </c>
      <c r="I1007" s="178"/>
      <c r="L1007" s="174"/>
      <c r="M1007" s="179"/>
      <c r="T1007" s="180"/>
      <c r="AT1007" s="175" t="s">
        <v>456</v>
      </c>
      <c r="AU1007" s="175" t="s">
        <v>9</v>
      </c>
      <c r="AV1007" s="173" t="s">
        <v>9</v>
      </c>
      <c r="AW1007" s="173" t="s">
        <v>197</v>
      </c>
      <c r="AX1007" s="173" t="s">
        <v>78</v>
      </c>
      <c r="AY1007" s="175" t="s">
        <v>79</v>
      </c>
    </row>
    <row r="1008" spans="2:51" s="166" customFormat="1">
      <c r="B1008" s="167"/>
      <c r="D1008" s="103" t="s">
        <v>456</v>
      </c>
      <c r="E1008" s="168" t="s">
        <v>17</v>
      </c>
      <c r="F1008" s="169" t="s">
        <v>1547</v>
      </c>
      <c r="H1008" s="168" t="s">
        <v>17</v>
      </c>
      <c r="I1008" s="170"/>
      <c r="L1008" s="167"/>
      <c r="M1008" s="171"/>
      <c r="T1008" s="172"/>
      <c r="AT1008" s="168" t="s">
        <v>456</v>
      </c>
      <c r="AU1008" s="168" t="s">
        <v>9</v>
      </c>
      <c r="AV1008" s="166" t="s">
        <v>82</v>
      </c>
      <c r="AW1008" s="166" t="s">
        <v>197</v>
      </c>
      <c r="AX1008" s="166" t="s">
        <v>78</v>
      </c>
      <c r="AY1008" s="168" t="s">
        <v>79</v>
      </c>
    </row>
    <row r="1009" spans="2:65" s="173" customFormat="1">
      <c r="B1009" s="174"/>
      <c r="D1009" s="103" t="s">
        <v>456</v>
      </c>
      <c r="E1009" s="175" t="s">
        <v>17</v>
      </c>
      <c r="F1009" s="176" t="s">
        <v>9</v>
      </c>
      <c r="H1009" s="177">
        <v>2</v>
      </c>
      <c r="I1009" s="178"/>
      <c r="L1009" s="174"/>
      <c r="M1009" s="179"/>
      <c r="T1009" s="180"/>
      <c r="AT1009" s="175" t="s">
        <v>456</v>
      </c>
      <c r="AU1009" s="175" t="s">
        <v>9</v>
      </c>
      <c r="AV1009" s="173" t="s">
        <v>9</v>
      </c>
      <c r="AW1009" s="173" t="s">
        <v>197</v>
      </c>
      <c r="AX1009" s="173" t="s">
        <v>78</v>
      </c>
      <c r="AY1009" s="175" t="s">
        <v>79</v>
      </c>
    </row>
    <row r="1010" spans="2:65" s="181" customFormat="1">
      <c r="B1010" s="182"/>
      <c r="D1010" s="103" t="s">
        <v>456</v>
      </c>
      <c r="E1010" s="183" t="s">
        <v>17</v>
      </c>
      <c r="F1010" s="184" t="s">
        <v>491</v>
      </c>
      <c r="H1010" s="185">
        <v>26</v>
      </c>
      <c r="I1010" s="186"/>
      <c r="L1010" s="182"/>
      <c r="M1010" s="187"/>
      <c r="T1010" s="188"/>
      <c r="AT1010" s="183" t="s">
        <v>456</v>
      </c>
      <c r="AU1010" s="183" t="s">
        <v>9</v>
      </c>
      <c r="AV1010" s="181" t="s">
        <v>103</v>
      </c>
      <c r="AW1010" s="181" t="s">
        <v>197</v>
      </c>
      <c r="AX1010" s="181" t="s">
        <v>82</v>
      </c>
      <c r="AY1010" s="183" t="s">
        <v>79</v>
      </c>
    </row>
    <row r="1011" spans="2:65" s="18" customFormat="1" ht="24.2" customHeight="1">
      <c r="B1011" s="19"/>
      <c r="C1011" s="90" t="s">
        <v>1548</v>
      </c>
      <c r="D1011" s="90" t="s">
        <v>83</v>
      </c>
      <c r="E1011" s="91" t="s">
        <v>1549</v>
      </c>
      <c r="F1011" s="92" t="s">
        <v>1550</v>
      </c>
      <c r="G1011" s="93" t="s">
        <v>1539</v>
      </c>
      <c r="H1011" s="94">
        <v>16</v>
      </c>
      <c r="I1011" s="95"/>
      <c r="J1011" s="96">
        <f>ROUND(I1011*H1011,2)</f>
        <v>0</v>
      </c>
      <c r="K1011" s="92" t="s">
        <v>453</v>
      </c>
      <c r="L1011" s="19"/>
      <c r="M1011" s="97" t="s">
        <v>17</v>
      </c>
      <c r="N1011" s="98" t="s">
        <v>35</v>
      </c>
      <c r="P1011" s="99">
        <f>O1011*H1011</f>
        <v>0</v>
      </c>
      <c r="Q1011" s="99">
        <v>0</v>
      </c>
      <c r="R1011" s="99">
        <f>Q1011*H1011</f>
        <v>0</v>
      </c>
      <c r="S1011" s="99">
        <v>1.72E-2</v>
      </c>
      <c r="T1011" s="100">
        <f>S1011*H1011</f>
        <v>0.2752</v>
      </c>
      <c r="AR1011" s="101" t="s">
        <v>155</v>
      </c>
      <c r="AT1011" s="101" t="s">
        <v>83</v>
      </c>
      <c r="AU1011" s="101" t="s">
        <v>9</v>
      </c>
      <c r="AY1011" s="11" t="s">
        <v>79</v>
      </c>
      <c r="BE1011" s="102">
        <f>IF(N1011="základní",J1011,0)</f>
        <v>0</v>
      </c>
      <c r="BF1011" s="102">
        <f>IF(N1011="snížená",J1011,0)</f>
        <v>0</v>
      </c>
      <c r="BG1011" s="102">
        <f>IF(N1011="zákl. přenesená",J1011,0)</f>
        <v>0</v>
      </c>
      <c r="BH1011" s="102">
        <f>IF(N1011="sníž. přenesená",J1011,0)</f>
        <v>0</v>
      </c>
      <c r="BI1011" s="102">
        <f>IF(N1011="nulová",J1011,0)</f>
        <v>0</v>
      </c>
      <c r="BJ1011" s="11" t="s">
        <v>82</v>
      </c>
      <c r="BK1011" s="102">
        <f>ROUND(I1011*H1011,2)</f>
        <v>0</v>
      </c>
      <c r="BL1011" s="11" t="s">
        <v>155</v>
      </c>
      <c r="BM1011" s="101" t="s">
        <v>1551</v>
      </c>
    </row>
    <row r="1012" spans="2:65" s="18" customFormat="1">
      <c r="B1012" s="19"/>
      <c r="D1012" s="103" t="s">
        <v>89</v>
      </c>
      <c r="F1012" s="104" t="s">
        <v>1552</v>
      </c>
      <c r="I1012" s="105"/>
      <c r="L1012" s="19"/>
      <c r="M1012" s="106"/>
      <c r="T1012" s="107"/>
      <c r="AT1012" s="11" t="s">
        <v>89</v>
      </c>
      <c r="AU1012" s="11" t="s">
        <v>9</v>
      </c>
    </row>
    <row r="1013" spans="2:65" s="166" customFormat="1">
      <c r="B1013" s="167"/>
      <c r="D1013" s="103" t="s">
        <v>456</v>
      </c>
      <c r="E1013" s="168" t="s">
        <v>17</v>
      </c>
      <c r="F1013" s="169" t="s">
        <v>1103</v>
      </c>
      <c r="H1013" s="168" t="s">
        <v>17</v>
      </c>
      <c r="I1013" s="170"/>
      <c r="L1013" s="167"/>
      <c r="M1013" s="171"/>
      <c r="T1013" s="172"/>
      <c r="AT1013" s="168" t="s">
        <v>456</v>
      </c>
      <c r="AU1013" s="168" t="s">
        <v>9</v>
      </c>
      <c r="AV1013" s="166" t="s">
        <v>82</v>
      </c>
      <c r="AW1013" s="166" t="s">
        <v>197</v>
      </c>
      <c r="AX1013" s="166" t="s">
        <v>78</v>
      </c>
      <c r="AY1013" s="168" t="s">
        <v>79</v>
      </c>
    </row>
    <row r="1014" spans="2:65" s="173" customFormat="1">
      <c r="B1014" s="174"/>
      <c r="D1014" s="103" t="s">
        <v>456</v>
      </c>
      <c r="E1014" s="175" t="s">
        <v>17</v>
      </c>
      <c r="F1014" s="176" t="s">
        <v>82</v>
      </c>
      <c r="H1014" s="177">
        <v>1</v>
      </c>
      <c r="I1014" s="178"/>
      <c r="L1014" s="174"/>
      <c r="M1014" s="179"/>
      <c r="T1014" s="180"/>
      <c r="AT1014" s="175" t="s">
        <v>456</v>
      </c>
      <c r="AU1014" s="175" t="s">
        <v>9</v>
      </c>
      <c r="AV1014" s="173" t="s">
        <v>9</v>
      </c>
      <c r="AW1014" s="173" t="s">
        <v>197</v>
      </c>
      <c r="AX1014" s="173" t="s">
        <v>78</v>
      </c>
      <c r="AY1014" s="175" t="s">
        <v>79</v>
      </c>
    </row>
    <row r="1015" spans="2:65" s="166" customFormat="1">
      <c r="B1015" s="167"/>
      <c r="D1015" s="103" t="s">
        <v>456</v>
      </c>
      <c r="E1015" s="168" t="s">
        <v>17</v>
      </c>
      <c r="F1015" s="169" t="s">
        <v>677</v>
      </c>
      <c r="H1015" s="168" t="s">
        <v>17</v>
      </c>
      <c r="I1015" s="170"/>
      <c r="L1015" s="167"/>
      <c r="M1015" s="171"/>
      <c r="T1015" s="172"/>
      <c r="AT1015" s="168" t="s">
        <v>456</v>
      </c>
      <c r="AU1015" s="168" t="s">
        <v>9</v>
      </c>
      <c r="AV1015" s="166" t="s">
        <v>82</v>
      </c>
      <c r="AW1015" s="166" t="s">
        <v>197</v>
      </c>
      <c r="AX1015" s="166" t="s">
        <v>78</v>
      </c>
      <c r="AY1015" s="168" t="s">
        <v>79</v>
      </c>
    </row>
    <row r="1016" spans="2:65" s="173" customFormat="1">
      <c r="B1016" s="174"/>
      <c r="D1016" s="103" t="s">
        <v>456</v>
      </c>
      <c r="E1016" s="175" t="s">
        <v>17</v>
      </c>
      <c r="F1016" s="176" t="s">
        <v>9</v>
      </c>
      <c r="H1016" s="177">
        <v>2</v>
      </c>
      <c r="I1016" s="178"/>
      <c r="L1016" s="174"/>
      <c r="M1016" s="179"/>
      <c r="T1016" s="180"/>
      <c r="AT1016" s="175" t="s">
        <v>456</v>
      </c>
      <c r="AU1016" s="175" t="s">
        <v>9</v>
      </c>
      <c r="AV1016" s="173" t="s">
        <v>9</v>
      </c>
      <c r="AW1016" s="173" t="s">
        <v>197</v>
      </c>
      <c r="AX1016" s="173" t="s">
        <v>78</v>
      </c>
      <c r="AY1016" s="175" t="s">
        <v>79</v>
      </c>
    </row>
    <row r="1017" spans="2:65" s="166" customFormat="1">
      <c r="B1017" s="167"/>
      <c r="D1017" s="103" t="s">
        <v>456</v>
      </c>
      <c r="E1017" s="168" t="s">
        <v>17</v>
      </c>
      <c r="F1017" s="169" t="s">
        <v>1542</v>
      </c>
      <c r="H1017" s="168" t="s">
        <v>17</v>
      </c>
      <c r="I1017" s="170"/>
      <c r="L1017" s="167"/>
      <c r="M1017" s="171"/>
      <c r="T1017" s="172"/>
      <c r="AT1017" s="168" t="s">
        <v>456</v>
      </c>
      <c r="AU1017" s="168" t="s">
        <v>9</v>
      </c>
      <c r="AV1017" s="166" t="s">
        <v>82</v>
      </c>
      <c r="AW1017" s="166" t="s">
        <v>197</v>
      </c>
      <c r="AX1017" s="166" t="s">
        <v>78</v>
      </c>
      <c r="AY1017" s="168" t="s">
        <v>79</v>
      </c>
    </row>
    <row r="1018" spans="2:65" s="173" customFormat="1">
      <c r="B1018" s="174"/>
      <c r="D1018" s="103" t="s">
        <v>456</v>
      </c>
      <c r="E1018" s="175" t="s">
        <v>17</v>
      </c>
      <c r="F1018" s="176" t="s">
        <v>96</v>
      </c>
      <c r="H1018" s="177">
        <v>3</v>
      </c>
      <c r="I1018" s="178"/>
      <c r="L1018" s="174"/>
      <c r="M1018" s="179"/>
      <c r="T1018" s="180"/>
      <c r="AT1018" s="175" t="s">
        <v>456</v>
      </c>
      <c r="AU1018" s="175" t="s">
        <v>9</v>
      </c>
      <c r="AV1018" s="173" t="s">
        <v>9</v>
      </c>
      <c r="AW1018" s="173" t="s">
        <v>197</v>
      </c>
      <c r="AX1018" s="173" t="s">
        <v>78</v>
      </c>
      <c r="AY1018" s="175" t="s">
        <v>79</v>
      </c>
    </row>
    <row r="1019" spans="2:65" s="166" customFormat="1">
      <c r="B1019" s="167"/>
      <c r="D1019" s="103" t="s">
        <v>456</v>
      </c>
      <c r="E1019" s="168" t="s">
        <v>17</v>
      </c>
      <c r="F1019" s="169" t="s">
        <v>1543</v>
      </c>
      <c r="H1019" s="168" t="s">
        <v>17</v>
      </c>
      <c r="I1019" s="170"/>
      <c r="L1019" s="167"/>
      <c r="M1019" s="171"/>
      <c r="T1019" s="172"/>
      <c r="AT1019" s="168" t="s">
        <v>456</v>
      </c>
      <c r="AU1019" s="168" t="s">
        <v>9</v>
      </c>
      <c r="AV1019" s="166" t="s">
        <v>82</v>
      </c>
      <c r="AW1019" s="166" t="s">
        <v>197</v>
      </c>
      <c r="AX1019" s="166" t="s">
        <v>78</v>
      </c>
      <c r="AY1019" s="168" t="s">
        <v>79</v>
      </c>
    </row>
    <row r="1020" spans="2:65" s="173" customFormat="1">
      <c r="B1020" s="174"/>
      <c r="D1020" s="103" t="s">
        <v>456</v>
      </c>
      <c r="E1020" s="175" t="s">
        <v>17</v>
      </c>
      <c r="F1020" s="176" t="s">
        <v>96</v>
      </c>
      <c r="H1020" s="177">
        <v>3</v>
      </c>
      <c r="I1020" s="178"/>
      <c r="L1020" s="174"/>
      <c r="M1020" s="179"/>
      <c r="T1020" s="180"/>
      <c r="AT1020" s="175" t="s">
        <v>456</v>
      </c>
      <c r="AU1020" s="175" t="s">
        <v>9</v>
      </c>
      <c r="AV1020" s="173" t="s">
        <v>9</v>
      </c>
      <c r="AW1020" s="173" t="s">
        <v>197</v>
      </c>
      <c r="AX1020" s="173" t="s">
        <v>78</v>
      </c>
      <c r="AY1020" s="175" t="s">
        <v>79</v>
      </c>
    </row>
    <row r="1021" spans="2:65" s="166" customFormat="1">
      <c r="B1021" s="167"/>
      <c r="D1021" s="103" t="s">
        <v>456</v>
      </c>
      <c r="E1021" s="168" t="s">
        <v>17</v>
      </c>
      <c r="F1021" s="169" t="s">
        <v>1544</v>
      </c>
      <c r="H1021" s="168" t="s">
        <v>17</v>
      </c>
      <c r="I1021" s="170"/>
      <c r="L1021" s="167"/>
      <c r="M1021" s="171"/>
      <c r="T1021" s="172"/>
      <c r="AT1021" s="168" t="s">
        <v>456</v>
      </c>
      <c r="AU1021" s="168" t="s">
        <v>9</v>
      </c>
      <c r="AV1021" s="166" t="s">
        <v>82</v>
      </c>
      <c r="AW1021" s="166" t="s">
        <v>197</v>
      </c>
      <c r="AX1021" s="166" t="s">
        <v>78</v>
      </c>
      <c r="AY1021" s="168" t="s">
        <v>79</v>
      </c>
    </row>
    <row r="1022" spans="2:65" s="173" customFormat="1">
      <c r="B1022" s="174"/>
      <c r="D1022" s="103" t="s">
        <v>456</v>
      </c>
      <c r="E1022" s="175" t="s">
        <v>17</v>
      </c>
      <c r="F1022" s="176" t="s">
        <v>96</v>
      </c>
      <c r="H1022" s="177">
        <v>3</v>
      </c>
      <c r="I1022" s="178"/>
      <c r="L1022" s="174"/>
      <c r="M1022" s="179"/>
      <c r="T1022" s="180"/>
      <c r="AT1022" s="175" t="s">
        <v>456</v>
      </c>
      <c r="AU1022" s="175" t="s">
        <v>9</v>
      </c>
      <c r="AV1022" s="173" t="s">
        <v>9</v>
      </c>
      <c r="AW1022" s="173" t="s">
        <v>197</v>
      </c>
      <c r="AX1022" s="173" t="s">
        <v>78</v>
      </c>
      <c r="AY1022" s="175" t="s">
        <v>79</v>
      </c>
    </row>
    <row r="1023" spans="2:65" s="166" customFormat="1">
      <c r="B1023" s="167"/>
      <c r="D1023" s="103" t="s">
        <v>456</v>
      </c>
      <c r="E1023" s="168" t="s">
        <v>17</v>
      </c>
      <c r="F1023" s="169" t="s">
        <v>681</v>
      </c>
      <c r="H1023" s="168" t="s">
        <v>17</v>
      </c>
      <c r="I1023" s="170"/>
      <c r="L1023" s="167"/>
      <c r="M1023" s="171"/>
      <c r="T1023" s="172"/>
      <c r="AT1023" s="168" t="s">
        <v>456</v>
      </c>
      <c r="AU1023" s="168" t="s">
        <v>9</v>
      </c>
      <c r="AV1023" s="166" t="s">
        <v>82</v>
      </c>
      <c r="AW1023" s="166" t="s">
        <v>197</v>
      </c>
      <c r="AX1023" s="166" t="s">
        <v>78</v>
      </c>
      <c r="AY1023" s="168" t="s">
        <v>79</v>
      </c>
    </row>
    <row r="1024" spans="2:65" s="173" customFormat="1">
      <c r="B1024" s="174"/>
      <c r="D1024" s="103" t="s">
        <v>456</v>
      </c>
      <c r="E1024" s="175" t="s">
        <v>17</v>
      </c>
      <c r="F1024" s="176" t="s">
        <v>82</v>
      </c>
      <c r="H1024" s="177">
        <v>1</v>
      </c>
      <c r="I1024" s="178"/>
      <c r="L1024" s="174"/>
      <c r="M1024" s="179"/>
      <c r="T1024" s="180"/>
      <c r="AT1024" s="175" t="s">
        <v>456</v>
      </c>
      <c r="AU1024" s="175" t="s">
        <v>9</v>
      </c>
      <c r="AV1024" s="173" t="s">
        <v>9</v>
      </c>
      <c r="AW1024" s="173" t="s">
        <v>197</v>
      </c>
      <c r="AX1024" s="173" t="s">
        <v>78</v>
      </c>
      <c r="AY1024" s="175" t="s">
        <v>79</v>
      </c>
    </row>
    <row r="1025" spans="2:65" s="166" customFormat="1">
      <c r="B1025" s="167"/>
      <c r="D1025" s="103" t="s">
        <v>456</v>
      </c>
      <c r="E1025" s="168" t="s">
        <v>17</v>
      </c>
      <c r="F1025" s="169" t="s">
        <v>1545</v>
      </c>
      <c r="H1025" s="168" t="s">
        <v>17</v>
      </c>
      <c r="I1025" s="170"/>
      <c r="L1025" s="167"/>
      <c r="M1025" s="171"/>
      <c r="T1025" s="172"/>
      <c r="AT1025" s="168" t="s">
        <v>456</v>
      </c>
      <c r="AU1025" s="168" t="s">
        <v>9</v>
      </c>
      <c r="AV1025" s="166" t="s">
        <v>82</v>
      </c>
      <c r="AW1025" s="166" t="s">
        <v>197</v>
      </c>
      <c r="AX1025" s="166" t="s">
        <v>78</v>
      </c>
      <c r="AY1025" s="168" t="s">
        <v>79</v>
      </c>
    </row>
    <row r="1026" spans="2:65" s="173" customFormat="1">
      <c r="B1026" s="174"/>
      <c r="D1026" s="103" t="s">
        <v>456</v>
      </c>
      <c r="E1026" s="175" t="s">
        <v>17</v>
      </c>
      <c r="F1026" s="176" t="s">
        <v>82</v>
      </c>
      <c r="H1026" s="177">
        <v>1</v>
      </c>
      <c r="I1026" s="178"/>
      <c r="L1026" s="174"/>
      <c r="M1026" s="179"/>
      <c r="T1026" s="180"/>
      <c r="AT1026" s="175" t="s">
        <v>456</v>
      </c>
      <c r="AU1026" s="175" t="s">
        <v>9</v>
      </c>
      <c r="AV1026" s="173" t="s">
        <v>9</v>
      </c>
      <c r="AW1026" s="173" t="s">
        <v>197</v>
      </c>
      <c r="AX1026" s="173" t="s">
        <v>78</v>
      </c>
      <c r="AY1026" s="175" t="s">
        <v>79</v>
      </c>
    </row>
    <row r="1027" spans="2:65" s="166" customFormat="1">
      <c r="B1027" s="167"/>
      <c r="D1027" s="103" t="s">
        <v>456</v>
      </c>
      <c r="E1027" s="168" t="s">
        <v>17</v>
      </c>
      <c r="F1027" s="169" t="s">
        <v>1546</v>
      </c>
      <c r="H1027" s="168" t="s">
        <v>17</v>
      </c>
      <c r="I1027" s="170"/>
      <c r="L1027" s="167"/>
      <c r="M1027" s="171"/>
      <c r="T1027" s="172"/>
      <c r="AT1027" s="168" t="s">
        <v>456</v>
      </c>
      <c r="AU1027" s="168" t="s">
        <v>9</v>
      </c>
      <c r="AV1027" s="166" t="s">
        <v>82</v>
      </c>
      <c r="AW1027" s="166" t="s">
        <v>197</v>
      </c>
      <c r="AX1027" s="166" t="s">
        <v>78</v>
      </c>
      <c r="AY1027" s="168" t="s">
        <v>79</v>
      </c>
    </row>
    <row r="1028" spans="2:65" s="173" customFormat="1">
      <c r="B1028" s="174"/>
      <c r="D1028" s="103" t="s">
        <v>456</v>
      </c>
      <c r="E1028" s="175" t="s">
        <v>17</v>
      </c>
      <c r="F1028" s="176" t="s">
        <v>82</v>
      </c>
      <c r="H1028" s="177">
        <v>1</v>
      </c>
      <c r="I1028" s="178"/>
      <c r="L1028" s="174"/>
      <c r="M1028" s="179"/>
      <c r="T1028" s="180"/>
      <c r="AT1028" s="175" t="s">
        <v>456</v>
      </c>
      <c r="AU1028" s="175" t="s">
        <v>9</v>
      </c>
      <c r="AV1028" s="173" t="s">
        <v>9</v>
      </c>
      <c r="AW1028" s="173" t="s">
        <v>197</v>
      </c>
      <c r="AX1028" s="173" t="s">
        <v>78</v>
      </c>
      <c r="AY1028" s="175" t="s">
        <v>79</v>
      </c>
    </row>
    <row r="1029" spans="2:65" s="166" customFormat="1">
      <c r="B1029" s="167"/>
      <c r="D1029" s="103" t="s">
        <v>456</v>
      </c>
      <c r="E1029" s="168" t="s">
        <v>17</v>
      </c>
      <c r="F1029" s="169" t="s">
        <v>1547</v>
      </c>
      <c r="H1029" s="168" t="s">
        <v>17</v>
      </c>
      <c r="I1029" s="170"/>
      <c r="L1029" s="167"/>
      <c r="M1029" s="171"/>
      <c r="T1029" s="172"/>
      <c r="AT1029" s="168" t="s">
        <v>456</v>
      </c>
      <c r="AU1029" s="168" t="s">
        <v>9</v>
      </c>
      <c r="AV1029" s="166" t="s">
        <v>82</v>
      </c>
      <c r="AW1029" s="166" t="s">
        <v>197</v>
      </c>
      <c r="AX1029" s="166" t="s">
        <v>78</v>
      </c>
      <c r="AY1029" s="168" t="s">
        <v>79</v>
      </c>
    </row>
    <row r="1030" spans="2:65" s="173" customFormat="1">
      <c r="B1030" s="174"/>
      <c r="D1030" s="103" t="s">
        <v>456</v>
      </c>
      <c r="E1030" s="175" t="s">
        <v>17</v>
      </c>
      <c r="F1030" s="176" t="s">
        <v>82</v>
      </c>
      <c r="H1030" s="177">
        <v>1</v>
      </c>
      <c r="I1030" s="178"/>
      <c r="L1030" s="174"/>
      <c r="M1030" s="179"/>
      <c r="T1030" s="180"/>
      <c r="AT1030" s="175" t="s">
        <v>456</v>
      </c>
      <c r="AU1030" s="175" t="s">
        <v>9</v>
      </c>
      <c r="AV1030" s="173" t="s">
        <v>9</v>
      </c>
      <c r="AW1030" s="173" t="s">
        <v>197</v>
      </c>
      <c r="AX1030" s="173" t="s">
        <v>78</v>
      </c>
      <c r="AY1030" s="175" t="s">
        <v>79</v>
      </c>
    </row>
    <row r="1031" spans="2:65" s="181" customFormat="1">
      <c r="B1031" s="182"/>
      <c r="D1031" s="103" t="s">
        <v>456</v>
      </c>
      <c r="E1031" s="183" t="s">
        <v>17</v>
      </c>
      <c r="F1031" s="184" t="s">
        <v>491</v>
      </c>
      <c r="H1031" s="185">
        <v>16</v>
      </c>
      <c r="I1031" s="186"/>
      <c r="L1031" s="182"/>
      <c r="M1031" s="187"/>
      <c r="T1031" s="188"/>
      <c r="AT1031" s="183" t="s">
        <v>456</v>
      </c>
      <c r="AU1031" s="183" t="s">
        <v>9</v>
      </c>
      <c r="AV1031" s="181" t="s">
        <v>103</v>
      </c>
      <c r="AW1031" s="181" t="s">
        <v>197</v>
      </c>
      <c r="AX1031" s="181" t="s">
        <v>82</v>
      </c>
      <c r="AY1031" s="183" t="s">
        <v>79</v>
      </c>
    </row>
    <row r="1032" spans="2:65" s="18" customFormat="1" ht="16.5" customHeight="1">
      <c r="B1032" s="19"/>
      <c r="C1032" s="90" t="s">
        <v>1553</v>
      </c>
      <c r="D1032" s="90" t="s">
        <v>83</v>
      </c>
      <c r="E1032" s="91" t="s">
        <v>1554</v>
      </c>
      <c r="F1032" s="92" t="s">
        <v>1555</v>
      </c>
      <c r="G1032" s="93" t="s">
        <v>1539</v>
      </c>
      <c r="H1032" s="94">
        <v>43</v>
      </c>
      <c r="I1032" s="95"/>
      <c r="J1032" s="96">
        <f>ROUND(I1032*H1032,2)</f>
        <v>0</v>
      </c>
      <c r="K1032" s="92" t="s">
        <v>453</v>
      </c>
      <c r="L1032" s="19"/>
      <c r="M1032" s="97" t="s">
        <v>17</v>
      </c>
      <c r="N1032" s="98" t="s">
        <v>35</v>
      </c>
      <c r="P1032" s="99">
        <f>O1032*H1032</f>
        <v>0</v>
      </c>
      <c r="Q1032" s="99">
        <v>0</v>
      </c>
      <c r="R1032" s="99">
        <f>Q1032*H1032</f>
        <v>0</v>
      </c>
      <c r="S1032" s="99">
        <v>1.9460000000000002E-2</v>
      </c>
      <c r="T1032" s="100">
        <f>S1032*H1032</f>
        <v>0.83678000000000008</v>
      </c>
      <c r="AR1032" s="101" t="s">
        <v>155</v>
      </c>
      <c r="AT1032" s="101" t="s">
        <v>83</v>
      </c>
      <c r="AU1032" s="101" t="s">
        <v>9</v>
      </c>
      <c r="AY1032" s="11" t="s">
        <v>79</v>
      </c>
      <c r="BE1032" s="102">
        <f>IF(N1032="základní",J1032,0)</f>
        <v>0</v>
      </c>
      <c r="BF1032" s="102">
        <f>IF(N1032="snížená",J1032,0)</f>
        <v>0</v>
      </c>
      <c r="BG1032" s="102">
        <f>IF(N1032="zákl. přenesená",J1032,0)</f>
        <v>0</v>
      </c>
      <c r="BH1032" s="102">
        <f>IF(N1032="sníž. přenesená",J1032,0)</f>
        <v>0</v>
      </c>
      <c r="BI1032" s="102">
        <f>IF(N1032="nulová",J1032,0)</f>
        <v>0</v>
      </c>
      <c r="BJ1032" s="11" t="s">
        <v>82</v>
      </c>
      <c r="BK1032" s="102">
        <f>ROUND(I1032*H1032,2)</f>
        <v>0</v>
      </c>
      <c r="BL1032" s="11" t="s">
        <v>155</v>
      </c>
      <c r="BM1032" s="101" t="s">
        <v>1556</v>
      </c>
    </row>
    <row r="1033" spans="2:65" s="18" customFormat="1">
      <c r="B1033" s="19"/>
      <c r="D1033" s="103" t="s">
        <v>89</v>
      </c>
      <c r="F1033" s="104" t="s">
        <v>1557</v>
      </c>
      <c r="I1033" s="105"/>
      <c r="L1033" s="19"/>
      <c r="M1033" s="106"/>
      <c r="T1033" s="107"/>
      <c r="AT1033" s="11" t="s">
        <v>89</v>
      </c>
      <c r="AU1033" s="11" t="s">
        <v>9</v>
      </c>
    </row>
    <row r="1034" spans="2:65" s="166" customFormat="1">
      <c r="B1034" s="167"/>
      <c r="D1034" s="103" t="s">
        <v>456</v>
      </c>
      <c r="E1034" s="168" t="s">
        <v>17</v>
      </c>
      <c r="F1034" s="169" t="s">
        <v>1101</v>
      </c>
      <c r="H1034" s="168" t="s">
        <v>17</v>
      </c>
      <c r="I1034" s="170"/>
      <c r="L1034" s="167"/>
      <c r="M1034" s="171"/>
      <c r="T1034" s="172"/>
      <c r="AT1034" s="168" t="s">
        <v>456</v>
      </c>
      <c r="AU1034" s="168" t="s">
        <v>9</v>
      </c>
      <c r="AV1034" s="166" t="s">
        <v>82</v>
      </c>
      <c r="AW1034" s="166" t="s">
        <v>197</v>
      </c>
      <c r="AX1034" s="166" t="s">
        <v>78</v>
      </c>
      <c r="AY1034" s="168" t="s">
        <v>79</v>
      </c>
    </row>
    <row r="1035" spans="2:65" s="173" customFormat="1">
      <c r="B1035" s="174"/>
      <c r="D1035" s="103" t="s">
        <v>456</v>
      </c>
      <c r="E1035" s="175" t="s">
        <v>17</v>
      </c>
      <c r="F1035" s="176" t="s">
        <v>96</v>
      </c>
      <c r="H1035" s="177">
        <v>3</v>
      </c>
      <c r="I1035" s="178"/>
      <c r="L1035" s="174"/>
      <c r="M1035" s="179"/>
      <c r="T1035" s="180"/>
      <c r="AT1035" s="175" t="s">
        <v>456</v>
      </c>
      <c r="AU1035" s="175" t="s">
        <v>9</v>
      </c>
      <c r="AV1035" s="173" t="s">
        <v>9</v>
      </c>
      <c r="AW1035" s="173" t="s">
        <v>197</v>
      </c>
      <c r="AX1035" s="173" t="s">
        <v>78</v>
      </c>
      <c r="AY1035" s="175" t="s">
        <v>79</v>
      </c>
    </row>
    <row r="1036" spans="2:65" s="166" customFormat="1">
      <c r="B1036" s="167"/>
      <c r="D1036" s="103" t="s">
        <v>456</v>
      </c>
      <c r="E1036" s="168" t="s">
        <v>17</v>
      </c>
      <c r="F1036" s="169" t="s">
        <v>1103</v>
      </c>
      <c r="H1036" s="168" t="s">
        <v>17</v>
      </c>
      <c r="I1036" s="170"/>
      <c r="L1036" s="167"/>
      <c r="M1036" s="171"/>
      <c r="T1036" s="172"/>
      <c r="AT1036" s="168" t="s">
        <v>456</v>
      </c>
      <c r="AU1036" s="168" t="s">
        <v>9</v>
      </c>
      <c r="AV1036" s="166" t="s">
        <v>82</v>
      </c>
      <c r="AW1036" s="166" t="s">
        <v>197</v>
      </c>
      <c r="AX1036" s="166" t="s">
        <v>78</v>
      </c>
      <c r="AY1036" s="168" t="s">
        <v>79</v>
      </c>
    </row>
    <row r="1037" spans="2:65" s="173" customFormat="1">
      <c r="B1037" s="174"/>
      <c r="D1037" s="103" t="s">
        <v>456</v>
      </c>
      <c r="E1037" s="175" t="s">
        <v>17</v>
      </c>
      <c r="F1037" s="176" t="s">
        <v>96</v>
      </c>
      <c r="H1037" s="177">
        <v>3</v>
      </c>
      <c r="I1037" s="178"/>
      <c r="L1037" s="174"/>
      <c r="M1037" s="179"/>
      <c r="T1037" s="180"/>
      <c r="AT1037" s="175" t="s">
        <v>456</v>
      </c>
      <c r="AU1037" s="175" t="s">
        <v>9</v>
      </c>
      <c r="AV1037" s="173" t="s">
        <v>9</v>
      </c>
      <c r="AW1037" s="173" t="s">
        <v>197</v>
      </c>
      <c r="AX1037" s="173" t="s">
        <v>78</v>
      </c>
      <c r="AY1037" s="175" t="s">
        <v>79</v>
      </c>
    </row>
    <row r="1038" spans="2:65" s="166" customFormat="1">
      <c r="B1038" s="167"/>
      <c r="D1038" s="103" t="s">
        <v>456</v>
      </c>
      <c r="E1038" s="168" t="s">
        <v>17</v>
      </c>
      <c r="F1038" s="169" t="s">
        <v>677</v>
      </c>
      <c r="H1038" s="168" t="s">
        <v>17</v>
      </c>
      <c r="I1038" s="170"/>
      <c r="L1038" s="167"/>
      <c r="M1038" s="171"/>
      <c r="T1038" s="172"/>
      <c r="AT1038" s="168" t="s">
        <v>456</v>
      </c>
      <c r="AU1038" s="168" t="s">
        <v>9</v>
      </c>
      <c r="AV1038" s="166" t="s">
        <v>82</v>
      </c>
      <c r="AW1038" s="166" t="s">
        <v>197</v>
      </c>
      <c r="AX1038" s="166" t="s">
        <v>78</v>
      </c>
      <c r="AY1038" s="168" t="s">
        <v>79</v>
      </c>
    </row>
    <row r="1039" spans="2:65" s="173" customFormat="1">
      <c r="B1039" s="174"/>
      <c r="D1039" s="103" t="s">
        <v>456</v>
      </c>
      <c r="E1039" s="175" t="s">
        <v>17</v>
      </c>
      <c r="F1039" s="176" t="s">
        <v>9</v>
      </c>
      <c r="H1039" s="177">
        <v>2</v>
      </c>
      <c r="I1039" s="178"/>
      <c r="L1039" s="174"/>
      <c r="M1039" s="179"/>
      <c r="T1039" s="180"/>
      <c r="AT1039" s="175" t="s">
        <v>456</v>
      </c>
      <c r="AU1039" s="175" t="s">
        <v>9</v>
      </c>
      <c r="AV1039" s="173" t="s">
        <v>9</v>
      </c>
      <c r="AW1039" s="173" t="s">
        <v>197</v>
      </c>
      <c r="AX1039" s="173" t="s">
        <v>78</v>
      </c>
      <c r="AY1039" s="175" t="s">
        <v>79</v>
      </c>
    </row>
    <row r="1040" spans="2:65" s="166" customFormat="1">
      <c r="B1040" s="167"/>
      <c r="D1040" s="103" t="s">
        <v>456</v>
      </c>
      <c r="E1040" s="168" t="s">
        <v>17</v>
      </c>
      <c r="F1040" s="169" t="s">
        <v>1542</v>
      </c>
      <c r="H1040" s="168" t="s">
        <v>17</v>
      </c>
      <c r="I1040" s="170"/>
      <c r="L1040" s="167"/>
      <c r="M1040" s="171"/>
      <c r="T1040" s="172"/>
      <c r="AT1040" s="168" t="s">
        <v>456</v>
      </c>
      <c r="AU1040" s="168" t="s">
        <v>9</v>
      </c>
      <c r="AV1040" s="166" t="s">
        <v>82</v>
      </c>
      <c r="AW1040" s="166" t="s">
        <v>197</v>
      </c>
      <c r="AX1040" s="166" t="s">
        <v>78</v>
      </c>
      <c r="AY1040" s="168" t="s">
        <v>79</v>
      </c>
    </row>
    <row r="1041" spans="2:65" s="173" customFormat="1">
      <c r="B1041" s="174"/>
      <c r="D1041" s="103" t="s">
        <v>456</v>
      </c>
      <c r="E1041" s="175" t="s">
        <v>17</v>
      </c>
      <c r="F1041" s="176" t="s">
        <v>137</v>
      </c>
      <c r="H1041" s="177">
        <v>12</v>
      </c>
      <c r="I1041" s="178"/>
      <c r="L1041" s="174"/>
      <c r="M1041" s="179"/>
      <c r="T1041" s="180"/>
      <c r="AT1041" s="175" t="s">
        <v>456</v>
      </c>
      <c r="AU1041" s="175" t="s">
        <v>9</v>
      </c>
      <c r="AV1041" s="173" t="s">
        <v>9</v>
      </c>
      <c r="AW1041" s="173" t="s">
        <v>197</v>
      </c>
      <c r="AX1041" s="173" t="s">
        <v>78</v>
      </c>
      <c r="AY1041" s="175" t="s">
        <v>79</v>
      </c>
    </row>
    <row r="1042" spans="2:65" s="166" customFormat="1">
      <c r="B1042" s="167"/>
      <c r="D1042" s="103" t="s">
        <v>456</v>
      </c>
      <c r="E1042" s="168" t="s">
        <v>17</v>
      </c>
      <c r="F1042" s="169" t="s">
        <v>1543</v>
      </c>
      <c r="H1042" s="168" t="s">
        <v>17</v>
      </c>
      <c r="I1042" s="170"/>
      <c r="L1042" s="167"/>
      <c r="M1042" s="171"/>
      <c r="T1042" s="172"/>
      <c r="AT1042" s="168" t="s">
        <v>456</v>
      </c>
      <c r="AU1042" s="168" t="s">
        <v>9</v>
      </c>
      <c r="AV1042" s="166" t="s">
        <v>82</v>
      </c>
      <c r="AW1042" s="166" t="s">
        <v>197</v>
      </c>
      <c r="AX1042" s="166" t="s">
        <v>78</v>
      </c>
      <c r="AY1042" s="168" t="s">
        <v>79</v>
      </c>
    </row>
    <row r="1043" spans="2:65" s="173" customFormat="1">
      <c r="B1043" s="174"/>
      <c r="D1043" s="103" t="s">
        <v>456</v>
      </c>
      <c r="E1043" s="175" t="s">
        <v>17</v>
      </c>
      <c r="F1043" s="176" t="s">
        <v>133</v>
      </c>
      <c r="H1043" s="177">
        <v>11</v>
      </c>
      <c r="I1043" s="178"/>
      <c r="L1043" s="174"/>
      <c r="M1043" s="179"/>
      <c r="T1043" s="180"/>
      <c r="AT1043" s="175" t="s">
        <v>456</v>
      </c>
      <c r="AU1043" s="175" t="s">
        <v>9</v>
      </c>
      <c r="AV1043" s="173" t="s">
        <v>9</v>
      </c>
      <c r="AW1043" s="173" t="s">
        <v>197</v>
      </c>
      <c r="AX1043" s="173" t="s">
        <v>78</v>
      </c>
      <c r="AY1043" s="175" t="s">
        <v>79</v>
      </c>
    </row>
    <row r="1044" spans="2:65" s="166" customFormat="1">
      <c r="B1044" s="167"/>
      <c r="D1044" s="103" t="s">
        <v>456</v>
      </c>
      <c r="E1044" s="168" t="s">
        <v>17</v>
      </c>
      <c r="F1044" s="169" t="s">
        <v>1544</v>
      </c>
      <c r="H1044" s="168" t="s">
        <v>17</v>
      </c>
      <c r="I1044" s="170"/>
      <c r="L1044" s="167"/>
      <c r="M1044" s="171"/>
      <c r="T1044" s="172"/>
      <c r="AT1044" s="168" t="s">
        <v>456</v>
      </c>
      <c r="AU1044" s="168" t="s">
        <v>9</v>
      </c>
      <c r="AV1044" s="166" t="s">
        <v>82</v>
      </c>
      <c r="AW1044" s="166" t="s">
        <v>197</v>
      </c>
      <c r="AX1044" s="166" t="s">
        <v>78</v>
      </c>
      <c r="AY1044" s="168" t="s">
        <v>79</v>
      </c>
    </row>
    <row r="1045" spans="2:65" s="173" customFormat="1">
      <c r="B1045" s="174"/>
      <c r="D1045" s="103" t="s">
        <v>456</v>
      </c>
      <c r="E1045" s="175" t="s">
        <v>17</v>
      </c>
      <c r="F1045" s="176" t="s">
        <v>9</v>
      </c>
      <c r="H1045" s="177">
        <v>2</v>
      </c>
      <c r="I1045" s="178"/>
      <c r="L1045" s="174"/>
      <c r="M1045" s="179"/>
      <c r="T1045" s="180"/>
      <c r="AT1045" s="175" t="s">
        <v>456</v>
      </c>
      <c r="AU1045" s="175" t="s">
        <v>9</v>
      </c>
      <c r="AV1045" s="173" t="s">
        <v>9</v>
      </c>
      <c r="AW1045" s="173" t="s">
        <v>197</v>
      </c>
      <c r="AX1045" s="173" t="s">
        <v>78</v>
      </c>
      <c r="AY1045" s="175" t="s">
        <v>79</v>
      </c>
    </row>
    <row r="1046" spans="2:65" s="166" customFormat="1">
      <c r="B1046" s="167"/>
      <c r="D1046" s="103" t="s">
        <v>456</v>
      </c>
      <c r="E1046" s="168" t="s">
        <v>17</v>
      </c>
      <c r="F1046" s="169" t="s">
        <v>681</v>
      </c>
      <c r="H1046" s="168" t="s">
        <v>17</v>
      </c>
      <c r="I1046" s="170"/>
      <c r="L1046" s="167"/>
      <c r="M1046" s="171"/>
      <c r="T1046" s="172"/>
      <c r="AT1046" s="168" t="s">
        <v>456</v>
      </c>
      <c r="AU1046" s="168" t="s">
        <v>9</v>
      </c>
      <c r="AV1046" s="166" t="s">
        <v>82</v>
      </c>
      <c r="AW1046" s="166" t="s">
        <v>197</v>
      </c>
      <c r="AX1046" s="166" t="s">
        <v>78</v>
      </c>
      <c r="AY1046" s="168" t="s">
        <v>79</v>
      </c>
    </row>
    <row r="1047" spans="2:65" s="173" customFormat="1">
      <c r="B1047" s="174"/>
      <c r="D1047" s="103" t="s">
        <v>456</v>
      </c>
      <c r="E1047" s="175" t="s">
        <v>17</v>
      </c>
      <c r="F1047" s="176" t="s">
        <v>96</v>
      </c>
      <c r="H1047" s="177">
        <v>3</v>
      </c>
      <c r="I1047" s="178"/>
      <c r="L1047" s="174"/>
      <c r="M1047" s="179"/>
      <c r="T1047" s="180"/>
      <c r="AT1047" s="175" t="s">
        <v>456</v>
      </c>
      <c r="AU1047" s="175" t="s">
        <v>9</v>
      </c>
      <c r="AV1047" s="173" t="s">
        <v>9</v>
      </c>
      <c r="AW1047" s="173" t="s">
        <v>197</v>
      </c>
      <c r="AX1047" s="173" t="s">
        <v>78</v>
      </c>
      <c r="AY1047" s="175" t="s">
        <v>79</v>
      </c>
    </row>
    <row r="1048" spans="2:65" s="166" customFormat="1">
      <c r="B1048" s="167"/>
      <c r="D1048" s="103" t="s">
        <v>456</v>
      </c>
      <c r="E1048" s="168" t="s">
        <v>17</v>
      </c>
      <c r="F1048" s="169" t="s">
        <v>1545</v>
      </c>
      <c r="H1048" s="168" t="s">
        <v>17</v>
      </c>
      <c r="I1048" s="170"/>
      <c r="L1048" s="167"/>
      <c r="M1048" s="171"/>
      <c r="T1048" s="172"/>
      <c r="AT1048" s="168" t="s">
        <v>456</v>
      </c>
      <c r="AU1048" s="168" t="s">
        <v>9</v>
      </c>
      <c r="AV1048" s="166" t="s">
        <v>82</v>
      </c>
      <c r="AW1048" s="166" t="s">
        <v>197</v>
      </c>
      <c r="AX1048" s="166" t="s">
        <v>78</v>
      </c>
      <c r="AY1048" s="168" t="s">
        <v>79</v>
      </c>
    </row>
    <row r="1049" spans="2:65" s="173" customFormat="1">
      <c r="B1049" s="174"/>
      <c r="D1049" s="103" t="s">
        <v>456</v>
      </c>
      <c r="E1049" s="175" t="s">
        <v>17</v>
      </c>
      <c r="F1049" s="176" t="s">
        <v>9</v>
      </c>
      <c r="H1049" s="177">
        <v>2</v>
      </c>
      <c r="I1049" s="178"/>
      <c r="L1049" s="174"/>
      <c r="M1049" s="179"/>
      <c r="T1049" s="180"/>
      <c r="AT1049" s="175" t="s">
        <v>456</v>
      </c>
      <c r="AU1049" s="175" t="s">
        <v>9</v>
      </c>
      <c r="AV1049" s="173" t="s">
        <v>9</v>
      </c>
      <c r="AW1049" s="173" t="s">
        <v>197</v>
      </c>
      <c r="AX1049" s="173" t="s">
        <v>78</v>
      </c>
      <c r="AY1049" s="175" t="s">
        <v>79</v>
      </c>
    </row>
    <row r="1050" spans="2:65" s="166" customFormat="1">
      <c r="B1050" s="167"/>
      <c r="D1050" s="103" t="s">
        <v>456</v>
      </c>
      <c r="E1050" s="168" t="s">
        <v>17</v>
      </c>
      <c r="F1050" s="169" t="s">
        <v>1546</v>
      </c>
      <c r="H1050" s="168" t="s">
        <v>17</v>
      </c>
      <c r="I1050" s="170"/>
      <c r="L1050" s="167"/>
      <c r="M1050" s="171"/>
      <c r="T1050" s="172"/>
      <c r="AT1050" s="168" t="s">
        <v>456</v>
      </c>
      <c r="AU1050" s="168" t="s">
        <v>9</v>
      </c>
      <c r="AV1050" s="166" t="s">
        <v>82</v>
      </c>
      <c r="AW1050" s="166" t="s">
        <v>197</v>
      </c>
      <c r="AX1050" s="166" t="s">
        <v>78</v>
      </c>
      <c r="AY1050" s="168" t="s">
        <v>79</v>
      </c>
    </row>
    <row r="1051" spans="2:65" s="173" customFormat="1">
      <c r="B1051" s="174"/>
      <c r="D1051" s="103" t="s">
        <v>456</v>
      </c>
      <c r="E1051" s="175" t="s">
        <v>17</v>
      </c>
      <c r="F1051" s="176" t="s">
        <v>9</v>
      </c>
      <c r="H1051" s="177">
        <v>2</v>
      </c>
      <c r="I1051" s="178"/>
      <c r="L1051" s="174"/>
      <c r="M1051" s="179"/>
      <c r="T1051" s="180"/>
      <c r="AT1051" s="175" t="s">
        <v>456</v>
      </c>
      <c r="AU1051" s="175" t="s">
        <v>9</v>
      </c>
      <c r="AV1051" s="173" t="s">
        <v>9</v>
      </c>
      <c r="AW1051" s="173" t="s">
        <v>197</v>
      </c>
      <c r="AX1051" s="173" t="s">
        <v>78</v>
      </c>
      <c r="AY1051" s="175" t="s">
        <v>79</v>
      </c>
    </row>
    <row r="1052" spans="2:65" s="166" customFormat="1">
      <c r="B1052" s="167"/>
      <c r="D1052" s="103" t="s">
        <v>456</v>
      </c>
      <c r="E1052" s="168" t="s">
        <v>17</v>
      </c>
      <c r="F1052" s="169" t="s">
        <v>1547</v>
      </c>
      <c r="H1052" s="168" t="s">
        <v>17</v>
      </c>
      <c r="I1052" s="170"/>
      <c r="L1052" s="167"/>
      <c r="M1052" s="171"/>
      <c r="T1052" s="172"/>
      <c r="AT1052" s="168" t="s">
        <v>456</v>
      </c>
      <c r="AU1052" s="168" t="s">
        <v>9</v>
      </c>
      <c r="AV1052" s="166" t="s">
        <v>82</v>
      </c>
      <c r="AW1052" s="166" t="s">
        <v>197</v>
      </c>
      <c r="AX1052" s="166" t="s">
        <v>78</v>
      </c>
      <c r="AY1052" s="168" t="s">
        <v>79</v>
      </c>
    </row>
    <row r="1053" spans="2:65" s="173" customFormat="1">
      <c r="B1053" s="174"/>
      <c r="D1053" s="103" t="s">
        <v>456</v>
      </c>
      <c r="E1053" s="175" t="s">
        <v>17</v>
      </c>
      <c r="F1053" s="176" t="s">
        <v>96</v>
      </c>
      <c r="H1053" s="177">
        <v>3</v>
      </c>
      <c r="I1053" s="178"/>
      <c r="L1053" s="174"/>
      <c r="M1053" s="179"/>
      <c r="T1053" s="180"/>
      <c r="AT1053" s="175" t="s">
        <v>456</v>
      </c>
      <c r="AU1053" s="175" t="s">
        <v>9</v>
      </c>
      <c r="AV1053" s="173" t="s">
        <v>9</v>
      </c>
      <c r="AW1053" s="173" t="s">
        <v>197</v>
      </c>
      <c r="AX1053" s="173" t="s">
        <v>78</v>
      </c>
      <c r="AY1053" s="175" t="s">
        <v>79</v>
      </c>
    </row>
    <row r="1054" spans="2:65" s="181" customFormat="1">
      <c r="B1054" s="182"/>
      <c r="D1054" s="103" t="s">
        <v>456</v>
      </c>
      <c r="E1054" s="183" t="s">
        <v>17</v>
      </c>
      <c r="F1054" s="184" t="s">
        <v>491</v>
      </c>
      <c r="H1054" s="185">
        <v>43</v>
      </c>
      <c r="I1054" s="186"/>
      <c r="L1054" s="182"/>
      <c r="M1054" s="187"/>
      <c r="T1054" s="188"/>
      <c r="AT1054" s="183" t="s">
        <v>456</v>
      </c>
      <c r="AU1054" s="183" t="s">
        <v>9</v>
      </c>
      <c r="AV1054" s="181" t="s">
        <v>103</v>
      </c>
      <c r="AW1054" s="181" t="s">
        <v>197</v>
      </c>
      <c r="AX1054" s="181" t="s">
        <v>82</v>
      </c>
      <c r="AY1054" s="183" t="s">
        <v>79</v>
      </c>
    </row>
    <row r="1055" spans="2:65" s="18" customFormat="1" ht="21.75" customHeight="1">
      <c r="B1055" s="19"/>
      <c r="C1055" s="90" t="s">
        <v>1558</v>
      </c>
      <c r="D1055" s="90" t="s">
        <v>83</v>
      </c>
      <c r="E1055" s="91" t="s">
        <v>1559</v>
      </c>
      <c r="F1055" s="92" t="s">
        <v>1560</v>
      </c>
      <c r="G1055" s="93" t="s">
        <v>1539</v>
      </c>
      <c r="H1055" s="94">
        <v>4</v>
      </c>
      <c r="I1055" s="95"/>
      <c r="J1055" s="96">
        <f>ROUND(I1055*H1055,2)</f>
        <v>0</v>
      </c>
      <c r="K1055" s="92" t="s">
        <v>453</v>
      </c>
      <c r="L1055" s="19"/>
      <c r="M1055" s="97" t="s">
        <v>17</v>
      </c>
      <c r="N1055" s="98" t="s">
        <v>35</v>
      </c>
      <c r="P1055" s="99">
        <f>O1055*H1055</f>
        <v>0</v>
      </c>
      <c r="Q1055" s="99">
        <v>0</v>
      </c>
      <c r="R1055" s="99">
        <f>Q1055*H1055</f>
        <v>0</v>
      </c>
      <c r="S1055" s="99">
        <v>8.7999999999999995E-2</v>
      </c>
      <c r="T1055" s="100">
        <f>S1055*H1055</f>
        <v>0.35199999999999998</v>
      </c>
      <c r="AR1055" s="101" t="s">
        <v>155</v>
      </c>
      <c r="AT1055" s="101" t="s">
        <v>83</v>
      </c>
      <c r="AU1055" s="101" t="s">
        <v>9</v>
      </c>
      <c r="AY1055" s="11" t="s">
        <v>79</v>
      </c>
      <c r="BE1055" s="102">
        <f>IF(N1055="základní",J1055,0)</f>
        <v>0</v>
      </c>
      <c r="BF1055" s="102">
        <f>IF(N1055="snížená",J1055,0)</f>
        <v>0</v>
      </c>
      <c r="BG1055" s="102">
        <f>IF(N1055="zákl. přenesená",J1055,0)</f>
        <v>0</v>
      </c>
      <c r="BH1055" s="102">
        <f>IF(N1055="sníž. přenesená",J1055,0)</f>
        <v>0</v>
      </c>
      <c r="BI1055" s="102">
        <f>IF(N1055="nulová",J1055,0)</f>
        <v>0</v>
      </c>
      <c r="BJ1055" s="11" t="s">
        <v>82</v>
      </c>
      <c r="BK1055" s="102">
        <f>ROUND(I1055*H1055,2)</f>
        <v>0</v>
      </c>
      <c r="BL1055" s="11" t="s">
        <v>155</v>
      </c>
      <c r="BM1055" s="101" t="s">
        <v>1561</v>
      </c>
    </row>
    <row r="1056" spans="2:65" s="18" customFormat="1" ht="19.5">
      <c r="B1056" s="19"/>
      <c r="D1056" s="103" t="s">
        <v>89</v>
      </c>
      <c r="F1056" s="104" t="s">
        <v>1562</v>
      </c>
      <c r="I1056" s="105"/>
      <c r="L1056" s="19"/>
      <c r="M1056" s="106"/>
      <c r="T1056" s="107"/>
      <c r="AT1056" s="11" t="s">
        <v>89</v>
      </c>
      <c r="AU1056" s="11" t="s">
        <v>9</v>
      </c>
    </row>
    <row r="1057" spans="2:65" s="166" customFormat="1">
      <c r="B1057" s="167"/>
      <c r="D1057" s="103" t="s">
        <v>456</v>
      </c>
      <c r="E1057" s="168" t="s">
        <v>17</v>
      </c>
      <c r="F1057" s="169" t="s">
        <v>1101</v>
      </c>
      <c r="H1057" s="168" t="s">
        <v>17</v>
      </c>
      <c r="I1057" s="170"/>
      <c r="L1057" s="167"/>
      <c r="M1057" s="171"/>
      <c r="T1057" s="172"/>
      <c r="AT1057" s="168" t="s">
        <v>456</v>
      </c>
      <c r="AU1057" s="168" t="s">
        <v>9</v>
      </c>
      <c r="AV1057" s="166" t="s">
        <v>82</v>
      </c>
      <c r="AW1057" s="166" t="s">
        <v>197</v>
      </c>
      <c r="AX1057" s="166" t="s">
        <v>78</v>
      </c>
      <c r="AY1057" s="168" t="s">
        <v>79</v>
      </c>
    </row>
    <row r="1058" spans="2:65" s="173" customFormat="1">
      <c r="B1058" s="174"/>
      <c r="D1058" s="103" t="s">
        <v>456</v>
      </c>
      <c r="E1058" s="175" t="s">
        <v>17</v>
      </c>
      <c r="F1058" s="176" t="s">
        <v>82</v>
      </c>
      <c r="H1058" s="177">
        <v>1</v>
      </c>
      <c r="I1058" s="178"/>
      <c r="L1058" s="174"/>
      <c r="M1058" s="179"/>
      <c r="T1058" s="180"/>
      <c r="AT1058" s="175" t="s">
        <v>456</v>
      </c>
      <c r="AU1058" s="175" t="s">
        <v>9</v>
      </c>
      <c r="AV1058" s="173" t="s">
        <v>9</v>
      </c>
      <c r="AW1058" s="173" t="s">
        <v>197</v>
      </c>
      <c r="AX1058" s="173" t="s">
        <v>78</v>
      </c>
      <c r="AY1058" s="175" t="s">
        <v>79</v>
      </c>
    </row>
    <row r="1059" spans="2:65" s="166" customFormat="1">
      <c r="B1059" s="167"/>
      <c r="D1059" s="103" t="s">
        <v>456</v>
      </c>
      <c r="E1059" s="168" t="s">
        <v>17</v>
      </c>
      <c r="F1059" s="169" t="s">
        <v>1103</v>
      </c>
      <c r="H1059" s="168" t="s">
        <v>17</v>
      </c>
      <c r="I1059" s="170"/>
      <c r="L1059" s="167"/>
      <c r="M1059" s="171"/>
      <c r="T1059" s="172"/>
      <c r="AT1059" s="168" t="s">
        <v>456</v>
      </c>
      <c r="AU1059" s="168" t="s">
        <v>9</v>
      </c>
      <c r="AV1059" s="166" t="s">
        <v>82</v>
      </c>
      <c r="AW1059" s="166" t="s">
        <v>197</v>
      </c>
      <c r="AX1059" s="166" t="s">
        <v>78</v>
      </c>
      <c r="AY1059" s="168" t="s">
        <v>79</v>
      </c>
    </row>
    <row r="1060" spans="2:65" s="173" customFormat="1">
      <c r="B1060" s="174"/>
      <c r="D1060" s="103" t="s">
        <v>456</v>
      </c>
      <c r="E1060" s="175" t="s">
        <v>17</v>
      </c>
      <c r="F1060" s="176" t="s">
        <v>82</v>
      </c>
      <c r="H1060" s="177">
        <v>1</v>
      </c>
      <c r="I1060" s="178"/>
      <c r="L1060" s="174"/>
      <c r="M1060" s="179"/>
      <c r="T1060" s="180"/>
      <c r="AT1060" s="175" t="s">
        <v>456</v>
      </c>
      <c r="AU1060" s="175" t="s">
        <v>9</v>
      </c>
      <c r="AV1060" s="173" t="s">
        <v>9</v>
      </c>
      <c r="AW1060" s="173" t="s">
        <v>197</v>
      </c>
      <c r="AX1060" s="173" t="s">
        <v>78</v>
      </c>
      <c r="AY1060" s="175" t="s">
        <v>79</v>
      </c>
    </row>
    <row r="1061" spans="2:65" s="166" customFormat="1">
      <c r="B1061" s="167"/>
      <c r="D1061" s="103" t="s">
        <v>456</v>
      </c>
      <c r="E1061" s="168" t="s">
        <v>17</v>
      </c>
      <c r="F1061" s="169" t="s">
        <v>681</v>
      </c>
      <c r="H1061" s="168" t="s">
        <v>17</v>
      </c>
      <c r="I1061" s="170"/>
      <c r="L1061" s="167"/>
      <c r="M1061" s="171"/>
      <c r="T1061" s="172"/>
      <c r="AT1061" s="168" t="s">
        <v>456</v>
      </c>
      <c r="AU1061" s="168" t="s">
        <v>9</v>
      </c>
      <c r="AV1061" s="166" t="s">
        <v>82</v>
      </c>
      <c r="AW1061" s="166" t="s">
        <v>197</v>
      </c>
      <c r="AX1061" s="166" t="s">
        <v>78</v>
      </c>
      <c r="AY1061" s="168" t="s">
        <v>79</v>
      </c>
    </row>
    <row r="1062" spans="2:65" s="173" customFormat="1">
      <c r="B1062" s="174"/>
      <c r="D1062" s="103" t="s">
        <v>456</v>
      </c>
      <c r="E1062" s="175" t="s">
        <v>17</v>
      </c>
      <c r="F1062" s="176" t="s">
        <v>9</v>
      </c>
      <c r="H1062" s="177">
        <v>2</v>
      </c>
      <c r="I1062" s="178"/>
      <c r="L1062" s="174"/>
      <c r="M1062" s="179"/>
      <c r="T1062" s="180"/>
      <c r="AT1062" s="175" t="s">
        <v>456</v>
      </c>
      <c r="AU1062" s="175" t="s">
        <v>9</v>
      </c>
      <c r="AV1062" s="173" t="s">
        <v>9</v>
      </c>
      <c r="AW1062" s="173" t="s">
        <v>197</v>
      </c>
      <c r="AX1062" s="173" t="s">
        <v>78</v>
      </c>
      <c r="AY1062" s="175" t="s">
        <v>79</v>
      </c>
    </row>
    <row r="1063" spans="2:65" s="181" customFormat="1">
      <c r="B1063" s="182"/>
      <c r="D1063" s="103" t="s">
        <v>456</v>
      </c>
      <c r="E1063" s="183" t="s">
        <v>17</v>
      </c>
      <c r="F1063" s="184" t="s">
        <v>491</v>
      </c>
      <c r="H1063" s="185">
        <v>4</v>
      </c>
      <c r="I1063" s="186"/>
      <c r="L1063" s="182"/>
      <c r="M1063" s="187"/>
      <c r="T1063" s="188"/>
      <c r="AT1063" s="183" t="s">
        <v>456</v>
      </c>
      <c r="AU1063" s="183" t="s">
        <v>9</v>
      </c>
      <c r="AV1063" s="181" t="s">
        <v>103</v>
      </c>
      <c r="AW1063" s="181" t="s">
        <v>197</v>
      </c>
      <c r="AX1063" s="181" t="s">
        <v>82</v>
      </c>
      <c r="AY1063" s="183" t="s">
        <v>79</v>
      </c>
    </row>
    <row r="1064" spans="2:65" s="18" customFormat="1" ht="24.2" customHeight="1">
      <c r="B1064" s="19"/>
      <c r="C1064" s="90" t="s">
        <v>1563</v>
      </c>
      <c r="D1064" s="90" t="s">
        <v>83</v>
      </c>
      <c r="E1064" s="91" t="s">
        <v>1564</v>
      </c>
      <c r="F1064" s="92" t="s">
        <v>1565</v>
      </c>
      <c r="G1064" s="93" t="s">
        <v>1539</v>
      </c>
      <c r="H1064" s="94">
        <v>1</v>
      </c>
      <c r="I1064" s="95"/>
      <c r="J1064" s="96">
        <f>ROUND(I1064*H1064,2)</f>
        <v>0</v>
      </c>
      <c r="K1064" s="92" t="s">
        <v>453</v>
      </c>
      <c r="L1064" s="19"/>
      <c r="M1064" s="97" t="s">
        <v>17</v>
      </c>
      <c r="N1064" s="98" t="s">
        <v>35</v>
      </c>
      <c r="P1064" s="99">
        <f>O1064*H1064</f>
        <v>0</v>
      </c>
      <c r="Q1064" s="99">
        <v>0</v>
      </c>
      <c r="R1064" s="99">
        <f>Q1064*H1064</f>
        <v>0</v>
      </c>
      <c r="S1064" s="99">
        <v>9.1999999999999998E-3</v>
      </c>
      <c r="T1064" s="100">
        <f>S1064*H1064</f>
        <v>9.1999999999999998E-3</v>
      </c>
      <c r="AR1064" s="101" t="s">
        <v>155</v>
      </c>
      <c r="AT1064" s="101" t="s">
        <v>83</v>
      </c>
      <c r="AU1064" s="101" t="s">
        <v>9</v>
      </c>
      <c r="AY1064" s="11" t="s">
        <v>79</v>
      </c>
      <c r="BE1064" s="102">
        <f>IF(N1064="základní",J1064,0)</f>
        <v>0</v>
      </c>
      <c r="BF1064" s="102">
        <f>IF(N1064="snížená",J1064,0)</f>
        <v>0</v>
      </c>
      <c r="BG1064" s="102">
        <f>IF(N1064="zákl. přenesená",J1064,0)</f>
        <v>0</v>
      </c>
      <c r="BH1064" s="102">
        <f>IF(N1064="sníž. přenesená",J1064,0)</f>
        <v>0</v>
      </c>
      <c r="BI1064" s="102">
        <f>IF(N1064="nulová",J1064,0)</f>
        <v>0</v>
      </c>
      <c r="BJ1064" s="11" t="s">
        <v>82</v>
      </c>
      <c r="BK1064" s="102">
        <f>ROUND(I1064*H1064,2)</f>
        <v>0</v>
      </c>
      <c r="BL1064" s="11" t="s">
        <v>155</v>
      </c>
      <c r="BM1064" s="101" t="s">
        <v>1566</v>
      </c>
    </row>
    <row r="1065" spans="2:65" s="18" customFormat="1" ht="19.5">
      <c r="B1065" s="19"/>
      <c r="D1065" s="103" t="s">
        <v>89</v>
      </c>
      <c r="F1065" s="104" t="s">
        <v>1567</v>
      </c>
      <c r="I1065" s="105"/>
      <c r="L1065" s="19"/>
      <c r="M1065" s="106"/>
      <c r="T1065" s="107"/>
      <c r="AT1065" s="11" t="s">
        <v>89</v>
      </c>
      <c r="AU1065" s="11" t="s">
        <v>9</v>
      </c>
    </row>
    <row r="1066" spans="2:65" s="166" customFormat="1">
      <c r="B1066" s="167"/>
      <c r="D1066" s="103" t="s">
        <v>456</v>
      </c>
      <c r="E1066" s="168" t="s">
        <v>17</v>
      </c>
      <c r="F1066" s="169" t="s">
        <v>1103</v>
      </c>
      <c r="H1066" s="168" t="s">
        <v>17</v>
      </c>
      <c r="I1066" s="170"/>
      <c r="L1066" s="167"/>
      <c r="M1066" s="171"/>
      <c r="T1066" s="172"/>
      <c r="AT1066" s="168" t="s">
        <v>456</v>
      </c>
      <c r="AU1066" s="168" t="s">
        <v>9</v>
      </c>
      <c r="AV1066" s="166" t="s">
        <v>82</v>
      </c>
      <c r="AW1066" s="166" t="s">
        <v>197</v>
      </c>
      <c r="AX1066" s="166" t="s">
        <v>78</v>
      </c>
      <c r="AY1066" s="168" t="s">
        <v>79</v>
      </c>
    </row>
    <row r="1067" spans="2:65" s="173" customFormat="1">
      <c r="B1067" s="174"/>
      <c r="D1067" s="103" t="s">
        <v>456</v>
      </c>
      <c r="E1067" s="175" t="s">
        <v>17</v>
      </c>
      <c r="F1067" s="176" t="s">
        <v>82</v>
      </c>
      <c r="H1067" s="177">
        <v>1</v>
      </c>
      <c r="I1067" s="178"/>
      <c r="L1067" s="174"/>
      <c r="M1067" s="179"/>
      <c r="T1067" s="180"/>
      <c r="AT1067" s="175" t="s">
        <v>456</v>
      </c>
      <c r="AU1067" s="175" t="s">
        <v>9</v>
      </c>
      <c r="AV1067" s="173" t="s">
        <v>9</v>
      </c>
      <c r="AW1067" s="173" t="s">
        <v>197</v>
      </c>
      <c r="AX1067" s="173" t="s">
        <v>82</v>
      </c>
      <c r="AY1067" s="175" t="s">
        <v>79</v>
      </c>
    </row>
    <row r="1068" spans="2:65" s="18" customFormat="1" ht="16.5" customHeight="1">
      <c r="B1068" s="19"/>
      <c r="C1068" s="90" t="s">
        <v>1568</v>
      </c>
      <c r="D1068" s="90" t="s">
        <v>83</v>
      </c>
      <c r="E1068" s="91" t="s">
        <v>1569</v>
      </c>
      <c r="F1068" s="92" t="s">
        <v>1570</v>
      </c>
      <c r="G1068" s="93" t="s">
        <v>1539</v>
      </c>
      <c r="H1068" s="94">
        <v>7</v>
      </c>
      <c r="I1068" s="95"/>
      <c r="J1068" s="96">
        <f>ROUND(I1068*H1068,2)</f>
        <v>0</v>
      </c>
      <c r="K1068" s="92" t="s">
        <v>453</v>
      </c>
      <c r="L1068" s="19"/>
      <c r="M1068" s="97" t="s">
        <v>17</v>
      </c>
      <c r="N1068" s="98" t="s">
        <v>35</v>
      </c>
      <c r="P1068" s="99">
        <f>O1068*H1068</f>
        <v>0</v>
      </c>
      <c r="Q1068" s="99">
        <v>0</v>
      </c>
      <c r="R1068" s="99">
        <f>Q1068*H1068</f>
        <v>0</v>
      </c>
      <c r="S1068" s="99">
        <v>3.4700000000000002E-2</v>
      </c>
      <c r="T1068" s="100">
        <f>S1068*H1068</f>
        <v>0.2429</v>
      </c>
      <c r="AR1068" s="101" t="s">
        <v>155</v>
      </c>
      <c r="AT1068" s="101" t="s">
        <v>83</v>
      </c>
      <c r="AU1068" s="101" t="s">
        <v>9</v>
      </c>
      <c r="AY1068" s="11" t="s">
        <v>79</v>
      </c>
      <c r="BE1068" s="102">
        <f>IF(N1068="základní",J1068,0)</f>
        <v>0</v>
      </c>
      <c r="BF1068" s="102">
        <f>IF(N1068="snížená",J1068,0)</f>
        <v>0</v>
      </c>
      <c r="BG1068" s="102">
        <f>IF(N1068="zákl. přenesená",J1068,0)</f>
        <v>0</v>
      </c>
      <c r="BH1068" s="102">
        <f>IF(N1068="sníž. přenesená",J1068,0)</f>
        <v>0</v>
      </c>
      <c r="BI1068" s="102">
        <f>IF(N1068="nulová",J1068,0)</f>
        <v>0</v>
      </c>
      <c r="BJ1068" s="11" t="s">
        <v>82</v>
      </c>
      <c r="BK1068" s="102">
        <f>ROUND(I1068*H1068,2)</f>
        <v>0</v>
      </c>
      <c r="BL1068" s="11" t="s">
        <v>155</v>
      </c>
      <c r="BM1068" s="101" t="s">
        <v>1571</v>
      </c>
    </row>
    <row r="1069" spans="2:65" s="18" customFormat="1" ht="19.5">
      <c r="B1069" s="19"/>
      <c r="D1069" s="103" t="s">
        <v>89</v>
      </c>
      <c r="F1069" s="104" t="s">
        <v>1572</v>
      </c>
      <c r="I1069" s="105"/>
      <c r="L1069" s="19"/>
      <c r="M1069" s="106"/>
      <c r="T1069" s="107"/>
      <c r="AT1069" s="11" t="s">
        <v>89</v>
      </c>
      <c r="AU1069" s="11" t="s">
        <v>9</v>
      </c>
    </row>
    <row r="1070" spans="2:65" s="166" customFormat="1">
      <c r="B1070" s="167"/>
      <c r="D1070" s="103" t="s">
        <v>456</v>
      </c>
      <c r="E1070" s="168" t="s">
        <v>17</v>
      </c>
      <c r="F1070" s="169" t="s">
        <v>1103</v>
      </c>
      <c r="H1070" s="168" t="s">
        <v>17</v>
      </c>
      <c r="I1070" s="170"/>
      <c r="L1070" s="167"/>
      <c r="M1070" s="171"/>
      <c r="T1070" s="172"/>
      <c r="AT1070" s="168" t="s">
        <v>456</v>
      </c>
      <c r="AU1070" s="168" t="s">
        <v>9</v>
      </c>
      <c r="AV1070" s="166" t="s">
        <v>82</v>
      </c>
      <c r="AW1070" s="166" t="s">
        <v>197</v>
      </c>
      <c r="AX1070" s="166" t="s">
        <v>78</v>
      </c>
      <c r="AY1070" s="168" t="s">
        <v>79</v>
      </c>
    </row>
    <row r="1071" spans="2:65" s="173" customFormat="1">
      <c r="B1071" s="174"/>
      <c r="D1071" s="103" t="s">
        <v>456</v>
      </c>
      <c r="E1071" s="175" t="s">
        <v>17</v>
      </c>
      <c r="F1071" s="176" t="s">
        <v>82</v>
      </c>
      <c r="H1071" s="177">
        <v>1</v>
      </c>
      <c r="I1071" s="178"/>
      <c r="L1071" s="174"/>
      <c r="M1071" s="179"/>
      <c r="T1071" s="180"/>
      <c r="AT1071" s="175" t="s">
        <v>456</v>
      </c>
      <c r="AU1071" s="175" t="s">
        <v>9</v>
      </c>
      <c r="AV1071" s="173" t="s">
        <v>9</v>
      </c>
      <c r="AW1071" s="173" t="s">
        <v>197</v>
      </c>
      <c r="AX1071" s="173" t="s">
        <v>78</v>
      </c>
      <c r="AY1071" s="175" t="s">
        <v>79</v>
      </c>
    </row>
    <row r="1072" spans="2:65" s="166" customFormat="1">
      <c r="B1072" s="167"/>
      <c r="D1072" s="103" t="s">
        <v>456</v>
      </c>
      <c r="E1072" s="168" t="s">
        <v>17</v>
      </c>
      <c r="F1072" s="169" t="s">
        <v>1542</v>
      </c>
      <c r="H1072" s="168" t="s">
        <v>17</v>
      </c>
      <c r="I1072" s="170"/>
      <c r="L1072" s="167"/>
      <c r="M1072" s="171"/>
      <c r="T1072" s="172"/>
      <c r="AT1072" s="168" t="s">
        <v>456</v>
      </c>
      <c r="AU1072" s="168" t="s">
        <v>9</v>
      </c>
      <c r="AV1072" s="166" t="s">
        <v>82</v>
      </c>
      <c r="AW1072" s="166" t="s">
        <v>197</v>
      </c>
      <c r="AX1072" s="166" t="s">
        <v>78</v>
      </c>
      <c r="AY1072" s="168" t="s">
        <v>79</v>
      </c>
    </row>
    <row r="1073" spans="2:65" s="173" customFormat="1">
      <c r="B1073" s="174"/>
      <c r="D1073" s="103" t="s">
        <v>456</v>
      </c>
      <c r="E1073" s="175" t="s">
        <v>17</v>
      </c>
      <c r="F1073" s="176" t="s">
        <v>82</v>
      </c>
      <c r="H1073" s="177">
        <v>1</v>
      </c>
      <c r="I1073" s="178"/>
      <c r="L1073" s="174"/>
      <c r="M1073" s="179"/>
      <c r="T1073" s="180"/>
      <c r="AT1073" s="175" t="s">
        <v>456</v>
      </c>
      <c r="AU1073" s="175" t="s">
        <v>9</v>
      </c>
      <c r="AV1073" s="173" t="s">
        <v>9</v>
      </c>
      <c r="AW1073" s="173" t="s">
        <v>197</v>
      </c>
      <c r="AX1073" s="173" t="s">
        <v>78</v>
      </c>
      <c r="AY1073" s="175" t="s">
        <v>79</v>
      </c>
    </row>
    <row r="1074" spans="2:65" s="166" customFormat="1">
      <c r="B1074" s="167"/>
      <c r="D1074" s="103" t="s">
        <v>456</v>
      </c>
      <c r="E1074" s="168" t="s">
        <v>17</v>
      </c>
      <c r="F1074" s="169" t="s">
        <v>1543</v>
      </c>
      <c r="H1074" s="168" t="s">
        <v>17</v>
      </c>
      <c r="I1074" s="170"/>
      <c r="L1074" s="167"/>
      <c r="M1074" s="171"/>
      <c r="T1074" s="172"/>
      <c r="AT1074" s="168" t="s">
        <v>456</v>
      </c>
      <c r="AU1074" s="168" t="s">
        <v>9</v>
      </c>
      <c r="AV1074" s="166" t="s">
        <v>82</v>
      </c>
      <c r="AW1074" s="166" t="s">
        <v>197</v>
      </c>
      <c r="AX1074" s="166" t="s">
        <v>78</v>
      </c>
      <c r="AY1074" s="168" t="s">
        <v>79</v>
      </c>
    </row>
    <row r="1075" spans="2:65" s="173" customFormat="1">
      <c r="B1075" s="174"/>
      <c r="D1075" s="103" t="s">
        <v>456</v>
      </c>
      <c r="E1075" s="175" t="s">
        <v>17</v>
      </c>
      <c r="F1075" s="176" t="s">
        <v>82</v>
      </c>
      <c r="H1075" s="177">
        <v>1</v>
      </c>
      <c r="I1075" s="178"/>
      <c r="L1075" s="174"/>
      <c r="M1075" s="179"/>
      <c r="T1075" s="180"/>
      <c r="AT1075" s="175" t="s">
        <v>456</v>
      </c>
      <c r="AU1075" s="175" t="s">
        <v>9</v>
      </c>
      <c r="AV1075" s="173" t="s">
        <v>9</v>
      </c>
      <c r="AW1075" s="173" t="s">
        <v>197</v>
      </c>
      <c r="AX1075" s="173" t="s">
        <v>78</v>
      </c>
      <c r="AY1075" s="175" t="s">
        <v>79</v>
      </c>
    </row>
    <row r="1076" spans="2:65" s="166" customFormat="1">
      <c r="B1076" s="167"/>
      <c r="D1076" s="103" t="s">
        <v>456</v>
      </c>
      <c r="E1076" s="168" t="s">
        <v>17</v>
      </c>
      <c r="F1076" s="169" t="s">
        <v>1544</v>
      </c>
      <c r="H1076" s="168" t="s">
        <v>17</v>
      </c>
      <c r="I1076" s="170"/>
      <c r="L1076" s="167"/>
      <c r="M1076" s="171"/>
      <c r="T1076" s="172"/>
      <c r="AT1076" s="168" t="s">
        <v>456</v>
      </c>
      <c r="AU1076" s="168" t="s">
        <v>9</v>
      </c>
      <c r="AV1076" s="166" t="s">
        <v>82</v>
      </c>
      <c r="AW1076" s="166" t="s">
        <v>197</v>
      </c>
      <c r="AX1076" s="166" t="s">
        <v>78</v>
      </c>
      <c r="AY1076" s="168" t="s">
        <v>79</v>
      </c>
    </row>
    <row r="1077" spans="2:65" s="173" customFormat="1">
      <c r="B1077" s="174"/>
      <c r="D1077" s="103" t="s">
        <v>456</v>
      </c>
      <c r="E1077" s="175" t="s">
        <v>17</v>
      </c>
      <c r="F1077" s="176" t="s">
        <v>82</v>
      </c>
      <c r="H1077" s="177">
        <v>1</v>
      </c>
      <c r="I1077" s="178"/>
      <c r="L1077" s="174"/>
      <c r="M1077" s="179"/>
      <c r="T1077" s="180"/>
      <c r="AT1077" s="175" t="s">
        <v>456</v>
      </c>
      <c r="AU1077" s="175" t="s">
        <v>9</v>
      </c>
      <c r="AV1077" s="173" t="s">
        <v>9</v>
      </c>
      <c r="AW1077" s="173" t="s">
        <v>197</v>
      </c>
      <c r="AX1077" s="173" t="s">
        <v>78</v>
      </c>
      <c r="AY1077" s="175" t="s">
        <v>79</v>
      </c>
    </row>
    <row r="1078" spans="2:65" s="166" customFormat="1">
      <c r="B1078" s="167"/>
      <c r="D1078" s="103" t="s">
        <v>456</v>
      </c>
      <c r="E1078" s="168" t="s">
        <v>17</v>
      </c>
      <c r="F1078" s="169" t="s">
        <v>681</v>
      </c>
      <c r="H1078" s="168" t="s">
        <v>17</v>
      </c>
      <c r="I1078" s="170"/>
      <c r="L1078" s="167"/>
      <c r="M1078" s="171"/>
      <c r="T1078" s="172"/>
      <c r="AT1078" s="168" t="s">
        <v>456</v>
      </c>
      <c r="AU1078" s="168" t="s">
        <v>9</v>
      </c>
      <c r="AV1078" s="166" t="s">
        <v>82</v>
      </c>
      <c r="AW1078" s="166" t="s">
        <v>197</v>
      </c>
      <c r="AX1078" s="166" t="s">
        <v>78</v>
      </c>
      <c r="AY1078" s="168" t="s">
        <v>79</v>
      </c>
    </row>
    <row r="1079" spans="2:65" s="173" customFormat="1">
      <c r="B1079" s="174"/>
      <c r="D1079" s="103" t="s">
        <v>456</v>
      </c>
      <c r="E1079" s="175" t="s">
        <v>17</v>
      </c>
      <c r="F1079" s="176" t="s">
        <v>82</v>
      </c>
      <c r="H1079" s="177">
        <v>1</v>
      </c>
      <c r="I1079" s="178"/>
      <c r="L1079" s="174"/>
      <c r="M1079" s="179"/>
      <c r="T1079" s="180"/>
      <c r="AT1079" s="175" t="s">
        <v>456</v>
      </c>
      <c r="AU1079" s="175" t="s">
        <v>9</v>
      </c>
      <c r="AV1079" s="173" t="s">
        <v>9</v>
      </c>
      <c r="AW1079" s="173" t="s">
        <v>197</v>
      </c>
      <c r="AX1079" s="173" t="s">
        <v>78</v>
      </c>
      <c r="AY1079" s="175" t="s">
        <v>79</v>
      </c>
    </row>
    <row r="1080" spans="2:65" s="166" customFormat="1">
      <c r="B1080" s="167"/>
      <c r="D1080" s="103" t="s">
        <v>456</v>
      </c>
      <c r="E1080" s="168" t="s">
        <v>17</v>
      </c>
      <c r="F1080" s="169" t="s">
        <v>1545</v>
      </c>
      <c r="H1080" s="168" t="s">
        <v>17</v>
      </c>
      <c r="I1080" s="170"/>
      <c r="L1080" s="167"/>
      <c r="M1080" s="171"/>
      <c r="T1080" s="172"/>
      <c r="AT1080" s="168" t="s">
        <v>456</v>
      </c>
      <c r="AU1080" s="168" t="s">
        <v>9</v>
      </c>
      <c r="AV1080" s="166" t="s">
        <v>82</v>
      </c>
      <c r="AW1080" s="166" t="s">
        <v>197</v>
      </c>
      <c r="AX1080" s="166" t="s">
        <v>78</v>
      </c>
      <c r="AY1080" s="168" t="s">
        <v>79</v>
      </c>
    </row>
    <row r="1081" spans="2:65" s="173" customFormat="1">
      <c r="B1081" s="174"/>
      <c r="D1081" s="103" t="s">
        <v>456</v>
      </c>
      <c r="E1081" s="175" t="s">
        <v>17</v>
      </c>
      <c r="F1081" s="176" t="s">
        <v>82</v>
      </c>
      <c r="H1081" s="177">
        <v>1</v>
      </c>
      <c r="I1081" s="178"/>
      <c r="L1081" s="174"/>
      <c r="M1081" s="179"/>
      <c r="T1081" s="180"/>
      <c r="AT1081" s="175" t="s">
        <v>456</v>
      </c>
      <c r="AU1081" s="175" t="s">
        <v>9</v>
      </c>
      <c r="AV1081" s="173" t="s">
        <v>9</v>
      </c>
      <c r="AW1081" s="173" t="s">
        <v>197</v>
      </c>
      <c r="AX1081" s="173" t="s">
        <v>78</v>
      </c>
      <c r="AY1081" s="175" t="s">
        <v>79</v>
      </c>
    </row>
    <row r="1082" spans="2:65" s="166" customFormat="1">
      <c r="B1082" s="167"/>
      <c r="D1082" s="103" t="s">
        <v>456</v>
      </c>
      <c r="E1082" s="168" t="s">
        <v>17</v>
      </c>
      <c r="F1082" s="169" t="s">
        <v>1546</v>
      </c>
      <c r="H1082" s="168" t="s">
        <v>17</v>
      </c>
      <c r="I1082" s="170"/>
      <c r="L1082" s="167"/>
      <c r="M1082" s="171"/>
      <c r="T1082" s="172"/>
      <c r="AT1082" s="168" t="s">
        <v>456</v>
      </c>
      <c r="AU1082" s="168" t="s">
        <v>9</v>
      </c>
      <c r="AV1082" s="166" t="s">
        <v>82</v>
      </c>
      <c r="AW1082" s="166" t="s">
        <v>197</v>
      </c>
      <c r="AX1082" s="166" t="s">
        <v>78</v>
      </c>
      <c r="AY1082" s="168" t="s">
        <v>79</v>
      </c>
    </row>
    <row r="1083" spans="2:65" s="173" customFormat="1">
      <c r="B1083" s="174"/>
      <c r="D1083" s="103" t="s">
        <v>456</v>
      </c>
      <c r="E1083" s="175" t="s">
        <v>17</v>
      </c>
      <c r="F1083" s="176" t="s">
        <v>82</v>
      </c>
      <c r="H1083" s="177">
        <v>1</v>
      </c>
      <c r="I1083" s="178"/>
      <c r="L1083" s="174"/>
      <c r="M1083" s="179"/>
      <c r="T1083" s="180"/>
      <c r="AT1083" s="175" t="s">
        <v>456</v>
      </c>
      <c r="AU1083" s="175" t="s">
        <v>9</v>
      </c>
      <c r="AV1083" s="173" t="s">
        <v>9</v>
      </c>
      <c r="AW1083" s="173" t="s">
        <v>197</v>
      </c>
      <c r="AX1083" s="173" t="s">
        <v>78</v>
      </c>
      <c r="AY1083" s="175" t="s">
        <v>79</v>
      </c>
    </row>
    <row r="1084" spans="2:65" s="166" customFormat="1">
      <c r="B1084" s="167"/>
      <c r="D1084" s="103" t="s">
        <v>456</v>
      </c>
      <c r="E1084" s="168" t="s">
        <v>17</v>
      </c>
      <c r="F1084" s="169" t="s">
        <v>1547</v>
      </c>
      <c r="H1084" s="168" t="s">
        <v>17</v>
      </c>
      <c r="I1084" s="170"/>
      <c r="L1084" s="167"/>
      <c r="M1084" s="171"/>
      <c r="T1084" s="172"/>
      <c r="AT1084" s="168" t="s">
        <v>456</v>
      </c>
      <c r="AU1084" s="168" t="s">
        <v>9</v>
      </c>
      <c r="AV1084" s="166" t="s">
        <v>82</v>
      </c>
      <c r="AW1084" s="166" t="s">
        <v>197</v>
      </c>
      <c r="AX1084" s="166" t="s">
        <v>78</v>
      </c>
      <c r="AY1084" s="168" t="s">
        <v>79</v>
      </c>
    </row>
    <row r="1085" spans="2:65" s="181" customFormat="1">
      <c r="B1085" s="182"/>
      <c r="D1085" s="103" t="s">
        <v>456</v>
      </c>
      <c r="E1085" s="183" t="s">
        <v>17</v>
      </c>
      <c r="F1085" s="184" t="s">
        <v>491</v>
      </c>
      <c r="H1085" s="185">
        <v>7</v>
      </c>
      <c r="I1085" s="186"/>
      <c r="L1085" s="182"/>
      <c r="M1085" s="187"/>
      <c r="T1085" s="188"/>
      <c r="AT1085" s="183" t="s">
        <v>456</v>
      </c>
      <c r="AU1085" s="183" t="s">
        <v>9</v>
      </c>
      <c r="AV1085" s="181" t="s">
        <v>103</v>
      </c>
      <c r="AW1085" s="181" t="s">
        <v>197</v>
      </c>
      <c r="AX1085" s="181" t="s">
        <v>82</v>
      </c>
      <c r="AY1085" s="183" t="s">
        <v>79</v>
      </c>
    </row>
    <row r="1086" spans="2:65" s="77" customFormat="1" ht="22.9" customHeight="1">
      <c r="B1086" s="78"/>
      <c r="D1086" s="79" t="s">
        <v>74</v>
      </c>
      <c r="E1086" s="88" t="s">
        <v>1573</v>
      </c>
      <c r="F1086" s="88" t="s">
        <v>1574</v>
      </c>
      <c r="I1086" s="81"/>
      <c r="J1086" s="89">
        <f>BK1086</f>
        <v>0</v>
      </c>
      <c r="L1086" s="78"/>
      <c r="M1086" s="83"/>
      <c r="P1086" s="84">
        <f>SUM(P1087:P1097)</f>
        <v>0</v>
      </c>
      <c r="R1086" s="84">
        <f>SUM(R1087:R1097)</f>
        <v>0</v>
      </c>
      <c r="T1086" s="85">
        <f>SUM(T1087:T1097)</f>
        <v>0.76160000000000005</v>
      </c>
      <c r="AR1086" s="79" t="s">
        <v>9</v>
      </c>
      <c r="AT1086" s="86" t="s">
        <v>74</v>
      </c>
      <c r="AU1086" s="86" t="s">
        <v>82</v>
      </c>
      <c r="AY1086" s="79" t="s">
        <v>79</v>
      </c>
      <c r="BK1086" s="87">
        <f>SUM(BK1087:BK1097)</f>
        <v>0</v>
      </c>
    </row>
    <row r="1087" spans="2:65" s="18" customFormat="1" ht="24.2" customHeight="1">
      <c r="B1087" s="19"/>
      <c r="C1087" s="90" t="s">
        <v>1575</v>
      </c>
      <c r="D1087" s="90" t="s">
        <v>83</v>
      </c>
      <c r="E1087" s="91" t="s">
        <v>1576</v>
      </c>
      <c r="F1087" s="92" t="s">
        <v>1577</v>
      </c>
      <c r="G1087" s="93" t="s">
        <v>816</v>
      </c>
      <c r="H1087" s="94">
        <v>190.4</v>
      </c>
      <c r="I1087" s="95"/>
      <c r="J1087" s="96">
        <f>ROUND(I1087*H1087,2)</f>
        <v>0</v>
      </c>
      <c r="K1087" s="92" t="s">
        <v>453</v>
      </c>
      <c r="L1087" s="19"/>
      <c r="M1087" s="97" t="s">
        <v>17</v>
      </c>
      <c r="N1087" s="98" t="s">
        <v>35</v>
      </c>
      <c r="P1087" s="99">
        <f>O1087*H1087</f>
        <v>0</v>
      </c>
      <c r="Q1087" s="99">
        <v>0</v>
      </c>
      <c r="R1087" s="99">
        <f>Q1087*H1087</f>
        <v>0</v>
      </c>
      <c r="S1087" s="99">
        <v>4.0000000000000001E-3</v>
      </c>
      <c r="T1087" s="100">
        <f>S1087*H1087</f>
        <v>0.76160000000000005</v>
      </c>
      <c r="AR1087" s="101" t="s">
        <v>155</v>
      </c>
      <c r="AT1087" s="101" t="s">
        <v>83</v>
      </c>
      <c r="AU1087" s="101" t="s">
        <v>9</v>
      </c>
      <c r="AY1087" s="11" t="s">
        <v>79</v>
      </c>
      <c r="BE1087" s="102">
        <f>IF(N1087="základní",J1087,0)</f>
        <v>0</v>
      </c>
      <c r="BF1087" s="102">
        <f>IF(N1087="snížená",J1087,0)</f>
        <v>0</v>
      </c>
      <c r="BG1087" s="102">
        <f>IF(N1087="zákl. přenesená",J1087,0)</f>
        <v>0</v>
      </c>
      <c r="BH1087" s="102">
        <f>IF(N1087="sníž. přenesená",J1087,0)</f>
        <v>0</v>
      </c>
      <c r="BI1087" s="102">
        <f>IF(N1087="nulová",J1087,0)</f>
        <v>0</v>
      </c>
      <c r="BJ1087" s="11" t="s">
        <v>82</v>
      </c>
      <c r="BK1087" s="102">
        <f>ROUND(I1087*H1087,2)</f>
        <v>0</v>
      </c>
      <c r="BL1087" s="11" t="s">
        <v>155</v>
      </c>
      <c r="BM1087" s="101" t="s">
        <v>1578</v>
      </c>
    </row>
    <row r="1088" spans="2:65" s="18" customFormat="1" ht="19.5">
      <c r="B1088" s="19"/>
      <c r="D1088" s="103" t="s">
        <v>89</v>
      </c>
      <c r="F1088" s="104" t="s">
        <v>1579</v>
      </c>
      <c r="I1088" s="105"/>
      <c r="L1088" s="19"/>
      <c r="M1088" s="106"/>
      <c r="T1088" s="107"/>
      <c r="AT1088" s="11" t="s">
        <v>89</v>
      </c>
      <c r="AU1088" s="11" t="s">
        <v>9</v>
      </c>
    </row>
    <row r="1089" spans="2:65" s="166" customFormat="1">
      <c r="B1089" s="167"/>
      <c r="D1089" s="103" t="s">
        <v>456</v>
      </c>
      <c r="E1089" s="168" t="s">
        <v>17</v>
      </c>
      <c r="F1089" s="169" t="s">
        <v>681</v>
      </c>
      <c r="H1089" s="168" t="s">
        <v>17</v>
      </c>
      <c r="I1089" s="170"/>
      <c r="L1089" s="167"/>
      <c r="M1089" s="171"/>
      <c r="T1089" s="172"/>
      <c r="AT1089" s="168" t="s">
        <v>456</v>
      </c>
      <c r="AU1089" s="168" t="s">
        <v>9</v>
      </c>
      <c r="AV1089" s="166" t="s">
        <v>82</v>
      </c>
      <c r="AW1089" s="166" t="s">
        <v>197</v>
      </c>
      <c r="AX1089" s="166" t="s">
        <v>78</v>
      </c>
      <c r="AY1089" s="168" t="s">
        <v>79</v>
      </c>
    </row>
    <row r="1090" spans="2:65" s="173" customFormat="1">
      <c r="B1090" s="174"/>
      <c r="D1090" s="103" t="s">
        <v>456</v>
      </c>
      <c r="E1090" s="175" t="s">
        <v>17</v>
      </c>
      <c r="F1090" s="176" t="s">
        <v>1580</v>
      </c>
      <c r="H1090" s="177">
        <v>47.6</v>
      </c>
      <c r="I1090" s="178"/>
      <c r="L1090" s="174"/>
      <c r="M1090" s="179"/>
      <c r="T1090" s="180"/>
      <c r="AT1090" s="175" t="s">
        <v>456</v>
      </c>
      <c r="AU1090" s="175" t="s">
        <v>9</v>
      </c>
      <c r="AV1090" s="173" t="s">
        <v>9</v>
      </c>
      <c r="AW1090" s="173" t="s">
        <v>197</v>
      </c>
      <c r="AX1090" s="173" t="s">
        <v>78</v>
      </c>
      <c r="AY1090" s="175" t="s">
        <v>79</v>
      </c>
    </row>
    <row r="1091" spans="2:65" s="166" customFormat="1">
      <c r="B1091" s="167"/>
      <c r="D1091" s="103" t="s">
        <v>456</v>
      </c>
      <c r="E1091" s="168" t="s">
        <v>17</v>
      </c>
      <c r="F1091" s="169" t="s">
        <v>1545</v>
      </c>
      <c r="H1091" s="168" t="s">
        <v>17</v>
      </c>
      <c r="I1091" s="170"/>
      <c r="L1091" s="167"/>
      <c r="M1091" s="171"/>
      <c r="T1091" s="172"/>
      <c r="AT1091" s="168" t="s">
        <v>456</v>
      </c>
      <c r="AU1091" s="168" t="s">
        <v>9</v>
      </c>
      <c r="AV1091" s="166" t="s">
        <v>82</v>
      </c>
      <c r="AW1091" s="166" t="s">
        <v>197</v>
      </c>
      <c r="AX1091" s="166" t="s">
        <v>78</v>
      </c>
      <c r="AY1091" s="168" t="s">
        <v>79</v>
      </c>
    </row>
    <row r="1092" spans="2:65" s="173" customFormat="1">
      <c r="B1092" s="174"/>
      <c r="D1092" s="103" t="s">
        <v>456</v>
      </c>
      <c r="E1092" s="175" t="s">
        <v>17</v>
      </c>
      <c r="F1092" s="176" t="s">
        <v>1580</v>
      </c>
      <c r="H1092" s="177">
        <v>47.6</v>
      </c>
      <c r="I1092" s="178"/>
      <c r="L1092" s="174"/>
      <c r="M1092" s="179"/>
      <c r="T1092" s="180"/>
      <c r="AT1092" s="175" t="s">
        <v>456</v>
      </c>
      <c r="AU1092" s="175" t="s">
        <v>9</v>
      </c>
      <c r="AV1092" s="173" t="s">
        <v>9</v>
      </c>
      <c r="AW1092" s="173" t="s">
        <v>197</v>
      </c>
      <c r="AX1092" s="173" t="s">
        <v>78</v>
      </c>
      <c r="AY1092" s="175" t="s">
        <v>79</v>
      </c>
    </row>
    <row r="1093" spans="2:65" s="166" customFormat="1">
      <c r="B1093" s="167"/>
      <c r="D1093" s="103" t="s">
        <v>456</v>
      </c>
      <c r="E1093" s="168" t="s">
        <v>17</v>
      </c>
      <c r="F1093" s="169" t="s">
        <v>1546</v>
      </c>
      <c r="H1093" s="168" t="s">
        <v>17</v>
      </c>
      <c r="I1093" s="170"/>
      <c r="L1093" s="167"/>
      <c r="M1093" s="171"/>
      <c r="T1093" s="172"/>
      <c r="AT1093" s="168" t="s">
        <v>456</v>
      </c>
      <c r="AU1093" s="168" t="s">
        <v>9</v>
      </c>
      <c r="AV1093" s="166" t="s">
        <v>82</v>
      </c>
      <c r="AW1093" s="166" t="s">
        <v>197</v>
      </c>
      <c r="AX1093" s="166" t="s">
        <v>78</v>
      </c>
      <c r="AY1093" s="168" t="s">
        <v>79</v>
      </c>
    </row>
    <row r="1094" spans="2:65" s="173" customFormat="1">
      <c r="B1094" s="174"/>
      <c r="D1094" s="103" t="s">
        <v>456</v>
      </c>
      <c r="E1094" s="175" t="s">
        <v>17</v>
      </c>
      <c r="F1094" s="176" t="s">
        <v>1580</v>
      </c>
      <c r="H1094" s="177">
        <v>47.6</v>
      </c>
      <c r="I1094" s="178"/>
      <c r="L1094" s="174"/>
      <c r="M1094" s="179"/>
      <c r="T1094" s="180"/>
      <c r="AT1094" s="175" t="s">
        <v>456</v>
      </c>
      <c r="AU1094" s="175" t="s">
        <v>9</v>
      </c>
      <c r="AV1094" s="173" t="s">
        <v>9</v>
      </c>
      <c r="AW1094" s="173" t="s">
        <v>197</v>
      </c>
      <c r="AX1094" s="173" t="s">
        <v>78</v>
      </c>
      <c r="AY1094" s="175" t="s">
        <v>79</v>
      </c>
    </row>
    <row r="1095" spans="2:65" s="166" customFormat="1">
      <c r="B1095" s="167"/>
      <c r="D1095" s="103" t="s">
        <v>456</v>
      </c>
      <c r="E1095" s="168" t="s">
        <v>17</v>
      </c>
      <c r="F1095" s="169" t="s">
        <v>1547</v>
      </c>
      <c r="H1095" s="168" t="s">
        <v>17</v>
      </c>
      <c r="I1095" s="170"/>
      <c r="L1095" s="167"/>
      <c r="M1095" s="171"/>
      <c r="T1095" s="172"/>
      <c r="AT1095" s="168" t="s">
        <v>456</v>
      </c>
      <c r="AU1095" s="168" t="s">
        <v>9</v>
      </c>
      <c r="AV1095" s="166" t="s">
        <v>82</v>
      </c>
      <c r="AW1095" s="166" t="s">
        <v>197</v>
      </c>
      <c r="AX1095" s="166" t="s">
        <v>78</v>
      </c>
      <c r="AY1095" s="168" t="s">
        <v>79</v>
      </c>
    </row>
    <row r="1096" spans="2:65" s="173" customFormat="1">
      <c r="B1096" s="174"/>
      <c r="D1096" s="103" t="s">
        <v>456</v>
      </c>
      <c r="E1096" s="175" t="s">
        <v>17</v>
      </c>
      <c r="F1096" s="176" t="s">
        <v>1580</v>
      </c>
      <c r="H1096" s="177">
        <v>47.6</v>
      </c>
      <c r="I1096" s="178"/>
      <c r="L1096" s="174"/>
      <c r="M1096" s="179"/>
      <c r="T1096" s="180"/>
      <c r="AT1096" s="175" t="s">
        <v>456</v>
      </c>
      <c r="AU1096" s="175" t="s">
        <v>9</v>
      </c>
      <c r="AV1096" s="173" t="s">
        <v>9</v>
      </c>
      <c r="AW1096" s="173" t="s">
        <v>197</v>
      </c>
      <c r="AX1096" s="173" t="s">
        <v>78</v>
      </c>
      <c r="AY1096" s="175" t="s">
        <v>79</v>
      </c>
    </row>
    <row r="1097" spans="2:65" s="181" customFormat="1">
      <c r="B1097" s="182"/>
      <c r="D1097" s="103" t="s">
        <v>456</v>
      </c>
      <c r="E1097" s="183" t="s">
        <v>17</v>
      </c>
      <c r="F1097" s="184" t="s">
        <v>491</v>
      </c>
      <c r="H1097" s="185">
        <v>190.4</v>
      </c>
      <c r="I1097" s="186"/>
      <c r="L1097" s="182"/>
      <c r="M1097" s="187"/>
      <c r="T1097" s="188"/>
      <c r="AT1097" s="183" t="s">
        <v>456</v>
      </c>
      <c r="AU1097" s="183" t="s">
        <v>9</v>
      </c>
      <c r="AV1097" s="181" t="s">
        <v>103</v>
      </c>
      <c r="AW1097" s="181" t="s">
        <v>197</v>
      </c>
      <c r="AX1097" s="181" t="s">
        <v>82</v>
      </c>
      <c r="AY1097" s="183" t="s">
        <v>79</v>
      </c>
    </row>
    <row r="1098" spans="2:65" s="77" customFormat="1" ht="22.9" customHeight="1">
      <c r="B1098" s="78"/>
      <c r="D1098" s="79" t="s">
        <v>74</v>
      </c>
      <c r="E1098" s="88" t="s">
        <v>1581</v>
      </c>
      <c r="F1098" s="88" t="s">
        <v>1582</v>
      </c>
      <c r="I1098" s="81"/>
      <c r="J1098" s="89">
        <f>BK1098</f>
        <v>0</v>
      </c>
      <c r="L1098" s="78"/>
      <c r="M1098" s="83"/>
      <c r="P1098" s="84">
        <f>SUM(P1099:P1102)</f>
        <v>0</v>
      </c>
      <c r="R1098" s="84">
        <f>SUM(R1099:R1102)</f>
        <v>0</v>
      </c>
      <c r="T1098" s="85">
        <f>SUM(T1099:T1102)</f>
        <v>0.1166754</v>
      </c>
      <c r="AR1098" s="79" t="s">
        <v>9</v>
      </c>
      <c r="AT1098" s="86" t="s">
        <v>74</v>
      </c>
      <c r="AU1098" s="86" t="s">
        <v>82</v>
      </c>
      <c r="AY1098" s="79" t="s">
        <v>79</v>
      </c>
      <c r="BK1098" s="87">
        <f>SUM(BK1099:BK1102)</f>
        <v>0</v>
      </c>
    </row>
    <row r="1099" spans="2:65" s="18" customFormat="1" ht="24.2" customHeight="1">
      <c r="B1099" s="19"/>
      <c r="C1099" s="90" t="s">
        <v>1583</v>
      </c>
      <c r="D1099" s="90" t="s">
        <v>83</v>
      </c>
      <c r="E1099" s="91" t="s">
        <v>1584</v>
      </c>
      <c r="F1099" s="92" t="s">
        <v>1585</v>
      </c>
      <c r="G1099" s="93" t="s">
        <v>452</v>
      </c>
      <c r="H1099" s="94">
        <v>11.93</v>
      </c>
      <c r="I1099" s="95"/>
      <c r="J1099" s="96">
        <f>ROUND(I1099*H1099,2)</f>
        <v>0</v>
      </c>
      <c r="K1099" s="92" t="s">
        <v>453</v>
      </c>
      <c r="L1099" s="19"/>
      <c r="M1099" s="97" t="s">
        <v>17</v>
      </c>
      <c r="N1099" s="98" t="s">
        <v>35</v>
      </c>
      <c r="P1099" s="99">
        <f>O1099*H1099</f>
        <v>0</v>
      </c>
      <c r="Q1099" s="99">
        <v>0</v>
      </c>
      <c r="R1099" s="99">
        <f>Q1099*H1099</f>
        <v>0</v>
      </c>
      <c r="S1099" s="99">
        <v>9.7800000000000005E-3</v>
      </c>
      <c r="T1099" s="100">
        <f>S1099*H1099</f>
        <v>0.1166754</v>
      </c>
      <c r="AR1099" s="101" t="s">
        <v>155</v>
      </c>
      <c r="AT1099" s="101" t="s">
        <v>83</v>
      </c>
      <c r="AU1099" s="101" t="s">
        <v>9</v>
      </c>
      <c r="AY1099" s="11" t="s">
        <v>79</v>
      </c>
      <c r="BE1099" s="102">
        <f>IF(N1099="základní",J1099,0)</f>
        <v>0</v>
      </c>
      <c r="BF1099" s="102">
        <f>IF(N1099="snížená",J1099,0)</f>
        <v>0</v>
      </c>
      <c r="BG1099" s="102">
        <f>IF(N1099="zákl. přenesená",J1099,0)</f>
        <v>0</v>
      </c>
      <c r="BH1099" s="102">
        <f>IF(N1099="sníž. přenesená",J1099,0)</f>
        <v>0</v>
      </c>
      <c r="BI1099" s="102">
        <f>IF(N1099="nulová",J1099,0)</f>
        <v>0</v>
      </c>
      <c r="BJ1099" s="11" t="s">
        <v>82</v>
      </c>
      <c r="BK1099" s="102">
        <f>ROUND(I1099*H1099,2)</f>
        <v>0</v>
      </c>
      <c r="BL1099" s="11" t="s">
        <v>155</v>
      </c>
      <c r="BM1099" s="101" t="s">
        <v>1586</v>
      </c>
    </row>
    <row r="1100" spans="2:65" s="18" customFormat="1" ht="19.5">
      <c r="B1100" s="19"/>
      <c r="D1100" s="103" t="s">
        <v>89</v>
      </c>
      <c r="F1100" s="104" t="s">
        <v>1587</v>
      </c>
      <c r="I1100" s="105"/>
      <c r="L1100" s="19"/>
      <c r="M1100" s="106"/>
      <c r="T1100" s="107"/>
      <c r="AT1100" s="11" t="s">
        <v>89</v>
      </c>
      <c r="AU1100" s="11" t="s">
        <v>9</v>
      </c>
    </row>
    <row r="1101" spans="2:65" s="166" customFormat="1">
      <c r="B1101" s="167"/>
      <c r="D1101" s="103" t="s">
        <v>456</v>
      </c>
      <c r="E1101" s="168" t="s">
        <v>17</v>
      </c>
      <c r="F1101" s="169" t="s">
        <v>1545</v>
      </c>
      <c r="H1101" s="168" t="s">
        <v>17</v>
      </c>
      <c r="I1101" s="170"/>
      <c r="L1101" s="167"/>
      <c r="M1101" s="171"/>
      <c r="T1101" s="172"/>
      <c r="AT1101" s="168" t="s">
        <v>456</v>
      </c>
      <c r="AU1101" s="168" t="s">
        <v>9</v>
      </c>
      <c r="AV1101" s="166" t="s">
        <v>82</v>
      </c>
      <c r="AW1101" s="166" t="s">
        <v>197</v>
      </c>
      <c r="AX1101" s="166" t="s">
        <v>78</v>
      </c>
      <c r="AY1101" s="168" t="s">
        <v>79</v>
      </c>
    </row>
    <row r="1102" spans="2:65" s="173" customFormat="1">
      <c r="B1102" s="174"/>
      <c r="D1102" s="103" t="s">
        <v>456</v>
      </c>
      <c r="E1102" s="175" t="s">
        <v>17</v>
      </c>
      <c r="F1102" s="176" t="s">
        <v>1588</v>
      </c>
      <c r="H1102" s="177">
        <v>11.93</v>
      </c>
      <c r="I1102" s="178"/>
      <c r="L1102" s="174"/>
      <c r="M1102" s="179"/>
      <c r="T1102" s="180"/>
      <c r="AT1102" s="175" t="s">
        <v>456</v>
      </c>
      <c r="AU1102" s="175" t="s">
        <v>9</v>
      </c>
      <c r="AV1102" s="173" t="s">
        <v>9</v>
      </c>
      <c r="AW1102" s="173" t="s">
        <v>197</v>
      </c>
      <c r="AX1102" s="173" t="s">
        <v>82</v>
      </c>
      <c r="AY1102" s="175" t="s">
        <v>79</v>
      </c>
    </row>
    <row r="1103" spans="2:65" s="77" customFormat="1" ht="22.9" customHeight="1">
      <c r="B1103" s="78"/>
      <c r="D1103" s="79" t="s">
        <v>74</v>
      </c>
      <c r="E1103" s="88" t="s">
        <v>1589</v>
      </c>
      <c r="F1103" s="88" t="s">
        <v>1590</v>
      </c>
      <c r="I1103" s="81"/>
      <c r="J1103" s="89">
        <f>BK1103</f>
        <v>0</v>
      </c>
      <c r="L1103" s="78"/>
      <c r="M1103" s="83"/>
      <c r="P1103" s="84">
        <f>SUM(P1104:P1169)</f>
        <v>0</v>
      </c>
      <c r="R1103" s="84">
        <f>SUM(R1104:R1169)</f>
        <v>152.63413789169999</v>
      </c>
      <c r="T1103" s="85">
        <f>SUM(T1104:T1169)</f>
        <v>2.9393190700000003</v>
      </c>
      <c r="AR1103" s="79" t="s">
        <v>9</v>
      </c>
      <c r="AT1103" s="86" t="s">
        <v>74</v>
      </c>
      <c r="AU1103" s="86" t="s">
        <v>82</v>
      </c>
      <c r="AY1103" s="79" t="s">
        <v>79</v>
      </c>
      <c r="BK1103" s="87">
        <f>SUM(BK1104:BK1169)</f>
        <v>0</v>
      </c>
    </row>
    <row r="1104" spans="2:65" s="18" customFormat="1" ht="24.2" customHeight="1">
      <c r="B1104" s="19"/>
      <c r="C1104" s="90" t="s">
        <v>1591</v>
      </c>
      <c r="D1104" s="90" t="s">
        <v>83</v>
      </c>
      <c r="E1104" s="91" t="s">
        <v>1592</v>
      </c>
      <c r="F1104" s="92" t="s">
        <v>1593</v>
      </c>
      <c r="G1104" s="93" t="s">
        <v>452</v>
      </c>
      <c r="H1104" s="94">
        <v>85.54</v>
      </c>
      <c r="I1104" s="95"/>
      <c r="J1104" s="96">
        <f>ROUND(I1104*H1104,2)</f>
        <v>0</v>
      </c>
      <c r="K1104" s="92" t="s">
        <v>453</v>
      </c>
      <c r="L1104" s="19"/>
      <c r="M1104" s="97" t="s">
        <v>17</v>
      </c>
      <c r="N1104" s="98" t="s">
        <v>35</v>
      </c>
      <c r="P1104" s="99">
        <f>O1104*H1104</f>
        <v>0</v>
      </c>
      <c r="Q1104" s="99">
        <v>0</v>
      </c>
      <c r="R1104" s="99">
        <f>Q1104*H1104</f>
        <v>0</v>
      </c>
      <c r="S1104" s="99">
        <v>1.7250000000000001E-2</v>
      </c>
      <c r="T1104" s="100">
        <f>S1104*H1104</f>
        <v>1.4755650000000002</v>
      </c>
      <c r="AR1104" s="101" t="s">
        <v>155</v>
      </c>
      <c r="AT1104" s="101" t="s">
        <v>83</v>
      </c>
      <c r="AU1104" s="101" t="s">
        <v>9</v>
      </c>
      <c r="AY1104" s="11" t="s">
        <v>79</v>
      </c>
      <c r="BE1104" s="102">
        <f>IF(N1104="základní",J1104,0)</f>
        <v>0</v>
      </c>
      <c r="BF1104" s="102">
        <f>IF(N1104="snížená",J1104,0)</f>
        <v>0</v>
      </c>
      <c r="BG1104" s="102">
        <f>IF(N1104="zákl. přenesená",J1104,0)</f>
        <v>0</v>
      </c>
      <c r="BH1104" s="102">
        <f>IF(N1104="sníž. přenesená",J1104,0)</f>
        <v>0</v>
      </c>
      <c r="BI1104" s="102">
        <f>IF(N1104="nulová",J1104,0)</f>
        <v>0</v>
      </c>
      <c r="BJ1104" s="11" t="s">
        <v>82</v>
      </c>
      <c r="BK1104" s="102">
        <f>ROUND(I1104*H1104,2)</f>
        <v>0</v>
      </c>
      <c r="BL1104" s="11" t="s">
        <v>155</v>
      </c>
      <c r="BM1104" s="101" t="s">
        <v>1594</v>
      </c>
    </row>
    <row r="1105" spans="2:65" s="18" customFormat="1" ht="29.25">
      <c r="B1105" s="19"/>
      <c r="D1105" s="103" t="s">
        <v>89</v>
      </c>
      <c r="F1105" s="104" t="s">
        <v>1595</v>
      </c>
      <c r="I1105" s="105"/>
      <c r="L1105" s="19"/>
      <c r="M1105" s="106"/>
      <c r="T1105" s="107"/>
      <c r="AT1105" s="11" t="s">
        <v>89</v>
      </c>
      <c r="AU1105" s="11" t="s">
        <v>9</v>
      </c>
    </row>
    <row r="1106" spans="2:65" s="166" customFormat="1">
      <c r="B1106" s="167"/>
      <c r="D1106" s="103" t="s">
        <v>456</v>
      </c>
      <c r="E1106" s="168" t="s">
        <v>17</v>
      </c>
      <c r="F1106" s="169" t="s">
        <v>1101</v>
      </c>
      <c r="H1106" s="168" t="s">
        <v>17</v>
      </c>
      <c r="I1106" s="170"/>
      <c r="L1106" s="167"/>
      <c r="M1106" s="171"/>
      <c r="T1106" s="172"/>
      <c r="AT1106" s="168" t="s">
        <v>456</v>
      </c>
      <c r="AU1106" s="168" t="s">
        <v>9</v>
      </c>
      <c r="AV1106" s="166" t="s">
        <v>82</v>
      </c>
      <c r="AW1106" s="166" t="s">
        <v>197</v>
      </c>
      <c r="AX1106" s="166" t="s">
        <v>78</v>
      </c>
      <c r="AY1106" s="168" t="s">
        <v>79</v>
      </c>
    </row>
    <row r="1107" spans="2:65" s="173" customFormat="1">
      <c r="B1107" s="174"/>
      <c r="D1107" s="103" t="s">
        <v>456</v>
      </c>
      <c r="E1107" s="175" t="s">
        <v>17</v>
      </c>
      <c r="F1107" s="176" t="s">
        <v>1596</v>
      </c>
      <c r="H1107" s="177">
        <v>85.54</v>
      </c>
      <c r="I1107" s="178"/>
      <c r="L1107" s="174"/>
      <c r="M1107" s="179"/>
      <c r="T1107" s="180"/>
      <c r="AT1107" s="175" t="s">
        <v>456</v>
      </c>
      <c r="AU1107" s="175" t="s">
        <v>9</v>
      </c>
      <c r="AV1107" s="173" t="s">
        <v>9</v>
      </c>
      <c r="AW1107" s="173" t="s">
        <v>197</v>
      </c>
      <c r="AX1107" s="173" t="s">
        <v>82</v>
      </c>
      <c r="AY1107" s="175" t="s">
        <v>79</v>
      </c>
    </row>
    <row r="1108" spans="2:65" s="18" customFormat="1" ht="24.2" customHeight="1">
      <c r="B1108" s="19"/>
      <c r="C1108" s="90" t="s">
        <v>1597</v>
      </c>
      <c r="D1108" s="90" t="s">
        <v>83</v>
      </c>
      <c r="E1108" s="91" t="s">
        <v>1598</v>
      </c>
      <c r="F1108" s="92" t="s">
        <v>1599</v>
      </c>
      <c r="G1108" s="93" t="s">
        <v>452</v>
      </c>
      <c r="H1108" s="94">
        <v>126.65</v>
      </c>
      <c r="I1108" s="95"/>
      <c r="J1108" s="96">
        <f>ROUND(I1108*H1108,2)</f>
        <v>0</v>
      </c>
      <c r="K1108" s="92" t="s">
        <v>453</v>
      </c>
      <c r="L1108" s="19"/>
      <c r="M1108" s="97" t="s">
        <v>17</v>
      </c>
      <c r="N1108" s="98" t="s">
        <v>35</v>
      </c>
      <c r="P1108" s="99">
        <f>O1108*H1108</f>
        <v>0</v>
      </c>
      <c r="Q1108" s="99">
        <v>0</v>
      </c>
      <c r="R1108" s="99">
        <f>Q1108*H1108</f>
        <v>0</v>
      </c>
      <c r="S1108" s="99">
        <v>1.065E-2</v>
      </c>
      <c r="T1108" s="100">
        <f>S1108*H1108</f>
        <v>1.3488225</v>
      </c>
      <c r="AR1108" s="101" t="s">
        <v>155</v>
      </c>
      <c r="AT1108" s="101" t="s">
        <v>83</v>
      </c>
      <c r="AU1108" s="101" t="s">
        <v>9</v>
      </c>
      <c r="AY1108" s="11" t="s">
        <v>79</v>
      </c>
      <c r="BE1108" s="102">
        <f>IF(N1108="základní",J1108,0)</f>
        <v>0</v>
      </c>
      <c r="BF1108" s="102">
        <f>IF(N1108="snížená",J1108,0)</f>
        <v>0</v>
      </c>
      <c r="BG1108" s="102">
        <f>IF(N1108="zákl. přenesená",J1108,0)</f>
        <v>0</v>
      </c>
      <c r="BH1108" s="102">
        <f>IF(N1108="sníž. přenesená",J1108,0)</f>
        <v>0</v>
      </c>
      <c r="BI1108" s="102">
        <f>IF(N1108="nulová",J1108,0)</f>
        <v>0</v>
      </c>
      <c r="BJ1108" s="11" t="s">
        <v>82</v>
      </c>
      <c r="BK1108" s="102">
        <f>ROUND(I1108*H1108,2)</f>
        <v>0</v>
      </c>
      <c r="BL1108" s="11" t="s">
        <v>155</v>
      </c>
      <c r="BM1108" s="101" t="s">
        <v>1600</v>
      </c>
    </row>
    <row r="1109" spans="2:65" s="18" customFormat="1" ht="19.5">
      <c r="B1109" s="19"/>
      <c r="D1109" s="103" t="s">
        <v>89</v>
      </c>
      <c r="F1109" s="104" t="s">
        <v>1601</v>
      </c>
      <c r="I1109" s="105"/>
      <c r="L1109" s="19"/>
      <c r="M1109" s="106"/>
      <c r="T1109" s="107"/>
      <c r="AT1109" s="11" t="s">
        <v>89</v>
      </c>
      <c r="AU1109" s="11" t="s">
        <v>9</v>
      </c>
    </row>
    <row r="1110" spans="2:65" s="173" customFormat="1">
      <c r="B1110" s="174"/>
      <c r="D1110" s="103" t="s">
        <v>456</v>
      </c>
      <c r="E1110" s="175" t="s">
        <v>17</v>
      </c>
      <c r="F1110" s="176" t="s">
        <v>275</v>
      </c>
      <c r="H1110" s="177">
        <v>126.65</v>
      </c>
      <c r="I1110" s="178"/>
      <c r="L1110" s="174"/>
      <c r="M1110" s="179"/>
      <c r="T1110" s="180"/>
      <c r="AT1110" s="175" t="s">
        <v>456</v>
      </c>
      <c r="AU1110" s="175" t="s">
        <v>9</v>
      </c>
      <c r="AV1110" s="173" t="s">
        <v>9</v>
      </c>
      <c r="AW1110" s="173" t="s">
        <v>197</v>
      </c>
      <c r="AX1110" s="173" t="s">
        <v>82</v>
      </c>
      <c r="AY1110" s="175" t="s">
        <v>79</v>
      </c>
    </row>
    <row r="1111" spans="2:65" s="18" customFormat="1" ht="24.2" customHeight="1">
      <c r="B1111" s="19"/>
      <c r="C1111" s="90" t="s">
        <v>1602</v>
      </c>
      <c r="D1111" s="90" t="s">
        <v>83</v>
      </c>
      <c r="E1111" s="91" t="s">
        <v>1603</v>
      </c>
      <c r="F1111" s="92" t="s">
        <v>1604</v>
      </c>
      <c r="G1111" s="93" t="s">
        <v>452</v>
      </c>
      <c r="H1111" s="94">
        <v>11.191000000000001</v>
      </c>
      <c r="I1111" s="95"/>
      <c r="J1111" s="96">
        <f>ROUND(I1111*H1111,2)</f>
        <v>0</v>
      </c>
      <c r="K1111" s="92" t="s">
        <v>453</v>
      </c>
      <c r="L1111" s="19"/>
      <c r="M1111" s="97" t="s">
        <v>17</v>
      </c>
      <c r="N1111" s="98" t="s">
        <v>35</v>
      </c>
      <c r="P1111" s="99">
        <f>O1111*H1111</f>
        <v>0</v>
      </c>
      <c r="Q1111" s="99">
        <v>0</v>
      </c>
      <c r="R1111" s="99">
        <f>Q1111*H1111</f>
        <v>0</v>
      </c>
      <c r="S1111" s="99">
        <v>1.027E-2</v>
      </c>
      <c r="T1111" s="100">
        <f>S1111*H1111</f>
        <v>0.11493157</v>
      </c>
      <c r="AR1111" s="101" t="s">
        <v>155</v>
      </c>
      <c r="AT1111" s="101" t="s">
        <v>83</v>
      </c>
      <c r="AU1111" s="101" t="s">
        <v>9</v>
      </c>
      <c r="AY1111" s="11" t="s">
        <v>79</v>
      </c>
      <c r="BE1111" s="102">
        <f>IF(N1111="základní",J1111,0)</f>
        <v>0</v>
      </c>
      <c r="BF1111" s="102">
        <f>IF(N1111="snížená",J1111,0)</f>
        <v>0</v>
      </c>
      <c r="BG1111" s="102">
        <f>IF(N1111="zákl. přenesená",J1111,0)</f>
        <v>0</v>
      </c>
      <c r="BH1111" s="102">
        <f>IF(N1111="sníž. přenesená",J1111,0)</f>
        <v>0</v>
      </c>
      <c r="BI1111" s="102">
        <f>IF(N1111="nulová",J1111,0)</f>
        <v>0</v>
      </c>
      <c r="BJ1111" s="11" t="s">
        <v>82</v>
      </c>
      <c r="BK1111" s="102">
        <f>ROUND(I1111*H1111,2)</f>
        <v>0</v>
      </c>
      <c r="BL1111" s="11" t="s">
        <v>155</v>
      </c>
      <c r="BM1111" s="101" t="s">
        <v>1605</v>
      </c>
    </row>
    <row r="1112" spans="2:65" s="18" customFormat="1">
      <c r="B1112" s="19"/>
      <c r="D1112" s="103" t="s">
        <v>89</v>
      </c>
      <c r="F1112" s="104" t="s">
        <v>1604</v>
      </c>
      <c r="I1112" s="105"/>
      <c r="L1112" s="19"/>
      <c r="M1112" s="106"/>
      <c r="T1112" s="107"/>
      <c r="AT1112" s="11" t="s">
        <v>89</v>
      </c>
      <c r="AU1112" s="11" t="s">
        <v>9</v>
      </c>
    </row>
    <row r="1113" spans="2:65" s="166" customFormat="1">
      <c r="B1113" s="167"/>
      <c r="D1113" s="103" t="s">
        <v>456</v>
      </c>
      <c r="E1113" s="168" t="s">
        <v>17</v>
      </c>
      <c r="F1113" s="169" t="s">
        <v>1546</v>
      </c>
      <c r="H1113" s="168" t="s">
        <v>17</v>
      </c>
      <c r="I1113" s="170"/>
      <c r="L1113" s="167"/>
      <c r="M1113" s="171"/>
      <c r="T1113" s="172"/>
      <c r="AT1113" s="168" t="s">
        <v>456</v>
      </c>
      <c r="AU1113" s="168" t="s">
        <v>9</v>
      </c>
      <c r="AV1113" s="166" t="s">
        <v>82</v>
      </c>
      <c r="AW1113" s="166" t="s">
        <v>197</v>
      </c>
      <c r="AX1113" s="166" t="s">
        <v>78</v>
      </c>
      <c r="AY1113" s="168" t="s">
        <v>79</v>
      </c>
    </row>
    <row r="1114" spans="2:65" s="173" customFormat="1">
      <c r="B1114" s="174"/>
      <c r="D1114" s="103" t="s">
        <v>456</v>
      </c>
      <c r="E1114" s="175" t="s">
        <v>17</v>
      </c>
      <c r="F1114" s="176" t="s">
        <v>1606</v>
      </c>
      <c r="H1114" s="177">
        <v>11.191000000000001</v>
      </c>
      <c r="I1114" s="178"/>
      <c r="L1114" s="174"/>
      <c r="M1114" s="179"/>
      <c r="T1114" s="180"/>
      <c r="AT1114" s="175" t="s">
        <v>456</v>
      </c>
      <c r="AU1114" s="175" t="s">
        <v>9</v>
      </c>
      <c r="AV1114" s="173" t="s">
        <v>9</v>
      </c>
      <c r="AW1114" s="173" t="s">
        <v>197</v>
      </c>
      <c r="AX1114" s="173" t="s">
        <v>82</v>
      </c>
      <c r="AY1114" s="175" t="s">
        <v>79</v>
      </c>
    </row>
    <row r="1115" spans="2:65" s="18" customFormat="1" ht="24.2" customHeight="1">
      <c r="B1115" s="19"/>
      <c r="C1115" s="90" t="s">
        <v>1607</v>
      </c>
      <c r="D1115" s="90" t="s">
        <v>83</v>
      </c>
      <c r="E1115" s="91" t="s">
        <v>1608</v>
      </c>
      <c r="F1115" s="92" t="s">
        <v>1609</v>
      </c>
      <c r="G1115" s="93" t="s">
        <v>452</v>
      </c>
      <c r="H1115" s="94">
        <v>174.80799999999999</v>
      </c>
      <c r="I1115" s="95"/>
      <c r="J1115" s="96">
        <f>ROUND(I1115*H1115,2)</f>
        <v>0</v>
      </c>
      <c r="K1115" s="92" t="s">
        <v>17</v>
      </c>
      <c r="L1115" s="19"/>
      <c r="M1115" s="97" t="s">
        <v>17</v>
      </c>
      <c r="N1115" s="98" t="s">
        <v>35</v>
      </c>
      <c r="P1115" s="99">
        <f>O1115*H1115</f>
        <v>0</v>
      </c>
      <c r="Q1115" s="99">
        <v>4.2483600000000003E-2</v>
      </c>
      <c r="R1115" s="99">
        <f>Q1115*H1115</f>
        <v>7.4264731488000004</v>
      </c>
      <c r="S1115" s="99">
        <v>0</v>
      </c>
      <c r="T1115" s="100">
        <f>S1115*H1115</f>
        <v>0</v>
      </c>
      <c r="AR1115" s="101" t="s">
        <v>155</v>
      </c>
      <c r="AT1115" s="101" t="s">
        <v>83</v>
      </c>
      <c r="AU1115" s="101" t="s">
        <v>9</v>
      </c>
      <c r="AY1115" s="11" t="s">
        <v>79</v>
      </c>
      <c r="BE1115" s="102">
        <f>IF(N1115="základní",J1115,0)</f>
        <v>0</v>
      </c>
      <c r="BF1115" s="102">
        <f>IF(N1115="snížená",J1115,0)</f>
        <v>0</v>
      </c>
      <c r="BG1115" s="102">
        <f>IF(N1115="zákl. přenesená",J1115,0)</f>
        <v>0</v>
      </c>
      <c r="BH1115" s="102">
        <f>IF(N1115="sníž. přenesená",J1115,0)</f>
        <v>0</v>
      </c>
      <c r="BI1115" s="102">
        <f>IF(N1115="nulová",J1115,0)</f>
        <v>0</v>
      </c>
      <c r="BJ1115" s="11" t="s">
        <v>82</v>
      </c>
      <c r="BK1115" s="102">
        <f>ROUND(I1115*H1115,2)</f>
        <v>0</v>
      </c>
      <c r="BL1115" s="11" t="s">
        <v>155</v>
      </c>
      <c r="BM1115" s="101" t="s">
        <v>1610</v>
      </c>
    </row>
    <row r="1116" spans="2:65" s="18" customFormat="1" ht="19.5">
      <c r="B1116" s="19"/>
      <c r="D1116" s="103" t="s">
        <v>89</v>
      </c>
      <c r="F1116" s="104" t="s">
        <v>1609</v>
      </c>
      <c r="I1116" s="105"/>
      <c r="L1116" s="19"/>
      <c r="M1116" s="106"/>
      <c r="T1116" s="107"/>
      <c r="AT1116" s="11" t="s">
        <v>89</v>
      </c>
      <c r="AU1116" s="11" t="s">
        <v>9</v>
      </c>
    </row>
    <row r="1117" spans="2:65" s="173" customFormat="1">
      <c r="B1117" s="174"/>
      <c r="D1117" s="103" t="s">
        <v>456</v>
      </c>
      <c r="E1117" s="175" t="s">
        <v>17</v>
      </c>
      <c r="F1117" s="176" t="s">
        <v>332</v>
      </c>
      <c r="H1117" s="177">
        <v>174.80799999999999</v>
      </c>
      <c r="I1117" s="178"/>
      <c r="L1117" s="174"/>
      <c r="M1117" s="179"/>
      <c r="T1117" s="180"/>
      <c r="AT1117" s="175" t="s">
        <v>456</v>
      </c>
      <c r="AU1117" s="175" t="s">
        <v>9</v>
      </c>
      <c r="AV1117" s="173" t="s">
        <v>9</v>
      </c>
      <c r="AW1117" s="173" t="s">
        <v>197</v>
      </c>
      <c r="AX1117" s="173" t="s">
        <v>82</v>
      </c>
      <c r="AY1117" s="175" t="s">
        <v>79</v>
      </c>
    </row>
    <row r="1118" spans="2:65" s="18" customFormat="1" ht="24.2" customHeight="1">
      <c r="B1118" s="19"/>
      <c r="C1118" s="90" t="s">
        <v>1611</v>
      </c>
      <c r="D1118" s="90" t="s">
        <v>83</v>
      </c>
      <c r="E1118" s="91" t="s">
        <v>1612</v>
      </c>
      <c r="F1118" s="92" t="s">
        <v>1613</v>
      </c>
      <c r="G1118" s="93" t="s">
        <v>452</v>
      </c>
      <c r="H1118" s="94">
        <v>64.257000000000005</v>
      </c>
      <c r="I1118" s="95"/>
      <c r="J1118" s="96">
        <f>ROUND(I1118*H1118,2)</f>
        <v>0</v>
      </c>
      <c r="K1118" s="92" t="s">
        <v>17</v>
      </c>
      <c r="L1118" s="19"/>
      <c r="M1118" s="97" t="s">
        <v>17</v>
      </c>
      <c r="N1118" s="98" t="s">
        <v>35</v>
      </c>
      <c r="P1118" s="99">
        <f>O1118*H1118</f>
        <v>0</v>
      </c>
      <c r="Q1118" s="99">
        <v>4.6960000000000002E-2</v>
      </c>
      <c r="R1118" s="99">
        <f>Q1118*H1118</f>
        <v>3.0175087200000004</v>
      </c>
      <c r="S1118" s="99">
        <v>0</v>
      </c>
      <c r="T1118" s="100">
        <f>S1118*H1118</f>
        <v>0</v>
      </c>
      <c r="AR1118" s="101" t="s">
        <v>155</v>
      </c>
      <c r="AT1118" s="101" t="s">
        <v>83</v>
      </c>
      <c r="AU1118" s="101" t="s">
        <v>9</v>
      </c>
      <c r="AY1118" s="11" t="s">
        <v>79</v>
      </c>
      <c r="BE1118" s="102">
        <f>IF(N1118="základní",J1118,0)</f>
        <v>0</v>
      </c>
      <c r="BF1118" s="102">
        <f>IF(N1118="snížená",J1118,0)</f>
        <v>0</v>
      </c>
      <c r="BG1118" s="102">
        <f>IF(N1118="zákl. přenesená",J1118,0)</f>
        <v>0</v>
      </c>
      <c r="BH1118" s="102">
        <f>IF(N1118="sníž. přenesená",J1118,0)</f>
        <v>0</v>
      </c>
      <c r="BI1118" s="102">
        <f>IF(N1118="nulová",J1118,0)</f>
        <v>0</v>
      </c>
      <c r="BJ1118" s="11" t="s">
        <v>82</v>
      </c>
      <c r="BK1118" s="102">
        <f>ROUND(I1118*H1118,2)</f>
        <v>0</v>
      </c>
      <c r="BL1118" s="11" t="s">
        <v>155</v>
      </c>
      <c r="BM1118" s="101" t="s">
        <v>1614</v>
      </c>
    </row>
    <row r="1119" spans="2:65" s="18" customFormat="1" ht="19.5">
      <c r="B1119" s="19"/>
      <c r="D1119" s="103" t="s">
        <v>89</v>
      </c>
      <c r="F1119" s="104" t="s">
        <v>1613</v>
      </c>
      <c r="I1119" s="105"/>
      <c r="L1119" s="19"/>
      <c r="M1119" s="106"/>
      <c r="T1119" s="107"/>
      <c r="AT1119" s="11" t="s">
        <v>89</v>
      </c>
      <c r="AU1119" s="11" t="s">
        <v>9</v>
      </c>
    </row>
    <row r="1120" spans="2:65" s="173" customFormat="1">
      <c r="B1120" s="174"/>
      <c r="D1120" s="103" t="s">
        <v>456</v>
      </c>
      <c r="E1120" s="175" t="s">
        <v>17</v>
      </c>
      <c r="F1120" s="176" t="s">
        <v>335</v>
      </c>
      <c r="H1120" s="177">
        <v>64.257000000000005</v>
      </c>
      <c r="I1120" s="178"/>
      <c r="L1120" s="174"/>
      <c r="M1120" s="179"/>
      <c r="T1120" s="180"/>
      <c r="AT1120" s="175" t="s">
        <v>456</v>
      </c>
      <c r="AU1120" s="175" t="s">
        <v>9</v>
      </c>
      <c r="AV1120" s="173" t="s">
        <v>9</v>
      </c>
      <c r="AW1120" s="173" t="s">
        <v>197</v>
      </c>
      <c r="AX1120" s="173" t="s">
        <v>82</v>
      </c>
      <c r="AY1120" s="175" t="s">
        <v>79</v>
      </c>
    </row>
    <row r="1121" spans="2:65" s="18" customFormat="1" ht="24.2" customHeight="1">
      <c r="B1121" s="19"/>
      <c r="C1121" s="90" t="s">
        <v>1615</v>
      </c>
      <c r="D1121" s="90" t="s">
        <v>83</v>
      </c>
      <c r="E1121" s="91" t="s">
        <v>1616</v>
      </c>
      <c r="F1121" s="92" t="s">
        <v>1617</v>
      </c>
      <c r="G1121" s="93" t="s">
        <v>452</v>
      </c>
      <c r="H1121" s="94">
        <v>1252.8050000000001</v>
      </c>
      <c r="I1121" s="95"/>
      <c r="J1121" s="96">
        <f>ROUND(I1121*H1121,2)</f>
        <v>0</v>
      </c>
      <c r="K1121" s="92" t="s">
        <v>453</v>
      </c>
      <c r="L1121" s="19"/>
      <c r="M1121" s="97" t="s">
        <v>17</v>
      </c>
      <c r="N1121" s="98" t="s">
        <v>35</v>
      </c>
      <c r="P1121" s="99">
        <f>O1121*H1121</f>
        <v>0</v>
      </c>
      <c r="Q1121" s="99">
        <v>5.3407099999999999E-2</v>
      </c>
      <c r="R1121" s="99">
        <f>Q1121*H1121</f>
        <v>66.908681915499997</v>
      </c>
      <c r="S1121" s="99">
        <v>0</v>
      </c>
      <c r="T1121" s="100">
        <f>S1121*H1121</f>
        <v>0</v>
      </c>
      <c r="AR1121" s="101" t="s">
        <v>155</v>
      </c>
      <c r="AT1121" s="101" t="s">
        <v>83</v>
      </c>
      <c r="AU1121" s="101" t="s">
        <v>9</v>
      </c>
      <c r="AY1121" s="11" t="s">
        <v>79</v>
      </c>
      <c r="BE1121" s="102">
        <f>IF(N1121="základní",J1121,0)</f>
        <v>0</v>
      </c>
      <c r="BF1121" s="102">
        <f>IF(N1121="snížená",J1121,0)</f>
        <v>0</v>
      </c>
      <c r="BG1121" s="102">
        <f>IF(N1121="zákl. přenesená",J1121,0)</f>
        <v>0</v>
      </c>
      <c r="BH1121" s="102">
        <f>IF(N1121="sníž. přenesená",J1121,0)</f>
        <v>0</v>
      </c>
      <c r="BI1121" s="102">
        <f>IF(N1121="nulová",J1121,0)</f>
        <v>0</v>
      </c>
      <c r="BJ1121" s="11" t="s">
        <v>82</v>
      </c>
      <c r="BK1121" s="102">
        <f>ROUND(I1121*H1121,2)</f>
        <v>0</v>
      </c>
      <c r="BL1121" s="11" t="s">
        <v>155</v>
      </c>
      <c r="BM1121" s="101" t="s">
        <v>1618</v>
      </c>
    </row>
    <row r="1122" spans="2:65" s="18" customFormat="1" ht="39">
      <c r="B1122" s="19"/>
      <c r="D1122" s="103" t="s">
        <v>89</v>
      </c>
      <c r="F1122" s="104" t="s">
        <v>1619</v>
      </c>
      <c r="I1122" s="105"/>
      <c r="L1122" s="19"/>
      <c r="M1122" s="106"/>
      <c r="T1122" s="107"/>
      <c r="AT1122" s="11" t="s">
        <v>89</v>
      </c>
      <c r="AU1122" s="11" t="s">
        <v>9</v>
      </c>
    </row>
    <row r="1123" spans="2:65" s="173" customFormat="1">
      <c r="B1123" s="174"/>
      <c r="D1123" s="103" t="s">
        <v>456</v>
      </c>
      <c r="E1123" s="175" t="s">
        <v>17</v>
      </c>
      <c r="F1123" s="176" t="s">
        <v>323</v>
      </c>
      <c r="H1123" s="177">
        <v>1252.8050000000001</v>
      </c>
      <c r="I1123" s="178"/>
      <c r="L1123" s="174"/>
      <c r="M1123" s="179"/>
      <c r="T1123" s="180"/>
      <c r="AT1123" s="175" t="s">
        <v>456</v>
      </c>
      <c r="AU1123" s="175" t="s">
        <v>9</v>
      </c>
      <c r="AV1123" s="173" t="s">
        <v>9</v>
      </c>
      <c r="AW1123" s="173" t="s">
        <v>197</v>
      </c>
      <c r="AX1123" s="173" t="s">
        <v>82</v>
      </c>
      <c r="AY1123" s="175" t="s">
        <v>79</v>
      </c>
    </row>
    <row r="1124" spans="2:65" s="18" customFormat="1" ht="33" customHeight="1">
      <c r="B1124" s="19"/>
      <c r="C1124" s="90" t="s">
        <v>1620</v>
      </c>
      <c r="D1124" s="90" t="s">
        <v>83</v>
      </c>
      <c r="E1124" s="91" t="s">
        <v>1621</v>
      </c>
      <c r="F1124" s="92" t="s">
        <v>1622</v>
      </c>
      <c r="G1124" s="93" t="s">
        <v>452</v>
      </c>
      <c r="H1124" s="94">
        <v>619.6</v>
      </c>
      <c r="I1124" s="95"/>
      <c r="J1124" s="96">
        <f>ROUND(I1124*H1124,2)</f>
        <v>0</v>
      </c>
      <c r="K1124" s="92" t="s">
        <v>453</v>
      </c>
      <c r="L1124" s="19"/>
      <c r="M1124" s="97" t="s">
        <v>17</v>
      </c>
      <c r="N1124" s="98" t="s">
        <v>35</v>
      </c>
      <c r="P1124" s="99">
        <f>O1124*H1124</f>
        <v>0</v>
      </c>
      <c r="Q1124" s="99">
        <v>5.3530000000000001E-2</v>
      </c>
      <c r="R1124" s="99">
        <f>Q1124*H1124</f>
        <v>33.167188000000003</v>
      </c>
      <c r="S1124" s="99">
        <v>0</v>
      </c>
      <c r="T1124" s="100">
        <f>S1124*H1124</f>
        <v>0</v>
      </c>
      <c r="AR1124" s="101" t="s">
        <v>155</v>
      </c>
      <c r="AT1124" s="101" t="s">
        <v>83</v>
      </c>
      <c r="AU1124" s="101" t="s">
        <v>9</v>
      </c>
      <c r="AY1124" s="11" t="s">
        <v>79</v>
      </c>
      <c r="BE1124" s="102">
        <f>IF(N1124="základní",J1124,0)</f>
        <v>0</v>
      </c>
      <c r="BF1124" s="102">
        <f>IF(N1124="snížená",J1124,0)</f>
        <v>0</v>
      </c>
      <c r="BG1124" s="102">
        <f>IF(N1124="zákl. přenesená",J1124,0)</f>
        <v>0</v>
      </c>
      <c r="BH1124" s="102">
        <f>IF(N1124="sníž. přenesená",J1124,0)</f>
        <v>0</v>
      </c>
      <c r="BI1124" s="102">
        <f>IF(N1124="nulová",J1124,0)</f>
        <v>0</v>
      </c>
      <c r="BJ1124" s="11" t="s">
        <v>82</v>
      </c>
      <c r="BK1124" s="102">
        <f>ROUND(I1124*H1124,2)</f>
        <v>0</v>
      </c>
      <c r="BL1124" s="11" t="s">
        <v>155</v>
      </c>
      <c r="BM1124" s="101" t="s">
        <v>1623</v>
      </c>
    </row>
    <row r="1125" spans="2:65" s="18" customFormat="1" ht="39">
      <c r="B1125" s="19"/>
      <c r="D1125" s="103" t="s">
        <v>89</v>
      </c>
      <c r="F1125" s="104" t="s">
        <v>1624</v>
      </c>
      <c r="I1125" s="105"/>
      <c r="L1125" s="19"/>
      <c r="M1125" s="106"/>
      <c r="T1125" s="107"/>
      <c r="AT1125" s="11" t="s">
        <v>89</v>
      </c>
      <c r="AU1125" s="11" t="s">
        <v>9</v>
      </c>
    </row>
    <row r="1126" spans="2:65" s="173" customFormat="1">
      <c r="B1126" s="174"/>
      <c r="D1126" s="103" t="s">
        <v>456</v>
      </c>
      <c r="E1126" s="175" t="s">
        <v>17</v>
      </c>
      <c r="F1126" s="176" t="s">
        <v>321</v>
      </c>
      <c r="H1126" s="177">
        <v>619.6</v>
      </c>
      <c r="I1126" s="178"/>
      <c r="L1126" s="174"/>
      <c r="M1126" s="179"/>
      <c r="T1126" s="180"/>
      <c r="AT1126" s="175" t="s">
        <v>456</v>
      </c>
      <c r="AU1126" s="175" t="s">
        <v>9</v>
      </c>
      <c r="AV1126" s="173" t="s">
        <v>9</v>
      </c>
      <c r="AW1126" s="173" t="s">
        <v>197</v>
      </c>
      <c r="AX1126" s="173" t="s">
        <v>82</v>
      </c>
      <c r="AY1126" s="175" t="s">
        <v>79</v>
      </c>
    </row>
    <row r="1127" spans="2:65" s="18" customFormat="1" ht="24.2" customHeight="1">
      <c r="B1127" s="19"/>
      <c r="C1127" s="90" t="s">
        <v>1625</v>
      </c>
      <c r="D1127" s="90" t="s">
        <v>83</v>
      </c>
      <c r="E1127" s="91" t="s">
        <v>1626</v>
      </c>
      <c r="F1127" s="92" t="s">
        <v>1627</v>
      </c>
      <c r="G1127" s="93" t="s">
        <v>452</v>
      </c>
      <c r="H1127" s="94">
        <v>57.454000000000001</v>
      </c>
      <c r="I1127" s="95"/>
      <c r="J1127" s="96">
        <f>ROUND(I1127*H1127,2)</f>
        <v>0</v>
      </c>
      <c r="K1127" s="92" t="s">
        <v>17</v>
      </c>
      <c r="L1127" s="19"/>
      <c r="M1127" s="97" t="s">
        <v>17</v>
      </c>
      <c r="N1127" s="98" t="s">
        <v>35</v>
      </c>
      <c r="P1127" s="99">
        <f>O1127*H1127</f>
        <v>0</v>
      </c>
      <c r="Q1127" s="99">
        <v>5.1877100000000002E-2</v>
      </c>
      <c r="R1127" s="99">
        <f>Q1127*H1127</f>
        <v>2.9805469034000001</v>
      </c>
      <c r="S1127" s="99">
        <v>0</v>
      </c>
      <c r="T1127" s="100">
        <f>S1127*H1127</f>
        <v>0</v>
      </c>
      <c r="AR1127" s="101" t="s">
        <v>155</v>
      </c>
      <c r="AT1127" s="101" t="s">
        <v>83</v>
      </c>
      <c r="AU1127" s="101" t="s">
        <v>9</v>
      </c>
      <c r="AY1127" s="11" t="s">
        <v>79</v>
      </c>
      <c r="BE1127" s="102">
        <f>IF(N1127="základní",J1127,0)</f>
        <v>0</v>
      </c>
      <c r="BF1127" s="102">
        <f>IF(N1127="snížená",J1127,0)</f>
        <v>0</v>
      </c>
      <c r="BG1127" s="102">
        <f>IF(N1127="zákl. přenesená",J1127,0)</f>
        <v>0</v>
      </c>
      <c r="BH1127" s="102">
        <f>IF(N1127="sníž. přenesená",J1127,0)</f>
        <v>0</v>
      </c>
      <c r="BI1127" s="102">
        <f>IF(N1127="nulová",J1127,0)</f>
        <v>0</v>
      </c>
      <c r="BJ1127" s="11" t="s">
        <v>82</v>
      </c>
      <c r="BK1127" s="102">
        <f>ROUND(I1127*H1127,2)</f>
        <v>0</v>
      </c>
      <c r="BL1127" s="11" t="s">
        <v>155</v>
      </c>
      <c r="BM1127" s="101" t="s">
        <v>1628</v>
      </c>
    </row>
    <row r="1128" spans="2:65" s="18" customFormat="1" ht="39">
      <c r="B1128" s="19"/>
      <c r="D1128" s="103" t="s">
        <v>89</v>
      </c>
      <c r="F1128" s="104" t="s">
        <v>1629</v>
      </c>
      <c r="I1128" s="105"/>
      <c r="L1128" s="19"/>
      <c r="M1128" s="106"/>
      <c r="T1128" s="107"/>
      <c r="AT1128" s="11" t="s">
        <v>89</v>
      </c>
      <c r="AU1128" s="11" t="s">
        <v>9</v>
      </c>
    </row>
    <row r="1129" spans="2:65" s="173" customFormat="1">
      <c r="B1129" s="174"/>
      <c r="D1129" s="103" t="s">
        <v>456</v>
      </c>
      <c r="E1129" s="175" t="s">
        <v>17</v>
      </c>
      <c r="F1129" s="176" t="s">
        <v>325</v>
      </c>
      <c r="H1129" s="177">
        <v>57.454000000000001</v>
      </c>
      <c r="I1129" s="178"/>
      <c r="L1129" s="174"/>
      <c r="M1129" s="179"/>
      <c r="T1129" s="180"/>
      <c r="AT1129" s="175" t="s">
        <v>456</v>
      </c>
      <c r="AU1129" s="175" t="s">
        <v>9</v>
      </c>
      <c r="AV1129" s="173" t="s">
        <v>9</v>
      </c>
      <c r="AW1129" s="173" t="s">
        <v>197</v>
      </c>
      <c r="AX1129" s="173" t="s">
        <v>82</v>
      </c>
      <c r="AY1129" s="175" t="s">
        <v>79</v>
      </c>
    </row>
    <row r="1130" spans="2:65" s="18" customFormat="1" ht="37.9" customHeight="1">
      <c r="B1130" s="19"/>
      <c r="C1130" s="90" t="s">
        <v>1630</v>
      </c>
      <c r="D1130" s="90" t="s">
        <v>83</v>
      </c>
      <c r="E1130" s="91" t="s">
        <v>1631</v>
      </c>
      <c r="F1130" s="92" t="s">
        <v>1632</v>
      </c>
      <c r="G1130" s="93" t="s">
        <v>452</v>
      </c>
      <c r="H1130" s="94">
        <v>359.37</v>
      </c>
      <c r="I1130" s="95"/>
      <c r="J1130" s="96">
        <f>ROUND(I1130*H1130,2)</f>
        <v>0</v>
      </c>
      <c r="K1130" s="92" t="s">
        <v>17</v>
      </c>
      <c r="L1130" s="19"/>
      <c r="M1130" s="97" t="s">
        <v>17</v>
      </c>
      <c r="N1130" s="98" t="s">
        <v>35</v>
      </c>
      <c r="P1130" s="99">
        <f>O1130*H1130</f>
        <v>0</v>
      </c>
      <c r="Q1130" s="99">
        <v>5.2189199999999998E-2</v>
      </c>
      <c r="R1130" s="99">
        <f>Q1130*H1130</f>
        <v>18.755232803999998</v>
      </c>
      <c r="S1130" s="99">
        <v>0</v>
      </c>
      <c r="T1130" s="100">
        <f>S1130*H1130</f>
        <v>0</v>
      </c>
      <c r="AR1130" s="101" t="s">
        <v>155</v>
      </c>
      <c r="AT1130" s="101" t="s">
        <v>83</v>
      </c>
      <c r="AU1130" s="101" t="s">
        <v>9</v>
      </c>
      <c r="AY1130" s="11" t="s">
        <v>79</v>
      </c>
      <c r="BE1130" s="102">
        <f>IF(N1130="základní",J1130,0)</f>
        <v>0</v>
      </c>
      <c r="BF1130" s="102">
        <f>IF(N1130="snížená",J1130,0)</f>
        <v>0</v>
      </c>
      <c r="BG1130" s="102">
        <f>IF(N1130="zákl. přenesená",J1130,0)</f>
        <v>0</v>
      </c>
      <c r="BH1130" s="102">
        <f>IF(N1130="sníž. přenesená",J1130,0)</f>
        <v>0</v>
      </c>
      <c r="BI1130" s="102">
        <f>IF(N1130="nulová",J1130,0)</f>
        <v>0</v>
      </c>
      <c r="BJ1130" s="11" t="s">
        <v>82</v>
      </c>
      <c r="BK1130" s="102">
        <f>ROUND(I1130*H1130,2)</f>
        <v>0</v>
      </c>
      <c r="BL1130" s="11" t="s">
        <v>155</v>
      </c>
      <c r="BM1130" s="101" t="s">
        <v>1633</v>
      </c>
    </row>
    <row r="1131" spans="2:65" s="18" customFormat="1" ht="19.5">
      <c r="B1131" s="19"/>
      <c r="D1131" s="103" t="s">
        <v>89</v>
      </c>
      <c r="F1131" s="104" t="s">
        <v>1632</v>
      </c>
      <c r="I1131" s="105"/>
      <c r="L1131" s="19"/>
      <c r="M1131" s="106"/>
      <c r="T1131" s="107"/>
      <c r="AT1131" s="11" t="s">
        <v>89</v>
      </c>
      <c r="AU1131" s="11" t="s">
        <v>9</v>
      </c>
    </row>
    <row r="1132" spans="2:65" s="173" customFormat="1">
      <c r="B1132" s="174"/>
      <c r="D1132" s="103" t="s">
        <v>456</v>
      </c>
      <c r="E1132" s="175" t="s">
        <v>17</v>
      </c>
      <c r="F1132" s="176" t="s">
        <v>329</v>
      </c>
      <c r="H1132" s="177">
        <v>359.37</v>
      </c>
      <c r="I1132" s="178"/>
      <c r="L1132" s="174"/>
      <c r="M1132" s="179"/>
      <c r="T1132" s="180"/>
      <c r="AT1132" s="175" t="s">
        <v>456</v>
      </c>
      <c r="AU1132" s="175" t="s">
        <v>9</v>
      </c>
      <c r="AV1132" s="173" t="s">
        <v>9</v>
      </c>
      <c r="AW1132" s="173" t="s">
        <v>197</v>
      </c>
      <c r="AX1132" s="173" t="s">
        <v>82</v>
      </c>
      <c r="AY1132" s="175" t="s">
        <v>79</v>
      </c>
    </row>
    <row r="1133" spans="2:65" s="18" customFormat="1" ht="16.5" customHeight="1">
      <c r="B1133" s="19"/>
      <c r="C1133" s="90" t="s">
        <v>1634</v>
      </c>
      <c r="D1133" s="90" t="s">
        <v>83</v>
      </c>
      <c r="E1133" s="91" t="s">
        <v>1635</v>
      </c>
      <c r="F1133" s="92" t="s">
        <v>1636</v>
      </c>
      <c r="G1133" s="93" t="s">
        <v>452</v>
      </c>
      <c r="H1133" s="94">
        <v>37.375</v>
      </c>
      <c r="I1133" s="95"/>
      <c r="J1133" s="96">
        <f>ROUND(I1133*H1133,2)</f>
        <v>0</v>
      </c>
      <c r="K1133" s="92" t="s">
        <v>17</v>
      </c>
      <c r="L1133" s="19"/>
      <c r="M1133" s="97" t="s">
        <v>17</v>
      </c>
      <c r="N1133" s="98" t="s">
        <v>35</v>
      </c>
      <c r="P1133" s="99">
        <f>O1133*H1133</f>
        <v>0</v>
      </c>
      <c r="Q1133" s="99">
        <v>0</v>
      </c>
      <c r="R1133" s="99">
        <f>Q1133*H1133</f>
        <v>0</v>
      </c>
      <c r="S1133" s="99">
        <v>0</v>
      </c>
      <c r="T1133" s="100">
        <f>S1133*H1133</f>
        <v>0</v>
      </c>
      <c r="AR1133" s="101" t="s">
        <v>155</v>
      </c>
      <c r="AT1133" s="101" t="s">
        <v>83</v>
      </c>
      <c r="AU1133" s="101" t="s">
        <v>9</v>
      </c>
      <c r="AY1133" s="11" t="s">
        <v>79</v>
      </c>
      <c r="BE1133" s="102">
        <f>IF(N1133="základní",J1133,0)</f>
        <v>0</v>
      </c>
      <c r="BF1133" s="102">
        <f>IF(N1133="snížená",J1133,0)</f>
        <v>0</v>
      </c>
      <c r="BG1133" s="102">
        <f>IF(N1133="zákl. přenesená",J1133,0)</f>
        <v>0</v>
      </c>
      <c r="BH1133" s="102">
        <f>IF(N1133="sníž. přenesená",J1133,0)</f>
        <v>0</v>
      </c>
      <c r="BI1133" s="102">
        <f>IF(N1133="nulová",J1133,0)</f>
        <v>0</v>
      </c>
      <c r="BJ1133" s="11" t="s">
        <v>82</v>
      </c>
      <c r="BK1133" s="102">
        <f>ROUND(I1133*H1133,2)</f>
        <v>0</v>
      </c>
      <c r="BL1133" s="11" t="s">
        <v>155</v>
      </c>
      <c r="BM1133" s="101" t="s">
        <v>1637</v>
      </c>
    </row>
    <row r="1134" spans="2:65" s="18" customFormat="1" ht="19.5">
      <c r="B1134" s="19"/>
      <c r="D1134" s="103" t="s">
        <v>89</v>
      </c>
      <c r="F1134" s="104" t="s">
        <v>1638</v>
      </c>
      <c r="I1134" s="105"/>
      <c r="L1134" s="19"/>
      <c r="M1134" s="106"/>
      <c r="T1134" s="107"/>
      <c r="AT1134" s="11" t="s">
        <v>89</v>
      </c>
      <c r="AU1134" s="11" t="s">
        <v>9</v>
      </c>
    </row>
    <row r="1135" spans="2:65" s="173" customFormat="1">
      <c r="B1135" s="174"/>
      <c r="D1135" s="103" t="s">
        <v>456</v>
      </c>
      <c r="E1135" s="175" t="s">
        <v>17</v>
      </c>
      <c r="F1135" s="176" t="s">
        <v>1639</v>
      </c>
      <c r="H1135" s="177">
        <v>3.625</v>
      </c>
      <c r="I1135" s="178"/>
      <c r="L1135" s="174"/>
      <c r="M1135" s="179"/>
      <c r="T1135" s="180"/>
      <c r="AT1135" s="175" t="s">
        <v>456</v>
      </c>
      <c r="AU1135" s="175" t="s">
        <v>9</v>
      </c>
      <c r="AV1135" s="173" t="s">
        <v>9</v>
      </c>
      <c r="AW1135" s="173" t="s">
        <v>197</v>
      </c>
      <c r="AX1135" s="173" t="s">
        <v>78</v>
      </c>
      <c r="AY1135" s="175" t="s">
        <v>79</v>
      </c>
    </row>
    <row r="1136" spans="2:65" s="173" customFormat="1">
      <c r="B1136" s="174"/>
      <c r="D1136" s="103" t="s">
        <v>456</v>
      </c>
      <c r="E1136" s="175" t="s">
        <v>17</v>
      </c>
      <c r="F1136" s="176" t="s">
        <v>1640</v>
      </c>
      <c r="H1136" s="177">
        <v>33.75</v>
      </c>
      <c r="I1136" s="178"/>
      <c r="L1136" s="174"/>
      <c r="M1136" s="179"/>
      <c r="T1136" s="180"/>
      <c r="AT1136" s="175" t="s">
        <v>456</v>
      </c>
      <c r="AU1136" s="175" t="s">
        <v>9</v>
      </c>
      <c r="AV1136" s="173" t="s">
        <v>9</v>
      </c>
      <c r="AW1136" s="173" t="s">
        <v>197</v>
      </c>
      <c r="AX1136" s="173" t="s">
        <v>78</v>
      </c>
      <c r="AY1136" s="175" t="s">
        <v>79</v>
      </c>
    </row>
    <row r="1137" spans="2:65" s="181" customFormat="1">
      <c r="B1137" s="182"/>
      <c r="D1137" s="103" t="s">
        <v>456</v>
      </c>
      <c r="E1137" s="183" t="s">
        <v>17</v>
      </c>
      <c r="F1137" s="184" t="s">
        <v>491</v>
      </c>
      <c r="H1137" s="185">
        <v>37.375</v>
      </c>
      <c r="I1137" s="186"/>
      <c r="L1137" s="182"/>
      <c r="M1137" s="187"/>
      <c r="T1137" s="188"/>
      <c r="AT1137" s="183" t="s">
        <v>456</v>
      </c>
      <c r="AU1137" s="183" t="s">
        <v>9</v>
      </c>
      <c r="AV1137" s="181" t="s">
        <v>103</v>
      </c>
      <c r="AW1137" s="181" t="s">
        <v>197</v>
      </c>
      <c r="AX1137" s="181" t="s">
        <v>82</v>
      </c>
      <c r="AY1137" s="183" t="s">
        <v>79</v>
      </c>
    </row>
    <row r="1138" spans="2:65" s="18" customFormat="1" ht="33" customHeight="1">
      <c r="B1138" s="19"/>
      <c r="C1138" s="90" t="s">
        <v>1641</v>
      </c>
      <c r="D1138" s="90" t="s">
        <v>83</v>
      </c>
      <c r="E1138" s="91" t="s">
        <v>1642</v>
      </c>
      <c r="F1138" s="92" t="s">
        <v>1643</v>
      </c>
      <c r="G1138" s="93" t="s">
        <v>452</v>
      </c>
      <c r="H1138" s="94">
        <v>297.21600000000001</v>
      </c>
      <c r="I1138" s="95"/>
      <c r="J1138" s="96">
        <f>ROUND(I1138*H1138,2)</f>
        <v>0</v>
      </c>
      <c r="K1138" s="92" t="s">
        <v>453</v>
      </c>
      <c r="L1138" s="19"/>
      <c r="M1138" s="97" t="s">
        <v>17</v>
      </c>
      <c r="N1138" s="98" t="s">
        <v>35</v>
      </c>
      <c r="P1138" s="99">
        <f>O1138*H1138</f>
        <v>0</v>
      </c>
      <c r="Q1138" s="99">
        <v>2.8549999999999999E-2</v>
      </c>
      <c r="R1138" s="99">
        <f>Q1138*H1138</f>
        <v>8.4855167999999992</v>
      </c>
      <c r="S1138" s="99">
        <v>0</v>
      </c>
      <c r="T1138" s="100">
        <f>S1138*H1138</f>
        <v>0</v>
      </c>
      <c r="AR1138" s="101" t="s">
        <v>155</v>
      </c>
      <c r="AT1138" s="101" t="s">
        <v>83</v>
      </c>
      <c r="AU1138" s="101" t="s">
        <v>9</v>
      </c>
      <c r="AY1138" s="11" t="s">
        <v>79</v>
      </c>
      <c r="BE1138" s="102">
        <f>IF(N1138="základní",J1138,0)</f>
        <v>0</v>
      </c>
      <c r="BF1138" s="102">
        <f>IF(N1138="snížená",J1138,0)</f>
        <v>0</v>
      </c>
      <c r="BG1138" s="102">
        <f>IF(N1138="zákl. přenesená",J1138,0)</f>
        <v>0</v>
      </c>
      <c r="BH1138" s="102">
        <f>IF(N1138="sníž. přenesená",J1138,0)</f>
        <v>0</v>
      </c>
      <c r="BI1138" s="102">
        <f>IF(N1138="nulová",J1138,0)</f>
        <v>0</v>
      </c>
      <c r="BJ1138" s="11" t="s">
        <v>82</v>
      </c>
      <c r="BK1138" s="102">
        <f>ROUND(I1138*H1138,2)</f>
        <v>0</v>
      </c>
      <c r="BL1138" s="11" t="s">
        <v>155</v>
      </c>
      <c r="BM1138" s="101" t="s">
        <v>1644</v>
      </c>
    </row>
    <row r="1139" spans="2:65" s="18" customFormat="1" ht="39">
      <c r="B1139" s="19"/>
      <c r="D1139" s="103" t="s">
        <v>89</v>
      </c>
      <c r="F1139" s="104" t="s">
        <v>1645</v>
      </c>
      <c r="I1139" s="105"/>
      <c r="L1139" s="19"/>
      <c r="M1139" s="106"/>
      <c r="T1139" s="107"/>
      <c r="AT1139" s="11" t="s">
        <v>89</v>
      </c>
      <c r="AU1139" s="11" t="s">
        <v>9</v>
      </c>
    </row>
    <row r="1140" spans="2:65" s="173" customFormat="1">
      <c r="B1140" s="174"/>
      <c r="D1140" s="103" t="s">
        <v>456</v>
      </c>
      <c r="E1140" s="175" t="s">
        <v>17</v>
      </c>
      <c r="F1140" s="176" t="s">
        <v>327</v>
      </c>
      <c r="H1140" s="177">
        <v>297.21600000000001</v>
      </c>
      <c r="I1140" s="178"/>
      <c r="L1140" s="174"/>
      <c r="M1140" s="179"/>
      <c r="T1140" s="180"/>
      <c r="AT1140" s="175" t="s">
        <v>456</v>
      </c>
      <c r="AU1140" s="175" t="s">
        <v>9</v>
      </c>
      <c r="AV1140" s="173" t="s">
        <v>9</v>
      </c>
      <c r="AW1140" s="173" t="s">
        <v>197</v>
      </c>
      <c r="AX1140" s="173" t="s">
        <v>82</v>
      </c>
      <c r="AY1140" s="175" t="s">
        <v>79</v>
      </c>
    </row>
    <row r="1141" spans="2:65" s="18" customFormat="1" ht="24.2" customHeight="1">
      <c r="B1141" s="19"/>
      <c r="C1141" s="90" t="s">
        <v>1646</v>
      </c>
      <c r="D1141" s="90" t="s">
        <v>83</v>
      </c>
      <c r="E1141" s="91" t="s">
        <v>1647</v>
      </c>
      <c r="F1141" s="92" t="s">
        <v>1648</v>
      </c>
      <c r="G1141" s="93" t="s">
        <v>452</v>
      </c>
      <c r="H1141" s="94">
        <v>357.11</v>
      </c>
      <c r="I1141" s="95"/>
      <c r="J1141" s="96">
        <f>ROUND(I1141*H1141,2)</f>
        <v>0</v>
      </c>
      <c r="K1141" s="92" t="s">
        <v>453</v>
      </c>
      <c r="L1141" s="19"/>
      <c r="M1141" s="97" t="s">
        <v>17</v>
      </c>
      <c r="N1141" s="98" t="s">
        <v>35</v>
      </c>
      <c r="P1141" s="99">
        <f>O1141*H1141</f>
        <v>0</v>
      </c>
      <c r="Q1141" s="99">
        <v>1.4880000000000001E-2</v>
      </c>
      <c r="R1141" s="99">
        <f>Q1141*H1141</f>
        <v>5.3137968000000004</v>
      </c>
      <c r="S1141" s="99">
        <v>0</v>
      </c>
      <c r="T1141" s="100">
        <f>S1141*H1141</f>
        <v>0</v>
      </c>
      <c r="AR1141" s="101" t="s">
        <v>155</v>
      </c>
      <c r="AT1141" s="101" t="s">
        <v>83</v>
      </c>
      <c r="AU1141" s="101" t="s">
        <v>9</v>
      </c>
      <c r="AY1141" s="11" t="s">
        <v>79</v>
      </c>
      <c r="BE1141" s="102">
        <f>IF(N1141="základní",J1141,0)</f>
        <v>0</v>
      </c>
      <c r="BF1141" s="102">
        <f>IF(N1141="snížená",J1141,0)</f>
        <v>0</v>
      </c>
      <c r="BG1141" s="102">
        <f>IF(N1141="zákl. přenesená",J1141,0)</f>
        <v>0</v>
      </c>
      <c r="BH1141" s="102">
        <f>IF(N1141="sníž. přenesená",J1141,0)</f>
        <v>0</v>
      </c>
      <c r="BI1141" s="102">
        <f>IF(N1141="nulová",J1141,0)</f>
        <v>0</v>
      </c>
      <c r="BJ1141" s="11" t="s">
        <v>82</v>
      </c>
      <c r="BK1141" s="102">
        <f>ROUND(I1141*H1141,2)</f>
        <v>0</v>
      </c>
      <c r="BL1141" s="11" t="s">
        <v>155</v>
      </c>
      <c r="BM1141" s="101" t="s">
        <v>1649</v>
      </c>
    </row>
    <row r="1142" spans="2:65" s="18" customFormat="1" ht="29.25">
      <c r="B1142" s="19"/>
      <c r="D1142" s="103" t="s">
        <v>89</v>
      </c>
      <c r="F1142" s="104" t="s">
        <v>1650</v>
      </c>
      <c r="I1142" s="105"/>
      <c r="L1142" s="19"/>
      <c r="M1142" s="106"/>
      <c r="T1142" s="107"/>
      <c r="AT1142" s="11" t="s">
        <v>89</v>
      </c>
      <c r="AU1142" s="11" t="s">
        <v>9</v>
      </c>
    </row>
    <row r="1143" spans="2:65" s="173" customFormat="1">
      <c r="B1143" s="174"/>
      <c r="D1143" s="103" t="s">
        <v>456</v>
      </c>
      <c r="E1143" s="175" t="s">
        <v>17</v>
      </c>
      <c r="F1143" s="176" t="s">
        <v>337</v>
      </c>
      <c r="H1143" s="177">
        <v>357.11</v>
      </c>
      <c r="I1143" s="178"/>
      <c r="L1143" s="174"/>
      <c r="M1143" s="179"/>
      <c r="T1143" s="180"/>
      <c r="AT1143" s="175" t="s">
        <v>456</v>
      </c>
      <c r="AU1143" s="175" t="s">
        <v>9</v>
      </c>
      <c r="AV1143" s="173" t="s">
        <v>9</v>
      </c>
      <c r="AW1143" s="173" t="s">
        <v>197</v>
      </c>
      <c r="AX1143" s="173" t="s">
        <v>82</v>
      </c>
      <c r="AY1143" s="175" t="s">
        <v>79</v>
      </c>
    </row>
    <row r="1144" spans="2:65" s="18" customFormat="1" ht="24.2" customHeight="1">
      <c r="B1144" s="19"/>
      <c r="C1144" s="90" t="s">
        <v>1651</v>
      </c>
      <c r="D1144" s="90" t="s">
        <v>83</v>
      </c>
      <c r="E1144" s="91" t="s">
        <v>1652</v>
      </c>
      <c r="F1144" s="92" t="s">
        <v>1653</v>
      </c>
      <c r="G1144" s="93" t="s">
        <v>452</v>
      </c>
      <c r="H1144" s="94">
        <v>19.440000000000001</v>
      </c>
      <c r="I1144" s="95"/>
      <c r="J1144" s="96">
        <f>ROUND(I1144*H1144,2)</f>
        <v>0</v>
      </c>
      <c r="K1144" s="92" t="s">
        <v>453</v>
      </c>
      <c r="L1144" s="19"/>
      <c r="M1144" s="97" t="s">
        <v>17</v>
      </c>
      <c r="N1144" s="98" t="s">
        <v>35</v>
      </c>
      <c r="P1144" s="99">
        <f>O1144*H1144</f>
        <v>0</v>
      </c>
      <c r="Q1144" s="99">
        <v>1.1820000000000001E-2</v>
      </c>
      <c r="R1144" s="99">
        <f>Q1144*H1144</f>
        <v>0.22978080000000004</v>
      </c>
      <c r="S1144" s="99">
        <v>0</v>
      </c>
      <c r="T1144" s="100">
        <f>S1144*H1144</f>
        <v>0</v>
      </c>
      <c r="AR1144" s="101" t="s">
        <v>155</v>
      </c>
      <c r="AT1144" s="101" t="s">
        <v>83</v>
      </c>
      <c r="AU1144" s="101" t="s">
        <v>9</v>
      </c>
      <c r="AY1144" s="11" t="s">
        <v>79</v>
      </c>
      <c r="BE1144" s="102">
        <f>IF(N1144="základní",J1144,0)</f>
        <v>0</v>
      </c>
      <c r="BF1144" s="102">
        <f>IF(N1144="snížená",J1144,0)</f>
        <v>0</v>
      </c>
      <c r="BG1144" s="102">
        <f>IF(N1144="zákl. přenesená",J1144,0)</f>
        <v>0</v>
      </c>
      <c r="BH1144" s="102">
        <f>IF(N1144="sníž. přenesená",J1144,0)</f>
        <v>0</v>
      </c>
      <c r="BI1144" s="102">
        <f>IF(N1144="nulová",J1144,0)</f>
        <v>0</v>
      </c>
      <c r="BJ1144" s="11" t="s">
        <v>82</v>
      </c>
      <c r="BK1144" s="102">
        <f>ROUND(I1144*H1144,2)</f>
        <v>0</v>
      </c>
      <c r="BL1144" s="11" t="s">
        <v>155</v>
      </c>
      <c r="BM1144" s="101" t="s">
        <v>1654</v>
      </c>
    </row>
    <row r="1145" spans="2:65" s="18" customFormat="1" ht="29.25">
      <c r="B1145" s="19"/>
      <c r="D1145" s="103" t="s">
        <v>89</v>
      </c>
      <c r="F1145" s="104" t="s">
        <v>1655</v>
      </c>
      <c r="I1145" s="105"/>
      <c r="L1145" s="19"/>
      <c r="M1145" s="106"/>
      <c r="T1145" s="107"/>
      <c r="AT1145" s="11" t="s">
        <v>89</v>
      </c>
      <c r="AU1145" s="11" t="s">
        <v>9</v>
      </c>
    </row>
    <row r="1146" spans="2:65" s="173" customFormat="1">
      <c r="B1146" s="174"/>
      <c r="D1146" s="103" t="s">
        <v>456</v>
      </c>
      <c r="E1146" s="175" t="s">
        <v>17</v>
      </c>
      <c r="F1146" s="176" t="s">
        <v>362</v>
      </c>
      <c r="H1146" s="177">
        <v>19.440000000000001</v>
      </c>
      <c r="I1146" s="178"/>
      <c r="L1146" s="174"/>
      <c r="M1146" s="179"/>
      <c r="T1146" s="180"/>
      <c r="AT1146" s="175" t="s">
        <v>456</v>
      </c>
      <c r="AU1146" s="175" t="s">
        <v>9</v>
      </c>
      <c r="AV1146" s="173" t="s">
        <v>9</v>
      </c>
      <c r="AW1146" s="173" t="s">
        <v>197</v>
      </c>
      <c r="AX1146" s="173" t="s">
        <v>82</v>
      </c>
      <c r="AY1146" s="175" t="s">
        <v>79</v>
      </c>
    </row>
    <row r="1147" spans="2:65" s="18" customFormat="1" ht="24.2" customHeight="1">
      <c r="B1147" s="19"/>
      <c r="C1147" s="90" t="s">
        <v>1656</v>
      </c>
      <c r="D1147" s="90" t="s">
        <v>83</v>
      </c>
      <c r="E1147" s="91" t="s">
        <v>1657</v>
      </c>
      <c r="F1147" s="92" t="s">
        <v>1658</v>
      </c>
      <c r="G1147" s="93" t="s">
        <v>452</v>
      </c>
      <c r="H1147" s="94">
        <v>43.48</v>
      </c>
      <c r="I1147" s="95"/>
      <c r="J1147" s="96">
        <f>ROUND(I1147*H1147,2)</f>
        <v>0</v>
      </c>
      <c r="K1147" s="92" t="s">
        <v>453</v>
      </c>
      <c r="L1147" s="19"/>
      <c r="M1147" s="97" t="s">
        <v>17</v>
      </c>
      <c r="N1147" s="98" t="s">
        <v>35</v>
      </c>
      <c r="P1147" s="99">
        <f>O1147*H1147</f>
        <v>0</v>
      </c>
      <c r="Q1147" s="99">
        <v>1.2200000000000001E-2</v>
      </c>
      <c r="R1147" s="99">
        <f>Q1147*H1147</f>
        <v>0.53045600000000004</v>
      </c>
      <c r="S1147" s="99">
        <v>0</v>
      </c>
      <c r="T1147" s="100">
        <f>S1147*H1147</f>
        <v>0</v>
      </c>
      <c r="AR1147" s="101" t="s">
        <v>155</v>
      </c>
      <c r="AT1147" s="101" t="s">
        <v>83</v>
      </c>
      <c r="AU1147" s="101" t="s">
        <v>9</v>
      </c>
      <c r="AY1147" s="11" t="s">
        <v>79</v>
      </c>
      <c r="BE1147" s="102">
        <f>IF(N1147="základní",J1147,0)</f>
        <v>0</v>
      </c>
      <c r="BF1147" s="102">
        <f>IF(N1147="snížená",J1147,0)</f>
        <v>0</v>
      </c>
      <c r="BG1147" s="102">
        <f>IF(N1147="zákl. přenesená",J1147,0)</f>
        <v>0</v>
      </c>
      <c r="BH1147" s="102">
        <f>IF(N1147="sníž. přenesená",J1147,0)</f>
        <v>0</v>
      </c>
      <c r="BI1147" s="102">
        <f>IF(N1147="nulová",J1147,0)</f>
        <v>0</v>
      </c>
      <c r="BJ1147" s="11" t="s">
        <v>82</v>
      </c>
      <c r="BK1147" s="102">
        <f>ROUND(I1147*H1147,2)</f>
        <v>0</v>
      </c>
      <c r="BL1147" s="11" t="s">
        <v>155</v>
      </c>
      <c r="BM1147" s="101" t="s">
        <v>1659</v>
      </c>
    </row>
    <row r="1148" spans="2:65" s="18" customFormat="1" ht="29.25">
      <c r="B1148" s="19"/>
      <c r="D1148" s="103" t="s">
        <v>89</v>
      </c>
      <c r="F1148" s="104" t="s">
        <v>1660</v>
      </c>
      <c r="I1148" s="105"/>
      <c r="L1148" s="19"/>
      <c r="M1148" s="106"/>
      <c r="T1148" s="107"/>
      <c r="AT1148" s="11" t="s">
        <v>89</v>
      </c>
      <c r="AU1148" s="11" t="s">
        <v>9</v>
      </c>
    </row>
    <row r="1149" spans="2:65" s="173" customFormat="1">
      <c r="B1149" s="174"/>
      <c r="D1149" s="103" t="s">
        <v>456</v>
      </c>
      <c r="E1149" s="175" t="s">
        <v>17</v>
      </c>
      <c r="F1149" s="176" t="s">
        <v>387</v>
      </c>
      <c r="H1149" s="177">
        <v>43.48</v>
      </c>
      <c r="I1149" s="178"/>
      <c r="L1149" s="174"/>
      <c r="M1149" s="179"/>
      <c r="T1149" s="180"/>
      <c r="AT1149" s="175" t="s">
        <v>456</v>
      </c>
      <c r="AU1149" s="175" t="s">
        <v>9</v>
      </c>
      <c r="AV1149" s="173" t="s">
        <v>9</v>
      </c>
      <c r="AW1149" s="173" t="s">
        <v>197</v>
      </c>
      <c r="AX1149" s="173" t="s">
        <v>82</v>
      </c>
      <c r="AY1149" s="175" t="s">
        <v>79</v>
      </c>
    </row>
    <row r="1150" spans="2:65" s="18" customFormat="1" ht="24.2" customHeight="1">
      <c r="B1150" s="19"/>
      <c r="C1150" s="90" t="s">
        <v>1661</v>
      </c>
      <c r="D1150" s="90" t="s">
        <v>83</v>
      </c>
      <c r="E1150" s="91" t="s">
        <v>1662</v>
      </c>
      <c r="F1150" s="92" t="s">
        <v>1663</v>
      </c>
      <c r="G1150" s="93" t="s">
        <v>452</v>
      </c>
      <c r="H1150" s="94">
        <v>258.2</v>
      </c>
      <c r="I1150" s="95"/>
      <c r="J1150" s="96">
        <f>ROUND(I1150*H1150,2)</f>
        <v>0</v>
      </c>
      <c r="K1150" s="92" t="s">
        <v>453</v>
      </c>
      <c r="L1150" s="19"/>
      <c r="M1150" s="97" t="s">
        <v>17</v>
      </c>
      <c r="N1150" s="98" t="s">
        <v>35</v>
      </c>
      <c r="P1150" s="99">
        <f>O1150*H1150</f>
        <v>0</v>
      </c>
      <c r="Q1150" s="99">
        <v>1.259E-2</v>
      </c>
      <c r="R1150" s="99">
        <f>Q1150*H1150</f>
        <v>3.2507380000000001</v>
      </c>
      <c r="S1150" s="99">
        <v>0</v>
      </c>
      <c r="T1150" s="100">
        <f>S1150*H1150</f>
        <v>0</v>
      </c>
      <c r="AR1150" s="101" t="s">
        <v>155</v>
      </c>
      <c r="AT1150" s="101" t="s">
        <v>83</v>
      </c>
      <c r="AU1150" s="101" t="s">
        <v>9</v>
      </c>
      <c r="AY1150" s="11" t="s">
        <v>79</v>
      </c>
      <c r="BE1150" s="102">
        <f>IF(N1150="základní",J1150,0)</f>
        <v>0</v>
      </c>
      <c r="BF1150" s="102">
        <f>IF(N1150="snížená",J1150,0)</f>
        <v>0</v>
      </c>
      <c r="BG1150" s="102">
        <f>IF(N1150="zákl. přenesená",J1150,0)</f>
        <v>0</v>
      </c>
      <c r="BH1150" s="102">
        <f>IF(N1150="sníž. přenesená",J1150,0)</f>
        <v>0</v>
      </c>
      <c r="BI1150" s="102">
        <f>IF(N1150="nulová",J1150,0)</f>
        <v>0</v>
      </c>
      <c r="BJ1150" s="11" t="s">
        <v>82</v>
      </c>
      <c r="BK1150" s="102">
        <f>ROUND(I1150*H1150,2)</f>
        <v>0</v>
      </c>
      <c r="BL1150" s="11" t="s">
        <v>155</v>
      </c>
      <c r="BM1150" s="101" t="s">
        <v>1664</v>
      </c>
    </row>
    <row r="1151" spans="2:65" s="18" customFormat="1" ht="29.25">
      <c r="B1151" s="19"/>
      <c r="D1151" s="103" t="s">
        <v>89</v>
      </c>
      <c r="F1151" s="104" t="s">
        <v>1665</v>
      </c>
      <c r="I1151" s="105"/>
      <c r="L1151" s="19"/>
      <c r="M1151" s="106"/>
      <c r="T1151" s="107"/>
      <c r="AT1151" s="11" t="s">
        <v>89</v>
      </c>
      <c r="AU1151" s="11" t="s">
        <v>9</v>
      </c>
    </row>
    <row r="1152" spans="2:65" s="173" customFormat="1">
      <c r="B1152" s="174"/>
      <c r="D1152" s="103" t="s">
        <v>456</v>
      </c>
      <c r="E1152" s="175" t="s">
        <v>17</v>
      </c>
      <c r="F1152" s="176" t="s">
        <v>390</v>
      </c>
      <c r="H1152" s="177">
        <v>258.2</v>
      </c>
      <c r="I1152" s="178"/>
      <c r="L1152" s="174"/>
      <c r="M1152" s="179"/>
      <c r="T1152" s="180"/>
      <c r="AT1152" s="175" t="s">
        <v>456</v>
      </c>
      <c r="AU1152" s="175" t="s">
        <v>9</v>
      </c>
      <c r="AV1152" s="173" t="s">
        <v>9</v>
      </c>
      <c r="AW1152" s="173" t="s">
        <v>197</v>
      </c>
      <c r="AX1152" s="173" t="s">
        <v>82</v>
      </c>
      <c r="AY1152" s="175" t="s">
        <v>79</v>
      </c>
    </row>
    <row r="1153" spans="2:65" s="18" customFormat="1" ht="24.2" customHeight="1">
      <c r="B1153" s="19"/>
      <c r="C1153" s="90" t="s">
        <v>1666</v>
      </c>
      <c r="D1153" s="90" t="s">
        <v>83</v>
      </c>
      <c r="E1153" s="91" t="s">
        <v>1667</v>
      </c>
      <c r="F1153" s="92" t="s">
        <v>1668</v>
      </c>
      <c r="G1153" s="93" t="s">
        <v>452</v>
      </c>
      <c r="H1153" s="94">
        <v>3.6</v>
      </c>
      <c r="I1153" s="95"/>
      <c r="J1153" s="96">
        <f>ROUND(I1153*H1153,2)</f>
        <v>0</v>
      </c>
      <c r="K1153" s="92" t="s">
        <v>453</v>
      </c>
      <c r="L1153" s="19"/>
      <c r="M1153" s="97" t="s">
        <v>17</v>
      </c>
      <c r="N1153" s="98" t="s">
        <v>35</v>
      </c>
      <c r="P1153" s="99">
        <f>O1153*H1153</f>
        <v>0</v>
      </c>
      <c r="Q1153" s="99">
        <v>1.3849999999999999E-2</v>
      </c>
      <c r="R1153" s="99">
        <f>Q1153*H1153</f>
        <v>4.9860000000000002E-2</v>
      </c>
      <c r="S1153" s="99">
        <v>0</v>
      </c>
      <c r="T1153" s="100">
        <f>S1153*H1153</f>
        <v>0</v>
      </c>
      <c r="AR1153" s="101" t="s">
        <v>155</v>
      </c>
      <c r="AT1153" s="101" t="s">
        <v>83</v>
      </c>
      <c r="AU1153" s="101" t="s">
        <v>9</v>
      </c>
      <c r="AY1153" s="11" t="s">
        <v>79</v>
      </c>
      <c r="BE1153" s="102">
        <f>IF(N1153="základní",J1153,0)</f>
        <v>0</v>
      </c>
      <c r="BF1153" s="102">
        <f>IF(N1153="snížená",J1153,0)</f>
        <v>0</v>
      </c>
      <c r="BG1153" s="102">
        <f>IF(N1153="zákl. přenesená",J1153,0)</f>
        <v>0</v>
      </c>
      <c r="BH1153" s="102">
        <f>IF(N1153="sníž. přenesená",J1153,0)</f>
        <v>0</v>
      </c>
      <c r="BI1153" s="102">
        <f>IF(N1153="nulová",J1153,0)</f>
        <v>0</v>
      </c>
      <c r="BJ1153" s="11" t="s">
        <v>82</v>
      </c>
      <c r="BK1153" s="102">
        <f>ROUND(I1153*H1153,2)</f>
        <v>0</v>
      </c>
      <c r="BL1153" s="11" t="s">
        <v>155</v>
      </c>
      <c r="BM1153" s="101" t="s">
        <v>1669</v>
      </c>
    </row>
    <row r="1154" spans="2:65" s="18" customFormat="1" ht="29.25">
      <c r="B1154" s="19"/>
      <c r="D1154" s="103" t="s">
        <v>89</v>
      </c>
      <c r="F1154" s="104" t="s">
        <v>1670</v>
      </c>
      <c r="I1154" s="105"/>
      <c r="L1154" s="19"/>
      <c r="M1154" s="106"/>
      <c r="T1154" s="107"/>
      <c r="AT1154" s="11" t="s">
        <v>89</v>
      </c>
      <c r="AU1154" s="11" t="s">
        <v>9</v>
      </c>
    </row>
    <row r="1155" spans="2:65" s="173" customFormat="1">
      <c r="B1155" s="174"/>
      <c r="D1155" s="103" t="s">
        <v>456</v>
      </c>
      <c r="E1155" s="175" t="s">
        <v>17</v>
      </c>
      <c r="F1155" s="176" t="s">
        <v>393</v>
      </c>
      <c r="H1155" s="177">
        <v>3.6</v>
      </c>
      <c r="I1155" s="178"/>
      <c r="L1155" s="174"/>
      <c r="M1155" s="179"/>
      <c r="T1155" s="180"/>
      <c r="AT1155" s="175" t="s">
        <v>456</v>
      </c>
      <c r="AU1155" s="175" t="s">
        <v>9</v>
      </c>
      <c r="AV1155" s="173" t="s">
        <v>9</v>
      </c>
      <c r="AW1155" s="173" t="s">
        <v>197</v>
      </c>
      <c r="AX1155" s="173" t="s">
        <v>82</v>
      </c>
      <c r="AY1155" s="175" t="s">
        <v>79</v>
      </c>
    </row>
    <row r="1156" spans="2:65" s="18" customFormat="1" ht="24.2" customHeight="1">
      <c r="B1156" s="19"/>
      <c r="C1156" s="90" t="s">
        <v>1671</v>
      </c>
      <c r="D1156" s="90" t="s">
        <v>83</v>
      </c>
      <c r="E1156" s="91" t="s">
        <v>1672</v>
      </c>
      <c r="F1156" s="92" t="s">
        <v>1673</v>
      </c>
      <c r="G1156" s="93" t="s">
        <v>452</v>
      </c>
      <c r="H1156" s="94">
        <v>85.65</v>
      </c>
      <c r="I1156" s="95"/>
      <c r="J1156" s="96">
        <f>ROUND(I1156*H1156,2)</f>
        <v>0</v>
      </c>
      <c r="K1156" s="92" t="s">
        <v>453</v>
      </c>
      <c r="L1156" s="19"/>
      <c r="M1156" s="97" t="s">
        <v>17</v>
      </c>
      <c r="N1156" s="98" t="s">
        <v>35</v>
      </c>
      <c r="P1156" s="99">
        <f>O1156*H1156</f>
        <v>0</v>
      </c>
      <c r="Q1156" s="99">
        <v>2.0119999999999999E-2</v>
      </c>
      <c r="R1156" s="99">
        <f>Q1156*H1156</f>
        <v>1.7232780000000001</v>
      </c>
      <c r="S1156" s="99">
        <v>0</v>
      </c>
      <c r="T1156" s="100">
        <f>S1156*H1156</f>
        <v>0</v>
      </c>
      <c r="AR1156" s="101" t="s">
        <v>155</v>
      </c>
      <c r="AT1156" s="101" t="s">
        <v>83</v>
      </c>
      <c r="AU1156" s="101" t="s">
        <v>9</v>
      </c>
      <c r="AY1156" s="11" t="s">
        <v>79</v>
      </c>
      <c r="BE1156" s="102">
        <f>IF(N1156="základní",J1156,0)</f>
        <v>0</v>
      </c>
      <c r="BF1156" s="102">
        <f>IF(N1156="snížená",J1156,0)</f>
        <v>0</v>
      </c>
      <c r="BG1156" s="102">
        <f>IF(N1156="zákl. přenesená",J1156,0)</f>
        <v>0</v>
      </c>
      <c r="BH1156" s="102">
        <f>IF(N1156="sníž. přenesená",J1156,0)</f>
        <v>0</v>
      </c>
      <c r="BI1156" s="102">
        <f>IF(N1156="nulová",J1156,0)</f>
        <v>0</v>
      </c>
      <c r="BJ1156" s="11" t="s">
        <v>82</v>
      </c>
      <c r="BK1156" s="102">
        <f>ROUND(I1156*H1156,2)</f>
        <v>0</v>
      </c>
      <c r="BL1156" s="11" t="s">
        <v>155</v>
      </c>
      <c r="BM1156" s="101" t="s">
        <v>1674</v>
      </c>
    </row>
    <row r="1157" spans="2:65" s="18" customFormat="1" ht="19.5">
      <c r="B1157" s="19"/>
      <c r="D1157" s="103" t="s">
        <v>89</v>
      </c>
      <c r="F1157" s="104" t="s">
        <v>1675</v>
      </c>
      <c r="I1157" s="105"/>
      <c r="L1157" s="19"/>
      <c r="M1157" s="106"/>
      <c r="T1157" s="107"/>
      <c r="AT1157" s="11" t="s">
        <v>89</v>
      </c>
      <c r="AU1157" s="11" t="s">
        <v>9</v>
      </c>
    </row>
    <row r="1158" spans="2:65" s="173" customFormat="1">
      <c r="B1158" s="174"/>
      <c r="D1158" s="103" t="s">
        <v>456</v>
      </c>
      <c r="E1158" s="175" t="s">
        <v>17</v>
      </c>
      <c r="F1158" s="176" t="s">
        <v>319</v>
      </c>
      <c r="H1158" s="177">
        <v>85.65</v>
      </c>
      <c r="I1158" s="178"/>
      <c r="L1158" s="174"/>
      <c r="M1158" s="179"/>
      <c r="T1158" s="180"/>
      <c r="AT1158" s="175" t="s">
        <v>456</v>
      </c>
      <c r="AU1158" s="175" t="s">
        <v>9</v>
      </c>
      <c r="AV1158" s="173" t="s">
        <v>9</v>
      </c>
      <c r="AW1158" s="173" t="s">
        <v>197</v>
      </c>
      <c r="AX1158" s="173" t="s">
        <v>82</v>
      </c>
      <c r="AY1158" s="175" t="s">
        <v>79</v>
      </c>
    </row>
    <row r="1159" spans="2:65" s="18" customFormat="1" ht="24.2" customHeight="1">
      <c r="B1159" s="19"/>
      <c r="C1159" s="90" t="s">
        <v>1676</v>
      </c>
      <c r="D1159" s="90" t="s">
        <v>83</v>
      </c>
      <c r="E1159" s="91" t="s">
        <v>1677</v>
      </c>
      <c r="F1159" s="92" t="s">
        <v>1678</v>
      </c>
      <c r="G1159" s="93" t="s">
        <v>1067</v>
      </c>
      <c r="H1159" s="94">
        <v>26</v>
      </c>
      <c r="I1159" s="95"/>
      <c r="J1159" s="96">
        <f>ROUND(I1159*H1159,2)</f>
        <v>0</v>
      </c>
      <c r="K1159" s="92" t="s">
        <v>453</v>
      </c>
      <c r="L1159" s="19"/>
      <c r="M1159" s="97" t="s">
        <v>17</v>
      </c>
      <c r="N1159" s="98" t="s">
        <v>35</v>
      </c>
      <c r="P1159" s="99">
        <f>O1159*H1159</f>
        <v>0</v>
      </c>
      <c r="Q1159" s="99">
        <v>3.058E-2</v>
      </c>
      <c r="R1159" s="99">
        <f>Q1159*H1159</f>
        <v>0.79508000000000001</v>
      </c>
      <c r="S1159" s="99">
        <v>0</v>
      </c>
      <c r="T1159" s="100">
        <f>S1159*H1159</f>
        <v>0</v>
      </c>
      <c r="AR1159" s="101" t="s">
        <v>155</v>
      </c>
      <c r="AT1159" s="101" t="s">
        <v>83</v>
      </c>
      <c r="AU1159" s="101" t="s">
        <v>9</v>
      </c>
      <c r="AY1159" s="11" t="s">
        <v>79</v>
      </c>
      <c r="BE1159" s="102">
        <f>IF(N1159="základní",J1159,0)</f>
        <v>0</v>
      </c>
      <c r="BF1159" s="102">
        <f>IF(N1159="snížená",J1159,0)</f>
        <v>0</v>
      </c>
      <c r="BG1159" s="102">
        <f>IF(N1159="zákl. přenesená",J1159,0)</f>
        <v>0</v>
      </c>
      <c r="BH1159" s="102">
        <f>IF(N1159="sníž. přenesená",J1159,0)</f>
        <v>0</v>
      </c>
      <c r="BI1159" s="102">
        <f>IF(N1159="nulová",J1159,0)</f>
        <v>0</v>
      </c>
      <c r="BJ1159" s="11" t="s">
        <v>82</v>
      </c>
      <c r="BK1159" s="102">
        <f>ROUND(I1159*H1159,2)</f>
        <v>0</v>
      </c>
      <c r="BL1159" s="11" t="s">
        <v>155</v>
      </c>
      <c r="BM1159" s="101" t="s">
        <v>1679</v>
      </c>
    </row>
    <row r="1160" spans="2:65" s="18" customFormat="1" ht="29.25">
      <c r="B1160" s="19"/>
      <c r="D1160" s="103" t="s">
        <v>89</v>
      </c>
      <c r="F1160" s="104" t="s">
        <v>1680</v>
      </c>
      <c r="I1160" s="105"/>
      <c r="L1160" s="19"/>
      <c r="M1160" s="106"/>
      <c r="T1160" s="107"/>
      <c r="AT1160" s="11" t="s">
        <v>89</v>
      </c>
      <c r="AU1160" s="11" t="s">
        <v>9</v>
      </c>
    </row>
    <row r="1161" spans="2:65" s="166" customFormat="1">
      <c r="B1161" s="167"/>
      <c r="D1161" s="103" t="s">
        <v>456</v>
      </c>
      <c r="E1161" s="168" t="s">
        <v>17</v>
      </c>
      <c r="F1161" s="169" t="s">
        <v>1101</v>
      </c>
      <c r="H1161" s="168" t="s">
        <v>17</v>
      </c>
      <c r="I1161" s="170"/>
      <c r="L1161" s="167"/>
      <c r="M1161" s="171"/>
      <c r="T1161" s="172"/>
      <c r="AT1161" s="168" t="s">
        <v>456</v>
      </c>
      <c r="AU1161" s="168" t="s">
        <v>9</v>
      </c>
      <c r="AV1161" s="166" t="s">
        <v>82</v>
      </c>
      <c r="AW1161" s="166" t="s">
        <v>197</v>
      </c>
      <c r="AX1161" s="166" t="s">
        <v>78</v>
      </c>
      <c r="AY1161" s="168" t="s">
        <v>79</v>
      </c>
    </row>
    <row r="1162" spans="2:65" s="173" customFormat="1">
      <c r="B1162" s="174"/>
      <c r="D1162" s="103" t="s">
        <v>456</v>
      </c>
      <c r="E1162" s="175" t="s">
        <v>17</v>
      </c>
      <c r="F1162" s="176" t="s">
        <v>129</v>
      </c>
      <c r="H1162" s="177">
        <v>10</v>
      </c>
      <c r="I1162" s="178"/>
      <c r="L1162" s="174"/>
      <c r="M1162" s="179"/>
      <c r="T1162" s="180"/>
      <c r="AT1162" s="175" t="s">
        <v>456</v>
      </c>
      <c r="AU1162" s="175" t="s">
        <v>9</v>
      </c>
      <c r="AV1162" s="173" t="s">
        <v>9</v>
      </c>
      <c r="AW1162" s="173" t="s">
        <v>197</v>
      </c>
      <c r="AX1162" s="173" t="s">
        <v>78</v>
      </c>
      <c r="AY1162" s="175" t="s">
        <v>79</v>
      </c>
    </row>
    <row r="1163" spans="2:65" s="166" customFormat="1">
      <c r="B1163" s="167"/>
      <c r="D1163" s="103" t="s">
        <v>456</v>
      </c>
      <c r="E1163" s="168" t="s">
        <v>17</v>
      </c>
      <c r="F1163" s="169" t="s">
        <v>677</v>
      </c>
      <c r="H1163" s="168" t="s">
        <v>17</v>
      </c>
      <c r="I1163" s="170"/>
      <c r="L1163" s="167"/>
      <c r="M1163" s="171"/>
      <c r="T1163" s="172"/>
      <c r="AT1163" s="168" t="s">
        <v>456</v>
      </c>
      <c r="AU1163" s="168" t="s">
        <v>9</v>
      </c>
      <c r="AV1163" s="166" t="s">
        <v>82</v>
      </c>
      <c r="AW1163" s="166" t="s">
        <v>197</v>
      </c>
      <c r="AX1163" s="166" t="s">
        <v>78</v>
      </c>
      <c r="AY1163" s="168" t="s">
        <v>79</v>
      </c>
    </row>
    <row r="1164" spans="2:65" s="173" customFormat="1">
      <c r="B1164" s="174"/>
      <c r="D1164" s="103" t="s">
        <v>456</v>
      </c>
      <c r="E1164" s="175" t="s">
        <v>17</v>
      </c>
      <c r="F1164" s="176" t="s">
        <v>103</v>
      </c>
      <c r="H1164" s="177">
        <v>4</v>
      </c>
      <c r="I1164" s="178"/>
      <c r="L1164" s="174"/>
      <c r="M1164" s="179"/>
      <c r="T1164" s="180"/>
      <c r="AT1164" s="175" t="s">
        <v>456</v>
      </c>
      <c r="AU1164" s="175" t="s">
        <v>9</v>
      </c>
      <c r="AV1164" s="173" t="s">
        <v>9</v>
      </c>
      <c r="AW1164" s="173" t="s">
        <v>197</v>
      </c>
      <c r="AX1164" s="173" t="s">
        <v>78</v>
      </c>
      <c r="AY1164" s="175" t="s">
        <v>79</v>
      </c>
    </row>
    <row r="1165" spans="2:65" s="166" customFormat="1">
      <c r="B1165" s="167"/>
      <c r="D1165" s="103" t="s">
        <v>456</v>
      </c>
      <c r="E1165" s="168" t="s">
        <v>17</v>
      </c>
      <c r="F1165" s="169" t="s">
        <v>679</v>
      </c>
      <c r="H1165" s="168" t="s">
        <v>17</v>
      </c>
      <c r="I1165" s="170"/>
      <c r="L1165" s="167"/>
      <c r="M1165" s="171"/>
      <c r="T1165" s="172"/>
      <c r="AT1165" s="168" t="s">
        <v>456</v>
      </c>
      <c r="AU1165" s="168" t="s">
        <v>9</v>
      </c>
      <c r="AV1165" s="166" t="s">
        <v>82</v>
      </c>
      <c r="AW1165" s="166" t="s">
        <v>197</v>
      </c>
      <c r="AX1165" s="166" t="s">
        <v>78</v>
      </c>
      <c r="AY1165" s="168" t="s">
        <v>79</v>
      </c>
    </row>
    <row r="1166" spans="2:65" s="173" customFormat="1">
      <c r="B1166" s="174"/>
      <c r="D1166" s="103" t="s">
        <v>456</v>
      </c>
      <c r="E1166" s="175" t="s">
        <v>17</v>
      </c>
      <c r="F1166" s="176" t="s">
        <v>1681</v>
      </c>
      <c r="H1166" s="177">
        <v>12</v>
      </c>
      <c r="I1166" s="178"/>
      <c r="L1166" s="174"/>
      <c r="M1166" s="179"/>
      <c r="T1166" s="180"/>
      <c r="AT1166" s="175" t="s">
        <v>456</v>
      </c>
      <c r="AU1166" s="175" t="s">
        <v>9</v>
      </c>
      <c r="AV1166" s="173" t="s">
        <v>9</v>
      </c>
      <c r="AW1166" s="173" t="s">
        <v>197</v>
      </c>
      <c r="AX1166" s="173" t="s">
        <v>78</v>
      </c>
      <c r="AY1166" s="175" t="s">
        <v>79</v>
      </c>
    </row>
    <row r="1167" spans="2:65" s="181" customFormat="1">
      <c r="B1167" s="182"/>
      <c r="D1167" s="103" t="s">
        <v>456</v>
      </c>
      <c r="E1167" s="183" t="s">
        <v>17</v>
      </c>
      <c r="F1167" s="184" t="s">
        <v>491</v>
      </c>
      <c r="H1167" s="185">
        <v>26</v>
      </c>
      <c r="I1167" s="186"/>
      <c r="L1167" s="182"/>
      <c r="M1167" s="187"/>
      <c r="T1167" s="188"/>
      <c r="AT1167" s="183" t="s">
        <v>456</v>
      </c>
      <c r="AU1167" s="183" t="s">
        <v>9</v>
      </c>
      <c r="AV1167" s="181" t="s">
        <v>103</v>
      </c>
      <c r="AW1167" s="181" t="s">
        <v>197</v>
      </c>
      <c r="AX1167" s="181" t="s">
        <v>82</v>
      </c>
      <c r="AY1167" s="183" t="s">
        <v>79</v>
      </c>
    </row>
    <row r="1168" spans="2:65" s="18" customFormat="1" ht="24.2" customHeight="1">
      <c r="B1168" s="19"/>
      <c r="C1168" s="90" t="s">
        <v>1682</v>
      </c>
      <c r="D1168" s="90" t="s">
        <v>83</v>
      </c>
      <c r="E1168" s="91" t="s">
        <v>1683</v>
      </c>
      <c r="F1168" s="92" t="s">
        <v>1684</v>
      </c>
      <c r="G1168" s="93" t="s">
        <v>495</v>
      </c>
      <c r="H1168" s="94">
        <v>152.63399999999999</v>
      </c>
      <c r="I1168" s="95"/>
      <c r="J1168" s="96">
        <f>ROUND(I1168*H1168,2)</f>
        <v>0</v>
      </c>
      <c r="K1168" s="92" t="s">
        <v>453</v>
      </c>
      <c r="L1168" s="19"/>
      <c r="M1168" s="97" t="s">
        <v>17</v>
      </c>
      <c r="N1168" s="98" t="s">
        <v>35</v>
      </c>
      <c r="P1168" s="99">
        <f>O1168*H1168</f>
        <v>0</v>
      </c>
      <c r="Q1168" s="99">
        <v>0</v>
      </c>
      <c r="R1168" s="99">
        <f>Q1168*H1168</f>
        <v>0</v>
      </c>
      <c r="S1168" s="99">
        <v>0</v>
      </c>
      <c r="T1168" s="100">
        <f>S1168*H1168</f>
        <v>0</v>
      </c>
      <c r="AR1168" s="101" t="s">
        <v>155</v>
      </c>
      <c r="AT1168" s="101" t="s">
        <v>83</v>
      </c>
      <c r="AU1168" s="101" t="s">
        <v>9</v>
      </c>
      <c r="AY1168" s="11" t="s">
        <v>79</v>
      </c>
      <c r="BE1168" s="102">
        <f>IF(N1168="základní",J1168,0)</f>
        <v>0</v>
      </c>
      <c r="BF1168" s="102">
        <f>IF(N1168="snížená",J1168,0)</f>
        <v>0</v>
      </c>
      <c r="BG1168" s="102">
        <f>IF(N1168="zákl. přenesená",J1168,0)</f>
        <v>0</v>
      </c>
      <c r="BH1168" s="102">
        <f>IF(N1168="sníž. přenesená",J1168,0)</f>
        <v>0</v>
      </c>
      <c r="BI1168" s="102">
        <f>IF(N1168="nulová",J1168,0)</f>
        <v>0</v>
      </c>
      <c r="BJ1168" s="11" t="s">
        <v>82</v>
      </c>
      <c r="BK1168" s="102">
        <f>ROUND(I1168*H1168,2)</f>
        <v>0</v>
      </c>
      <c r="BL1168" s="11" t="s">
        <v>155</v>
      </c>
      <c r="BM1168" s="101" t="s">
        <v>1685</v>
      </c>
    </row>
    <row r="1169" spans="2:65" s="18" customFormat="1" ht="39">
      <c r="B1169" s="19"/>
      <c r="D1169" s="103" t="s">
        <v>89</v>
      </c>
      <c r="F1169" s="104" t="s">
        <v>1686</v>
      </c>
      <c r="I1169" s="105"/>
      <c r="L1169" s="19"/>
      <c r="M1169" s="106"/>
      <c r="T1169" s="107"/>
      <c r="AT1169" s="11" t="s">
        <v>89</v>
      </c>
      <c r="AU1169" s="11" t="s">
        <v>9</v>
      </c>
    </row>
    <row r="1170" spans="2:65" s="77" customFormat="1" ht="22.9" customHeight="1">
      <c r="B1170" s="78"/>
      <c r="D1170" s="79" t="s">
        <v>74</v>
      </c>
      <c r="E1170" s="88" t="s">
        <v>1687</v>
      </c>
      <c r="F1170" s="88" t="s">
        <v>1688</v>
      </c>
      <c r="I1170" s="81"/>
      <c r="J1170" s="89">
        <f>BK1170</f>
        <v>0</v>
      </c>
      <c r="L1170" s="78"/>
      <c r="M1170" s="83"/>
      <c r="P1170" s="84">
        <f>SUM(P1171:P1208)</f>
        <v>0</v>
      </c>
      <c r="R1170" s="84">
        <f>SUM(R1171:R1208)</f>
        <v>0.96060799999999991</v>
      </c>
      <c r="T1170" s="85">
        <f>SUM(T1171:T1208)</f>
        <v>0.67050380000000009</v>
      </c>
      <c r="AR1170" s="79" t="s">
        <v>9</v>
      </c>
      <c r="AT1170" s="86" t="s">
        <v>74</v>
      </c>
      <c r="AU1170" s="86" t="s">
        <v>82</v>
      </c>
      <c r="AY1170" s="79" t="s">
        <v>79</v>
      </c>
      <c r="BK1170" s="87">
        <f>SUM(BK1171:BK1208)</f>
        <v>0</v>
      </c>
    </row>
    <row r="1171" spans="2:65" s="18" customFormat="1" ht="16.5" customHeight="1">
      <c r="B1171" s="19"/>
      <c r="C1171" s="90" t="s">
        <v>1689</v>
      </c>
      <c r="D1171" s="90" t="s">
        <v>83</v>
      </c>
      <c r="E1171" s="91" t="s">
        <v>1690</v>
      </c>
      <c r="F1171" s="92" t="s">
        <v>1691</v>
      </c>
      <c r="G1171" s="93" t="s">
        <v>1067</v>
      </c>
      <c r="H1171" s="94">
        <v>1</v>
      </c>
      <c r="I1171" s="95"/>
      <c r="J1171" s="96">
        <f>ROUND(I1171*H1171,2)</f>
        <v>0</v>
      </c>
      <c r="K1171" s="92" t="s">
        <v>453</v>
      </c>
      <c r="L1171" s="19"/>
      <c r="M1171" s="97" t="s">
        <v>17</v>
      </c>
      <c r="N1171" s="98" t="s">
        <v>35</v>
      </c>
      <c r="P1171" s="99">
        <f>O1171*H1171</f>
        <v>0</v>
      </c>
      <c r="Q1171" s="99">
        <v>0</v>
      </c>
      <c r="R1171" s="99">
        <f>Q1171*H1171</f>
        <v>0</v>
      </c>
      <c r="S1171" s="99">
        <v>1.4999999999999999E-2</v>
      </c>
      <c r="T1171" s="100">
        <f>S1171*H1171</f>
        <v>1.4999999999999999E-2</v>
      </c>
      <c r="AR1171" s="101" t="s">
        <v>155</v>
      </c>
      <c r="AT1171" s="101" t="s">
        <v>83</v>
      </c>
      <c r="AU1171" s="101" t="s">
        <v>9</v>
      </c>
      <c r="AY1171" s="11" t="s">
        <v>79</v>
      </c>
      <c r="BE1171" s="102">
        <f>IF(N1171="základní",J1171,0)</f>
        <v>0</v>
      </c>
      <c r="BF1171" s="102">
        <f>IF(N1171="snížená",J1171,0)</f>
        <v>0</v>
      </c>
      <c r="BG1171" s="102">
        <f>IF(N1171="zákl. přenesená",J1171,0)</f>
        <v>0</v>
      </c>
      <c r="BH1171" s="102">
        <f>IF(N1171="sníž. přenesená",J1171,0)</f>
        <v>0</v>
      </c>
      <c r="BI1171" s="102">
        <f>IF(N1171="nulová",J1171,0)</f>
        <v>0</v>
      </c>
      <c r="BJ1171" s="11" t="s">
        <v>82</v>
      </c>
      <c r="BK1171" s="102">
        <f>ROUND(I1171*H1171,2)</f>
        <v>0</v>
      </c>
      <c r="BL1171" s="11" t="s">
        <v>155</v>
      </c>
      <c r="BM1171" s="101" t="s">
        <v>1692</v>
      </c>
    </row>
    <row r="1172" spans="2:65" s="18" customFormat="1">
      <c r="B1172" s="19"/>
      <c r="D1172" s="103" t="s">
        <v>89</v>
      </c>
      <c r="F1172" s="104" t="s">
        <v>1693</v>
      </c>
      <c r="I1172" s="105"/>
      <c r="L1172" s="19"/>
      <c r="M1172" s="106"/>
      <c r="T1172" s="107"/>
      <c r="AT1172" s="11" t="s">
        <v>89</v>
      </c>
      <c r="AU1172" s="11" t="s">
        <v>9</v>
      </c>
    </row>
    <row r="1173" spans="2:65" s="18" customFormat="1" ht="24.2" customHeight="1">
      <c r="B1173" s="19"/>
      <c r="C1173" s="90" t="s">
        <v>1694</v>
      </c>
      <c r="D1173" s="90" t="s">
        <v>83</v>
      </c>
      <c r="E1173" s="91" t="s">
        <v>1695</v>
      </c>
      <c r="F1173" s="92" t="s">
        <v>1696</v>
      </c>
      <c r="G1173" s="93" t="s">
        <v>816</v>
      </c>
      <c r="H1173" s="94">
        <v>90.3</v>
      </c>
      <c r="I1173" s="95"/>
      <c r="J1173" s="96">
        <f>ROUND(I1173*H1173,2)</f>
        <v>0</v>
      </c>
      <c r="K1173" s="92" t="s">
        <v>453</v>
      </c>
      <c r="L1173" s="19"/>
      <c r="M1173" s="97" t="s">
        <v>17</v>
      </c>
      <c r="N1173" s="98" t="s">
        <v>35</v>
      </c>
      <c r="P1173" s="99">
        <f>O1173*H1173</f>
        <v>0</v>
      </c>
      <c r="Q1173" s="99">
        <v>0</v>
      </c>
      <c r="R1173" s="99">
        <f>Q1173*H1173</f>
        <v>0</v>
      </c>
      <c r="S1173" s="99">
        <v>1.91E-3</v>
      </c>
      <c r="T1173" s="100">
        <f>S1173*H1173</f>
        <v>0.17247299999999999</v>
      </c>
      <c r="AR1173" s="101" t="s">
        <v>155</v>
      </c>
      <c r="AT1173" s="101" t="s">
        <v>83</v>
      </c>
      <c r="AU1173" s="101" t="s">
        <v>9</v>
      </c>
      <c r="AY1173" s="11" t="s">
        <v>79</v>
      </c>
      <c r="BE1173" s="102">
        <f>IF(N1173="základní",J1173,0)</f>
        <v>0</v>
      </c>
      <c r="BF1173" s="102">
        <f>IF(N1173="snížená",J1173,0)</f>
        <v>0</v>
      </c>
      <c r="BG1173" s="102">
        <f>IF(N1173="zákl. přenesená",J1173,0)</f>
        <v>0</v>
      </c>
      <c r="BH1173" s="102">
        <f>IF(N1173="sníž. přenesená",J1173,0)</f>
        <v>0</v>
      </c>
      <c r="BI1173" s="102">
        <f>IF(N1173="nulová",J1173,0)</f>
        <v>0</v>
      </c>
      <c r="BJ1173" s="11" t="s">
        <v>82</v>
      </c>
      <c r="BK1173" s="102">
        <f>ROUND(I1173*H1173,2)</f>
        <v>0</v>
      </c>
      <c r="BL1173" s="11" t="s">
        <v>155</v>
      </c>
      <c r="BM1173" s="101" t="s">
        <v>1697</v>
      </c>
    </row>
    <row r="1174" spans="2:65" s="18" customFormat="1" ht="19.5">
      <c r="B1174" s="19"/>
      <c r="D1174" s="103" t="s">
        <v>89</v>
      </c>
      <c r="F1174" s="104" t="s">
        <v>1698</v>
      </c>
      <c r="I1174" s="105"/>
      <c r="L1174" s="19"/>
      <c r="M1174" s="106"/>
      <c r="T1174" s="107"/>
      <c r="AT1174" s="11" t="s">
        <v>89</v>
      </c>
      <c r="AU1174" s="11" t="s">
        <v>9</v>
      </c>
    </row>
    <row r="1175" spans="2:65" s="166" customFormat="1">
      <c r="B1175" s="167"/>
      <c r="D1175" s="103" t="s">
        <v>456</v>
      </c>
      <c r="E1175" s="168" t="s">
        <v>17</v>
      </c>
      <c r="F1175" s="169" t="s">
        <v>1699</v>
      </c>
      <c r="H1175" s="168" t="s">
        <v>17</v>
      </c>
      <c r="I1175" s="170"/>
      <c r="L1175" s="167"/>
      <c r="M1175" s="171"/>
      <c r="T1175" s="172"/>
      <c r="AT1175" s="168" t="s">
        <v>456</v>
      </c>
      <c r="AU1175" s="168" t="s">
        <v>9</v>
      </c>
      <c r="AV1175" s="166" t="s">
        <v>82</v>
      </c>
      <c r="AW1175" s="166" t="s">
        <v>197</v>
      </c>
      <c r="AX1175" s="166" t="s">
        <v>78</v>
      </c>
      <c r="AY1175" s="168" t="s">
        <v>79</v>
      </c>
    </row>
    <row r="1176" spans="2:65" s="173" customFormat="1">
      <c r="B1176" s="174"/>
      <c r="D1176" s="103" t="s">
        <v>456</v>
      </c>
      <c r="E1176" s="175" t="s">
        <v>17</v>
      </c>
      <c r="F1176" s="176" t="s">
        <v>1700</v>
      </c>
      <c r="H1176" s="177">
        <v>69.400000000000006</v>
      </c>
      <c r="I1176" s="178"/>
      <c r="L1176" s="174"/>
      <c r="M1176" s="179"/>
      <c r="T1176" s="180"/>
      <c r="AT1176" s="175" t="s">
        <v>456</v>
      </c>
      <c r="AU1176" s="175" t="s">
        <v>9</v>
      </c>
      <c r="AV1176" s="173" t="s">
        <v>9</v>
      </c>
      <c r="AW1176" s="173" t="s">
        <v>197</v>
      </c>
      <c r="AX1176" s="173" t="s">
        <v>78</v>
      </c>
      <c r="AY1176" s="175" t="s">
        <v>79</v>
      </c>
    </row>
    <row r="1177" spans="2:65" s="166" customFormat="1">
      <c r="B1177" s="167"/>
      <c r="D1177" s="103" t="s">
        <v>456</v>
      </c>
      <c r="E1177" s="168" t="s">
        <v>17</v>
      </c>
      <c r="F1177" s="169" t="s">
        <v>1701</v>
      </c>
      <c r="H1177" s="168" t="s">
        <v>17</v>
      </c>
      <c r="I1177" s="170"/>
      <c r="L1177" s="167"/>
      <c r="M1177" s="171"/>
      <c r="T1177" s="172"/>
      <c r="AT1177" s="168" t="s">
        <v>456</v>
      </c>
      <c r="AU1177" s="168" t="s">
        <v>9</v>
      </c>
      <c r="AV1177" s="166" t="s">
        <v>82</v>
      </c>
      <c r="AW1177" s="166" t="s">
        <v>197</v>
      </c>
      <c r="AX1177" s="166" t="s">
        <v>78</v>
      </c>
      <c r="AY1177" s="168" t="s">
        <v>79</v>
      </c>
    </row>
    <row r="1178" spans="2:65" s="173" customFormat="1">
      <c r="B1178" s="174"/>
      <c r="D1178" s="103" t="s">
        <v>456</v>
      </c>
      <c r="E1178" s="175" t="s">
        <v>17</v>
      </c>
      <c r="F1178" s="176" t="s">
        <v>1702</v>
      </c>
      <c r="H1178" s="177">
        <v>20.9</v>
      </c>
      <c r="I1178" s="178"/>
      <c r="L1178" s="174"/>
      <c r="M1178" s="179"/>
      <c r="T1178" s="180"/>
      <c r="AT1178" s="175" t="s">
        <v>456</v>
      </c>
      <c r="AU1178" s="175" t="s">
        <v>9</v>
      </c>
      <c r="AV1178" s="173" t="s">
        <v>9</v>
      </c>
      <c r="AW1178" s="173" t="s">
        <v>197</v>
      </c>
      <c r="AX1178" s="173" t="s">
        <v>78</v>
      </c>
      <c r="AY1178" s="175" t="s">
        <v>79</v>
      </c>
    </row>
    <row r="1179" spans="2:65" s="181" customFormat="1">
      <c r="B1179" s="182"/>
      <c r="D1179" s="103" t="s">
        <v>456</v>
      </c>
      <c r="E1179" s="183" t="s">
        <v>17</v>
      </c>
      <c r="F1179" s="184" t="s">
        <v>491</v>
      </c>
      <c r="H1179" s="185">
        <v>90.3</v>
      </c>
      <c r="I1179" s="186"/>
      <c r="L1179" s="182"/>
      <c r="M1179" s="187"/>
      <c r="T1179" s="188"/>
      <c r="AT1179" s="183" t="s">
        <v>456</v>
      </c>
      <c r="AU1179" s="183" t="s">
        <v>9</v>
      </c>
      <c r="AV1179" s="181" t="s">
        <v>103</v>
      </c>
      <c r="AW1179" s="181" t="s">
        <v>197</v>
      </c>
      <c r="AX1179" s="181" t="s">
        <v>82</v>
      </c>
      <c r="AY1179" s="183" t="s">
        <v>79</v>
      </c>
    </row>
    <row r="1180" spans="2:65" s="18" customFormat="1" ht="16.5" customHeight="1">
      <c r="B1180" s="19"/>
      <c r="C1180" s="90" t="s">
        <v>1703</v>
      </c>
      <c r="D1180" s="90" t="s">
        <v>83</v>
      </c>
      <c r="E1180" s="91" t="s">
        <v>1704</v>
      </c>
      <c r="F1180" s="92" t="s">
        <v>1705</v>
      </c>
      <c r="G1180" s="93" t="s">
        <v>816</v>
      </c>
      <c r="H1180" s="94">
        <v>289.24</v>
      </c>
      <c r="I1180" s="95"/>
      <c r="J1180" s="96">
        <f>ROUND(I1180*H1180,2)</f>
        <v>0</v>
      </c>
      <c r="K1180" s="92" t="s">
        <v>453</v>
      </c>
      <c r="L1180" s="19"/>
      <c r="M1180" s="97" t="s">
        <v>17</v>
      </c>
      <c r="N1180" s="98" t="s">
        <v>35</v>
      </c>
      <c r="P1180" s="99">
        <f>O1180*H1180</f>
        <v>0</v>
      </c>
      <c r="Q1180" s="99">
        <v>0</v>
      </c>
      <c r="R1180" s="99">
        <f>Q1180*H1180</f>
        <v>0</v>
      </c>
      <c r="S1180" s="99">
        <v>1.67E-3</v>
      </c>
      <c r="T1180" s="100">
        <f>S1180*H1180</f>
        <v>0.48303080000000004</v>
      </c>
      <c r="AR1180" s="101" t="s">
        <v>155</v>
      </c>
      <c r="AT1180" s="101" t="s">
        <v>83</v>
      </c>
      <c r="AU1180" s="101" t="s">
        <v>9</v>
      </c>
      <c r="AY1180" s="11" t="s">
        <v>79</v>
      </c>
      <c r="BE1180" s="102">
        <f>IF(N1180="základní",J1180,0)</f>
        <v>0</v>
      </c>
      <c r="BF1180" s="102">
        <f>IF(N1180="snížená",J1180,0)</f>
        <v>0</v>
      </c>
      <c r="BG1180" s="102">
        <f>IF(N1180="zákl. přenesená",J1180,0)</f>
        <v>0</v>
      </c>
      <c r="BH1180" s="102">
        <f>IF(N1180="sníž. přenesená",J1180,0)</f>
        <v>0</v>
      </c>
      <c r="BI1180" s="102">
        <f>IF(N1180="nulová",J1180,0)</f>
        <v>0</v>
      </c>
      <c r="BJ1180" s="11" t="s">
        <v>82</v>
      </c>
      <c r="BK1180" s="102">
        <f>ROUND(I1180*H1180,2)</f>
        <v>0</v>
      </c>
      <c r="BL1180" s="11" t="s">
        <v>155</v>
      </c>
      <c r="BM1180" s="101" t="s">
        <v>1706</v>
      </c>
    </row>
    <row r="1181" spans="2:65" s="18" customFormat="1">
      <c r="B1181" s="19"/>
      <c r="D1181" s="103" t="s">
        <v>89</v>
      </c>
      <c r="F1181" s="104" t="s">
        <v>1707</v>
      </c>
      <c r="I1181" s="105"/>
      <c r="L1181" s="19"/>
      <c r="M1181" s="106"/>
      <c r="T1181" s="107"/>
      <c r="AT1181" s="11" t="s">
        <v>89</v>
      </c>
      <c r="AU1181" s="11" t="s">
        <v>9</v>
      </c>
    </row>
    <row r="1182" spans="2:65" s="173" customFormat="1">
      <c r="B1182" s="174"/>
      <c r="D1182" s="103" t="s">
        <v>456</v>
      </c>
      <c r="E1182" s="175" t="s">
        <v>17</v>
      </c>
      <c r="F1182" s="176" t="s">
        <v>1708</v>
      </c>
      <c r="H1182" s="177">
        <v>14.4</v>
      </c>
      <c r="I1182" s="178"/>
      <c r="L1182" s="174"/>
      <c r="M1182" s="179"/>
      <c r="T1182" s="180"/>
      <c r="AT1182" s="175" t="s">
        <v>456</v>
      </c>
      <c r="AU1182" s="175" t="s">
        <v>9</v>
      </c>
      <c r="AV1182" s="173" t="s">
        <v>9</v>
      </c>
      <c r="AW1182" s="173" t="s">
        <v>197</v>
      </c>
      <c r="AX1182" s="173" t="s">
        <v>78</v>
      </c>
      <c r="AY1182" s="175" t="s">
        <v>79</v>
      </c>
    </row>
    <row r="1183" spans="2:65" s="173" customFormat="1">
      <c r="B1183" s="174"/>
      <c r="D1183" s="103" t="s">
        <v>456</v>
      </c>
      <c r="E1183" s="175" t="s">
        <v>17</v>
      </c>
      <c r="F1183" s="176" t="s">
        <v>1709</v>
      </c>
      <c r="H1183" s="177">
        <v>12.6</v>
      </c>
      <c r="I1183" s="178"/>
      <c r="L1183" s="174"/>
      <c r="M1183" s="179"/>
      <c r="T1183" s="180"/>
      <c r="AT1183" s="175" t="s">
        <v>456</v>
      </c>
      <c r="AU1183" s="175" t="s">
        <v>9</v>
      </c>
      <c r="AV1183" s="173" t="s">
        <v>9</v>
      </c>
      <c r="AW1183" s="173" t="s">
        <v>197</v>
      </c>
      <c r="AX1183" s="173" t="s">
        <v>78</v>
      </c>
      <c r="AY1183" s="175" t="s">
        <v>79</v>
      </c>
    </row>
    <row r="1184" spans="2:65" s="173" customFormat="1">
      <c r="B1184" s="174"/>
      <c r="D1184" s="103" t="s">
        <v>456</v>
      </c>
      <c r="E1184" s="175" t="s">
        <v>17</v>
      </c>
      <c r="F1184" s="176" t="s">
        <v>1710</v>
      </c>
      <c r="H1184" s="177">
        <v>18</v>
      </c>
      <c r="I1184" s="178"/>
      <c r="L1184" s="174"/>
      <c r="M1184" s="179"/>
      <c r="T1184" s="180"/>
      <c r="AT1184" s="175" t="s">
        <v>456</v>
      </c>
      <c r="AU1184" s="175" t="s">
        <v>9</v>
      </c>
      <c r="AV1184" s="173" t="s">
        <v>9</v>
      </c>
      <c r="AW1184" s="173" t="s">
        <v>197</v>
      </c>
      <c r="AX1184" s="173" t="s">
        <v>78</v>
      </c>
      <c r="AY1184" s="175" t="s">
        <v>79</v>
      </c>
    </row>
    <row r="1185" spans="2:65" s="173" customFormat="1">
      <c r="B1185" s="174"/>
      <c r="D1185" s="103" t="s">
        <v>456</v>
      </c>
      <c r="E1185" s="175" t="s">
        <v>17</v>
      </c>
      <c r="F1185" s="176" t="s">
        <v>1711</v>
      </c>
      <c r="H1185" s="177">
        <v>14.4</v>
      </c>
      <c r="I1185" s="178"/>
      <c r="L1185" s="174"/>
      <c r="M1185" s="179"/>
      <c r="T1185" s="180"/>
      <c r="AT1185" s="175" t="s">
        <v>456</v>
      </c>
      <c r="AU1185" s="175" t="s">
        <v>9</v>
      </c>
      <c r="AV1185" s="173" t="s">
        <v>9</v>
      </c>
      <c r="AW1185" s="173" t="s">
        <v>197</v>
      </c>
      <c r="AX1185" s="173" t="s">
        <v>78</v>
      </c>
      <c r="AY1185" s="175" t="s">
        <v>79</v>
      </c>
    </row>
    <row r="1186" spans="2:65" s="173" customFormat="1">
      <c r="B1186" s="174"/>
      <c r="D1186" s="103" t="s">
        <v>456</v>
      </c>
      <c r="E1186" s="175" t="s">
        <v>17</v>
      </c>
      <c r="F1186" s="176" t="s">
        <v>1712</v>
      </c>
      <c r="H1186" s="177">
        <v>11.84</v>
      </c>
      <c r="I1186" s="178"/>
      <c r="L1186" s="174"/>
      <c r="M1186" s="179"/>
      <c r="T1186" s="180"/>
      <c r="AT1186" s="175" t="s">
        <v>456</v>
      </c>
      <c r="AU1186" s="175" t="s">
        <v>9</v>
      </c>
      <c r="AV1186" s="173" t="s">
        <v>9</v>
      </c>
      <c r="AW1186" s="173" t="s">
        <v>197</v>
      </c>
      <c r="AX1186" s="173" t="s">
        <v>78</v>
      </c>
      <c r="AY1186" s="175" t="s">
        <v>79</v>
      </c>
    </row>
    <row r="1187" spans="2:65" s="173" customFormat="1">
      <c r="B1187" s="174"/>
      <c r="D1187" s="103" t="s">
        <v>456</v>
      </c>
      <c r="E1187" s="175" t="s">
        <v>17</v>
      </c>
      <c r="F1187" s="176" t="s">
        <v>1713</v>
      </c>
      <c r="H1187" s="177">
        <v>188.8</v>
      </c>
      <c r="I1187" s="178"/>
      <c r="L1187" s="174"/>
      <c r="M1187" s="179"/>
      <c r="T1187" s="180"/>
      <c r="AT1187" s="175" t="s">
        <v>456</v>
      </c>
      <c r="AU1187" s="175" t="s">
        <v>9</v>
      </c>
      <c r="AV1187" s="173" t="s">
        <v>9</v>
      </c>
      <c r="AW1187" s="173" t="s">
        <v>197</v>
      </c>
      <c r="AX1187" s="173" t="s">
        <v>78</v>
      </c>
      <c r="AY1187" s="175" t="s">
        <v>79</v>
      </c>
    </row>
    <row r="1188" spans="2:65" s="173" customFormat="1">
      <c r="B1188" s="174"/>
      <c r="D1188" s="103" t="s">
        <v>456</v>
      </c>
      <c r="E1188" s="175" t="s">
        <v>17</v>
      </c>
      <c r="F1188" s="176" t="s">
        <v>1714</v>
      </c>
      <c r="H1188" s="177">
        <v>29.2</v>
      </c>
      <c r="I1188" s="178"/>
      <c r="L1188" s="174"/>
      <c r="M1188" s="179"/>
      <c r="T1188" s="180"/>
      <c r="AT1188" s="175" t="s">
        <v>456</v>
      </c>
      <c r="AU1188" s="175" t="s">
        <v>9</v>
      </c>
      <c r="AV1188" s="173" t="s">
        <v>9</v>
      </c>
      <c r="AW1188" s="173" t="s">
        <v>197</v>
      </c>
      <c r="AX1188" s="173" t="s">
        <v>78</v>
      </c>
      <c r="AY1188" s="175" t="s">
        <v>79</v>
      </c>
    </row>
    <row r="1189" spans="2:65" s="181" customFormat="1">
      <c r="B1189" s="182"/>
      <c r="D1189" s="103" t="s">
        <v>456</v>
      </c>
      <c r="E1189" s="183" t="s">
        <v>17</v>
      </c>
      <c r="F1189" s="184" t="s">
        <v>491</v>
      </c>
      <c r="H1189" s="185">
        <v>289.24</v>
      </c>
      <c r="I1189" s="186"/>
      <c r="L1189" s="182"/>
      <c r="M1189" s="187"/>
      <c r="T1189" s="188"/>
      <c r="AT1189" s="183" t="s">
        <v>456</v>
      </c>
      <c r="AU1189" s="183" t="s">
        <v>9</v>
      </c>
      <c r="AV1189" s="181" t="s">
        <v>103</v>
      </c>
      <c r="AW1189" s="181" t="s">
        <v>197</v>
      </c>
      <c r="AX1189" s="181" t="s">
        <v>82</v>
      </c>
      <c r="AY1189" s="183" t="s">
        <v>79</v>
      </c>
    </row>
    <row r="1190" spans="2:65" s="18" customFormat="1" ht="37.9" customHeight="1">
      <c r="B1190" s="19"/>
      <c r="C1190" s="90" t="s">
        <v>1715</v>
      </c>
      <c r="D1190" s="201" t="s">
        <v>83</v>
      </c>
      <c r="E1190" s="91" t="s">
        <v>1716</v>
      </c>
      <c r="F1190" s="92" t="s">
        <v>1717</v>
      </c>
      <c r="G1190" s="93" t="s">
        <v>816</v>
      </c>
      <c r="H1190" s="94">
        <v>272.89999999999998</v>
      </c>
      <c r="I1190" s="95"/>
      <c r="J1190" s="96">
        <f>ROUND(I1190*H1190,2)</f>
        <v>0</v>
      </c>
      <c r="K1190" s="92" t="s">
        <v>17</v>
      </c>
      <c r="L1190" s="19"/>
      <c r="M1190" s="97" t="s">
        <v>17</v>
      </c>
      <c r="N1190" s="98" t="s">
        <v>35</v>
      </c>
      <c r="P1190" s="99">
        <f>O1190*H1190</f>
        <v>0</v>
      </c>
      <c r="Q1190" s="99">
        <v>3.5200000000000001E-3</v>
      </c>
      <c r="R1190" s="99">
        <f>Q1190*H1190</f>
        <v>0.96060799999999991</v>
      </c>
      <c r="S1190" s="99">
        <v>0</v>
      </c>
      <c r="T1190" s="100">
        <f>S1190*H1190</f>
        <v>0</v>
      </c>
      <c r="AR1190" s="101" t="s">
        <v>155</v>
      </c>
      <c r="AT1190" s="101" t="s">
        <v>83</v>
      </c>
      <c r="AU1190" s="101" t="s">
        <v>9</v>
      </c>
      <c r="AY1190" s="11" t="s">
        <v>79</v>
      </c>
      <c r="BE1190" s="102">
        <f>IF(N1190="základní",J1190,0)</f>
        <v>0</v>
      </c>
      <c r="BF1190" s="102">
        <f>IF(N1190="snížená",J1190,0)</f>
        <v>0</v>
      </c>
      <c r="BG1190" s="102">
        <f>IF(N1190="zákl. přenesená",J1190,0)</f>
        <v>0</v>
      </c>
      <c r="BH1190" s="102">
        <f>IF(N1190="sníž. přenesená",J1190,0)</f>
        <v>0</v>
      </c>
      <c r="BI1190" s="102">
        <f>IF(N1190="nulová",J1190,0)</f>
        <v>0</v>
      </c>
      <c r="BJ1190" s="11" t="s">
        <v>82</v>
      </c>
      <c r="BK1190" s="102">
        <f>ROUND(I1190*H1190,2)</f>
        <v>0</v>
      </c>
      <c r="BL1190" s="11" t="s">
        <v>155</v>
      </c>
      <c r="BM1190" s="101" t="s">
        <v>1718</v>
      </c>
    </row>
    <row r="1191" spans="2:65" s="18" customFormat="1" ht="19.5">
      <c r="B1191" s="19"/>
      <c r="D1191" s="103" t="s">
        <v>89</v>
      </c>
      <c r="F1191" s="104" t="s">
        <v>1717</v>
      </c>
      <c r="I1191" s="105"/>
      <c r="L1191" s="19"/>
      <c r="M1191" s="106"/>
      <c r="T1191" s="107"/>
      <c r="AT1191" s="11" t="s">
        <v>89</v>
      </c>
      <c r="AU1191" s="11" t="s">
        <v>9</v>
      </c>
    </row>
    <row r="1192" spans="2:65" s="18" customFormat="1" ht="19.5">
      <c r="B1192" s="19"/>
      <c r="D1192" s="103" t="s">
        <v>90</v>
      </c>
      <c r="F1192" s="108" t="s">
        <v>5494</v>
      </c>
      <c r="I1192" s="105"/>
      <c r="L1192" s="19"/>
      <c r="M1192" s="106"/>
      <c r="T1192" s="107"/>
      <c r="AT1192" s="11" t="s">
        <v>90</v>
      </c>
      <c r="AU1192" s="11" t="s">
        <v>9</v>
      </c>
    </row>
    <row r="1193" spans="2:65" s="166" customFormat="1">
      <c r="B1193" s="167"/>
      <c r="D1193" s="103" t="s">
        <v>456</v>
      </c>
      <c r="E1193" s="168" t="s">
        <v>17</v>
      </c>
      <c r="F1193" s="169" t="s">
        <v>1719</v>
      </c>
      <c r="H1193" s="168" t="s">
        <v>17</v>
      </c>
      <c r="I1193" s="170"/>
      <c r="L1193" s="167"/>
      <c r="M1193" s="171"/>
      <c r="T1193" s="172"/>
      <c r="AT1193" s="168" t="s">
        <v>456</v>
      </c>
      <c r="AU1193" s="168" t="s">
        <v>9</v>
      </c>
      <c r="AV1193" s="166" t="s">
        <v>82</v>
      </c>
      <c r="AW1193" s="166" t="s">
        <v>197</v>
      </c>
      <c r="AX1193" s="166" t="s">
        <v>78</v>
      </c>
      <c r="AY1193" s="168" t="s">
        <v>79</v>
      </c>
    </row>
    <row r="1194" spans="2:65" s="173" customFormat="1">
      <c r="B1194" s="174"/>
      <c r="D1194" s="103" t="s">
        <v>456</v>
      </c>
      <c r="E1194" s="175" t="s">
        <v>17</v>
      </c>
      <c r="F1194" s="176" t="s">
        <v>1720</v>
      </c>
      <c r="H1194" s="177">
        <v>184</v>
      </c>
      <c r="I1194" s="178"/>
      <c r="L1194" s="174"/>
      <c r="M1194" s="179"/>
      <c r="T1194" s="180"/>
      <c r="AT1194" s="175" t="s">
        <v>456</v>
      </c>
      <c r="AU1194" s="175" t="s">
        <v>9</v>
      </c>
      <c r="AV1194" s="173" t="s">
        <v>9</v>
      </c>
      <c r="AW1194" s="173" t="s">
        <v>197</v>
      </c>
      <c r="AX1194" s="173" t="s">
        <v>78</v>
      </c>
      <c r="AY1194" s="175" t="s">
        <v>79</v>
      </c>
    </row>
    <row r="1195" spans="2:65" s="173" customFormat="1">
      <c r="B1195" s="174"/>
      <c r="D1195" s="103" t="s">
        <v>456</v>
      </c>
      <c r="E1195" s="175" t="s">
        <v>17</v>
      </c>
      <c r="F1195" s="176" t="s">
        <v>1721</v>
      </c>
      <c r="H1195" s="177">
        <v>12</v>
      </c>
      <c r="I1195" s="178"/>
      <c r="L1195" s="174"/>
      <c r="M1195" s="179"/>
      <c r="T1195" s="180"/>
      <c r="AT1195" s="175" t="s">
        <v>456</v>
      </c>
      <c r="AU1195" s="175" t="s">
        <v>9</v>
      </c>
      <c r="AV1195" s="173" t="s">
        <v>9</v>
      </c>
      <c r="AW1195" s="173" t="s">
        <v>197</v>
      </c>
      <c r="AX1195" s="173" t="s">
        <v>78</v>
      </c>
      <c r="AY1195" s="175" t="s">
        <v>79</v>
      </c>
    </row>
    <row r="1196" spans="2:65" s="173" customFormat="1">
      <c r="B1196" s="174"/>
      <c r="D1196" s="103" t="s">
        <v>456</v>
      </c>
      <c r="E1196" s="175" t="s">
        <v>17</v>
      </c>
      <c r="F1196" s="176" t="s">
        <v>1722</v>
      </c>
      <c r="H1196" s="177">
        <v>17.05</v>
      </c>
      <c r="I1196" s="178"/>
      <c r="L1196" s="174"/>
      <c r="M1196" s="179"/>
      <c r="T1196" s="180"/>
      <c r="AT1196" s="175" t="s">
        <v>456</v>
      </c>
      <c r="AU1196" s="175" t="s">
        <v>9</v>
      </c>
      <c r="AV1196" s="173" t="s">
        <v>9</v>
      </c>
      <c r="AW1196" s="173" t="s">
        <v>197</v>
      </c>
      <c r="AX1196" s="173" t="s">
        <v>78</v>
      </c>
      <c r="AY1196" s="175" t="s">
        <v>79</v>
      </c>
    </row>
    <row r="1197" spans="2:65" s="173" customFormat="1">
      <c r="B1197" s="174"/>
      <c r="D1197" s="103" t="s">
        <v>456</v>
      </c>
      <c r="E1197" s="175" t="s">
        <v>17</v>
      </c>
      <c r="F1197" s="176" t="s">
        <v>1723</v>
      </c>
      <c r="H1197" s="177">
        <v>10</v>
      </c>
      <c r="I1197" s="178"/>
      <c r="L1197" s="174"/>
      <c r="M1197" s="179"/>
      <c r="T1197" s="180"/>
      <c r="AT1197" s="175" t="s">
        <v>456</v>
      </c>
      <c r="AU1197" s="175" t="s">
        <v>9</v>
      </c>
      <c r="AV1197" s="173" t="s">
        <v>9</v>
      </c>
      <c r="AW1197" s="173" t="s">
        <v>197</v>
      </c>
      <c r="AX1197" s="173" t="s">
        <v>78</v>
      </c>
      <c r="AY1197" s="175" t="s">
        <v>79</v>
      </c>
    </row>
    <row r="1198" spans="2:65" s="173" customFormat="1">
      <c r="B1198" s="174"/>
      <c r="D1198" s="103" t="s">
        <v>456</v>
      </c>
      <c r="E1198" s="175" t="s">
        <v>17</v>
      </c>
      <c r="F1198" s="176" t="s">
        <v>1724</v>
      </c>
      <c r="H1198" s="177">
        <v>3.75</v>
      </c>
      <c r="I1198" s="178"/>
      <c r="L1198" s="174"/>
      <c r="M1198" s="179"/>
      <c r="T1198" s="180"/>
      <c r="AT1198" s="175" t="s">
        <v>456</v>
      </c>
      <c r="AU1198" s="175" t="s">
        <v>9</v>
      </c>
      <c r="AV1198" s="173" t="s">
        <v>9</v>
      </c>
      <c r="AW1198" s="173" t="s">
        <v>197</v>
      </c>
      <c r="AX1198" s="173" t="s">
        <v>78</v>
      </c>
      <c r="AY1198" s="175" t="s">
        <v>79</v>
      </c>
    </row>
    <row r="1199" spans="2:65" s="173" customFormat="1">
      <c r="B1199" s="174"/>
      <c r="D1199" s="103" t="s">
        <v>456</v>
      </c>
      <c r="E1199" s="175" t="s">
        <v>17</v>
      </c>
      <c r="F1199" s="176" t="s">
        <v>1725</v>
      </c>
      <c r="H1199" s="177">
        <v>19.5</v>
      </c>
      <c r="I1199" s="178"/>
      <c r="L1199" s="174"/>
      <c r="M1199" s="179"/>
      <c r="T1199" s="180"/>
      <c r="AT1199" s="175" t="s">
        <v>456</v>
      </c>
      <c r="AU1199" s="175" t="s">
        <v>9</v>
      </c>
      <c r="AV1199" s="173" t="s">
        <v>9</v>
      </c>
      <c r="AW1199" s="173" t="s">
        <v>197</v>
      </c>
      <c r="AX1199" s="173" t="s">
        <v>78</v>
      </c>
      <c r="AY1199" s="175" t="s">
        <v>79</v>
      </c>
    </row>
    <row r="1200" spans="2:65" s="173" customFormat="1">
      <c r="B1200" s="174"/>
      <c r="D1200" s="103" t="s">
        <v>456</v>
      </c>
      <c r="E1200" s="175" t="s">
        <v>17</v>
      </c>
      <c r="F1200" s="176" t="s">
        <v>1726</v>
      </c>
      <c r="H1200" s="177">
        <v>3.25</v>
      </c>
      <c r="I1200" s="178"/>
      <c r="L1200" s="174"/>
      <c r="M1200" s="179"/>
      <c r="T1200" s="180"/>
      <c r="AT1200" s="175" t="s">
        <v>456</v>
      </c>
      <c r="AU1200" s="175" t="s">
        <v>9</v>
      </c>
      <c r="AV1200" s="173" t="s">
        <v>9</v>
      </c>
      <c r="AW1200" s="173" t="s">
        <v>197</v>
      </c>
      <c r="AX1200" s="173" t="s">
        <v>78</v>
      </c>
      <c r="AY1200" s="175" t="s">
        <v>79</v>
      </c>
    </row>
    <row r="1201" spans="2:65" s="173" customFormat="1">
      <c r="B1201" s="174"/>
      <c r="D1201" s="103" t="s">
        <v>456</v>
      </c>
      <c r="E1201" s="175" t="s">
        <v>17</v>
      </c>
      <c r="F1201" s="176" t="s">
        <v>1726</v>
      </c>
      <c r="H1201" s="177">
        <v>3.25</v>
      </c>
      <c r="I1201" s="178"/>
      <c r="L1201" s="174"/>
      <c r="M1201" s="179"/>
      <c r="T1201" s="180"/>
      <c r="AT1201" s="175" t="s">
        <v>456</v>
      </c>
      <c r="AU1201" s="175" t="s">
        <v>9</v>
      </c>
      <c r="AV1201" s="173" t="s">
        <v>9</v>
      </c>
      <c r="AW1201" s="173" t="s">
        <v>197</v>
      </c>
      <c r="AX1201" s="173" t="s">
        <v>78</v>
      </c>
      <c r="AY1201" s="175" t="s">
        <v>79</v>
      </c>
    </row>
    <row r="1202" spans="2:65" s="173" customFormat="1">
      <c r="B1202" s="174"/>
      <c r="D1202" s="103" t="s">
        <v>456</v>
      </c>
      <c r="E1202" s="175" t="s">
        <v>17</v>
      </c>
      <c r="F1202" s="176" t="s">
        <v>1727</v>
      </c>
      <c r="H1202" s="177">
        <v>20</v>
      </c>
      <c r="I1202" s="178"/>
      <c r="L1202" s="174"/>
      <c r="M1202" s="179"/>
      <c r="T1202" s="180"/>
      <c r="AT1202" s="175" t="s">
        <v>456</v>
      </c>
      <c r="AU1202" s="175" t="s">
        <v>9</v>
      </c>
      <c r="AV1202" s="173" t="s">
        <v>9</v>
      </c>
      <c r="AW1202" s="173" t="s">
        <v>197</v>
      </c>
      <c r="AX1202" s="173" t="s">
        <v>78</v>
      </c>
      <c r="AY1202" s="175" t="s">
        <v>79</v>
      </c>
    </row>
    <row r="1203" spans="2:65" s="173" customFormat="1">
      <c r="B1203" s="174"/>
      <c r="D1203" s="103" t="s">
        <v>456</v>
      </c>
      <c r="E1203" s="175" t="s">
        <v>17</v>
      </c>
      <c r="F1203" s="176" t="s">
        <v>1728</v>
      </c>
      <c r="H1203" s="177">
        <v>3.05</v>
      </c>
      <c r="I1203" s="178"/>
      <c r="L1203" s="174"/>
      <c r="M1203" s="179"/>
      <c r="T1203" s="180"/>
      <c r="AT1203" s="175" t="s">
        <v>456</v>
      </c>
      <c r="AU1203" s="175" t="s">
        <v>9</v>
      </c>
      <c r="AV1203" s="173" t="s">
        <v>9</v>
      </c>
      <c r="AW1203" s="173" t="s">
        <v>197</v>
      </c>
      <c r="AX1203" s="173" t="s">
        <v>78</v>
      </c>
      <c r="AY1203" s="175" t="s">
        <v>79</v>
      </c>
    </row>
    <row r="1204" spans="2:65" s="173" customFormat="1">
      <c r="B1204" s="174"/>
      <c r="D1204" s="103" t="s">
        <v>456</v>
      </c>
      <c r="E1204" s="175" t="s">
        <v>17</v>
      </c>
      <c r="F1204" s="176" t="s">
        <v>5495</v>
      </c>
      <c r="H1204" s="177">
        <v>-4.8</v>
      </c>
      <c r="I1204" s="178"/>
      <c r="L1204" s="174"/>
      <c r="M1204" s="179"/>
      <c r="T1204" s="180"/>
      <c r="AT1204" s="175" t="s">
        <v>456</v>
      </c>
      <c r="AU1204" s="175" t="s">
        <v>9</v>
      </c>
      <c r="AV1204" s="173" t="s">
        <v>9</v>
      </c>
      <c r="AW1204" s="173" t="s">
        <v>197</v>
      </c>
      <c r="AX1204" s="173" t="s">
        <v>78</v>
      </c>
      <c r="AY1204" s="175" t="s">
        <v>79</v>
      </c>
    </row>
    <row r="1205" spans="2:65" s="173" customFormat="1">
      <c r="B1205" s="174"/>
      <c r="D1205" s="103" t="s">
        <v>456</v>
      </c>
      <c r="E1205" s="175" t="s">
        <v>17</v>
      </c>
      <c r="F1205" s="176" t="s">
        <v>5496</v>
      </c>
      <c r="H1205" s="177">
        <v>1.85</v>
      </c>
      <c r="I1205" s="178"/>
      <c r="L1205" s="174"/>
      <c r="M1205" s="179"/>
      <c r="T1205" s="180"/>
      <c r="AT1205" s="175" t="s">
        <v>456</v>
      </c>
      <c r="AU1205" s="175" t="s">
        <v>9</v>
      </c>
      <c r="AV1205" s="173" t="s">
        <v>9</v>
      </c>
      <c r="AW1205" s="173" t="s">
        <v>197</v>
      </c>
      <c r="AX1205" s="173" t="s">
        <v>78</v>
      </c>
      <c r="AY1205" s="175" t="s">
        <v>79</v>
      </c>
    </row>
    <row r="1206" spans="2:65" s="181" customFormat="1">
      <c r="B1206" s="182"/>
      <c r="D1206" s="103" t="s">
        <v>456</v>
      </c>
      <c r="E1206" s="183" t="s">
        <v>17</v>
      </c>
      <c r="F1206" s="184" t="s">
        <v>491</v>
      </c>
      <c r="H1206" s="185">
        <v>272.89999999999998</v>
      </c>
      <c r="I1206" s="186"/>
      <c r="L1206" s="182"/>
      <c r="M1206" s="187"/>
      <c r="T1206" s="188"/>
      <c r="AT1206" s="183" t="s">
        <v>456</v>
      </c>
      <c r="AU1206" s="183" t="s">
        <v>9</v>
      </c>
      <c r="AV1206" s="181" t="s">
        <v>103</v>
      </c>
      <c r="AW1206" s="181" t="s">
        <v>197</v>
      </c>
      <c r="AX1206" s="181" t="s">
        <v>82</v>
      </c>
      <c r="AY1206" s="183" t="s">
        <v>79</v>
      </c>
    </row>
    <row r="1207" spans="2:65" s="18" customFormat="1" ht="24.2" customHeight="1">
      <c r="B1207" s="19"/>
      <c r="C1207" s="90" t="s">
        <v>1729</v>
      </c>
      <c r="D1207" s="90" t="s">
        <v>83</v>
      </c>
      <c r="E1207" s="91" t="s">
        <v>1730</v>
      </c>
      <c r="F1207" s="92" t="s">
        <v>1731</v>
      </c>
      <c r="G1207" s="93" t="s">
        <v>495</v>
      </c>
      <c r="H1207" s="94">
        <v>0.96099999999999997</v>
      </c>
      <c r="I1207" s="95"/>
      <c r="J1207" s="96">
        <f>ROUND(I1207*H1207,2)</f>
        <v>0</v>
      </c>
      <c r="K1207" s="92" t="s">
        <v>453</v>
      </c>
      <c r="L1207" s="19"/>
      <c r="M1207" s="97" t="s">
        <v>17</v>
      </c>
      <c r="N1207" s="98" t="s">
        <v>35</v>
      </c>
      <c r="P1207" s="99">
        <f>O1207*H1207</f>
        <v>0</v>
      </c>
      <c r="Q1207" s="99">
        <v>0</v>
      </c>
      <c r="R1207" s="99">
        <f>Q1207*H1207</f>
        <v>0</v>
      </c>
      <c r="S1207" s="99">
        <v>0</v>
      </c>
      <c r="T1207" s="100">
        <f>S1207*H1207</f>
        <v>0</v>
      </c>
      <c r="AR1207" s="101" t="s">
        <v>155</v>
      </c>
      <c r="AT1207" s="101" t="s">
        <v>83</v>
      </c>
      <c r="AU1207" s="101" t="s">
        <v>9</v>
      </c>
      <c r="AY1207" s="11" t="s">
        <v>79</v>
      </c>
      <c r="BE1207" s="102">
        <f>IF(N1207="základní",J1207,0)</f>
        <v>0</v>
      </c>
      <c r="BF1207" s="102">
        <f>IF(N1207="snížená",J1207,0)</f>
        <v>0</v>
      </c>
      <c r="BG1207" s="102">
        <f>IF(N1207="zákl. přenesená",J1207,0)</f>
        <v>0</v>
      </c>
      <c r="BH1207" s="102">
        <f>IF(N1207="sníž. přenesená",J1207,0)</f>
        <v>0</v>
      </c>
      <c r="BI1207" s="102">
        <f>IF(N1207="nulová",J1207,0)</f>
        <v>0</v>
      </c>
      <c r="BJ1207" s="11" t="s">
        <v>82</v>
      </c>
      <c r="BK1207" s="102">
        <f>ROUND(I1207*H1207,2)</f>
        <v>0</v>
      </c>
      <c r="BL1207" s="11" t="s">
        <v>155</v>
      </c>
      <c r="BM1207" s="101" t="s">
        <v>1732</v>
      </c>
    </row>
    <row r="1208" spans="2:65" s="18" customFormat="1" ht="29.25">
      <c r="B1208" s="19"/>
      <c r="D1208" s="103" t="s">
        <v>89</v>
      </c>
      <c r="F1208" s="104" t="s">
        <v>1733</v>
      </c>
      <c r="I1208" s="105"/>
      <c r="L1208" s="19"/>
      <c r="M1208" s="106"/>
      <c r="T1208" s="107"/>
      <c r="AT1208" s="11" t="s">
        <v>89</v>
      </c>
      <c r="AU1208" s="11" t="s">
        <v>9</v>
      </c>
    </row>
    <row r="1209" spans="2:65" s="77" customFormat="1" ht="22.9" customHeight="1">
      <c r="B1209" s="78"/>
      <c r="D1209" s="79" t="s">
        <v>74</v>
      </c>
      <c r="E1209" s="88" t="s">
        <v>1734</v>
      </c>
      <c r="F1209" s="88" t="s">
        <v>1735</v>
      </c>
      <c r="I1209" s="81"/>
      <c r="J1209" s="89">
        <f>BK1209</f>
        <v>0</v>
      </c>
      <c r="L1209" s="78"/>
      <c r="M1209" s="83"/>
      <c r="P1209" s="84">
        <f>SUM(P1210:P1212)</f>
        <v>0</v>
      </c>
      <c r="R1209" s="84">
        <f>SUM(R1210:R1212)</f>
        <v>0</v>
      </c>
      <c r="T1209" s="85">
        <f>SUM(T1210:T1212)</f>
        <v>1.6500000000000001E-2</v>
      </c>
      <c r="AR1209" s="79" t="s">
        <v>9</v>
      </c>
      <c r="AT1209" s="86" t="s">
        <v>74</v>
      </c>
      <c r="AU1209" s="86" t="s">
        <v>82</v>
      </c>
      <c r="AY1209" s="79" t="s">
        <v>79</v>
      </c>
      <c r="BK1209" s="87">
        <f>SUM(BK1210:BK1212)</f>
        <v>0</v>
      </c>
    </row>
    <row r="1210" spans="2:65" s="18" customFormat="1" ht="16.5" customHeight="1">
      <c r="B1210" s="19"/>
      <c r="C1210" s="90" t="s">
        <v>1736</v>
      </c>
      <c r="D1210" s="90" t="s">
        <v>83</v>
      </c>
      <c r="E1210" s="91" t="s">
        <v>1737</v>
      </c>
      <c r="F1210" s="92" t="s">
        <v>1738</v>
      </c>
      <c r="G1210" s="93" t="s">
        <v>1067</v>
      </c>
      <c r="H1210" s="94">
        <v>1</v>
      </c>
      <c r="I1210" s="95"/>
      <c r="J1210" s="96">
        <f>ROUND(I1210*H1210,2)</f>
        <v>0</v>
      </c>
      <c r="K1210" s="92" t="s">
        <v>453</v>
      </c>
      <c r="L1210" s="19"/>
      <c r="M1210" s="97" t="s">
        <v>17</v>
      </c>
      <c r="N1210" s="98" t="s">
        <v>35</v>
      </c>
      <c r="P1210" s="99">
        <f>O1210*H1210</f>
        <v>0</v>
      </c>
      <c r="Q1210" s="99">
        <v>0</v>
      </c>
      <c r="R1210" s="99">
        <f>Q1210*H1210</f>
        <v>0</v>
      </c>
      <c r="S1210" s="99">
        <v>1.6500000000000001E-2</v>
      </c>
      <c r="T1210" s="100">
        <f>S1210*H1210</f>
        <v>1.6500000000000001E-2</v>
      </c>
      <c r="AR1210" s="101" t="s">
        <v>155</v>
      </c>
      <c r="AT1210" s="101" t="s">
        <v>83</v>
      </c>
      <c r="AU1210" s="101" t="s">
        <v>9</v>
      </c>
      <c r="AY1210" s="11" t="s">
        <v>79</v>
      </c>
      <c r="BE1210" s="102">
        <f>IF(N1210="základní",J1210,0)</f>
        <v>0</v>
      </c>
      <c r="BF1210" s="102">
        <f>IF(N1210="snížená",J1210,0)</f>
        <v>0</v>
      </c>
      <c r="BG1210" s="102">
        <f>IF(N1210="zákl. přenesená",J1210,0)</f>
        <v>0</v>
      </c>
      <c r="BH1210" s="102">
        <f>IF(N1210="sníž. přenesená",J1210,0)</f>
        <v>0</v>
      </c>
      <c r="BI1210" s="102">
        <f>IF(N1210="nulová",J1210,0)</f>
        <v>0</v>
      </c>
      <c r="BJ1210" s="11" t="s">
        <v>82</v>
      </c>
      <c r="BK1210" s="102">
        <f>ROUND(I1210*H1210,2)</f>
        <v>0</v>
      </c>
      <c r="BL1210" s="11" t="s">
        <v>155</v>
      </c>
      <c r="BM1210" s="101" t="s">
        <v>1739</v>
      </c>
    </row>
    <row r="1211" spans="2:65" s="18" customFormat="1">
      <c r="B1211" s="19"/>
      <c r="D1211" s="103" t="s">
        <v>89</v>
      </c>
      <c r="F1211" s="104" t="s">
        <v>1738</v>
      </c>
      <c r="I1211" s="105"/>
      <c r="L1211" s="19"/>
      <c r="M1211" s="106"/>
      <c r="T1211" s="107"/>
      <c r="AT1211" s="11" t="s">
        <v>89</v>
      </c>
      <c r="AU1211" s="11" t="s">
        <v>9</v>
      </c>
    </row>
    <row r="1212" spans="2:65" s="18" customFormat="1" ht="29.25">
      <c r="B1212" s="19"/>
      <c r="D1212" s="103" t="s">
        <v>90</v>
      </c>
      <c r="F1212" s="108" t="s">
        <v>1740</v>
      </c>
      <c r="I1212" s="105"/>
      <c r="L1212" s="19"/>
      <c r="M1212" s="106"/>
      <c r="T1212" s="107"/>
      <c r="AT1212" s="11" t="s">
        <v>90</v>
      </c>
      <c r="AU1212" s="11" t="s">
        <v>9</v>
      </c>
    </row>
    <row r="1213" spans="2:65" s="77" customFormat="1" ht="22.9" customHeight="1">
      <c r="B1213" s="78"/>
      <c r="D1213" s="79" t="s">
        <v>74</v>
      </c>
      <c r="E1213" s="88" t="s">
        <v>1741</v>
      </c>
      <c r="F1213" s="88" t="s">
        <v>1742</v>
      </c>
      <c r="I1213" s="81"/>
      <c r="J1213" s="89">
        <f>BK1213</f>
        <v>0</v>
      </c>
      <c r="L1213" s="78"/>
      <c r="M1213" s="83"/>
      <c r="P1213" s="84">
        <f>SUM(P1214:P1378)</f>
        <v>0</v>
      </c>
      <c r="R1213" s="84">
        <f>SUM(R1214:R1378)</f>
        <v>13.109900000000003</v>
      </c>
      <c r="T1213" s="85">
        <f>SUM(T1214:T1378)</f>
        <v>11.210140500000001</v>
      </c>
      <c r="AR1213" s="79" t="s">
        <v>9</v>
      </c>
      <c r="AT1213" s="86" t="s">
        <v>74</v>
      </c>
      <c r="AU1213" s="86" t="s">
        <v>82</v>
      </c>
      <c r="AY1213" s="79" t="s">
        <v>79</v>
      </c>
      <c r="BK1213" s="87">
        <f>SUM(BK1214:BK1378)</f>
        <v>0</v>
      </c>
    </row>
    <row r="1214" spans="2:65" s="18" customFormat="1" ht="24.2" customHeight="1">
      <c r="B1214" s="19"/>
      <c r="C1214" s="90" t="s">
        <v>1743</v>
      </c>
      <c r="D1214" s="90" t="s">
        <v>83</v>
      </c>
      <c r="E1214" s="91" t="s">
        <v>1744</v>
      </c>
      <c r="F1214" s="92" t="s">
        <v>1745</v>
      </c>
      <c r="G1214" s="93" t="s">
        <v>816</v>
      </c>
      <c r="H1214" s="94">
        <v>260.04000000000002</v>
      </c>
      <c r="I1214" s="95"/>
      <c r="J1214" s="96">
        <f>ROUND(I1214*H1214,2)</f>
        <v>0</v>
      </c>
      <c r="K1214" s="92" t="s">
        <v>453</v>
      </c>
      <c r="L1214" s="19"/>
      <c r="M1214" s="97" t="s">
        <v>17</v>
      </c>
      <c r="N1214" s="98" t="s">
        <v>35</v>
      </c>
      <c r="P1214" s="99">
        <f>O1214*H1214</f>
        <v>0</v>
      </c>
      <c r="Q1214" s="99">
        <v>0</v>
      </c>
      <c r="R1214" s="99">
        <f>Q1214*H1214</f>
        <v>0</v>
      </c>
      <c r="S1214" s="99">
        <v>2E-3</v>
      </c>
      <c r="T1214" s="100">
        <f>S1214*H1214</f>
        <v>0.5200800000000001</v>
      </c>
      <c r="AR1214" s="101" t="s">
        <v>155</v>
      </c>
      <c r="AT1214" s="101" t="s">
        <v>83</v>
      </c>
      <c r="AU1214" s="101" t="s">
        <v>9</v>
      </c>
      <c r="AY1214" s="11" t="s">
        <v>79</v>
      </c>
      <c r="BE1214" s="102">
        <f>IF(N1214="základní",J1214,0)</f>
        <v>0</v>
      </c>
      <c r="BF1214" s="102">
        <f>IF(N1214="snížená",J1214,0)</f>
        <v>0</v>
      </c>
      <c r="BG1214" s="102">
        <f>IF(N1214="zákl. přenesená",J1214,0)</f>
        <v>0</v>
      </c>
      <c r="BH1214" s="102">
        <f>IF(N1214="sníž. přenesená",J1214,0)</f>
        <v>0</v>
      </c>
      <c r="BI1214" s="102">
        <f>IF(N1214="nulová",J1214,0)</f>
        <v>0</v>
      </c>
      <c r="BJ1214" s="11" t="s">
        <v>82</v>
      </c>
      <c r="BK1214" s="102">
        <f>ROUND(I1214*H1214,2)</f>
        <v>0</v>
      </c>
      <c r="BL1214" s="11" t="s">
        <v>155</v>
      </c>
      <c r="BM1214" s="101" t="s">
        <v>1746</v>
      </c>
    </row>
    <row r="1215" spans="2:65" s="18" customFormat="1">
      <c r="B1215" s="19"/>
      <c r="D1215" s="103" t="s">
        <v>89</v>
      </c>
      <c r="F1215" s="104" t="s">
        <v>1747</v>
      </c>
      <c r="I1215" s="105"/>
      <c r="L1215" s="19"/>
      <c r="M1215" s="106"/>
      <c r="T1215" s="107"/>
      <c r="AT1215" s="11" t="s">
        <v>89</v>
      </c>
      <c r="AU1215" s="11" t="s">
        <v>9</v>
      </c>
    </row>
    <row r="1216" spans="2:65" s="173" customFormat="1">
      <c r="B1216" s="174"/>
      <c r="D1216" s="103" t="s">
        <v>456</v>
      </c>
      <c r="E1216" s="175" t="s">
        <v>17</v>
      </c>
      <c r="F1216" s="176" t="s">
        <v>1708</v>
      </c>
      <c r="H1216" s="177">
        <v>14.4</v>
      </c>
      <c r="I1216" s="178"/>
      <c r="L1216" s="174"/>
      <c r="M1216" s="179"/>
      <c r="T1216" s="180"/>
      <c r="AT1216" s="175" t="s">
        <v>456</v>
      </c>
      <c r="AU1216" s="175" t="s">
        <v>9</v>
      </c>
      <c r="AV1216" s="173" t="s">
        <v>9</v>
      </c>
      <c r="AW1216" s="173" t="s">
        <v>197</v>
      </c>
      <c r="AX1216" s="173" t="s">
        <v>78</v>
      </c>
      <c r="AY1216" s="175" t="s">
        <v>79</v>
      </c>
    </row>
    <row r="1217" spans="2:65" s="173" customFormat="1">
      <c r="B1217" s="174"/>
      <c r="D1217" s="103" t="s">
        <v>456</v>
      </c>
      <c r="E1217" s="175" t="s">
        <v>17</v>
      </c>
      <c r="F1217" s="176" t="s">
        <v>1709</v>
      </c>
      <c r="H1217" s="177">
        <v>12.6</v>
      </c>
      <c r="I1217" s="178"/>
      <c r="L1217" s="174"/>
      <c r="M1217" s="179"/>
      <c r="T1217" s="180"/>
      <c r="AT1217" s="175" t="s">
        <v>456</v>
      </c>
      <c r="AU1217" s="175" t="s">
        <v>9</v>
      </c>
      <c r="AV1217" s="173" t="s">
        <v>9</v>
      </c>
      <c r="AW1217" s="173" t="s">
        <v>197</v>
      </c>
      <c r="AX1217" s="173" t="s">
        <v>78</v>
      </c>
      <c r="AY1217" s="175" t="s">
        <v>79</v>
      </c>
    </row>
    <row r="1218" spans="2:65" s="173" customFormat="1">
      <c r="B1218" s="174"/>
      <c r="D1218" s="103" t="s">
        <v>456</v>
      </c>
      <c r="E1218" s="175" t="s">
        <v>17</v>
      </c>
      <c r="F1218" s="176" t="s">
        <v>1710</v>
      </c>
      <c r="H1218" s="177">
        <v>18</v>
      </c>
      <c r="I1218" s="178"/>
      <c r="L1218" s="174"/>
      <c r="M1218" s="179"/>
      <c r="T1218" s="180"/>
      <c r="AT1218" s="175" t="s">
        <v>456</v>
      </c>
      <c r="AU1218" s="175" t="s">
        <v>9</v>
      </c>
      <c r="AV1218" s="173" t="s">
        <v>9</v>
      </c>
      <c r="AW1218" s="173" t="s">
        <v>197</v>
      </c>
      <c r="AX1218" s="173" t="s">
        <v>78</v>
      </c>
      <c r="AY1218" s="175" t="s">
        <v>79</v>
      </c>
    </row>
    <row r="1219" spans="2:65" s="173" customFormat="1">
      <c r="B1219" s="174"/>
      <c r="D1219" s="103" t="s">
        <v>456</v>
      </c>
      <c r="E1219" s="175" t="s">
        <v>17</v>
      </c>
      <c r="F1219" s="176" t="s">
        <v>1711</v>
      </c>
      <c r="H1219" s="177">
        <v>14.4</v>
      </c>
      <c r="I1219" s="178"/>
      <c r="L1219" s="174"/>
      <c r="M1219" s="179"/>
      <c r="T1219" s="180"/>
      <c r="AT1219" s="175" t="s">
        <v>456</v>
      </c>
      <c r="AU1219" s="175" t="s">
        <v>9</v>
      </c>
      <c r="AV1219" s="173" t="s">
        <v>9</v>
      </c>
      <c r="AW1219" s="173" t="s">
        <v>197</v>
      </c>
      <c r="AX1219" s="173" t="s">
        <v>78</v>
      </c>
      <c r="AY1219" s="175" t="s">
        <v>79</v>
      </c>
    </row>
    <row r="1220" spans="2:65" s="173" customFormat="1">
      <c r="B1220" s="174"/>
      <c r="D1220" s="103" t="s">
        <v>456</v>
      </c>
      <c r="E1220" s="175" t="s">
        <v>17</v>
      </c>
      <c r="F1220" s="176" t="s">
        <v>1712</v>
      </c>
      <c r="H1220" s="177">
        <v>11.84</v>
      </c>
      <c r="I1220" s="178"/>
      <c r="L1220" s="174"/>
      <c r="M1220" s="179"/>
      <c r="T1220" s="180"/>
      <c r="AT1220" s="175" t="s">
        <v>456</v>
      </c>
      <c r="AU1220" s="175" t="s">
        <v>9</v>
      </c>
      <c r="AV1220" s="173" t="s">
        <v>9</v>
      </c>
      <c r="AW1220" s="173" t="s">
        <v>197</v>
      </c>
      <c r="AX1220" s="173" t="s">
        <v>78</v>
      </c>
      <c r="AY1220" s="175" t="s">
        <v>79</v>
      </c>
    </row>
    <row r="1221" spans="2:65" s="173" customFormat="1">
      <c r="B1221" s="174"/>
      <c r="D1221" s="103" t="s">
        <v>456</v>
      </c>
      <c r="E1221" s="175" t="s">
        <v>17</v>
      </c>
      <c r="F1221" s="176" t="s">
        <v>1713</v>
      </c>
      <c r="H1221" s="177">
        <v>188.8</v>
      </c>
      <c r="I1221" s="178"/>
      <c r="L1221" s="174"/>
      <c r="M1221" s="179"/>
      <c r="T1221" s="180"/>
      <c r="AT1221" s="175" t="s">
        <v>456</v>
      </c>
      <c r="AU1221" s="175" t="s">
        <v>9</v>
      </c>
      <c r="AV1221" s="173" t="s">
        <v>9</v>
      </c>
      <c r="AW1221" s="173" t="s">
        <v>197</v>
      </c>
      <c r="AX1221" s="173" t="s">
        <v>78</v>
      </c>
      <c r="AY1221" s="175" t="s">
        <v>79</v>
      </c>
    </row>
    <row r="1222" spans="2:65" s="181" customFormat="1">
      <c r="B1222" s="182"/>
      <c r="D1222" s="103" t="s">
        <v>456</v>
      </c>
      <c r="E1222" s="183" t="s">
        <v>17</v>
      </c>
      <c r="F1222" s="184" t="s">
        <v>491</v>
      </c>
      <c r="H1222" s="185">
        <v>260.04000000000002</v>
      </c>
      <c r="I1222" s="186"/>
      <c r="L1222" s="182"/>
      <c r="M1222" s="187"/>
      <c r="T1222" s="188"/>
      <c r="AT1222" s="183" t="s">
        <v>456</v>
      </c>
      <c r="AU1222" s="183" t="s">
        <v>9</v>
      </c>
      <c r="AV1222" s="181" t="s">
        <v>103</v>
      </c>
      <c r="AW1222" s="181" t="s">
        <v>197</v>
      </c>
      <c r="AX1222" s="181" t="s">
        <v>82</v>
      </c>
      <c r="AY1222" s="183" t="s">
        <v>79</v>
      </c>
    </row>
    <row r="1223" spans="2:65" s="18" customFormat="1" ht="16.5" customHeight="1">
      <c r="B1223" s="19"/>
      <c r="C1223" s="90" t="s">
        <v>1748</v>
      </c>
      <c r="D1223" s="90" t="s">
        <v>83</v>
      </c>
      <c r="E1223" s="91" t="s">
        <v>1749</v>
      </c>
      <c r="F1223" s="92" t="s">
        <v>1750</v>
      </c>
      <c r="G1223" s="93" t="s">
        <v>452</v>
      </c>
      <c r="H1223" s="94">
        <v>10.725</v>
      </c>
      <c r="I1223" s="95"/>
      <c r="J1223" s="96">
        <f>ROUND(I1223*H1223,2)</f>
        <v>0</v>
      </c>
      <c r="K1223" s="92" t="s">
        <v>453</v>
      </c>
      <c r="L1223" s="19"/>
      <c r="M1223" s="97" t="s">
        <v>17</v>
      </c>
      <c r="N1223" s="98" t="s">
        <v>35</v>
      </c>
      <c r="P1223" s="99">
        <f>O1223*H1223</f>
        <v>0</v>
      </c>
      <c r="Q1223" s="99">
        <v>0</v>
      </c>
      <c r="R1223" s="99">
        <f>Q1223*H1223</f>
        <v>0</v>
      </c>
      <c r="S1223" s="99">
        <v>1.098E-2</v>
      </c>
      <c r="T1223" s="100">
        <f>S1223*H1223</f>
        <v>0.1177605</v>
      </c>
      <c r="AR1223" s="101" t="s">
        <v>155</v>
      </c>
      <c r="AT1223" s="101" t="s">
        <v>83</v>
      </c>
      <c r="AU1223" s="101" t="s">
        <v>9</v>
      </c>
      <c r="AY1223" s="11" t="s">
        <v>79</v>
      </c>
      <c r="BE1223" s="102">
        <f>IF(N1223="základní",J1223,0)</f>
        <v>0</v>
      </c>
      <c r="BF1223" s="102">
        <f>IF(N1223="snížená",J1223,0)</f>
        <v>0</v>
      </c>
      <c r="BG1223" s="102">
        <f>IF(N1223="zákl. přenesená",J1223,0)</f>
        <v>0</v>
      </c>
      <c r="BH1223" s="102">
        <f>IF(N1223="sníž. přenesená",J1223,0)</f>
        <v>0</v>
      </c>
      <c r="BI1223" s="102">
        <f>IF(N1223="nulová",J1223,0)</f>
        <v>0</v>
      </c>
      <c r="BJ1223" s="11" t="s">
        <v>82</v>
      </c>
      <c r="BK1223" s="102">
        <f>ROUND(I1223*H1223,2)</f>
        <v>0</v>
      </c>
      <c r="BL1223" s="11" t="s">
        <v>155</v>
      </c>
      <c r="BM1223" s="101" t="s">
        <v>1751</v>
      </c>
    </row>
    <row r="1224" spans="2:65" s="18" customFormat="1">
      <c r="B1224" s="19"/>
      <c r="D1224" s="103" t="s">
        <v>89</v>
      </c>
      <c r="F1224" s="104" t="s">
        <v>1752</v>
      </c>
      <c r="I1224" s="105"/>
      <c r="L1224" s="19"/>
      <c r="M1224" s="106"/>
      <c r="T1224" s="107"/>
      <c r="AT1224" s="11" t="s">
        <v>89</v>
      </c>
      <c r="AU1224" s="11" t="s">
        <v>9</v>
      </c>
    </row>
    <row r="1225" spans="2:65" s="166" customFormat="1">
      <c r="B1225" s="167"/>
      <c r="D1225" s="103" t="s">
        <v>456</v>
      </c>
      <c r="E1225" s="168" t="s">
        <v>17</v>
      </c>
      <c r="F1225" s="169" t="s">
        <v>1101</v>
      </c>
      <c r="H1225" s="168" t="s">
        <v>17</v>
      </c>
      <c r="I1225" s="170"/>
      <c r="L1225" s="167"/>
      <c r="M1225" s="171"/>
      <c r="T1225" s="172"/>
      <c r="AT1225" s="168" t="s">
        <v>456</v>
      </c>
      <c r="AU1225" s="168" t="s">
        <v>9</v>
      </c>
      <c r="AV1225" s="166" t="s">
        <v>82</v>
      </c>
      <c r="AW1225" s="166" t="s">
        <v>197</v>
      </c>
      <c r="AX1225" s="166" t="s">
        <v>78</v>
      </c>
      <c r="AY1225" s="168" t="s">
        <v>79</v>
      </c>
    </row>
    <row r="1226" spans="2:65" s="173" customFormat="1">
      <c r="B1226" s="174"/>
      <c r="D1226" s="103" t="s">
        <v>456</v>
      </c>
      <c r="E1226" s="175" t="s">
        <v>17</v>
      </c>
      <c r="F1226" s="176" t="s">
        <v>1753</v>
      </c>
      <c r="H1226" s="177">
        <v>10.725</v>
      </c>
      <c r="I1226" s="178"/>
      <c r="L1226" s="174"/>
      <c r="M1226" s="179"/>
      <c r="T1226" s="180"/>
      <c r="AT1226" s="175" t="s">
        <v>456</v>
      </c>
      <c r="AU1226" s="175" t="s">
        <v>9</v>
      </c>
      <c r="AV1226" s="173" t="s">
        <v>9</v>
      </c>
      <c r="AW1226" s="173" t="s">
        <v>197</v>
      </c>
      <c r="AX1226" s="173" t="s">
        <v>82</v>
      </c>
      <c r="AY1226" s="175" t="s">
        <v>79</v>
      </c>
    </row>
    <row r="1227" spans="2:65" s="18" customFormat="1" ht="24.2" customHeight="1">
      <c r="B1227" s="19"/>
      <c r="C1227" s="90" t="s">
        <v>1754</v>
      </c>
      <c r="D1227" s="90" t="s">
        <v>83</v>
      </c>
      <c r="E1227" s="91" t="s">
        <v>1755</v>
      </c>
      <c r="F1227" s="92" t="s">
        <v>1756</v>
      </c>
      <c r="G1227" s="93" t="s">
        <v>1067</v>
      </c>
      <c r="H1227" s="94">
        <v>200</v>
      </c>
      <c r="I1227" s="95"/>
      <c r="J1227" s="96">
        <f>ROUND(I1227*H1227,2)</f>
        <v>0</v>
      </c>
      <c r="K1227" s="92" t="s">
        <v>453</v>
      </c>
      <c r="L1227" s="19"/>
      <c r="M1227" s="97" t="s">
        <v>17</v>
      </c>
      <c r="N1227" s="98" t="s">
        <v>35</v>
      </c>
      <c r="P1227" s="99">
        <f>O1227*H1227</f>
        <v>0</v>
      </c>
      <c r="Q1227" s="99">
        <v>0</v>
      </c>
      <c r="R1227" s="99">
        <f>Q1227*H1227</f>
        <v>0</v>
      </c>
      <c r="S1227" s="99">
        <v>2.4E-2</v>
      </c>
      <c r="T1227" s="100">
        <f>S1227*H1227</f>
        <v>4.8</v>
      </c>
      <c r="AR1227" s="101" t="s">
        <v>155</v>
      </c>
      <c r="AT1227" s="101" t="s">
        <v>83</v>
      </c>
      <c r="AU1227" s="101" t="s">
        <v>9</v>
      </c>
      <c r="AY1227" s="11" t="s">
        <v>79</v>
      </c>
      <c r="BE1227" s="102">
        <f>IF(N1227="základní",J1227,0)</f>
        <v>0</v>
      </c>
      <c r="BF1227" s="102">
        <f>IF(N1227="snížená",J1227,0)</f>
        <v>0</v>
      </c>
      <c r="BG1227" s="102">
        <f>IF(N1227="zákl. přenesená",J1227,0)</f>
        <v>0</v>
      </c>
      <c r="BH1227" s="102">
        <f>IF(N1227="sníž. přenesená",J1227,0)</f>
        <v>0</v>
      </c>
      <c r="BI1227" s="102">
        <f>IF(N1227="nulová",J1227,0)</f>
        <v>0</v>
      </c>
      <c r="BJ1227" s="11" t="s">
        <v>82</v>
      </c>
      <c r="BK1227" s="102">
        <f>ROUND(I1227*H1227,2)</f>
        <v>0</v>
      </c>
      <c r="BL1227" s="11" t="s">
        <v>155</v>
      </c>
      <c r="BM1227" s="101" t="s">
        <v>1757</v>
      </c>
    </row>
    <row r="1228" spans="2:65" s="18" customFormat="1" ht="19.5">
      <c r="B1228" s="19"/>
      <c r="D1228" s="103" t="s">
        <v>89</v>
      </c>
      <c r="F1228" s="104" t="s">
        <v>1758</v>
      </c>
      <c r="I1228" s="105"/>
      <c r="L1228" s="19"/>
      <c r="M1228" s="106"/>
      <c r="T1228" s="107"/>
      <c r="AT1228" s="11" t="s">
        <v>89</v>
      </c>
      <c r="AU1228" s="11" t="s">
        <v>9</v>
      </c>
    </row>
    <row r="1229" spans="2:65" s="166" customFormat="1">
      <c r="B1229" s="167"/>
      <c r="D1229" s="103" t="s">
        <v>456</v>
      </c>
      <c r="E1229" s="168" t="s">
        <v>17</v>
      </c>
      <c r="F1229" s="169" t="s">
        <v>1101</v>
      </c>
      <c r="H1229" s="168" t="s">
        <v>17</v>
      </c>
      <c r="I1229" s="170"/>
      <c r="L1229" s="167"/>
      <c r="M1229" s="171"/>
      <c r="T1229" s="172"/>
      <c r="AT1229" s="168" t="s">
        <v>456</v>
      </c>
      <c r="AU1229" s="168" t="s">
        <v>9</v>
      </c>
      <c r="AV1229" s="166" t="s">
        <v>82</v>
      </c>
      <c r="AW1229" s="166" t="s">
        <v>197</v>
      </c>
      <c r="AX1229" s="166" t="s">
        <v>78</v>
      </c>
      <c r="AY1229" s="168" t="s">
        <v>79</v>
      </c>
    </row>
    <row r="1230" spans="2:65" s="173" customFormat="1">
      <c r="B1230" s="174"/>
      <c r="D1230" s="103" t="s">
        <v>456</v>
      </c>
      <c r="E1230" s="175" t="s">
        <v>17</v>
      </c>
      <c r="F1230" s="176" t="s">
        <v>147</v>
      </c>
      <c r="H1230" s="177">
        <v>14</v>
      </c>
      <c r="I1230" s="178"/>
      <c r="L1230" s="174"/>
      <c r="M1230" s="179"/>
      <c r="T1230" s="180"/>
      <c r="AT1230" s="175" t="s">
        <v>456</v>
      </c>
      <c r="AU1230" s="175" t="s">
        <v>9</v>
      </c>
      <c r="AV1230" s="173" t="s">
        <v>9</v>
      </c>
      <c r="AW1230" s="173" t="s">
        <v>197</v>
      </c>
      <c r="AX1230" s="173" t="s">
        <v>78</v>
      </c>
      <c r="AY1230" s="175" t="s">
        <v>79</v>
      </c>
    </row>
    <row r="1231" spans="2:65" s="166" customFormat="1">
      <c r="B1231" s="167"/>
      <c r="D1231" s="103" t="s">
        <v>456</v>
      </c>
      <c r="E1231" s="168" t="s">
        <v>17</v>
      </c>
      <c r="F1231" s="169" t="s">
        <v>1103</v>
      </c>
      <c r="H1231" s="168" t="s">
        <v>17</v>
      </c>
      <c r="I1231" s="170"/>
      <c r="L1231" s="167"/>
      <c r="M1231" s="171"/>
      <c r="T1231" s="172"/>
      <c r="AT1231" s="168" t="s">
        <v>456</v>
      </c>
      <c r="AU1231" s="168" t="s">
        <v>9</v>
      </c>
      <c r="AV1231" s="166" t="s">
        <v>82</v>
      </c>
      <c r="AW1231" s="166" t="s">
        <v>197</v>
      </c>
      <c r="AX1231" s="166" t="s">
        <v>78</v>
      </c>
      <c r="AY1231" s="168" t="s">
        <v>79</v>
      </c>
    </row>
    <row r="1232" spans="2:65" s="173" customFormat="1">
      <c r="B1232" s="174"/>
      <c r="D1232" s="103" t="s">
        <v>456</v>
      </c>
      <c r="E1232" s="175" t="s">
        <v>17</v>
      </c>
      <c r="F1232" s="176" t="s">
        <v>607</v>
      </c>
      <c r="H1232" s="177">
        <v>26</v>
      </c>
      <c r="I1232" s="178"/>
      <c r="L1232" s="174"/>
      <c r="M1232" s="179"/>
      <c r="T1232" s="180"/>
      <c r="AT1232" s="175" t="s">
        <v>456</v>
      </c>
      <c r="AU1232" s="175" t="s">
        <v>9</v>
      </c>
      <c r="AV1232" s="173" t="s">
        <v>9</v>
      </c>
      <c r="AW1232" s="173" t="s">
        <v>197</v>
      </c>
      <c r="AX1232" s="173" t="s">
        <v>78</v>
      </c>
      <c r="AY1232" s="175" t="s">
        <v>79</v>
      </c>
    </row>
    <row r="1233" spans="2:51" s="166" customFormat="1">
      <c r="B1233" s="167"/>
      <c r="D1233" s="103" t="s">
        <v>456</v>
      </c>
      <c r="E1233" s="168" t="s">
        <v>17</v>
      </c>
      <c r="F1233" s="169" t="s">
        <v>677</v>
      </c>
      <c r="H1233" s="168" t="s">
        <v>17</v>
      </c>
      <c r="I1233" s="170"/>
      <c r="L1233" s="167"/>
      <c r="M1233" s="171"/>
      <c r="T1233" s="172"/>
      <c r="AT1233" s="168" t="s">
        <v>456</v>
      </c>
      <c r="AU1233" s="168" t="s">
        <v>9</v>
      </c>
      <c r="AV1233" s="166" t="s">
        <v>82</v>
      </c>
      <c r="AW1233" s="166" t="s">
        <v>197</v>
      </c>
      <c r="AX1233" s="166" t="s">
        <v>78</v>
      </c>
      <c r="AY1233" s="168" t="s">
        <v>79</v>
      </c>
    </row>
    <row r="1234" spans="2:51" s="173" customFormat="1">
      <c r="B1234" s="174"/>
      <c r="D1234" s="103" t="s">
        <v>456</v>
      </c>
      <c r="E1234" s="175" t="s">
        <v>17</v>
      </c>
      <c r="F1234" s="176" t="s">
        <v>171</v>
      </c>
      <c r="H1234" s="177">
        <v>21</v>
      </c>
      <c r="I1234" s="178"/>
      <c r="L1234" s="174"/>
      <c r="M1234" s="179"/>
      <c r="T1234" s="180"/>
      <c r="AT1234" s="175" t="s">
        <v>456</v>
      </c>
      <c r="AU1234" s="175" t="s">
        <v>9</v>
      </c>
      <c r="AV1234" s="173" t="s">
        <v>9</v>
      </c>
      <c r="AW1234" s="173" t="s">
        <v>197</v>
      </c>
      <c r="AX1234" s="173" t="s">
        <v>78</v>
      </c>
      <c r="AY1234" s="175" t="s">
        <v>79</v>
      </c>
    </row>
    <row r="1235" spans="2:51" s="166" customFormat="1">
      <c r="B1235" s="167"/>
      <c r="D1235" s="103" t="s">
        <v>456</v>
      </c>
      <c r="E1235" s="168" t="s">
        <v>17</v>
      </c>
      <c r="F1235" s="169" t="s">
        <v>1542</v>
      </c>
      <c r="H1235" s="168" t="s">
        <v>17</v>
      </c>
      <c r="I1235" s="170"/>
      <c r="L1235" s="167"/>
      <c r="M1235" s="171"/>
      <c r="T1235" s="172"/>
      <c r="AT1235" s="168" t="s">
        <v>456</v>
      </c>
      <c r="AU1235" s="168" t="s">
        <v>9</v>
      </c>
      <c r="AV1235" s="166" t="s">
        <v>82</v>
      </c>
      <c r="AW1235" s="166" t="s">
        <v>197</v>
      </c>
      <c r="AX1235" s="166" t="s">
        <v>78</v>
      </c>
      <c r="AY1235" s="168" t="s">
        <v>79</v>
      </c>
    </row>
    <row r="1236" spans="2:51" s="173" customFormat="1">
      <c r="B1236" s="174"/>
      <c r="D1236" s="103" t="s">
        <v>456</v>
      </c>
      <c r="E1236" s="175" t="s">
        <v>17</v>
      </c>
      <c r="F1236" s="176" t="s">
        <v>178</v>
      </c>
      <c r="H1236" s="177">
        <v>20</v>
      </c>
      <c r="I1236" s="178"/>
      <c r="L1236" s="174"/>
      <c r="M1236" s="179"/>
      <c r="T1236" s="180"/>
      <c r="AT1236" s="175" t="s">
        <v>456</v>
      </c>
      <c r="AU1236" s="175" t="s">
        <v>9</v>
      </c>
      <c r="AV1236" s="173" t="s">
        <v>9</v>
      </c>
      <c r="AW1236" s="173" t="s">
        <v>197</v>
      </c>
      <c r="AX1236" s="173" t="s">
        <v>78</v>
      </c>
      <c r="AY1236" s="175" t="s">
        <v>79</v>
      </c>
    </row>
    <row r="1237" spans="2:51" s="166" customFormat="1">
      <c r="B1237" s="167"/>
      <c r="D1237" s="103" t="s">
        <v>456</v>
      </c>
      <c r="E1237" s="168" t="s">
        <v>17</v>
      </c>
      <c r="F1237" s="169" t="s">
        <v>1543</v>
      </c>
      <c r="H1237" s="168" t="s">
        <v>17</v>
      </c>
      <c r="I1237" s="170"/>
      <c r="L1237" s="167"/>
      <c r="M1237" s="171"/>
      <c r="T1237" s="172"/>
      <c r="AT1237" s="168" t="s">
        <v>456</v>
      </c>
      <c r="AU1237" s="168" t="s">
        <v>9</v>
      </c>
      <c r="AV1237" s="166" t="s">
        <v>82</v>
      </c>
      <c r="AW1237" s="166" t="s">
        <v>197</v>
      </c>
      <c r="AX1237" s="166" t="s">
        <v>78</v>
      </c>
      <c r="AY1237" s="168" t="s">
        <v>79</v>
      </c>
    </row>
    <row r="1238" spans="2:51" s="173" customFormat="1">
      <c r="B1238" s="174"/>
      <c r="D1238" s="103" t="s">
        <v>456</v>
      </c>
      <c r="E1238" s="175" t="s">
        <v>17</v>
      </c>
      <c r="F1238" s="176" t="s">
        <v>178</v>
      </c>
      <c r="H1238" s="177">
        <v>20</v>
      </c>
      <c r="I1238" s="178"/>
      <c r="L1238" s="174"/>
      <c r="M1238" s="179"/>
      <c r="T1238" s="180"/>
      <c r="AT1238" s="175" t="s">
        <v>456</v>
      </c>
      <c r="AU1238" s="175" t="s">
        <v>9</v>
      </c>
      <c r="AV1238" s="173" t="s">
        <v>9</v>
      </c>
      <c r="AW1238" s="173" t="s">
        <v>197</v>
      </c>
      <c r="AX1238" s="173" t="s">
        <v>78</v>
      </c>
      <c r="AY1238" s="175" t="s">
        <v>79</v>
      </c>
    </row>
    <row r="1239" spans="2:51" s="166" customFormat="1">
      <c r="B1239" s="167"/>
      <c r="D1239" s="103" t="s">
        <v>456</v>
      </c>
      <c r="E1239" s="168" t="s">
        <v>17</v>
      </c>
      <c r="F1239" s="169" t="s">
        <v>1544</v>
      </c>
      <c r="H1239" s="168" t="s">
        <v>17</v>
      </c>
      <c r="I1239" s="170"/>
      <c r="L1239" s="167"/>
      <c r="M1239" s="171"/>
      <c r="T1239" s="172"/>
      <c r="AT1239" s="168" t="s">
        <v>456</v>
      </c>
      <c r="AU1239" s="168" t="s">
        <v>9</v>
      </c>
      <c r="AV1239" s="166" t="s">
        <v>82</v>
      </c>
      <c r="AW1239" s="166" t="s">
        <v>197</v>
      </c>
      <c r="AX1239" s="166" t="s">
        <v>78</v>
      </c>
      <c r="AY1239" s="168" t="s">
        <v>79</v>
      </c>
    </row>
    <row r="1240" spans="2:51" s="173" customFormat="1">
      <c r="B1240" s="174"/>
      <c r="D1240" s="103" t="s">
        <v>456</v>
      </c>
      <c r="E1240" s="175" t="s">
        <v>17</v>
      </c>
      <c r="F1240" s="176" t="s">
        <v>178</v>
      </c>
      <c r="H1240" s="177">
        <v>20</v>
      </c>
      <c r="I1240" s="178"/>
      <c r="L1240" s="174"/>
      <c r="M1240" s="179"/>
      <c r="T1240" s="180"/>
      <c r="AT1240" s="175" t="s">
        <v>456</v>
      </c>
      <c r="AU1240" s="175" t="s">
        <v>9</v>
      </c>
      <c r="AV1240" s="173" t="s">
        <v>9</v>
      </c>
      <c r="AW1240" s="173" t="s">
        <v>197</v>
      </c>
      <c r="AX1240" s="173" t="s">
        <v>78</v>
      </c>
      <c r="AY1240" s="175" t="s">
        <v>79</v>
      </c>
    </row>
    <row r="1241" spans="2:51" s="166" customFormat="1">
      <c r="B1241" s="167"/>
      <c r="D1241" s="103" t="s">
        <v>456</v>
      </c>
      <c r="E1241" s="168" t="s">
        <v>17</v>
      </c>
      <c r="F1241" s="169" t="s">
        <v>681</v>
      </c>
      <c r="H1241" s="168" t="s">
        <v>17</v>
      </c>
      <c r="I1241" s="170"/>
      <c r="L1241" s="167"/>
      <c r="M1241" s="171"/>
      <c r="T1241" s="172"/>
      <c r="AT1241" s="168" t="s">
        <v>456</v>
      </c>
      <c r="AU1241" s="168" t="s">
        <v>9</v>
      </c>
      <c r="AV1241" s="166" t="s">
        <v>82</v>
      </c>
      <c r="AW1241" s="166" t="s">
        <v>197</v>
      </c>
      <c r="AX1241" s="166" t="s">
        <v>78</v>
      </c>
      <c r="AY1241" s="168" t="s">
        <v>79</v>
      </c>
    </row>
    <row r="1242" spans="2:51" s="173" customFormat="1">
      <c r="B1242" s="174"/>
      <c r="D1242" s="103" t="s">
        <v>456</v>
      </c>
      <c r="E1242" s="175" t="s">
        <v>17</v>
      </c>
      <c r="F1242" s="176" t="s">
        <v>167</v>
      </c>
      <c r="H1242" s="177">
        <v>19</v>
      </c>
      <c r="I1242" s="178"/>
      <c r="L1242" s="174"/>
      <c r="M1242" s="179"/>
      <c r="T1242" s="180"/>
      <c r="AT1242" s="175" t="s">
        <v>456</v>
      </c>
      <c r="AU1242" s="175" t="s">
        <v>9</v>
      </c>
      <c r="AV1242" s="173" t="s">
        <v>9</v>
      </c>
      <c r="AW1242" s="173" t="s">
        <v>197</v>
      </c>
      <c r="AX1242" s="173" t="s">
        <v>78</v>
      </c>
      <c r="AY1242" s="175" t="s">
        <v>79</v>
      </c>
    </row>
    <row r="1243" spans="2:51" s="166" customFormat="1">
      <c r="B1243" s="167"/>
      <c r="D1243" s="103" t="s">
        <v>456</v>
      </c>
      <c r="E1243" s="168" t="s">
        <v>17</v>
      </c>
      <c r="F1243" s="169" t="s">
        <v>1545</v>
      </c>
      <c r="H1243" s="168" t="s">
        <v>17</v>
      </c>
      <c r="I1243" s="170"/>
      <c r="L1243" s="167"/>
      <c r="M1243" s="171"/>
      <c r="T1243" s="172"/>
      <c r="AT1243" s="168" t="s">
        <v>456</v>
      </c>
      <c r="AU1243" s="168" t="s">
        <v>9</v>
      </c>
      <c r="AV1243" s="166" t="s">
        <v>82</v>
      </c>
      <c r="AW1243" s="166" t="s">
        <v>197</v>
      </c>
      <c r="AX1243" s="166" t="s">
        <v>78</v>
      </c>
      <c r="AY1243" s="168" t="s">
        <v>79</v>
      </c>
    </row>
    <row r="1244" spans="2:51" s="173" customFormat="1">
      <c r="B1244" s="174"/>
      <c r="D1244" s="103" t="s">
        <v>456</v>
      </c>
      <c r="E1244" s="175" t="s">
        <v>17</v>
      </c>
      <c r="F1244" s="176" t="s">
        <v>167</v>
      </c>
      <c r="H1244" s="177">
        <v>19</v>
      </c>
      <c r="I1244" s="178"/>
      <c r="L1244" s="174"/>
      <c r="M1244" s="179"/>
      <c r="T1244" s="180"/>
      <c r="AT1244" s="175" t="s">
        <v>456</v>
      </c>
      <c r="AU1244" s="175" t="s">
        <v>9</v>
      </c>
      <c r="AV1244" s="173" t="s">
        <v>9</v>
      </c>
      <c r="AW1244" s="173" t="s">
        <v>197</v>
      </c>
      <c r="AX1244" s="173" t="s">
        <v>78</v>
      </c>
      <c r="AY1244" s="175" t="s">
        <v>79</v>
      </c>
    </row>
    <row r="1245" spans="2:51" s="166" customFormat="1">
      <c r="B1245" s="167"/>
      <c r="D1245" s="103" t="s">
        <v>456</v>
      </c>
      <c r="E1245" s="168" t="s">
        <v>17</v>
      </c>
      <c r="F1245" s="169" t="s">
        <v>1546</v>
      </c>
      <c r="H1245" s="168" t="s">
        <v>17</v>
      </c>
      <c r="I1245" s="170"/>
      <c r="L1245" s="167"/>
      <c r="M1245" s="171"/>
      <c r="T1245" s="172"/>
      <c r="AT1245" s="168" t="s">
        <v>456</v>
      </c>
      <c r="AU1245" s="168" t="s">
        <v>9</v>
      </c>
      <c r="AV1245" s="166" t="s">
        <v>82</v>
      </c>
      <c r="AW1245" s="166" t="s">
        <v>197</v>
      </c>
      <c r="AX1245" s="166" t="s">
        <v>78</v>
      </c>
      <c r="AY1245" s="168" t="s">
        <v>79</v>
      </c>
    </row>
    <row r="1246" spans="2:51" s="173" customFormat="1">
      <c r="B1246" s="174"/>
      <c r="D1246" s="103" t="s">
        <v>456</v>
      </c>
      <c r="E1246" s="175" t="s">
        <v>17</v>
      </c>
      <c r="F1246" s="176" t="s">
        <v>171</v>
      </c>
      <c r="H1246" s="177">
        <v>21</v>
      </c>
      <c r="I1246" s="178"/>
      <c r="L1246" s="174"/>
      <c r="M1246" s="179"/>
      <c r="T1246" s="180"/>
      <c r="AT1246" s="175" t="s">
        <v>456</v>
      </c>
      <c r="AU1246" s="175" t="s">
        <v>9</v>
      </c>
      <c r="AV1246" s="173" t="s">
        <v>9</v>
      </c>
      <c r="AW1246" s="173" t="s">
        <v>197</v>
      </c>
      <c r="AX1246" s="173" t="s">
        <v>78</v>
      </c>
      <c r="AY1246" s="175" t="s">
        <v>79</v>
      </c>
    </row>
    <row r="1247" spans="2:51" s="166" customFormat="1">
      <c r="B1247" s="167"/>
      <c r="D1247" s="103" t="s">
        <v>456</v>
      </c>
      <c r="E1247" s="168" t="s">
        <v>17</v>
      </c>
      <c r="F1247" s="169" t="s">
        <v>1547</v>
      </c>
      <c r="H1247" s="168" t="s">
        <v>17</v>
      </c>
      <c r="I1247" s="170"/>
      <c r="L1247" s="167"/>
      <c r="M1247" s="171"/>
      <c r="T1247" s="172"/>
      <c r="AT1247" s="168" t="s">
        <v>456</v>
      </c>
      <c r="AU1247" s="168" t="s">
        <v>9</v>
      </c>
      <c r="AV1247" s="166" t="s">
        <v>82</v>
      </c>
      <c r="AW1247" s="166" t="s">
        <v>197</v>
      </c>
      <c r="AX1247" s="166" t="s">
        <v>78</v>
      </c>
      <c r="AY1247" s="168" t="s">
        <v>79</v>
      </c>
    </row>
    <row r="1248" spans="2:51" s="173" customFormat="1">
      <c r="B1248" s="174"/>
      <c r="D1248" s="103" t="s">
        <v>456</v>
      </c>
      <c r="E1248" s="175" t="s">
        <v>17</v>
      </c>
      <c r="F1248" s="176" t="s">
        <v>178</v>
      </c>
      <c r="H1248" s="177">
        <v>20</v>
      </c>
      <c r="I1248" s="178"/>
      <c r="L1248" s="174"/>
      <c r="M1248" s="179"/>
      <c r="T1248" s="180"/>
      <c r="AT1248" s="175" t="s">
        <v>456</v>
      </c>
      <c r="AU1248" s="175" t="s">
        <v>9</v>
      </c>
      <c r="AV1248" s="173" t="s">
        <v>9</v>
      </c>
      <c r="AW1248" s="173" t="s">
        <v>197</v>
      </c>
      <c r="AX1248" s="173" t="s">
        <v>78</v>
      </c>
      <c r="AY1248" s="175" t="s">
        <v>79</v>
      </c>
    </row>
    <row r="1249" spans="2:65" s="181" customFormat="1">
      <c r="B1249" s="182"/>
      <c r="D1249" s="103" t="s">
        <v>456</v>
      </c>
      <c r="E1249" s="183" t="s">
        <v>17</v>
      </c>
      <c r="F1249" s="184" t="s">
        <v>491</v>
      </c>
      <c r="H1249" s="185">
        <v>200</v>
      </c>
      <c r="I1249" s="186"/>
      <c r="L1249" s="182"/>
      <c r="M1249" s="187"/>
      <c r="T1249" s="188"/>
      <c r="AT1249" s="183" t="s">
        <v>456</v>
      </c>
      <c r="AU1249" s="183" t="s">
        <v>9</v>
      </c>
      <c r="AV1249" s="181" t="s">
        <v>103</v>
      </c>
      <c r="AW1249" s="181" t="s">
        <v>197</v>
      </c>
      <c r="AX1249" s="181" t="s">
        <v>82</v>
      </c>
      <c r="AY1249" s="183" t="s">
        <v>79</v>
      </c>
    </row>
    <row r="1250" spans="2:65" s="18" customFormat="1" ht="24.2" customHeight="1">
      <c r="B1250" s="19"/>
      <c r="C1250" s="90" t="s">
        <v>1759</v>
      </c>
      <c r="D1250" s="90" t="s">
        <v>83</v>
      </c>
      <c r="E1250" s="91" t="s">
        <v>1760</v>
      </c>
      <c r="F1250" s="92" t="s">
        <v>1761</v>
      </c>
      <c r="G1250" s="93" t="s">
        <v>1067</v>
      </c>
      <c r="H1250" s="94">
        <v>2</v>
      </c>
      <c r="I1250" s="95"/>
      <c r="J1250" s="96">
        <f>ROUND(I1250*H1250,2)</f>
        <v>0</v>
      </c>
      <c r="K1250" s="92" t="s">
        <v>453</v>
      </c>
      <c r="L1250" s="19"/>
      <c r="M1250" s="97" t="s">
        <v>17</v>
      </c>
      <c r="N1250" s="98" t="s">
        <v>35</v>
      </c>
      <c r="P1250" s="99">
        <f>O1250*H1250</f>
        <v>0</v>
      </c>
      <c r="Q1250" s="99">
        <v>0</v>
      </c>
      <c r="R1250" s="99">
        <f>Q1250*H1250</f>
        <v>0</v>
      </c>
      <c r="S1250" s="99">
        <v>2.8000000000000001E-2</v>
      </c>
      <c r="T1250" s="100">
        <f>S1250*H1250</f>
        <v>5.6000000000000001E-2</v>
      </c>
      <c r="AR1250" s="101" t="s">
        <v>155</v>
      </c>
      <c r="AT1250" s="101" t="s">
        <v>83</v>
      </c>
      <c r="AU1250" s="101" t="s">
        <v>9</v>
      </c>
      <c r="AY1250" s="11" t="s">
        <v>79</v>
      </c>
      <c r="BE1250" s="102">
        <f>IF(N1250="základní",J1250,0)</f>
        <v>0</v>
      </c>
      <c r="BF1250" s="102">
        <f>IF(N1250="snížená",J1250,0)</f>
        <v>0</v>
      </c>
      <c r="BG1250" s="102">
        <f>IF(N1250="zákl. přenesená",J1250,0)</f>
        <v>0</v>
      </c>
      <c r="BH1250" s="102">
        <f>IF(N1250="sníž. přenesená",J1250,0)</f>
        <v>0</v>
      </c>
      <c r="BI1250" s="102">
        <f>IF(N1250="nulová",J1250,0)</f>
        <v>0</v>
      </c>
      <c r="BJ1250" s="11" t="s">
        <v>82</v>
      </c>
      <c r="BK1250" s="102">
        <f>ROUND(I1250*H1250,2)</f>
        <v>0</v>
      </c>
      <c r="BL1250" s="11" t="s">
        <v>155</v>
      </c>
      <c r="BM1250" s="101" t="s">
        <v>1762</v>
      </c>
    </row>
    <row r="1251" spans="2:65" s="18" customFormat="1" ht="19.5">
      <c r="B1251" s="19"/>
      <c r="D1251" s="103" t="s">
        <v>89</v>
      </c>
      <c r="F1251" s="104" t="s">
        <v>1763</v>
      </c>
      <c r="I1251" s="105"/>
      <c r="L1251" s="19"/>
      <c r="M1251" s="106"/>
      <c r="T1251" s="107"/>
      <c r="AT1251" s="11" t="s">
        <v>89</v>
      </c>
      <c r="AU1251" s="11" t="s">
        <v>9</v>
      </c>
    </row>
    <row r="1252" spans="2:65" s="166" customFormat="1">
      <c r="B1252" s="167"/>
      <c r="D1252" s="103" t="s">
        <v>456</v>
      </c>
      <c r="E1252" s="168" t="s">
        <v>17</v>
      </c>
      <c r="F1252" s="169" t="s">
        <v>1101</v>
      </c>
      <c r="H1252" s="168" t="s">
        <v>17</v>
      </c>
      <c r="I1252" s="170"/>
      <c r="L1252" s="167"/>
      <c r="M1252" s="171"/>
      <c r="T1252" s="172"/>
      <c r="AT1252" s="168" t="s">
        <v>456</v>
      </c>
      <c r="AU1252" s="168" t="s">
        <v>9</v>
      </c>
      <c r="AV1252" s="166" t="s">
        <v>82</v>
      </c>
      <c r="AW1252" s="166" t="s">
        <v>197</v>
      </c>
      <c r="AX1252" s="166" t="s">
        <v>78</v>
      </c>
      <c r="AY1252" s="168" t="s">
        <v>79</v>
      </c>
    </row>
    <row r="1253" spans="2:65" s="173" customFormat="1">
      <c r="B1253" s="174"/>
      <c r="D1253" s="103" t="s">
        <v>456</v>
      </c>
      <c r="E1253" s="175" t="s">
        <v>17</v>
      </c>
      <c r="F1253" s="176" t="s">
        <v>82</v>
      </c>
      <c r="H1253" s="177">
        <v>1</v>
      </c>
      <c r="I1253" s="178"/>
      <c r="L1253" s="174"/>
      <c r="M1253" s="179"/>
      <c r="T1253" s="180"/>
      <c r="AT1253" s="175" t="s">
        <v>456</v>
      </c>
      <c r="AU1253" s="175" t="s">
        <v>9</v>
      </c>
      <c r="AV1253" s="173" t="s">
        <v>9</v>
      </c>
      <c r="AW1253" s="173" t="s">
        <v>197</v>
      </c>
      <c r="AX1253" s="173" t="s">
        <v>78</v>
      </c>
      <c r="AY1253" s="175" t="s">
        <v>79</v>
      </c>
    </row>
    <row r="1254" spans="2:65" s="166" customFormat="1">
      <c r="B1254" s="167"/>
      <c r="D1254" s="103" t="s">
        <v>456</v>
      </c>
      <c r="E1254" s="168" t="s">
        <v>17</v>
      </c>
      <c r="F1254" s="169" t="s">
        <v>1103</v>
      </c>
      <c r="H1254" s="168" t="s">
        <v>17</v>
      </c>
      <c r="I1254" s="170"/>
      <c r="L1254" s="167"/>
      <c r="M1254" s="171"/>
      <c r="T1254" s="172"/>
      <c r="AT1254" s="168" t="s">
        <v>456</v>
      </c>
      <c r="AU1254" s="168" t="s">
        <v>9</v>
      </c>
      <c r="AV1254" s="166" t="s">
        <v>82</v>
      </c>
      <c r="AW1254" s="166" t="s">
        <v>197</v>
      </c>
      <c r="AX1254" s="166" t="s">
        <v>78</v>
      </c>
      <c r="AY1254" s="168" t="s">
        <v>79</v>
      </c>
    </row>
    <row r="1255" spans="2:65" s="173" customFormat="1">
      <c r="B1255" s="174"/>
      <c r="D1255" s="103" t="s">
        <v>456</v>
      </c>
      <c r="E1255" s="175" t="s">
        <v>17</v>
      </c>
      <c r="F1255" s="176" t="s">
        <v>82</v>
      </c>
      <c r="H1255" s="177">
        <v>1</v>
      </c>
      <c r="I1255" s="178"/>
      <c r="L1255" s="174"/>
      <c r="M1255" s="179"/>
      <c r="T1255" s="180"/>
      <c r="AT1255" s="175" t="s">
        <v>456</v>
      </c>
      <c r="AU1255" s="175" t="s">
        <v>9</v>
      </c>
      <c r="AV1255" s="173" t="s">
        <v>9</v>
      </c>
      <c r="AW1255" s="173" t="s">
        <v>197</v>
      </c>
      <c r="AX1255" s="173" t="s">
        <v>78</v>
      </c>
      <c r="AY1255" s="175" t="s">
        <v>79</v>
      </c>
    </row>
    <row r="1256" spans="2:65" s="181" customFormat="1">
      <c r="B1256" s="182"/>
      <c r="D1256" s="103" t="s">
        <v>456</v>
      </c>
      <c r="E1256" s="183" t="s">
        <v>17</v>
      </c>
      <c r="F1256" s="184" t="s">
        <v>491</v>
      </c>
      <c r="H1256" s="185">
        <v>2</v>
      </c>
      <c r="I1256" s="186"/>
      <c r="L1256" s="182"/>
      <c r="M1256" s="187"/>
      <c r="T1256" s="188"/>
      <c r="AT1256" s="183" t="s">
        <v>456</v>
      </c>
      <c r="AU1256" s="183" t="s">
        <v>9</v>
      </c>
      <c r="AV1256" s="181" t="s">
        <v>103</v>
      </c>
      <c r="AW1256" s="181" t="s">
        <v>197</v>
      </c>
      <c r="AX1256" s="181" t="s">
        <v>82</v>
      </c>
      <c r="AY1256" s="183" t="s">
        <v>79</v>
      </c>
    </row>
    <row r="1257" spans="2:65" s="18" customFormat="1" ht="24.2" customHeight="1">
      <c r="B1257" s="19"/>
      <c r="C1257" s="90" t="s">
        <v>1764</v>
      </c>
      <c r="D1257" s="90" t="s">
        <v>83</v>
      </c>
      <c r="E1257" s="91" t="s">
        <v>1765</v>
      </c>
      <c r="F1257" s="92" t="s">
        <v>1766</v>
      </c>
      <c r="G1257" s="93" t="s">
        <v>1067</v>
      </c>
      <c r="H1257" s="94">
        <v>1</v>
      </c>
      <c r="I1257" s="95"/>
      <c r="J1257" s="96">
        <f>ROUND(I1257*H1257,2)</f>
        <v>0</v>
      </c>
      <c r="K1257" s="92" t="s">
        <v>453</v>
      </c>
      <c r="L1257" s="19"/>
      <c r="M1257" s="97" t="s">
        <v>17</v>
      </c>
      <c r="N1257" s="98" t="s">
        <v>35</v>
      </c>
      <c r="P1257" s="99">
        <f>O1257*H1257</f>
        <v>0</v>
      </c>
      <c r="Q1257" s="99">
        <v>0</v>
      </c>
      <c r="R1257" s="99">
        <f>Q1257*H1257</f>
        <v>0</v>
      </c>
      <c r="S1257" s="99">
        <v>0.16600000000000001</v>
      </c>
      <c r="T1257" s="100">
        <f>S1257*H1257</f>
        <v>0.16600000000000001</v>
      </c>
      <c r="AR1257" s="101" t="s">
        <v>155</v>
      </c>
      <c r="AT1257" s="101" t="s">
        <v>83</v>
      </c>
      <c r="AU1257" s="101" t="s">
        <v>9</v>
      </c>
      <c r="AY1257" s="11" t="s">
        <v>79</v>
      </c>
      <c r="BE1257" s="102">
        <f>IF(N1257="základní",J1257,0)</f>
        <v>0</v>
      </c>
      <c r="BF1257" s="102">
        <f>IF(N1257="snížená",J1257,0)</f>
        <v>0</v>
      </c>
      <c r="BG1257" s="102">
        <f>IF(N1257="zákl. přenesená",J1257,0)</f>
        <v>0</v>
      </c>
      <c r="BH1257" s="102">
        <f>IF(N1257="sníž. přenesená",J1257,0)</f>
        <v>0</v>
      </c>
      <c r="BI1257" s="102">
        <f>IF(N1257="nulová",J1257,0)</f>
        <v>0</v>
      </c>
      <c r="BJ1257" s="11" t="s">
        <v>82</v>
      </c>
      <c r="BK1257" s="102">
        <f>ROUND(I1257*H1257,2)</f>
        <v>0</v>
      </c>
      <c r="BL1257" s="11" t="s">
        <v>155</v>
      </c>
      <c r="BM1257" s="101" t="s">
        <v>1767</v>
      </c>
    </row>
    <row r="1258" spans="2:65" s="18" customFormat="1" ht="19.5">
      <c r="B1258" s="19"/>
      <c r="D1258" s="103" t="s">
        <v>89</v>
      </c>
      <c r="F1258" s="104" t="s">
        <v>1768</v>
      </c>
      <c r="I1258" s="105"/>
      <c r="L1258" s="19"/>
      <c r="M1258" s="106"/>
      <c r="T1258" s="107"/>
      <c r="AT1258" s="11" t="s">
        <v>89</v>
      </c>
      <c r="AU1258" s="11" t="s">
        <v>9</v>
      </c>
    </row>
    <row r="1259" spans="2:65" s="166" customFormat="1">
      <c r="B1259" s="167"/>
      <c r="D1259" s="103" t="s">
        <v>456</v>
      </c>
      <c r="E1259" s="168" t="s">
        <v>17</v>
      </c>
      <c r="F1259" s="169" t="s">
        <v>1103</v>
      </c>
      <c r="H1259" s="168" t="s">
        <v>17</v>
      </c>
      <c r="I1259" s="170"/>
      <c r="L1259" s="167"/>
      <c r="M1259" s="171"/>
      <c r="T1259" s="172"/>
      <c r="AT1259" s="168" t="s">
        <v>456</v>
      </c>
      <c r="AU1259" s="168" t="s">
        <v>9</v>
      </c>
      <c r="AV1259" s="166" t="s">
        <v>82</v>
      </c>
      <c r="AW1259" s="166" t="s">
        <v>197</v>
      </c>
      <c r="AX1259" s="166" t="s">
        <v>78</v>
      </c>
      <c r="AY1259" s="168" t="s">
        <v>79</v>
      </c>
    </row>
    <row r="1260" spans="2:65" s="173" customFormat="1">
      <c r="B1260" s="174"/>
      <c r="D1260" s="103" t="s">
        <v>456</v>
      </c>
      <c r="E1260" s="175" t="s">
        <v>17</v>
      </c>
      <c r="F1260" s="176" t="s">
        <v>82</v>
      </c>
      <c r="H1260" s="177">
        <v>1</v>
      </c>
      <c r="I1260" s="178"/>
      <c r="L1260" s="174"/>
      <c r="M1260" s="179"/>
      <c r="T1260" s="180"/>
      <c r="AT1260" s="175" t="s">
        <v>456</v>
      </c>
      <c r="AU1260" s="175" t="s">
        <v>9</v>
      </c>
      <c r="AV1260" s="173" t="s">
        <v>9</v>
      </c>
      <c r="AW1260" s="173" t="s">
        <v>197</v>
      </c>
      <c r="AX1260" s="173" t="s">
        <v>82</v>
      </c>
      <c r="AY1260" s="175" t="s">
        <v>79</v>
      </c>
    </row>
    <row r="1261" spans="2:65" s="18" customFormat="1" ht="24.2" customHeight="1">
      <c r="B1261" s="19"/>
      <c r="C1261" s="90" t="s">
        <v>1769</v>
      </c>
      <c r="D1261" s="90" t="s">
        <v>83</v>
      </c>
      <c r="E1261" s="91" t="s">
        <v>1770</v>
      </c>
      <c r="F1261" s="92" t="s">
        <v>1771</v>
      </c>
      <c r="G1261" s="93" t="s">
        <v>1067</v>
      </c>
      <c r="H1261" s="94">
        <v>63</v>
      </c>
      <c r="I1261" s="95"/>
      <c r="J1261" s="96">
        <f>ROUND(I1261*H1261,2)</f>
        <v>0</v>
      </c>
      <c r="K1261" s="92" t="s">
        <v>453</v>
      </c>
      <c r="L1261" s="19"/>
      <c r="M1261" s="97" t="s">
        <v>17</v>
      </c>
      <c r="N1261" s="98" t="s">
        <v>35</v>
      </c>
      <c r="P1261" s="99">
        <f>O1261*H1261</f>
        <v>0</v>
      </c>
      <c r="Q1261" s="99">
        <v>0</v>
      </c>
      <c r="R1261" s="99">
        <f>Q1261*H1261</f>
        <v>0</v>
      </c>
      <c r="S1261" s="99">
        <v>8.8099999999999998E-2</v>
      </c>
      <c r="T1261" s="100">
        <f>S1261*H1261</f>
        <v>5.5503</v>
      </c>
      <c r="AR1261" s="101" t="s">
        <v>155</v>
      </c>
      <c r="AT1261" s="101" t="s">
        <v>83</v>
      </c>
      <c r="AU1261" s="101" t="s">
        <v>9</v>
      </c>
      <c r="AY1261" s="11" t="s">
        <v>79</v>
      </c>
      <c r="BE1261" s="102">
        <f>IF(N1261="základní",J1261,0)</f>
        <v>0</v>
      </c>
      <c r="BF1261" s="102">
        <f>IF(N1261="snížená",J1261,0)</f>
        <v>0</v>
      </c>
      <c r="BG1261" s="102">
        <f>IF(N1261="zákl. přenesená",J1261,0)</f>
        <v>0</v>
      </c>
      <c r="BH1261" s="102">
        <f>IF(N1261="sníž. přenesená",J1261,0)</f>
        <v>0</v>
      </c>
      <c r="BI1261" s="102">
        <f>IF(N1261="nulová",J1261,0)</f>
        <v>0</v>
      </c>
      <c r="BJ1261" s="11" t="s">
        <v>82</v>
      </c>
      <c r="BK1261" s="102">
        <f>ROUND(I1261*H1261,2)</f>
        <v>0</v>
      </c>
      <c r="BL1261" s="11" t="s">
        <v>155</v>
      </c>
      <c r="BM1261" s="101" t="s">
        <v>1772</v>
      </c>
    </row>
    <row r="1262" spans="2:65" s="18" customFormat="1">
      <c r="B1262" s="19"/>
      <c r="D1262" s="103" t="s">
        <v>89</v>
      </c>
      <c r="F1262" s="104" t="s">
        <v>1773</v>
      </c>
      <c r="I1262" s="105"/>
      <c r="L1262" s="19"/>
      <c r="M1262" s="106"/>
      <c r="T1262" s="107"/>
      <c r="AT1262" s="11" t="s">
        <v>89</v>
      </c>
      <c r="AU1262" s="11" t="s">
        <v>9</v>
      </c>
    </row>
    <row r="1263" spans="2:65" s="166" customFormat="1">
      <c r="B1263" s="167"/>
      <c r="D1263" s="103" t="s">
        <v>456</v>
      </c>
      <c r="E1263" s="168" t="s">
        <v>17</v>
      </c>
      <c r="F1263" s="169" t="s">
        <v>1542</v>
      </c>
      <c r="H1263" s="168" t="s">
        <v>17</v>
      </c>
      <c r="I1263" s="170"/>
      <c r="L1263" s="167"/>
      <c r="M1263" s="171"/>
      <c r="T1263" s="172"/>
      <c r="AT1263" s="168" t="s">
        <v>456</v>
      </c>
      <c r="AU1263" s="168" t="s">
        <v>9</v>
      </c>
      <c r="AV1263" s="166" t="s">
        <v>82</v>
      </c>
      <c r="AW1263" s="166" t="s">
        <v>197</v>
      </c>
      <c r="AX1263" s="166" t="s">
        <v>78</v>
      </c>
      <c r="AY1263" s="168" t="s">
        <v>79</v>
      </c>
    </row>
    <row r="1264" spans="2:65" s="173" customFormat="1">
      <c r="B1264" s="174"/>
      <c r="D1264" s="103" t="s">
        <v>456</v>
      </c>
      <c r="E1264" s="175" t="s">
        <v>17</v>
      </c>
      <c r="F1264" s="176" t="s">
        <v>1198</v>
      </c>
      <c r="H1264" s="177">
        <v>30</v>
      </c>
      <c r="I1264" s="178"/>
      <c r="L1264" s="174"/>
      <c r="M1264" s="179"/>
      <c r="T1264" s="180"/>
      <c r="AT1264" s="175" t="s">
        <v>456</v>
      </c>
      <c r="AU1264" s="175" t="s">
        <v>9</v>
      </c>
      <c r="AV1264" s="173" t="s">
        <v>9</v>
      </c>
      <c r="AW1264" s="173" t="s">
        <v>197</v>
      </c>
      <c r="AX1264" s="173" t="s">
        <v>78</v>
      </c>
      <c r="AY1264" s="175" t="s">
        <v>79</v>
      </c>
    </row>
    <row r="1265" spans="2:65" s="166" customFormat="1">
      <c r="B1265" s="167"/>
      <c r="D1265" s="103" t="s">
        <v>456</v>
      </c>
      <c r="E1265" s="168" t="s">
        <v>17</v>
      </c>
      <c r="F1265" s="169" t="s">
        <v>1543</v>
      </c>
      <c r="H1265" s="168" t="s">
        <v>17</v>
      </c>
      <c r="I1265" s="170"/>
      <c r="L1265" s="167"/>
      <c r="M1265" s="171"/>
      <c r="T1265" s="172"/>
      <c r="AT1265" s="168" t="s">
        <v>456</v>
      </c>
      <c r="AU1265" s="168" t="s">
        <v>9</v>
      </c>
      <c r="AV1265" s="166" t="s">
        <v>82</v>
      </c>
      <c r="AW1265" s="166" t="s">
        <v>197</v>
      </c>
      <c r="AX1265" s="166" t="s">
        <v>78</v>
      </c>
      <c r="AY1265" s="168" t="s">
        <v>79</v>
      </c>
    </row>
    <row r="1266" spans="2:65" s="173" customFormat="1">
      <c r="B1266" s="174"/>
      <c r="D1266" s="103" t="s">
        <v>456</v>
      </c>
      <c r="E1266" s="175" t="s">
        <v>17</v>
      </c>
      <c r="F1266" s="176" t="s">
        <v>1198</v>
      </c>
      <c r="H1266" s="177">
        <v>30</v>
      </c>
      <c r="I1266" s="178"/>
      <c r="L1266" s="174"/>
      <c r="M1266" s="179"/>
      <c r="T1266" s="180"/>
      <c r="AT1266" s="175" t="s">
        <v>456</v>
      </c>
      <c r="AU1266" s="175" t="s">
        <v>9</v>
      </c>
      <c r="AV1266" s="173" t="s">
        <v>9</v>
      </c>
      <c r="AW1266" s="173" t="s">
        <v>197</v>
      </c>
      <c r="AX1266" s="173" t="s">
        <v>78</v>
      </c>
      <c r="AY1266" s="175" t="s">
        <v>79</v>
      </c>
    </row>
    <row r="1267" spans="2:65" s="166" customFormat="1">
      <c r="B1267" s="167"/>
      <c r="D1267" s="103" t="s">
        <v>456</v>
      </c>
      <c r="E1267" s="168" t="s">
        <v>17</v>
      </c>
      <c r="F1267" s="169" t="s">
        <v>681</v>
      </c>
      <c r="H1267" s="168" t="s">
        <v>17</v>
      </c>
      <c r="I1267" s="170"/>
      <c r="L1267" s="167"/>
      <c r="M1267" s="171"/>
      <c r="T1267" s="172"/>
      <c r="AT1267" s="168" t="s">
        <v>456</v>
      </c>
      <c r="AU1267" s="168" t="s">
        <v>9</v>
      </c>
      <c r="AV1267" s="166" t="s">
        <v>82</v>
      </c>
      <c r="AW1267" s="166" t="s">
        <v>197</v>
      </c>
      <c r="AX1267" s="166" t="s">
        <v>78</v>
      </c>
      <c r="AY1267" s="168" t="s">
        <v>79</v>
      </c>
    </row>
    <row r="1268" spans="2:65" s="173" customFormat="1">
      <c r="B1268" s="174"/>
      <c r="D1268" s="103" t="s">
        <v>456</v>
      </c>
      <c r="E1268" s="175" t="s">
        <v>17</v>
      </c>
      <c r="F1268" s="176" t="s">
        <v>96</v>
      </c>
      <c r="H1268" s="177">
        <v>3</v>
      </c>
      <c r="I1268" s="178"/>
      <c r="L1268" s="174"/>
      <c r="M1268" s="179"/>
      <c r="T1268" s="180"/>
      <c r="AT1268" s="175" t="s">
        <v>456</v>
      </c>
      <c r="AU1268" s="175" t="s">
        <v>9</v>
      </c>
      <c r="AV1268" s="173" t="s">
        <v>9</v>
      </c>
      <c r="AW1268" s="173" t="s">
        <v>197</v>
      </c>
      <c r="AX1268" s="173" t="s">
        <v>78</v>
      </c>
      <c r="AY1268" s="175" t="s">
        <v>79</v>
      </c>
    </row>
    <row r="1269" spans="2:65" s="181" customFormat="1">
      <c r="B1269" s="182"/>
      <c r="D1269" s="103" t="s">
        <v>456</v>
      </c>
      <c r="E1269" s="183" t="s">
        <v>17</v>
      </c>
      <c r="F1269" s="184" t="s">
        <v>491</v>
      </c>
      <c r="H1269" s="185">
        <v>63</v>
      </c>
      <c r="I1269" s="186"/>
      <c r="L1269" s="182"/>
      <c r="M1269" s="187"/>
      <c r="T1269" s="188"/>
      <c r="AT1269" s="183" t="s">
        <v>456</v>
      </c>
      <c r="AU1269" s="183" t="s">
        <v>9</v>
      </c>
      <c r="AV1269" s="181" t="s">
        <v>103</v>
      </c>
      <c r="AW1269" s="181" t="s">
        <v>197</v>
      </c>
      <c r="AX1269" s="181" t="s">
        <v>82</v>
      </c>
      <c r="AY1269" s="183" t="s">
        <v>79</v>
      </c>
    </row>
    <row r="1270" spans="2:65" s="18" customFormat="1" ht="66.75" customHeight="1">
      <c r="B1270" s="19"/>
      <c r="C1270" s="90" t="s">
        <v>1774</v>
      </c>
      <c r="D1270" s="90" t="s">
        <v>83</v>
      </c>
      <c r="E1270" s="91" t="s">
        <v>1775</v>
      </c>
      <c r="F1270" s="92" t="s">
        <v>1776</v>
      </c>
      <c r="G1270" s="93" t="s">
        <v>808</v>
      </c>
      <c r="H1270" s="94">
        <v>68</v>
      </c>
      <c r="I1270" s="95"/>
      <c r="J1270" s="96">
        <f>ROUND(I1270*H1270,2)</f>
        <v>0</v>
      </c>
      <c r="K1270" s="92" t="s">
        <v>17</v>
      </c>
      <c r="L1270" s="19"/>
      <c r="M1270" s="97" t="s">
        <v>17</v>
      </c>
      <c r="N1270" s="98" t="s">
        <v>35</v>
      </c>
      <c r="P1270" s="99">
        <f>O1270*H1270</f>
        <v>0</v>
      </c>
      <c r="Q1270" s="99">
        <v>0.03</v>
      </c>
      <c r="R1270" s="99">
        <f>Q1270*H1270</f>
        <v>2.04</v>
      </c>
      <c r="S1270" s="99">
        <v>0</v>
      </c>
      <c r="T1270" s="100">
        <f>S1270*H1270</f>
        <v>0</v>
      </c>
      <c r="AR1270" s="101" t="s">
        <v>155</v>
      </c>
      <c r="AT1270" s="101" t="s">
        <v>83</v>
      </c>
      <c r="AU1270" s="101" t="s">
        <v>9</v>
      </c>
      <c r="AY1270" s="11" t="s">
        <v>79</v>
      </c>
      <c r="BE1270" s="102">
        <f>IF(N1270="základní",J1270,0)</f>
        <v>0</v>
      </c>
      <c r="BF1270" s="102">
        <f>IF(N1270="snížená",J1270,0)</f>
        <v>0</v>
      </c>
      <c r="BG1270" s="102">
        <f>IF(N1270="zákl. přenesená",J1270,0)</f>
        <v>0</v>
      </c>
      <c r="BH1270" s="102">
        <f>IF(N1270="sníž. přenesená",J1270,0)</f>
        <v>0</v>
      </c>
      <c r="BI1270" s="102">
        <f>IF(N1270="nulová",J1270,0)</f>
        <v>0</v>
      </c>
      <c r="BJ1270" s="11" t="s">
        <v>82</v>
      </c>
      <c r="BK1270" s="102">
        <f>ROUND(I1270*H1270,2)</f>
        <v>0</v>
      </c>
      <c r="BL1270" s="11" t="s">
        <v>155</v>
      </c>
      <c r="BM1270" s="101" t="s">
        <v>1777</v>
      </c>
    </row>
    <row r="1271" spans="2:65" s="18" customFormat="1" ht="48.75">
      <c r="B1271" s="19"/>
      <c r="D1271" s="103" t="s">
        <v>89</v>
      </c>
      <c r="F1271" s="104" t="s">
        <v>1778</v>
      </c>
      <c r="I1271" s="105"/>
      <c r="L1271" s="19"/>
      <c r="M1271" s="106"/>
      <c r="T1271" s="107"/>
      <c r="AT1271" s="11" t="s">
        <v>89</v>
      </c>
      <c r="AU1271" s="11" t="s">
        <v>9</v>
      </c>
    </row>
    <row r="1272" spans="2:65" s="18" customFormat="1" ht="19.5">
      <c r="B1272" s="19"/>
      <c r="D1272" s="103" t="s">
        <v>90</v>
      </c>
      <c r="F1272" s="108" t="s">
        <v>600</v>
      </c>
      <c r="I1272" s="105"/>
      <c r="L1272" s="19"/>
      <c r="M1272" s="106"/>
      <c r="T1272" s="107"/>
      <c r="AT1272" s="11" t="s">
        <v>90</v>
      </c>
      <c r="AU1272" s="11" t="s">
        <v>9</v>
      </c>
    </row>
    <row r="1273" spans="2:65" s="18" customFormat="1" ht="55.5" customHeight="1">
      <c r="B1273" s="19"/>
      <c r="C1273" s="90" t="s">
        <v>1779</v>
      </c>
      <c r="D1273" s="90" t="s">
        <v>83</v>
      </c>
      <c r="E1273" s="91" t="s">
        <v>1780</v>
      </c>
      <c r="F1273" s="92" t="s">
        <v>1781</v>
      </c>
      <c r="G1273" s="93" t="s">
        <v>808</v>
      </c>
      <c r="H1273" s="94">
        <v>17</v>
      </c>
      <c r="I1273" s="95"/>
      <c r="J1273" s="96">
        <f>ROUND(I1273*H1273,2)</f>
        <v>0</v>
      </c>
      <c r="K1273" s="92" t="s">
        <v>17</v>
      </c>
      <c r="L1273" s="19"/>
      <c r="M1273" s="97" t="s">
        <v>17</v>
      </c>
      <c r="N1273" s="98" t="s">
        <v>35</v>
      </c>
      <c r="P1273" s="99">
        <f>O1273*H1273</f>
        <v>0</v>
      </c>
      <c r="Q1273" s="99">
        <v>0.03</v>
      </c>
      <c r="R1273" s="99">
        <f>Q1273*H1273</f>
        <v>0.51</v>
      </c>
      <c r="S1273" s="99">
        <v>0</v>
      </c>
      <c r="T1273" s="100">
        <f>S1273*H1273</f>
        <v>0</v>
      </c>
      <c r="AR1273" s="101" t="s">
        <v>155</v>
      </c>
      <c r="AT1273" s="101" t="s">
        <v>83</v>
      </c>
      <c r="AU1273" s="101" t="s">
        <v>9</v>
      </c>
      <c r="AY1273" s="11" t="s">
        <v>79</v>
      </c>
      <c r="BE1273" s="102">
        <f>IF(N1273="základní",J1273,0)</f>
        <v>0</v>
      </c>
      <c r="BF1273" s="102">
        <f>IF(N1273="snížená",J1273,0)</f>
        <v>0</v>
      </c>
      <c r="BG1273" s="102">
        <f>IF(N1273="zákl. přenesená",J1273,0)</f>
        <v>0</v>
      </c>
      <c r="BH1273" s="102">
        <f>IF(N1273="sníž. přenesená",J1273,0)</f>
        <v>0</v>
      </c>
      <c r="BI1273" s="102">
        <f>IF(N1273="nulová",J1273,0)</f>
        <v>0</v>
      </c>
      <c r="BJ1273" s="11" t="s">
        <v>82</v>
      </c>
      <c r="BK1273" s="102">
        <f>ROUND(I1273*H1273,2)</f>
        <v>0</v>
      </c>
      <c r="BL1273" s="11" t="s">
        <v>155</v>
      </c>
      <c r="BM1273" s="101" t="s">
        <v>1782</v>
      </c>
    </row>
    <row r="1274" spans="2:65" s="18" customFormat="1" ht="58.5">
      <c r="B1274" s="19"/>
      <c r="D1274" s="103" t="s">
        <v>89</v>
      </c>
      <c r="F1274" s="104" t="s">
        <v>1783</v>
      </c>
      <c r="I1274" s="105"/>
      <c r="L1274" s="19"/>
      <c r="M1274" s="106"/>
      <c r="T1274" s="107"/>
      <c r="AT1274" s="11" t="s">
        <v>89</v>
      </c>
      <c r="AU1274" s="11" t="s">
        <v>9</v>
      </c>
    </row>
    <row r="1275" spans="2:65" s="18" customFormat="1" ht="19.5">
      <c r="B1275" s="19"/>
      <c r="D1275" s="103" t="s">
        <v>90</v>
      </c>
      <c r="F1275" s="108" t="s">
        <v>600</v>
      </c>
      <c r="I1275" s="105"/>
      <c r="L1275" s="19"/>
      <c r="M1275" s="106"/>
      <c r="T1275" s="107"/>
      <c r="AT1275" s="11" t="s">
        <v>90</v>
      </c>
      <c r="AU1275" s="11" t="s">
        <v>9</v>
      </c>
    </row>
    <row r="1276" spans="2:65" s="18" customFormat="1" ht="62.65" customHeight="1">
      <c r="B1276" s="19"/>
      <c r="C1276" s="90" t="s">
        <v>1784</v>
      </c>
      <c r="D1276" s="90" t="s">
        <v>83</v>
      </c>
      <c r="E1276" s="91" t="s">
        <v>1785</v>
      </c>
      <c r="F1276" s="92" t="s">
        <v>1786</v>
      </c>
      <c r="G1276" s="93" t="s">
        <v>808</v>
      </c>
      <c r="H1276" s="94">
        <v>4</v>
      </c>
      <c r="I1276" s="95"/>
      <c r="J1276" s="96">
        <f>ROUND(I1276*H1276,2)</f>
        <v>0</v>
      </c>
      <c r="K1276" s="92" t="s">
        <v>17</v>
      </c>
      <c r="L1276" s="19"/>
      <c r="M1276" s="97" t="s">
        <v>17</v>
      </c>
      <c r="N1276" s="98" t="s">
        <v>35</v>
      </c>
      <c r="P1276" s="99">
        <f>O1276*H1276</f>
        <v>0</v>
      </c>
      <c r="Q1276" s="99">
        <v>0.03</v>
      </c>
      <c r="R1276" s="99">
        <f>Q1276*H1276</f>
        <v>0.12</v>
      </c>
      <c r="S1276" s="99">
        <v>0</v>
      </c>
      <c r="T1276" s="100">
        <f>S1276*H1276</f>
        <v>0</v>
      </c>
      <c r="AR1276" s="101" t="s">
        <v>155</v>
      </c>
      <c r="AT1276" s="101" t="s">
        <v>83</v>
      </c>
      <c r="AU1276" s="101" t="s">
        <v>9</v>
      </c>
      <c r="AY1276" s="11" t="s">
        <v>79</v>
      </c>
      <c r="BE1276" s="102">
        <f>IF(N1276="základní",J1276,0)</f>
        <v>0</v>
      </c>
      <c r="BF1276" s="102">
        <f>IF(N1276="snížená",J1276,0)</f>
        <v>0</v>
      </c>
      <c r="BG1276" s="102">
        <f>IF(N1276="zákl. přenesená",J1276,0)</f>
        <v>0</v>
      </c>
      <c r="BH1276" s="102">
        <f>IF(N1276="sníž. přenesená",J1276,0)</f>
        <v>0</v>
      </c>
      <c r="BI1276" s="102">
        <f>IF(N1276="nulová",J1276,0)</f>
        <v>0</v>
      </c>
      <c r="BJ1276" s="11" t="s">
        <v>82</v>
      </c>
      <c r="BK1276" s="102">
        <f>ROUND(I1276*H1276,2)</f>
        <v>0</v>
      </c>
      <c r="BL1276" s="11" t="s">
        <v>155</v>
      </c>
      <c r="BM1276" s="101" t="s">
        <v>1787</v>
      </c>
    </row>
    <row r="1277" spans="2:65" s="18" customFormat="1" ht="78">
      <c r="B1277" s="19"/>
      <c r="D1277" s="103" t="s">
        <v>89</v>
      </c>
      <c r="F1277" s="104" t="s">
        <v>1788</v>
      </c>
      <c r="I1277" s="105"/>
      <c r="L1277" s="19"/>
      <c r="M1277" s="106"/>
      <c r="T1277" s="107"/>
      <c r="AT1277" s="11" t="s">
        <v>89</v>
      </c>
      <c r="AU1277" s="11" t="s">
        <v>9</v>
      </c>
    </row>
    <row r="1278" spans="2:65" s="18" customFormat="1" ht="19.5">
      <c r="B1278" s="19"/>
      <c r="D1278" s="103" t="s">
        <v>90</v>
      </c>
      <c r="F1278" s="108" t="s">
        <v>600</v>
      </c>
      <c r="I1278" s="105"/>
      <c r="L1278" s="19"/>
      <c r="M1278" s="106"/>
      <c r="T1278" s="107"/>
      <c r="AT1278" s="11" t="s">
        <v>90</v>
      </c>
      <c r="AU1278" s="11" t="s">
        <v>9</v>
      </c>
    </row>
    <row r="1279" spans="2:65" s="18" customFormat="1" ht="62.65" customHeight="1">
      <c r="B1279" s="19"/>
      <c r="C1279" s="90" t="s">
        <v>1789</v>
      </c>
      <c r="D1279" s="90" t="s">
        <v>83</v>
      </c>
      <c r="E1279" s="91" t="s">
        <v>1790</v>
      </c>
      <c r="F1279" s="92" t="s">
        <v>1791</v>
      </c>
      <c r="G1279" s="93" t="s">
        <v>808</v>
      </c>
      <c r="H1279" s="94">
        <v>1</v>
      </c>
      <c r="I1279" s="95"/>
      <c r="J1279" s="96">
        <f>ROUND(I1279*H1279,2)</f>
        <v>0</v>
      </c>
      <c r="K1279" s="92" t="s">
        <v>17</v>
      </c>
      <c r="L1279" s="19"/>
      <c r="M1279" s="97" t="s">
        <v>17</v>
      </c>
      <c r="N1279" s="98" t="s">
        <v>35</v>
      </c>
      <c r="P1279" s="99">
        <f>O1279*H1279</f>
        <v>0</v>
      </c>
      <c r="Q1279" s="99">
        <v>0.03</v>
      </c>
      <c r="R1279" s="99">
        <f>Q1279*H1279</f>
        <v>0.03</v>
      </c>
      <c r="S1279" s="99">
        <v>0</v>
      </c>
      <c r="T1279" s="100">
        <f>S1279*H1279</f>
        <v>0</v>
      </c>
      <c r="AR1279" s="101" t="s">
        <v>155</v>
      </c>
      <c r="AT1279" s="101" t="s">
        <v>83</v>
      </c>
      <c r="AU1279" s="101" t="s">
        <v>9</v>
      </c>
      <c r="AY1279" s="11" t="s">
        <v>79</v>
      </c>
      <c r="BE1279" s="102">
        <f>IF(N1279="základní",J1279,0)</f>
        <v>0</v>
      </c>
      <c r="BF1279" s="102">
        <f>IF(N1279="snížená",J1279,0)</f>
        <v>0</v>
      </c>
      <c r="BG1279" s="102">
        <f>IF(N1279="zákl. přenesená",J1279,0)</f>
        <v>0</v>
      </c>
      <c r="BH1279" s="102">
        <f>IF(N1279="sníž. přenesená",J1279,0)</f>
        <v>0</v>
      </c>
      <c r="BI1279" s="102">
        <f>IF(N1279="nulová",J1279,0)</f>
        <v>0</v>
      </c>
      <c r="BJ1279" s="11" t="s">
        <v>82</v>
      </c>
      <c r="BK1279" s="102">
        <f>ROUND(I1279*H1279,2)</f>
        <v>0</v>
      </c>
      <c r="BL1279" s="11" t="s">
        <v>155</v>
      </c>
      <c r="BM1279" s="101" t="s">
        <v>1792</v>
      </c>
    </row>
    <row r="1280" spans="2:65" s="18" customFormat="1" ht="87.75">
      <c r="B1280" s="19"/>
      <c r="D1280" s="103" t="s">
        <v>89</v>
      </c>
      <c r="F1280" s="104" t="s">
        <v>1793</v>
      </c>
      <c r="I1280" s="105"/>
      <c r="L1280" s="19"/>
      <c r="M1280" s="106"/>
      <c r="T1280" s="107"/>
      <c r="AT1280" s="11" t="s">
        <v>89</v>
      </c>
      <c r="AU1280" s="11" t="s">
        <v>9</v>
      </c>
    </row>
    <row r="1281" spans="2:65" s="18" customFormat="1" ht="19.5">
      <c r="B1281" s="19"/>
      <c r="D1281" s="103" t="s">
        <v>90</v>
      </c>
      <c r="F1281" s="108" t="s">
        <v>600</v>
      </c>
      <c r="I1281" s="105"/>
      <c r="L1281" s="19"/>
      <c r="M1281" s="106"/>
      <c r="T1281" s="107"/>
      <c r="AT1281" s="11" t="s">
        <v>90</v>
      </c>
      <c r="AU1281" s="11" t="s">
        <v>9</v>
      </c>
    </row>
    <row r="1282" spans="2:65" s="18" customFormat="1" ht="66.75" customHeight="1">
      <c r="B1282" s="19"/>
      <c r="C1282" s="90" t="s">
        <v>1794</v>
      </c>
      <c r="D1282" s="90" t="s">
        <v>83</v>
      </c>
      <c r="E1282" s="91" t="s">
        <v>1795</v>
      </c>
      <c r="F1282" s="92" t="s">
        <v>1796</v>
      </c>
      <c r="G1282" s="93" t="s">
        <v>808</v>
      </c>
      <c r="H1282" s="94">
        <v>1</v>
      </c>
      <c r="I1282" s="95"/>
      <c r="J1282" s="96">
        <f>ROUND(I1282*H1282,2)</f>
        <v>0</v>
      </c>
      <c r="K1282" s="92" t="s">
        <v>17</v>
      </c>
      <c r="L1282" s="19"/>
      <c r="M1282" s="97" t="s">
        <v>17</v>
      </c>
      <c r="N1282" s="98" t="s">
        <v>35</v>
      </c>
      <c r="P1282" s="99">
        <f>O1282*H1282</f>
        <v>0</v>
      </c>
      <c r="Q1282" s="99">
        <v>0.03</v>
      </c>
      <c r="R1282" s="99">
        <f>Q1282*H1282</f>
        <v>0.03</v>
      </c>
      <c r="S1282" s="99">
        <v>0</v>
      </c>
      <c r="T1282" s="100">
        <f>S1282*H1282</f>
        <v>0</v>
      </c>
      <c r="AR1282" s="101" t="s">
        <v>155</v>
      </c>
      <c r="AT1282" s="101" t="s">
        <v>83</v>
      </c>
      <c r="AU1282" s="101" t="s">
        <v>9</v>
      </c>
      <c r="AY1282" s="11" t="s">
        <v>79</v>
      </c>
      <c r="BE1282" s="102">
        <f>IF(N1282="základní",J1282,0)</f>
        <v>0</v>
      </c>
      <c r="BF1282" s="102">
        <f>IF(N1282="snížená",J1282,0)</f>
        <v>0</v>
      </c>
      <c r="BG1282" s="102">
        <f>IF(N1282="zákl. přenesená",J1282,0)</f>
        <v>0</v>
      </c>
      <c r="BH1282" s="102">
        <f>IF(N1282="sníž. přenesená",J1282,0)</f>
        <v>0</v>
      </c>
      <c r="BI1282" s="102">
        <f>IF(N1282="nulová",J1282,0)</f>
        <v>0</v>
      </c>
      <c r="BJ1282" s="11" t="s">
        <v>82</v>
      </c>
      <c r="BK1282" s="102">
        <f>ROUND(I1282*H1282,2)</f>
        <v>0</v>
      </c>
      <c r="BL1282" s="11" t="s">
        <v>155</v>
      </c>
      <c r="BM1282" s="101" t="s">
        <v>1797</v>
      </c>
    </row>
    <row r="1283" spans="2:65" s="18" customFormat="1" ht="48.75">
      <c r="B1283" s="19"/>
      <c r="D1283" s="103" t="s">
        <v>89</v>
      </c>
      <c r="F1283" s="104" t="s">
        <v>1798</v>
      </c>
      <c r="I1283" s="105"/>
      <c r="L1283" s="19"/>
      <c r="M1283" s="106"/>
      <c r="T1283" s="107"/>
      <c r="AT1283" s="11" t="s">
        <v>89</v>
      </c>
      <c r="AU1283" s="11" t="s">
        <v>9</v>
      </c>
    </row>
    <row r="1284" spans="2:65" s="18" customFormat="1" ht="19.5">
      <c r="B1284" s="19"/>
      <c r="D1284" s="103" t="s">
        <v>90</v>
      </c>
      <c r="F1284" s="108" t="s">
        <v>600</v>
      </c>
      <c r="I1284" s="105"/>
      <c r="L1284" s="19"/>
      <c r="M1284" s="106"/>
      <c r="T1284" s="107"/>
      <c r="AT1284" s="11" t="s">
        <v>90</v>
      </c>
      <c r="AU1284" s="11" t="s">
        <v>9</v>
      </c>
    </row>
    <row r="1285" spans="2:65" s="18" customFormat="1" ht="66.75" customHeight="1">
      <c r="B1285" s="19"/>
      <c r="C1285" s="90" t="s">
        <v>1799</v>
      </c>
      <c r="D1285" s="90" t="s">
        <v>83</v>
      </c>
      <c r="E1285" s="91" t="s">
        <v>1800</v>
      </c>
      <c r="F1285" s="92" t="s">
        <v>1801</v>
      </c>
      <c r="G1285" s="93" t="s">
        <v>808</v>
      </c>
      <c r="H1285" s="94">
        <v>13</v>
      </c>
      <c r="I1285" s="95"/>
      <c r="J1285" s="96">
        <f>ROUND(I1285*H1285,2)</f>
        <v>0</v>
      </c>
      <c r="K1285" s="92" t="s">
        <v>17</v>
      </c>
      <c r="L1285" s="19"/>
      <c r="M1285" s="97" t="s">
        <v>17</v>
      </c>
      <c r="N1285" s="98" t="s">
        <v>35</v>
      </c>
      <c r="P1285" s="99">
        <f>O1285*H1285</f>
        <v>0</v>
      </c>
      <c r="Q1285" s="99">
        <v>0.03</v>
      </c>
      <c r="R1285" s="99">
        <f>Q1285*H1285</f>
        <v>0.39</v>
      </c>
      <c r="S1285" s="99">
        <v>0</v>
      </c>
      <c r="T1285" s="100">
        <f>S1285*H1285</f>
        <v>0</v>
      </c>
      <c r="AR1285" s="101" t="s">
        <v>155</v>
      </c>
      <c r="AT1285" s="101" t="s">
        <v>83</v>
      </c>
      <c r="AU1285" s="101" t="s">
        <v>9</v>
      </c>
      <c r="AY1285" s="11" t="s">
        <v>79</v>
      </c>
      <c r="BE1285" s="102">
        <f>IF(N1285="základní",J1285,0)</f>
        <v>0</v>
      </c>
      <c r="BF1285" s="102">
        <f>IF(N1285="snížená",J1285,0)</f>
        <v>0</v>
      </c>
      <c r="BG1285" s="102">
        <f>IF(N1285="zákl. přenesená",J1285,0)</f>
        <v>0</v>
      </c>
      <c r="BH1285" s="102">
        <f>IF(N1285="sníž. přenesená",J1285,0)</f>
        <v>0</v>
      </c>
      <c r="BI1285" s="102">
        <f>IF(N1285="nulová",J1285,0)</f>
        <v>0</v>
      </c>
      <c r="BJ1285" s="11" t="s">
        <v>82</v>
      </c>
      <c r="BK1285" s="102">
        <f>ROUND(I1285*H1285,2)</f>
        <v>0</v>
      </c>
      <c r="BL1285" s="11" t="s">
        <v>155</v>
      </c>
      <c r="BM1285" s="101" t="s">
        <v>1802</v>
      </c>
    </row>
    <row r="1286" spans="2:65" s="18" customFormat="1" ht="48.75">
      <c r="B1286" s="19"/>
      <c r="D1286" s="103" t="s">
        <v>89</v>
      </c>
      <c r="F1286" s="104" t="s">
        <v>1803</v>
      </c>
      <c r="I1286" s="105"/>
      <c r="L1286" s="19"/>
      <c r="M1286" s="106"/>
      <c r="T1286" s="107"/>
      <c r="AT1286" s="11" t="s">
        <v>89</v>
      </c>
      <c r="AU1286" s="11" t="s">
        <v>9</v>
      </c>
    </row>
    <row r="1287" spans="2:65" s="18" customFormat="1" ht="19.5">
      <c r="B1287" s="19"/>
      <c r="D1287" s="103" t="s">
        <v>90</v>
      </c>
      <c r="F1287" s="108" t="s">
        <v>600</v>
      </c>
      <c r="I1287" s="105"/>
      <c r="L1287" s="19"/>
      <c r="M1287" s="106"/>
      <c r="T1287" s="107"/>
      <c r="AT1287" s="11" t="s">
        <v>90</v>
      </c>
      <c r="AU1287" s="11" t="s">
        <v>9</v>
      </c>
    </row>
    <row r="1288" spans="2:65" s="18" customFormat="1" ht="62.65" customHeight="1">
      <c r="B1288" s="19"/>
      <c r="C1288" s="90" t="s">
        <v>1804</v>
      </c>
      <c r="D1288" s="90" t="s">
        <v>83</v>
      </c>
      <c r="E1288" s="91" t="s">
        <v>1805</v>
      </c>
      <c r="F1288" s="92" t="s">
        <v>1806</v>
      </c>
      <c r="G1288" s="93" t="s">
        <v>808</v>
      </c>
      <c r="H1288" s="94">
        <v>1</v>
      </c>
      <c r="I1288" s="95"/>
      <c r="J1288" s="96">
        <f>ROUND(I1288*H1288,2)</f>
        <v>0</v>
      </c>
      <c r="K1288" s="92" t="s">
        <v>17</v>
      </c>
      <c r="L1288" s="19"/>
      <c r="M1288" s="97" t="s">
        <v>17</v>
      </c>
      <c r="N1288" s="98" t="s">
        <v>35</v>
      </c>
      <c r="P1288" s="99">
        <f>O1288*H1288</f>
        <v>0</v>
      </c>
      <c r="Q1288" s="99">
        <v>0.03</v>
      </c>
      <c r="R1288" s="99">
        <f>Q1288*H1288</f>
        <v>0.03</v>
      </c>
      <c r="S1288" s="99">
        <v>0</v>
      </c>
      <c r="T1288" s="100">
        <f>S1288*H1288</f>
        <v>0</v>
      </c>
      <c r="AR1288" s="101" t="s">
        <v>155</v>
      </c>
      <c r="AT1288" s="101" t="s">
        <v>83</v>
      </c>
      <c r="AU1288" s="101" t="s">
        <v>9</v>
      </c>
      <c r="AY1288" s="11" t="s">
        <v>79</v>
      </c>
      <c r="BE1288" s="102">
        <f>IF(N1288="základní",J1288,0)</f>
        <v>0</v>
      </c>
      <c r="BF1288" s="102">
        <f>IF(N1288="snížená",J1288,0)</f>
        <v>0</v>
      </c>
      <c r="BG1288" s="102">
        <f>IF(N1288="zákl. přenesená",J1288,0)</f>
        <v>0</v>
      </c>
      <c r="BH1288" s="102">
        <f>IF(N1288="sníž. přenesená",J1288,0)</f>
        <v>0</v>
      </c>
      <c r="BI1288" s="102">
        <f>IF(N1288="nulová",J1288,0)</f>
        <v>0</v>
      </c>
      <c r="BJ1288" s="11" t="s">
        <v>82</v>
      </c>
      <c r="BK1288" s="102">
        <f>ROUND(I1288*H1288,2)</f>
        <v>0</v>
      </c>
      <c r="BL1288" s="11" t="s">
        <v>155</v>
      </c>
      <c r="BM1288" s="101" t="s">
        <v>1807</v>
      </c>
    </row>
    <row r="1289" spans="2:65" s="18" customFormat="1" ht="48.75">
      <c r="B1289" s="19"/>
      <c r="D1289" s="103" t="s">
        <v>89</v>
      </c>
      <c r="F1289" s="104" t="s">
        <v>1808</v>
      </c>
      <c r="I1289" s="105"/>
      <c r="L1289" s="19"/>
      <c r="M1289" s="106"/>
      <c r="T1289" s="107"/>
      <c r="AT1289" s="11" t="s">
        <v>89</v>
      </c>
      <c r="AU1289" s="11" t="s">
        <v>9</v>
      </c>
    </row>
    <row r="1290" spans="2:65" s="18" customFormat="1" ht="19.5">
      <c r="B1290" s="19"/>
      <c r="D1290" s="103" t="s">
        <v>90</v>
      </c>
      <c r="F1290" s="108" t="s">
        <v>600</v>
      </c>
      <c r="I1290" s="105"/>
      <c r="L1290" s="19"/>
      <c r="M1290" s="106"/>
      <c r="T1290" s="107"/>
      <c r="AT1290" s="11" t="s">
        <v>90</v>
      </c>
      <c r="AU1290" s="11" t="s">
        <v>9</v>
      </c>
    </row>
    <row r="1291" spans="2:65" s="18" customFormat="1" ht="66.75" customHeight="1">
      <c r="B1291" s="19"/>
      <c r="C1291" s="90" t="s">
        <v>1809</v>
      </c>
      <c r="D1291" s="90" t="s">
        <v>83</v>
      </c>
      <c r="E1291" s="91" t="s">
        <v>1810</v>
      </c>
      <c r="F1291" s="92" t="s">
        <v>1811</v>
      </c>
      <c r="G1291" s="93" t="s">
        <v>808</v>
      </c>
      <c r="H1291" s="94">
        <v>2</v>
      </c>
      <c r="I1291" s="95"/>
      <c r="J1291" s="96">
        <f>ROUND(I1291*H1291,2)</f>
        <v>0</v>
      </c>
      <c r="K1291" s="92" t="s">
        <v>17</v>
      </c>
      <c r="L1291" s="19"/>
      <c r="M1291" s="97" t="s">
        <v>17</v>
      </c>
      <c r="N1291" s="98" t="s">
        <v>35</v>
      </c>
      <c r="P1291" s="99">
        <f>O1291*H1291</f>
        <v>0</v>
      </c>
      <c r="Q1291" s="99">
        <v>0.03</v>
      </c>
      <c r="R1291" s="99">
        <f>Q1291*H1291</f>
        <v>0.06</v>
      </c>
      <c r="S1291" s="99">
        <v>0</v>
      </c>
      <c r="T1291" s="100">
        <f>S1291*H1291</f>
        <v>0</v>
      </c>
      <c r="AR1291" s="101" t="s">
        <v>155</v>
      </c>
      <c r="AT1291" s="101" t="s">
        <v>83</v>
      </c>
      <c r="AU1291" s="101" t="s">
        <v>9</v>
      </c>
      <c r="AY1291" s="11" t="s">
        <v>79</v>
      </c>
      <c r="BE1291" s="102">
        <f>IF(N1291="základní",J1291,0)</f>
        <v>0</v>
      </c>
      <c r="BF1291" s="102">
        <f>IF(N1291="snížená",J1291,0)</f>
        <v>0</v>
      </c>
      <c r="BG1291" s="102">
        <f>IF(N1291="zákl. přenesená",J1291,0)</f>
        <v>0</v>
      </c>
      <c r="BH1291" s="102">
        <f>IF(N1291="sníž. přenesená",J1291,0)</f>
        <v>0</v>
      </c>
      <c r="BI1291" s="102">
        <f>IF(N1291="nulová",J1291,0)</f>
        <v>0</v>
      </c>
      <c r="BJ1291" s="11" t="s">
        <v>82</v>
      </c>
      <c r="BK1291" s="102">
        <f>ROUND(I1291*H1291,2)</f>
        <v>0</v>
      </c>
      <c r="BL1291" s="11" t="s">
        <v>155</v>
      </c>
      <c r="BM1291" s="101" t="s">
        <v>1812</v>
      </c>
    </row>
    <row r="1292" spans="2:65" s="18" customFormat="1" ht="48.75">
      <c r="B1292" s="19"/>
      <c r="D1292" s="103" t="s">
        <v>89</v>
      </c>
      <c r="F1292" s="104" t="s">
        <v>1813</v>
      </c>
      <c r="I1292" s="105"/>
      <c r="L1292" s="19"/>
      <c r="M1292" s="106"/>
      <c r="T1292" s="107"/>
      <c r="AT1292" s="11" t="s">
        <v>89</v>
      </c>
      <c r="AU1292" s="11" t="s">
        <v>9</v>
      </c>
    </row>
    <row r="1293" spans="2:65" s="18" customFormat="1" ht="19.5">
      <c r="B1293" s="19"/>
      <c r="D1293" s="103" t="s">
        <v>90</v>
      </c>
      <c r="F1293" s="108" t="s">
        <v>600</v>
      </c>
      <c r="I1293" s="105"/>
      <c r="L1293" s="19"/>
      <c r="M1293" s="106"/>
      <c r="T1293" s="107"/>
      <c r="AT1293" s="11" t="s">
        <v>90</v>
      </c>
      <c r="AU1293" s="11" t="s">
        <v>9</v>
      </c>
    </row>
    <row r="1294" spans="2:65" s="18" customFormat="1" ht="66.75" customHeight="1">
      <c r="B1294" s="19"/>
      <c r="C1294" s="90" t="s">
        <v>1814</v>
      </c>
      <c r="D1294" s="90" t="s">
        <v>83</v>
      </c>
      <c r="E1294" s="91" t="s">
        <v>1815</v>
      </c>
      <c r="F1294" s="92" t="s">
        <v>1816</v>
      </c>
      <c r="G1294" s="93" t="s">
        <v>808</v>
      </c>
      <c r="H1294" s="94">
        <v>4</v>
      </c>
      <c r="I1294" s="95"/>
      <c r="J1294" s="96">
        <f>ROUND(I1294*H1294,2)</f>
        <v>0</v>
      </c>
      <c r="K1294" s="92" t="s">
        <v>17</v>
      </c>
      <c r="L1294" s="19"/>
      <c r="M1294" s="97" t="s">
        <v>17</v>
      </c>
      <c r="N1294" s="98" t="s">
        <v>35</v>
      </c>
      <c r="P1294" s="99">
        <f>O1294*H1294</f>
        <v>0</v>
      </c>
      <c r="Q1294" s="99">
        <v>0.03</v>
      </c>
      <c r="R1294" s="99">
        <f>Q1294*H1294</f>
        <v>0.12</v>
      </c>
      <c r="S1294" s="99">
        <v>0</v>
      </c>
      <c r="T1294" s="100">
        <f>S1294*H1294</f>
        <v>0</v>
      </c>
      <c r="AR1294" s="101" t="s">
        <v>155</v>
      </c>
      <c r="AT1294" s="101" t="s">
        <v>83</v>
      </c>
      <c r="AU1294" s="101" t="s">
        <v>9</v>
      </c>
      <c r="AY1294" s="11" t="s">
        <v>79</v>
      </c>
      <c r="BE1294" s="102">
        <f>IF(N1294="základní",J1294,0)</f>
        <v>0</v>
      </c>
      <c r="BF1294" s="102">
        <f>IF(N1294="snížená",J1294,0)</f>
        <v>0</v>
      </c>
      <c r="BG1294" s="102">
        <f>IF(N1294="zákl. přenesená",J1294,0)</f>
        <v>0</v>
      </c>
      <c r="BH1294" s="102">
        <f>IF(N1294="sníž. přenesená",J1294,0)</f>
        <v>0</v>
      </c>
      <c r="BI1294" s="102">
        <f>IF(N1294="nulová",J1294,0)</f>
        <v>0</v>
      </c>
      <c r="BJ1294" s="11" t="s">
        <v>82</v>
      </c>
      <c r="BK1294" s="102">
        <f>ROUND(I1294*H1294,2)</f>
        <v>0</v>
      </c>
      <c r="BL1294" s="11" t="s">
        <v>155</v>
      </c>
      <c r="BM1294" s="101" t="s">
        <v>1817</v>
      </c>
    </row>
    <row r="1295" spans="2:65" s="18" customFormat="1" ht="48.75">
      <c r="B1295" s="19"/>
      <c r="D1295" s="103" t="s">
        <v>89</v>
      </c>
      <c r="F1295" s="104" t="s">
        <v>1818</v>
      </c>
      <c r="I1295" s="105"/>
      <c r="L1295" s="19"/>
      <c r="M1295" s="106"/>
      <c r="T1295" s="107"/>
      <c r="AT1295" s="11" t="s">
        <v>89</v>
      </c>
      <c r="AU1295" s="11" t="s">
        <v>9</v>
      </c>
    </row>
    <row r="1296" spans="2:65" s="18" customFormat="1" ht="19.5">
      <c r="B1296" s="19"/>
      <c r="D1296" s="103" t="s">
        <v>90</v>
      </c>
      <c r="F1296" s="108" t="s">
        <v>600</v>
      </c>
      <c r="I1296" s="105"/>
      <c r="L1296" s="19"/>
      <c r="M1296" s="106"/>
      <c r="T1296" s="107"/>
      <c r="AT1296" s="11" t="s">
        <v>90</v>
      </c>
      <c r="AU1296" s="11" t="s">
        <v>9</v>
      </c>
    </row>
    <row r="1297" spans="2:65" s="18" customFormat="1" ht="66.75" customHeight="1">
      <c r="B1297" s="19"/>
      <c r="C1297" s="90" t="s">
        <v>1819</v>
      </c>
      <c r="D1297" s="90" t="s">
        <v>83</v>
      </c>
      <c r="E1297" s="91" t="s">
        <v>1820</v>
      </c>
      <c r="F1297" s="92" t="s">
        <v>1821</v>
      </c>
      <c r="G1297" s="93" t="s">
        <v>808</v>
      </c>
      <c r="H1297" s="94">
        <v>1</v>
      </c>
      <c r="I1297" s="95"/>
      <c r="J1297" s="96">
        <f>ROUND(I1297*H1297,2)</f>
        <v>0</v>
      </c>
      <c r="K1297" s="92" t="s">
        <v>17</v>
      </c>
      <c r="L1297" s="19"/>
      <c r="M1297" s="97" t="s">
        <v>17</v>
      </c>
      <c r="N1297" s="98" t="s">
        <v>35</v>
      </c>
      <c r="P1297" s="99">
        <f>O1297*H1297</f>
        <v>0</v>
      </c>
      <c r="Q1297" s="99">
        <v>0.03</v>
      </c>
      <c r="R1297" s="99">
        <f>Q1297*H1297</f>
        <v>0.03</v>
      </c>
      <c r="S1297" s="99">
        <v>0</v>
      </c>
      <c r="T1297" s="100">
        <f>S1297*H1297</f>
        <v>0</v>
      </c>
      <c r="AR1297" s="101" t="s">
        <v>155</v>
      </c>
      <c r="AT1297" s="101" t="s">
        <v>83</v>
      </c>
      <c r="AU1297" s="101" t="s">
        <v>9</v>
      </c>
      <c r="AY1297" s="11" t="s">
        <v>79</v>
      </c>
      <c r="BE1297" s="102">
        <f>IF(N1297="základní",J1297,0)</f>
        <v>0</v>
      </c>
      <c r="BF1297" s="102">
        <f>IF(N1297="snížená",J1297,0)</f>
        <v>0</v>
      </c>
      <c r="BG1297" s="102">
        <f>IF(N1297="zákl. přenesená",J1297,0)</f>
        <v>0</v>
      </c>
      <c r="BH1297" s="102">
        <f>IF(N1297="sníž. přenesená",J1297,0)</f>
        <v>0</v>
      </c>
      <c r="BI1297" s="102">
        <f>IF(N1297="nulová",J1297,0)</f>
        <v>0</v>
      </c>
      <c r="BJ1297" s="11" t="s">
        <v>82</v>
      </c>
      <c r="BK1297" s="102">
        <f>ROUND(I1297*H1297,2)</f>
        <v>0</v>
      </c>
      <c r="BL1297" s="11" t="s">
        <v>155</v>
      </c>
      <c r="BM1297" s="101" t="s">
        <v>1822</v>
      </c>
    </row>
    <row r="1298" spans="2:65" s="18" customFormat="1" ht="68.25">
      <c r="B1298" s="19"/>
      <c r="D1298" s="103" t="s">
        <v>89</v>
      </c>
      <c r="F1298" s="104" t="s">
        <v>1823</v>
      </c>
      <c r="I1298" s="105"/>
      <c r="L1298" s="19"/>
      <c r="M1298" s="106"/>
      <c r="T1298" s="107"/>
      <c r="AT1298" s="11" t="s">
        <v>89</v>
      </c>
      <c r="AU1298" s="11" t="s">
        <v>9</v>
      </c>
    </row>
    <row r="1299" spans="2:65" s="18" customFormat="1" ht="19.5">
      <c r="B1299" s="19"/>
      <c r="D1299" s="103" t="s">
        <v>90</v>
      </c>
      <c r="F1299" s="108" t="s">
        <v>600</v>
      </c>
      <c r="I1299" s="105"/>
      <c r="L1299" s="19"/>
      <c r="M1299" s="106"/>
      <c r="T1299" s="107"/>
      <c r="AT1299" s="11" t="s">
        <v>90</v>
      </c>
      <c r="AU1299" s="11" t="s">
        <v>9</v>
      </c>
    </row>
    <row r="1300" spans="2:65" s="18" customFormat="1" ht="66.75" customHeight="1">
      <c r="B1300" s="19"/>
      <c r="C1300" s="90" t="s">
        <v>1824</v>
      </c>
      <c r="D1300" s="90" t="s">
        <v>83</v>
      </c>
      <c r="E1300" s="91" t="s">
        <v>1825</v>
      </c>
      <c r="F1300" s="92" t="s">
        <v>1826</v>
      </c>
      <c r="G1300" s="93" t="s">
        <v>808</v>
      </c>
      <c r="H1300" s="94">
        <v>4</v>
      </c>
      <c r="I1300" s="95"/>
      <c r="J1300" s="96">
        <f>ROUND(I1300*H1300,2)</f>
        <v>0</v>
      </c>
      <c r="K1300" s="92" t="s">
        <v>17</v>
      </c>
      <c r="L1300" s="19"/>
      <c r="M1300" s="97" t="s">
        <v>17</v>
      </c>
      <c r="N1300" s="98" t="s">
        <v>35</v>
      </c>
      <c r="P1300" s="99">
        <f>O1300*H1300</f>
        <v>0</v>
      </c>
      <c r="Q1300" s="99">
        <v>0.03</v>
      </c>
      <c r="R1300" s="99">
        <f>Q1300*H1300</f>
        <v>0.12</v>
      </c>
      <c r="S1300" s="99">
        <v>0</v>
      </c>
      <c r="T1300" s="100">
        <f>S1300*H1300</f>
        <v>0</v>
      </c>
      <c r="AR1300" s="101" t="s">
        <v>155</v>
      </c>
      <c r="AT1300" s="101" t="s">
        <v>83</v>
      </c>
      <c r="AU1300" s="101" t="s">
        <v>9</v>
      </c>
      <c r="AY1300" s="11" t="s">
        <v>79</v>
      </c>
      <c r="BE1300" s="102">
        <f>IF(N1300="základní",J1300,0)</f>
        <v>0</v>
      </c>
      <c r="BF1300" s="102">
        <f>IF(N1300="snížená",J1300,0)</f>
        <v>0</v>
      </c>
      <c r="BG1300" s="102">
        <f>IF(N1300="zákl. přenesená",J1300,0)</f>
        <v>0</v>
      </c>
      <c r="BH1300" s="102">
        <f>IF(N1300="sníž. přenesená",J1300,0)</f>
        <v>0</v>
      </c>
      <c r="BI1300" s="102">
        <f>IF(N1300="nulová",J1300,0)</f>
        <v>0</v>
      </c>
      <c r="BJ1300" s="11" t="s">
        <v>82</v>
      </c>
      <c r="BK1300" s="102">
        <f>ROUND(I1300*H1300,2)</f>
        <v>0</v>
      </c>
      <c r="BL1300" s="11" t="s">
        <v>155</v>
      </c>
      <c r="BM1300" s="101" t="s">
        <v>1827</v>
      </c>
    </row>
    <row r="1301" spans="2:65" s="18" customFormat="1" ht="58.5">
      <c r="B1301" s="19"/>
      <c r="D1301" s="103" t="s">
        <v>89</v>
      </c>
      <c r="F1301" s="104" t="s">
        <v>1828</v>
      </c>
      <c r="I1301" s="105"/>
      <c r="L1301" s="19"/>
      <c r="M1301" s="106"/>
      <c r="T1301" s="107"/>
      <c r="AT1301" s="11" t="s">
        <v>89</v>
      </c>
      <c r="AU1301" s="11" t="s">
        <v>9</v>
      </c>
    </row>
    <row r="1302" spans="2:65" s="18" customFormat="1" ht="19.5">
      <c r="B1302" s="19"/>
      <c r="D1302" s="103" t="s">
        <v>90</v>
      </c>
      <c r="F1302" s="108" t="s">
        <v>600</v>
      </c>
      <c r="I1302" s="105"/>
      <c r="L1302" s="19"/>
      <c r="M1302" s="106"/>
      <c r="T1302" s="107"/>
      <c r="AT1302" s="11" t="s">
        <v>90</v>
      </c>
      <c r="AU1302" s="11" t="s">
        <v>9</v>
      </c>
    </row>
    <row r="1303" spans="2:65" s="18" customFormat="1" ht="66.75" customHeight="1">
      <c r="B1303" s="19"/>
      <c r="C1303" s="90" t="s">
        <v>1829</v>
      </c>
      <c r="D1303" s="201" t="s">
        <v>83</v>
      </c>
      <c r="E1303" s="91" t="s">
        <v>1830</v>
      </c>
      <c r="F1303" s="92" t="s">
        <v>5497</v>
      </c>
      <c r="G1303" s="93" t="s">
        <v>808</v>
      </c>
      <c r="H1303" s="94">
        <v>1</v>
      </c>
      <c r="I1303" s="95"/>
      <c r="J1303" s="96">
        <f>ROUND(I1303*H1303,2)</f>
        <v>0</v>
      </c>
      <c r="K1303" s="92" t="s">
        <v>17</v>
      </c>
      <c r="L1303" s="19"/>
      <c r="M1303" s="97" t="s">
        <v>17</v>
      </c>
      <c r="N1303" s="98" t="s">
        <v>35</v>
      </c>
      <c r="P1303" s="99">
        <f>O1303*H1303</f>
        <v>0</v>
      </c>
      <c r="Q1303" s="99">
        <v>0.03</v>
      </c>
      <c r="R1303" s="99">
        <f>Q1303*H1303</f>
        <v>0.03</v>
      </c>
      <c r="S1303" s="99">
        <v>0</v>
      </c>
      <c r="T1303" s="100">
        <f>S1303*H1303</f>
        <v>0</v>
      </c>
      <c r="AR1303" s="101" t="s">
        <v>155</v>
      </c>
      <c r="AT1303" s="101" t="s">
        <v>83</v>
      </c>
      <c r="AU1303" s="101" t="s">
        <v>9</v>
      </c>
      <c r="AY1303" s="11" t="s">
        <v>79</v>
      </c>
      <c r="BE1303" s="102">
        <f>IF(N1303="základní",J1303,0)</f>
        <v>0</v>
      </c>
      <c r="BF1303" s="102">
        <f>IF(N1303="snížená",J1303,0)</f>
        <v>0</v>
      </c>
      <c r="BG1303" s="102">
        <f>IF(N1303="zákl. přenesená",J1303,0)</f>
        <v>0</v>
      </c>
      <c r="BH1303" s="102">
        <f>IF(N1303="sníž. přenesená",J1303,0)</f>
        <v>0</v>
      </c>
      <c r="BI1303" s="102">
        <f>IF(N1303="nulová",J1303,0)</f>
        <v>0</v>
      </c>
      <c r="BJ1303" s="11" t="s">
        <v>82</v>
      </c>
      <c r="BK1303" s="102">
        <f>ROUND(I1303*H1303,2)</f>
        <v>0</v>
      </c>
      <c r="BL1303" s="11" t="s">
        <v>155</v>
      </c>
      <c r="BM1303" s="101" t="s">
        <v>1831</v>
      </c>
    </row>
    <row r="1304" spans="2:65" s="18" customFormat="1" ht="87.75">
      <c r="B1304" s="19"/>
      <c r="D1304" s="103" t="s">
        <v>89</v>
      </c>
      <c r="F1304" s="104" t="s">
        <v>5498</v>
      </c>
      <c r="I1304" s="105"/>
      <c r="L1304" s="19"/>
      <c r="M1304" s="106"/>
      <c r="T1304" s="107"/>
      <c r="AT1304" s="11" t="s">
        <v>89</v>
      </c>
      <c r="AU1304" s="11" t="s">
        <v>9</v>
      </c>
    </row>
    <row r="1305" spans="2:65" s="18" customFormat="1" ht="29.25">
      <c r="B1305" s="19"/>
      <c r="D1305" s="103" t="s">
        <v>90</v>
      </c>
      <c r="F1305" s="108" t="s">
        <v>5499</v>
      </c>
      <c r="I1305" s="105"/>
      <c r="L1305" s="19"/>
      <c r="M1305" s="106"/>
      <c r="T1305" s="107"/>
      <c r="AT1305" s="11" t="s">
        <v>90</v>
      </c>
      <c r="AU1305" s="11" t="s">
        <v>9</v>
      </c>
    </row>
    <row r="1306" spans="2:65" s="18" customFormat="1" ht="66.75" customHeight="1">
      <c r="B1306" s="19"/>
      <c r="C1306" s="90" t="s">
        <v>1832</v>
      </c>
      <c r="D1306" s="90" t="s">
        <v>83</v>
      </c>
      <c r="E1306" s="91" t="s">
        <v>1833</v>
      </c>
      <c r="F1306" s="92" t="s">
        <v>1834</v>
      </c>
      <c r="G1306" s="93" t="s">
        <v>808</v>
      </c>
      <c r="H1306" s="94">
        <v>2</v>
      </c>
      <c r="I1306" s="95"/>
      <c r="J1306" s="96">
        <f>ROUND(I1306*H1306,2)</f>
        <v>0</v>
      </c>
      <c r="K1306" s="92" t="s">
        <v>17</v>
      </c>
      <c r="L1306" s="19"/>
      <c r="M1306" s="97" t="s">
        <v>17</v>
      </c>
      <c r="N1306" s="98" t="s">
        <v>35</v>
      </c>
      <c r="P1306" s="99">
        <f>O1306*H1306</f>
        <v>0</v>
      </c>
      <c r="Q1306" s="99">
        <v>0.03</v>
      </c>
      <c r="R1306" s="99">
        <f>Q1306*H1306</f>
        <v>0.06</v>
      </c>
      <c r="S1306" s="99">
        <v>0</v>
      </c>
      <c r="T1306" s="100">
        <f>S1306*H1306</f>
        <v>0</v>
      </c>
      <c r="AR1306" s="101" t="s">
        <v>155</v>
      </c>
      <c r="AT1306" s="101" t="s">
        <v>83</v>
      </c>
      <c r="AU1306" s="101" t="s">
        <v>9</v>
      </c>
      <c r="AY1306" s="11" t="s">
        <v>79</v>
      </c>
      <c r="BE1306" s="102">
        <f>IF(N1306="základní",J1306,0)</f>
        <v>0</v>
      </c>
      <c r="BF1306" s="102">
        <f>IF(N1306="snížená",J1306,0)</f>
        <v>0</v>
      </c>
      <c r="BG1306" s="102">
        <f>IF(N1306="zákl. přenesená",J1306,0)</f>
        <v>0</v>
      </c>
      <c r="BH1306" s="102">
        <f>IF(N1306="sníž. přenesená",J1306,0)</f>
        <v>0</v>
      </c>
      <c r="BI1306" s="102">
        <f>IF(N1306="nulová",J1306,0)</f>
        <v>0</v>
      </c>
      <c r="BJ1306" s="11" t="s">
        <v>82</v>
      </c>
      <c r="BK1306" s="102">
        <f>ROUND(I1306*H1306,2)</f>
        <v>0</v>
      </c>
      <c r="BL1306" s="11" t="s">
        <v>155</v>
      </c>
      <c r="BM1306" s="101" t="s">
        <v>1835</v>
      </c>
    </row>
    <row r="1307" spans="2:65" s="18" customFormat="1" ht="87.75">
      <c r="B1307" s="19"/>
      <c r="D1307" s="103" t="s">
        <v>89</v>
      </c>
      <c r="F1307" s="104" t="s">
        <v>1836</v>
      </c>
      <c r="I1307" s="105"/>
      <c r="L1307" s="19"/>
      <c r="M1307" s="106"/>
      <c r="T1307" s="107"/>
      <c r="AT1307" s="11" t="s">
        <v>89</v>
      </c>
      <c r="AU1307" s="11" t="s">
        <v>9</v>
      </c>
    </row>
    <row r="1308" spans="2:65" s="18" customFormat="1" ht="19.5">
      <c r="B1308" s="19"/>
      <c r="D1308" s="103" t="s">
        <v>90</v>
      </c>
      <c r="F1308" s="108" t="s">
        <v>600</v>
      </c>
      <c r="I1308" s="105"/>
      <c r="L1308" s="19"/>
      <c r="M1308" s="106"/>
      <c r="T1308" s="107"/>
      <c r="AT1308" s="11" t="s">
        <v>90</v>
      </c>
      <c r="AU1308" s="11" t="s">
        <v>9</v>
      </c>
    </row>
    <row r="1309" spans="2:65" s="18" customFormat="1" ht="66.75" customHeight="1">
      <c r="B1309" s="19"/>
      <c r="C1309" s="90" t="s">
        <v>1837</v>
      </c>
      <c r="D1309" s="90" t="s">
        <v>83</v>
      </c>
      <c r="E1309" s="91" t="s">
        <v>1838</v>
      </c>
      <c r="F1309" s="92" t="s">
        <v>1839</v>
      </c>
      <c r="G1309" s="93" t="s">
        <v>808</v>
      </c>
      <c r="H1309" s="94">
        <v>60</v>
      </c>
      <c r="I1309" s="95"/>
      <c r="J1309" s="96">
        <f>ROUND(I1309*H1309,2)</f>
        <v>0</v>
      </c>
      <c r="K1309" s="92" t="s">
        <v>17</v>
      </c>
      <c r="L1309" s="19"/>
      <c r="M1309" s="97" t="s">
        <v>17</v>
      </c>
      <c r="N1309" s="98" t="s">
        <v>35</v>
      </c>
      <c r="P1309" s="99">
        <f>O1309*H1309</f>
        <v>0</v>
      </c>
      <c r="Q1309" s="99">
        <v>0.03</v>
      </c>
      <c r="R1309" s="99">
        <f>Q1309*H1309</f>
        <v>1.7999999999999998</v>
      </c>
      <c r="S1309" s="99">
        <v>0</v>
      </c>
      <c r="T1309" s="100">
        <f>S1309*H1309</f>
        <v>0</v>
      </c>
      <c r="AR1309" s="101" t="s">
        <v>155</v>
      </c>
      <c r="AT1309" s="101" t="s">
        <v>83</v>
      </c>
      <c r="AU1309" s="101" t="s">
        <v>9</v>
      </c>
      <c r="AY1309" s="11" t="s">
        <v>79</v>
      </c>
      <c r="BE1309" s="102">
        <f>IF(N1309="základní",J1309,0)</f>
        <v>0</v>
      </c>
      <c r="BF1309" s="102">
        <f>IF(N1309="snížená",J1309,0)</f>
        <v>0</v>
      </c>
      <c r="BG1309" s="102">
        <f>IF(N1309="zákl. přenesená",J1309,0)</f>
        <v>0</v>
      </c>
      <c r="BH1309" s="102">
        <f>IF(N1309="sníž. přenesená",J1309,0)</f>
        <v>0</v>
      </c>
      <c r="BI1309" s="102">
        <f>IF(N1309="nulová",J1309,0)</f>
        <v>0</v>
      </c>
      <c r="BJ1309" s="11" t="s">
        <v>82</v>
      </c>
      <c r="BK1309" s="102">
        <f>ROUND(I1309*H1309,2)</f>
        <v>0</v>
      </c>
      <c r="BL1309" s="11" t="s">
        <v>155</v>
      </c>
      <c r="BM1309" s="101" t="s">
        <v>1840</v>
      </c>
    </row>
    <row r="1310" spans="2:65" s="18" customFormat="1" ht="58.5">
      <c r="B1310" s="19"/>
      <c r="D1310" s="103" t="s">
        <v>89</v>
      </c>
      <c r="F1310" s="104" t="s">
        <v>1841</v>
      </c>
      <c r="I1310" s="105"/>
      <c r="L1310" s="19"/>
      <c r="M1310" s="106"/>
      <c r="T1310" s="107"/>
      <c r="AT1310" s="11" t="s">
        <v>89</v>
      </c>
      <c r="AU1310" s="11" t="s">
        <v>9</v>
      </c>
    </row>
    <row r="1311" spans="2:65" s="18" customFormat="1" ht="19.5">
      <c r="B1311" s="19"/>
      <c r="D1311" s="103" t="s">
        <v>90</v>
      </c>
      <c r="F1311" s="108" t="s">
        <v>600</v>
      </c>
      <c r="I1311" s="105"/>
      <c r="L1311" s="19"/>
      <c r="M1311" s="106"/>
      <c r="T1311" s="107"/>
      <c r="AT1311" s="11" t="s">
        <v>90</v>
      </c>
      <c r="AU1311" s="11" t="s">
        <v>9</v>
      </c>
    </row>
    <row r="1312" spans="2:65" s="18" customFormat="1" ht="66.75" customHeight="1">
      <c r="B1312" s="19"/>
      <c r="C1312" s="90" t="s">
        <v>1842</v>
      </c>
      <c r="D1312" s="90" t="s">
        <v>83</v>
      </c>
      <c r="E1312" s="91" t="s">
        <v>1843</v>
      </c>
      <c r="F1312" s="92" t="s">
        <v>1844</v>
      </c>
      <c r="G1312" s="93" t="s">
        <v>808</v>
      </c>
      <c r="H1312" s="94">
        <v>8</v>
      </c>
      <c r="I1312" s="95"/>
      <c r="J1312" s="96">
        <f>ROUND(I1312*H1312,2)</f>
        <v>0</v>
      </c>
      <c r="K1312" s="92" t="s">
        <v>17</v>
      </c>
      <c r="L1312" s="19"/>
      <c r="M1312" s="97" t="s">
        <v>17</v>
      </c>
      <c r="N1312" s="98" t="s">
        <v>35</v>
      </c>
      <c r="P1312" s="99">
        <f>O1312*H1312</f>
        <v>0</v>
      </c>
      <c r="Q1312" s="99">
        <v>0.03</v>
      </c>
      <c r="R1312" s="99">
        <f>Q1312*H1312</f>
        <v>0.24</v>
      </c>
      <c r="S1312" s="99">
        <v>0</v>
      </c>
      <c r="T1312" s="100">
        <f>S1312*H1312</f>
        <v>0</v>
      </c>
      <c r="AR1312" s="101" t="s">
        <v>155</v>
      </c>
      <c r="AT1312" s="101" t="s">
        <v>83</v>
      </c>
      <c r="AU1312" s="101" t="s">
        <v>9</v>
      </c>
      <c r="AY1312" s="11" t="s">
        <v>79</v>
      </c>
      <c r="BE1312" s="102">
        <f>IF(N1312="základní",J1312,0)</f>
        <v>0</v>
      </c>
      <c r="BF1312" s="102">
        <f>IF(N1312="snížená",J1312,0)</f>
        <v>0</v>
      </c>
      <c r="BG1312" s="102">
        <f>IF(N1312="zákl. přenesená",J1312,0)</f>
        <v>0</v>
      </c>
      <c r="BH1312" s="102">
        <f>IF(N1312="sníž. přenesená",J1312,0)</f>
        <v>0</v>
      </c>
      <c r="BI1312" s="102">
        <f>IF(N1312="nulová",J1312,0)</f>
        <v>0</v>
      </c>
      <c r="BJ1312" s="11" t="s">
        <v>82</v>
      </c>
      <c r="BK1312" s="102">
        <f>ROUND(I1312*H1312,2)</f>
        <v>0</v>
      </c>
      <c r="BL1312" s="11" t="s">
        <v>155</v>
      </c>
      <c r="BM1312" s="101" t="s">
        <v>1845</v>
      </c>
    </row>
    <row r="1313" spans="2:65" s="18" customFormat="1" ht="58.5">
      <c r="B1313" s="19"/>
      <c r="D1313" s="103" t="s">
        <v>89</v>
      </c>
      <c r="F1313" s="104" t="s">
        <v>1846</v>
      </c>
      <c r="I1313" s="105"/>
      <c r="L1313" s="19"/>
      <c r="M1313" s="106"/>
      <c r="T1313" s="107"/>
      <c r="AT1313" s="11" t="s">
        <v>89</v>
      </c>
      <c r="AU1313" s="11" t="s">
        <v>9</v>
      </c>
    </row>
    <row r="1314" spans="2:65" s="18" customFormat="1" ht="19.5">
      <c r="B1314" s="19"/>
      <c r="D1314" s="103" t="s">
        <v>90</v>
      </c>
      <c r="F1314" s="108" t="s">
        <v>600</v>
      </c>
      <c r="I1314" s="105"/>
      <c r="L1314" s="19"/>
      <c r="M1314" s="106"/>
      <c r="T1314" s="107"/>
      <c r="AT1314" s="11" t="s">
        <v>90</v>
      </c>
      <c r="AU1314" s="11" t="s">
        <v>9</v>
      </c>
    </row>
    <row r="1315" spans="2:65" s="18" customFormat="1" ht="66.75" customHeight="1">
      <c r="B1315" s="19"/>
      <c r="C1315" s="90" t="s">
        <v>1847</v>
      </c>
      <c r="D1315" s="90" t="s">
        <v>83</v>
      </c>
      <c r="E1315" s="91" t="s">
        <v>1848</v>
      </c>
      <c r="F1315" s="92" t="s">
        <v>1849</v>
      </c>
      <c r="G1315" s="93" t="s">
        <v>808</v>
      </c>
      <c r="H1315" s="94">
        <v>4</v>
      </c>
      <c r="I1315" s="95"/>
      <c r="J1315" s="96">
        <f>ROUND(I1315*H1315,2)</f>
        <v>0</v>
      </c>
      <c r="K1315" s="92" t="s">
        <v>17</v>
      </c>
      <c r="L1315" s="19"/>
      <c r="M1315" s="97" t="s">
        <v>17</v>
      </c>
      <c r="N1315" s="98" t="s">
        <v>35</v>
      </c>
      <c r="P1315" s="99">
        <f>O1315*H1315</f>
        <v>0</v>
      </c>
      <c r="Q1315" s="99">
        <v>0.03</v>
      </c>
      <c r="R1315" s="99">
        <f>Q1315*H1315</f>
        <v>0.12</v>
      </c>
      <c r="S1315" s="99">
        <v>0</v>
      </c>
      <c r="T1315" s="100">
        <f>S1315*H1315</f>
        <v>0</v>
      </c>
      <c r="AR1315" s="101" t="s">
        <v>155</v>
      </c>
      <c r="AT1315" s="101" t="s">
        <v>83</v>
      </c>
      <c r="AU1315" s="101" t="s">
        <v>9</v>
      </c>
      <c r="AY1315" s="11" t="s">
        <v>79</v>
      </c>
      <c r="BE1315" s="102">
        <f>IF(N1315="základní",J1315,0)</f>
        <v>0</v>
      </c>
      <c r="BF1315" s="102">
        <f>IF(N1315="snížená",J1315,0)</f>
        <v>0</v>
      </c>
      <c r="BG1315" s="102">
        <f>IF(N1315="zákl. přenesená",J1315,0)</f>
        <v>0</v>
      </c>
      <c r="BH1315" s="102">
        <f>IF(N1315="sníž. přenesená",J1315,0)</f>
        <v>0</v>
      </c>
      <c r="BI1315" s="102">
        <f>IF(N1315="nulová",J1315,0)</f>
        <v>0</v>
      </c>
      <c r="BJ1315" s="11" t="s">
        <v>82</v>
      </c>
      <c r="BK1315" s="102">
        <f>ROUND(I1315*H1315,2)</f>
        <v>0</v>
      </c>
      <c r="BL1315" s="11" t="s">
        <v>155</v>
      </c>
      <c r="BM1315" s="101" t="s">
        <v>1850</v>
      </c>
    </row>
    <row r="1316" spans="2:65" s="18" customFormat="1" ht="58.5">
      <c r="B1316" s="19"/>
      <c r="D1316" s="103" t="s">
        <v>89</v>
      </c>
      <c r="F1316" s="104" t="s">
        <v>1851</v>
      </c>
      <c r="I1316" s="105"/>
      <c r="L1316" s="19"/>
      <c r="M1316" s="106"/>
      <c r="T1316" s="107"/>
      <c r="AT1316" s="11" t="s">
        <v>89</v>
      </c>
      <c r="AU1316" s="11" t="s">
        <v>9</v>
      </c>
    </row>
    <row r="1317" spans="2:65" s="18" customFormat="1" ht="19.5">
      <c r="B1317" s="19"/>
      <c r="D1317" s="103" t="s">
        <v>90</v>
      </c>
      <c r="F1317" s="108" t="s">
        <v>600</v>
      </c>
      <c r="I1317" s="105"/>
      <c r="L1317" s="19"/>
      <c r="M1317" s="106"/>
      <c r="T1317" s="107"/>
      <c r="AT1317" s="11" t="s">
        <v>90</v>
      </c>
      <c r="AU1317" s="11" t="s">
        <v>9</v>
      </c>
    </row>
    <row r="1318" spans="2:65" s="18" customFormat="1" ht="66.75" customHeight="1">
      <c r="B1318" s="19"/>
      <c r="C1318" s="90" t="s">
        <v>1852</v>
      </c>
      <c r="D1318" s="90" t="s">
        <v>83</v>
      </c>
      <c r="E1318" s="91" t="s">
        <v>1853</v>
      </c>
      <c r="F1318" s="92" t="s">
        <v>1854</v>
      </c>
      <c r="G1318" s="93" t="s">
        <v>808</v>
      </c>
      <c r="H1318" s="94">
        <v>10</v>
      </c>
      <c r="I1318" s="95"/>
      <c r="J1318" s="96">
        <f>ROUND(I1318*H1318,2)</f>
        <v>0</v>
      </c>
      <c r="K1318" s="92" t="s">
        <v>17</v>
      </c>
      <c r="L1318" s="19"/>
      <c r="M1318" s="97" t="s">
        <v>17</v>
      </c>
      <c r="N1318" s="98" t="s">
        <v>35</v>
      </c>
      <c r="P1318" s="99">
        <f>O1318*H1318</f>
        <v>0</v>
      </c>
      <c r="Q1318" s="99">
        <v>0.03</v>
      </c>
      <c r="R1318" s="99">
        <f>Q1318*H1318</f>
        <v>0.3</v>
      </c>
      <c r="S1318" s="99">
        <v>0</v>
      </c>
      <c r="T1318" s="100">
        <f>S1318*H1318</f>
        <v>0</v>
      </c>
      <c r="AR1318" s="101" t="s">
        <v>155</v>
      </c>
      <c r="AT1318" s="101" t="s">
        <v>83</v>
      </c>
      <c r="AU1318" s="101" t="s">
        <v>9</v>
      </c>
      <c r="AY1318" s="11" t="s">
        <v>79</v>
      </c>
      <c r="BE1318" s="102">
        <f>IF(N1318="základní",J1318,0)</f>
        <v>0</v>
      </c>
      <c r="BF1318" s="102">
        <f>IF(N1318="snížená",J1318,0)</f>
        <v>0</v>
      </c>
      <c r="BG1318" s="102">
        <f>IF(N1318="zákl. přenesená",J1318,0)</f>
        <v>0</v>
      </c>
      <c r="BH1318" s="102">
        <f>IF(N1318="sníž. přenesená",J1318,0)</f>
        <v>0</v>
      </c>
      <c r="BI1318" s="102">
        <f>IF(N1318="nulová",J1318,0)</f>
        <v>0</v>
      </c>
      <c r="BJ1318" s="11" t="s">
        <v>82</v>
      </c>
      <c r="BK1318" s="102">
        <f>ROUND(I1318*H1318,2)</f>
        <v>0</v>
      </c>
      <c r="BL1318" s="11" t="s">
        <v>155</v>
      </c>
      <c r="BM1318" s="101" t="s">
        <v>1855</v>
      </c>
    </row>
    <row r="1319" spans="2:65" s="18" customFormat="1" ht="68.25">
      <c r="B1319" s="19"/>
      <c r="D1319" s="103" t="s">
        <v>89</v>
      </c>
      <c r="F1319" s="104" t="s">
        <v>1856</v>
      </c>
      <c r="I1319" s="105"/>
      <c r="L1319" s="19"/>
      <c r="M1319" s="106"/>
      <c r="T1319" s="107"/>
      <c r="AT1319" s="11" t="s">
        <v>89</v>
      </c>
      <c r="AU1319" s="11" t="s">
        <v>9</v>
      </c>
    </row>
    <row r="1320" spans="2:65" s="18" customFormat="1" ht="19.5">
      <c r="B1320" s="19"/>
      <c r="D1320" s="103" t="s">
        <v>90</v>
      </c>
      <c r="F1320" s="108" t="s">
        <v>600</v>
      </c>
      <c r="I1320" s="105"/>
      <c r="L1320" s="19"/>
      <c r="M1320" s="106"/>
      <c r="T1320" s="107"/>
      <c r="AT1320" s="11" t="s">
        <v>90</v>
      </c>
      <c r="AU1320" s="11" t="s">
        <v>9</v>
      </c>
    </row>
    <row r="1321" spans="2:65" s="18" customFormat="1" ht="76.349999999999994" customHeight="1">
      <c r="B1321" s="19"/>
      <c r="C1321" s="90" t="s">
        <v>1857</v>
      </c>
      <c r="D1321" s="90" t="s">
        <v>83</v>
      </c>
      <c r="E1321" s="91" t="s">
        <v>1858</v>
      </c>
      <c r="F1321" s="92" t="s">
        <v>1859</v>
      </c>
      <c r="G1321" s="93" t="s">
        <v>808</v>
      </c>
      <c r="H1321" s="94">
        <v>1</v>
      </c>
      <c r="I1321" s="95"/>
      <c r="J1321" s="96">
        <f>ROUND(I1321*H1321,2)</f>
        <v>0</v>
      </c>
      <c r="K1321" s="92" t="s">
        <v>17</v>
      </c>
      <c r="L1321" s="19"/>
      <c r="M1321" s="97" t="s">
        <v>17</v>
      </c>
      <c r="N1321" s="98" t="s">
        <v>35</v>
      </c>
      <c r="P1321" s="99">
        <f>O1321*H1321</f>
        <v>0</v>
      </c>
      <c r="Q1321" s="99">
        <v>0.03</v>
      </c>
      <c r="R1321" s="99">
        <f>Q1321*H1321</f>
        <v>0.03</v>
      </c>
      <c r="S1321" s="99">
        <v>0</v>
      </c>
      <c r="T1321" s="100">
        <f>S1321*H1321</f>
        <v>0</v>
      </c>
      <c r="AR1321" s="101" t="s">
        <v>155</v>
      </c>
      <c r="AT1321" s="101" t="s">
        <v>83</v>
      </c>
      <c r="AU1321" s="101" t="s">
        <v>9</v>
      </c>
      <c r="AY1321" s="11" t="s">
        <v>79</v>
      </c>
      <c r="BE1321" s="102">
        <f>IF(N1321="základní",J1321,0)</f>
        <v>0</v>
      </c>
      <c r="BF1321" s="102">
        <f>IF(N1321="snížená",J1321,0)</f>
        <v>0</v>
      </c>
      <c r="BG1321" s="102">
        <f>IF(N1321="zákl. přenesená",J1321,0)</f>
        <v>0</v>
      </c>
      <c r="BH1321" s="102">
        <f>IF(N1321="sníž. přenesená",J1321,0)</f>
        <v>0</v>
      </c>
      <c r="BI1321" s="102">
        <f>IF(N1321="nulová",J1321,0)</f>
        <v>0</v>
      </c>
      <c r="BJ1321" s="11" t="s">
        <v>82</v>
      </c>
      <c r="BK1321" s="102">
        <f>ROUND(I1321*H1321,2)</f>
        <v>0</v>
      </c>
      <c r="BL1321" s="11" t="s">
        <v>155</v>
      </c>
      <c r="BM1321" s="101" t="s">
        <v>1860</v>
      </c>
    </row>
    <row r="1322" spans="2:65" s="18" customFormat="1" ht="78">
      <c r="B1322" s="19"/>
      <c r="D1322" s="103" t="s">
        <v>89</v>
      </c>
      <c r="F1322" s="104" t="s">
        <v>1861</v>
      </c>
      <c r="I1322" s="105"/>
      <c r="L1322" s="19"/>
      <c r="M1322" s="106"/>
      <c r="T1322" s="107"/>
      <c r="AT1322" s="11" t="s">
        <v>89</v>
      </c>
      <c r="AU1322" s="11" t="s">
        <v>9</v>
      </c>
    </row>
    <row r="1323" spans="2:65" s="18" customFormat="1" ht="19.5">
      <c r="B1323" s="19"/>
      <c r="D1323" s="103" t="s">
        <v>90</v>
      </c>
      <c r="F1323" s="108" t="s">
        <v>600</v>
      </c>
      <c r="I1323" s="105"/>
      <c r="L1323" s="19"/>
      <c r="M1323" s="106"/>
      <c r="T1323" s="107"/>
      <c r="AT1323" s="11" t="s">
        <v>90</v>
      </c>
      <c r="AU1323" s="11" t="s">
        <v>9</v>
      </c>
    </row>
    <row r="1324" spans="2:65" s="18" customFormat="1" ht="49.15" customHeight="1">
      <c r="B1324" s="19"/>
      <c r="C1324" s="90" t="s">
        <v>1862</v>
      </c>
      <c r="D1324" s="201" t="s">
        <v>83</v>
      </c>
      <c r="E1324" s="91" t="s">
        <v>1863</v>
      </c>
      <c r="F1324" s="92" t="s">
        <v>5612</v>
      </c>
      <c r="G1324" s="93" t="s">
        <v>808</v>
      </c>
      <c r="H1324" s="94">
        <v>80</v>
      </c>
      <c r="I1324" s="95"/>
      <c r="J1324" s="96">
        <f>ROUND(I1324*H1324,2)</f>
        <v>0</v>
      </c>
      <c r="K1324" s="92" t="s">
        <v>17</v>
      </c>
      <c r="L1324" s="19"/>
      <c r="M1324" s="97" t="s">
        <v>17</v>
      </c>
      <c r="N1324" s="98" t="s">
        <v>35</v>
      </c>
      <c r="P1324" s="99">
        <f>O1324*H1324</f>
        <v>0</v>
      </c>
      <c r="Q1324" s="99">
        <v>0.05</v>
      </c>
      <c r="R1324" s="99">
        <f>Q1324*H1324</f>
        <v>4</v>
      </c>
      <c r="S1324" s="99">
        <v>0</v>
      </c>
      <c r="T1324" s="100">
        <f>S1324*H1324</f>
        <v>0</v>
      </c>
      <c r="AR1324" s="101" t="s">
        <v>155</v>
      </c>
      <c r="AT1324" s="101" t="s">
        <v>83</v>
      </c>
      <c r="AU1324" s="101" t="s">
        <v>9</v>
      </c>
      <c r="AY1324" s="11" t="s">
        <v>79</v>
      </c>
      <c r="BE1324" s="102">
        <f>IF(N1324="základní",J1324,0)</f>
        <v>0</v>
      </c>
      <c r="BF1324" s="102">
        <f>IF(N1324="snížená",J1324,0)</f>
        <v>0</v>
      </c>
      <c r="BG1324" s="102">
        <f>IF(N1324="zákl. přenesená",J1324,0)</f>
        <v>0</v>
      </c>
      <c r="BH1324" s="102">
        <f>IF(N1324="sníž. přenesená",J1324,0)</f>
        <v>0</v>
      </c>
      <c r="BI1324" s="102">
        <f>IF(N1324="nulová",J1324,0)</f>
        <v>0</v>
      </c>
      <c r="BJ1324" s="11" t="s">
        <v>82</v>
      </c>
      <c r="BK1324" s="102">
        <f>ROUND(I1324*H1324,2)</f>
        <v>0</v>
      </c>
      <c r="BL1324" s="11" t="s">
        <v>155</v>
      </c>
      <c r="BM1324" s="101" t="s">
        <v>1864</v>
      </c>
    </row>
    <row r="1325" spans="2:65" s="18" customFormat="1" ht="48.75">
      <c r="B1325" s="19"/>
      <c r="D1325" s="103" t="s">
        <v>89</v>
      </c>
      <c r="F1325" s="104" t="s">
        <v>5613</v>
      </c>
      <c r="I1325" s="105"/>
      <c r="L1325" s="19"/>
      <c r="M1325" s="106"/>
      <c r="T1325" s="107"/>
      <c r="AT1325" s="11" t="s">
        <v>89</v>
      </c>
      <c r="AU1325" s="11" t="s">
        <v>9</v>
      </c>
    </row>
    <row r="1326" spans="2:65" s="18" customFormat="1" ht="19.5">
      <c r="B1326" s="19"/>
      <c r="D1326" s="103" t="s">
        <v>90</v>
      </c>
      <c r="F1326" s="108" t="s">
        <v>600</v>
      </c>
      <c r="I1326" s="105"/>
      <c r="L1326" s="19"/>
      <c r="M1326" s="106"/>
      <c r="T1326" s="107"/>
      <c r="AT1326" s="11" t="s">
        <v>90</v>
      </c>
      <c r="AU1326" s="11" t="s">
        <v>9</v>
      </c>
    </row>
    <row r="1327" spans="2:65" s="18" customFormat="1" ht="49.15" customHeight="1">
      <c r="B1327" s="19"/>
      <c r="C1327" s="90" t="s">
        <v>1865</v>
      </c>
      <c r="D1327" s="201" t="s">
        <v>83</v>
      </c>
      <c r="E1327" s="91" t="s">
        <v>1866</v>
      </c>
      <c r="F1327" s="92" t="s">
        <v>5614</v>
      </c>
      <c r="G1327" s="93" t="s">
        <v>808</v>
      </c>
      <c r="H1327" s="94">
        <v>8</v>
      </c>
      <c r="I1327" s="95"/>
      <c r="J1327" s="96">
        <f>ROUND(I1327*H1327,2)</f>
        <v>0</v>
      </c>
      <c r="K1327" s="92" t="s">
        <v>17</v>
      </c>
      <c r="L1327" s="19"/>
      <c r="M1327" s="97" t="s">
        <v>17</v>
      </c>
      <c r="N1327" s="98" t="s">
        <v>35</v>
      </c>
      <c r="P1327" s="99">
        <f>O1327*H1327</f>
        <v>0</v>
      </c>
      <c r="Q1327" s="99">
        <v>0.05</v>
      </c>
      <c r="R1327" s="99">
        <f>Q1327*H1327</f>
        <v>0.4</v>
      </c>
      <c r="S1327" s="99">
        <v>0</v>
      </c>
      <c r="T1327" s="100">
        <f>S1327*H1327</f>
        <v>0</v>
      </c>
      <c r="AR1327" s="101" t="s">
        <v>155</v>
      </c>
      <c r="AT1327" s="101" t="s">
        <v>83</v>
      </c>
      <c r="AU1327" s="101" t="s">
        <v>9</v>
      </c>
      <c r="AY1327" s="11" t="s">
        <v>79</v>
      </c>
      <c r="BE1327" s="102">
        <f>IF(N1327="základní",J1327,0)</f>
        <v>0</v>
      </c>
      <c r="BF1327" s="102">
        <f>IF(N1327="snížená",J1327,0)</f>
        <v>0</v>
      </c>
      <c r="BG1327" s="102">
        <f>IF(N1327="zákl. přenesená",J1327,0)</f>
        <v>0</v>
      </c>
      <c r="BH1327" s="102">
        <f>IF(N1327="sníž. přenesená",J1327,0)</f>
        <v>0</v>
      </c>
      <c r="BI1327" s="102">
        <f>IF(N1327="nulová",J1327,0)</f>
        <v>0</v>
      </c>
      <c r="BJ1327" s="11" t="s">
        <v>82</v>
      </c>
      <c r="BK1327" s="102">
        <f>ROUND(I1327*H1327,2)</f>
        <v>0</v>
      </c>
      <c r="BL1327" s="11" t="s">
        <v>155</v>
      </c>
      <c r="BM1327" s="101" t="s">
        <v>1867</v>
      </c>
    </row>
    <row r="1328" spans="2:65" s="18" customFormat="1" ht="58.5">
      <c r="B1328" s="19"/>
      <c r="D1328" s="103" t="s">
        <v>89</v>
      </c>
      <c r="F1328" s="104" t="s">
        <v>5615</v>
      </c>
      <c r="I1328" s="105"/>
      <c r="L1328" s="19"/>
      <c r="M1328" s="106"/>
      <c r="T1328" s="107"/>
      <c r="AT1328" s="11" t="s">
        <v>89</v>
      </c>
      <c r="AU1328" s="11" t="s">
        <v>9</v>
      </c>
    </row>
    <row r="1329" spans="2:65" s="18" customFormat="1" ht="19.5">
      <c r="B1329" s="19"/>
      <c r="D1329" s="103" t="s">
        <v>90</v>
      </c>
      <c r="F1329" s="108" t="s">
        <v>600</v>
      </c>
      <c r="I1329" s="105"/>
      <c r="L1329" s="19"/>
      <c r="M1329" s="106"/>
      <c r="T1329" s="107"/>
      <c r="AT1329" s="11" t="s">
        <v>90</v>
      </c>
      <c r="AU1329" s="11" t="s">
        <v>9</v>
      </c>
    </row>
    <row r="1330" spans="2:65" s="18" customFormat="1" ht="49.15" customHeight="1">
      <c r="B1330" s="19"/>
      <c r="C1330" s="90" t="s">
        <v>1868</v>
      </c>
      <c r="D1330" s="201" t="s">
        <v>83</v>
      </c>
      <c r="E1330" s="91" t="s">
        <v>1869</v>
      </c>
      <c r="F1330" s="92" t="s">
        <v>5616</v>
      </c>
      <c r="G1330" s="93" t="s">
        <v>808</v>
      </c>
      <c r="H1330" s="94">
        <v>11</v>
      </c>
      <c r="I1330" s="95"/>
      <c r="J1330" s="96">
        <f>ROUND(I1330*H1330,2)</f>
        <v>0</v>
      </c>
      <c r="K1330" s="92" t="s">
        <v>17</v>
      </c>
      <c r="L1330" s="19"/>
      <c r="M1330" s="97" t="s">
        <v>17</v>
      </c>
      <c r="N1330" s="98" t="s">
        <v>35</v>
      </c>
      <c r="P1330" s="99">
        <f>O1330*H1330</f>
        <v>0</v>
      </c>
      <c r="Q1330" s="99">
        <v>0.05</v>
      </c>
      <c r="R1330" s="99">
        <f>Q1330*H1330</f>
        <v>0.55000000000000004</v>
      </c>
      <c r="S1330" s="99">
        <v>0</v>
      </c>
      <c r="T1330" s="100">
        <f>S1330*H1330</f>
        <v>0</v>
      </c>
      <c r="AR1330" s="101" t="s">
        <v>155</v>
      </c>
      <c r="AT1330" s="101" t="s">
        <v>83</v>
      </c>
      <c r="AU1330" s="101" t="s">
        <v>9</v>
      </c>
      <c r="AY1330" s="11" t="s">
        <v>79</v>
      </c>
      <c r="BE1330" s="102">
        <f>IF(N1330="základní",J1330,0)</f>
        <v>0</v>
      </c>
      <c r="BF1330" s="102">
        <f>IF(N1330="snížená",J1330,0)</f>
        <v>0</v>
      </c>
      <c r="BG1330" s="102">
        <f>IF(N1330="zákl. přenesená",J1330,0)</f>
        <v>0</v>
      </c>
      <c r="BH1330" s="102">
        <f>IF(N1330="sníž. přenesená",J1330,0)</f>
        <v>0</v>
      </c>
      <c r="BI1330" s="102">
        <f>IF(N1330="nulová",J1330,0)</f>
        <v>0</v>
      </c>
      <c r="BJ1330" s="11" t="s">
        <v>82</v>
      </c>
      <c r="BK1330" s="102">
        <f>ROUND(I1330*H1330,2)</f>
        <v>0</v>
      </c>
      <c r="BL1330" s="11" t="s">
        <v>155</v>
      </c>
      <c r="BM1330" s="101" t="s">
        <v>1870</v>
      </c>
    </row>
    <row r="1331" spans="2:65" s="18" customFormat="1" ht="58.5">
      <c r="B1331" s="19"/>
      <c r="D1331" s="103" t="s">
        <v>89</v>
      </c>
      <c r="F1331" s="104" t="s">
        <v>5617</v>
      </c>
      <c r="I1331" s="105"/>
      <c r="L1331" s="19"/>
      <c r="M1331" s="106"/>
      <c r="T1331" s="107"/>
      <c r="AT1331" s="11" t="s">
        <v>89</v>
      </c>
      <c r="AU1331" s="11" t="s">
        <v>9</v>
      </c>
    </row>
    <row r="1332" spans="2:65" s="18" customFormat="1" ht="19.5">
      <c r="B1332" s="19"/>
      <c r="D1332" s="103" t="s">
        <v>90</v>
      </c>
      <c r="F1332" s="108" t="s">
        <v>600</v>
      </c>
      <c r="I1332" s="105"/>
      <c r="L1332" s="19"/>
      <c r="M1332" s="106"/>
      <c r="T1332" s="107"/>
      <c r="AT1332" s="11" t="s">
        <v>90</v>
      </c>
      <c r="AU1332" s="11" t="s">
        <v>9</v>
      </c>
    </row>
    <row r="1333" spans="2:65" s="18" customFormat="1" ht="49.15" customHeight="1">
      <c r="B1333" s="19"/>
      <c r="C1333" s="90" t="s">
        <v>1871</v>
      </c>
      <c r="D1333" s="201" t="s">
        <v>83</v>
      </c>
      <c r="E1333" s="91" t="s">
        <v>1872</v>
      </c>
      <c r="F1333" s="92" t="s">
        <v>5618</v>
      </c>
      <c r="G1333" s="93" t="s">
        <v>808</v>
      </c>
      <c r="H1333" s="94">
        <v>8</v>
      </c>
      <c r="I1333" s="95"/>
      <c r="J1333" s="96">
        <f>ROUND(I1333*H1333,2)</f>
        <v>0</v>
      </c>
      <c r="K1333" s="92" t="s">
        <v>17</v>
      </c>
      <c r="L1333" s="19"/>
      <c r="M1333" s="97" t="s">
        <v>17</v>
      </c>
      <c r="N1333" s="98" t="s">
        <v>35</v>
      </c>
      <c r="P1333" s="99">
        <f>O1333*H1333</f>
        <v>0</v>
      </c>
      <c r="Q1333" s="99">
        <v>0.05</v>
      </c>
      <c r="R1333" s="99">
        <f>Q1333*H1333</f>
        <v>0.4</v>
      </c>
      <c r="S1333" s="99">
        <v>0</v>
      </c>
      <c r="T1333" s="100">
        <f>S1333*H1333</f>
        <v>0</v>
      </c>
      <c r="AR1333" s="101" t="s">
        <v>155</v>
      </c>
      <c r="AT1333" s="101" t="s">
        <v>83</v>
      </c>
      <c r="AU1333" s="101" t="s">
        <v>9</v>
      </c>
      <c r="AY1333" s="11" t="s">
        <v>79</v>
      </c>
      <c r="BE1333" s="102">
        <f>IF(N1333="základní",J1333,0)</f>
        <v>0</v>
      </c>
      <c r="BF1333" s="102">
        <f>IF(N1333="snížená",J1333,0)</f>
        <v>0</v>
      </c>
      <c r="BG1333" s="102">
        <f>IF(N1333="zákl. přenesená",J1333,0)</f>
        <v>0</v>
      </c>
      <c r="BH1333" s="102">
        <f>IF(N1333="sníž. přenesená",J1333,0)</f>
        <v>0</v>
      </c>
      <c r="BI1333" s="102">
        <f>IF(N1333="nulová",J1333,0)</f>
        <v>0</v>
      </c>
      <c r="BJ1333" s="11" t="s">
        <v>82</v>
      </c>
      <c r="BK1333" s="102">
        <f>ROUND(I1333*H1333,2)</f>
        <v>0</v>
      </c>
      <c r="BL1333" s="11" t="s">
        <v>155</v>
      </c>
      <c r="BM1333" s="101" t="s">
        <v>1873</v>
      </c>
    </row>
    <row r="1334" spans="2:65" s="18" customFormat="1" ht="58.5">
      <c r="B1334" s="19"/>
      <c r="D1334" s="103" t="s">
        <v>89</v>
      </c>
      <c r="F1334" s="104" t="s">
        <v>5619</v>
      </c>
      <c r="I1334" s="105"/>
      <c r="L1334" s="19"/>
      <c r="M1334" s="106"/>
      <c r="T1334" s="107"/>
      <c r="AT1334" s="11" t="s">
        <v>89</v>
      </c>
      <c r="AU1334" s="11" t="s">
        <v>9</v>
      </c>
    </row>
    <row r="1335" spans="2:65" s="18" customFormat="1" ht="19.5">
      <c r="B1335" s="19"/>
      <c r="D1335" s="103" t="s">
        <v>90</v>
      </c>
      <c r="F1335" s="108" t="s">
        <v>600</v>
      </c>
      <c r="I1335" s="105"/>
      <c r="L1335" s="19"/>
      <c r="M1335" s="106"/>
      <c r="T1335" s="107"/>
      <c r="AT1335" s="11" t="s">
        <v>90</v>
      </c>
      <c r="AU1335" s="11" t="s">
        <v>9</v>
      </c>
    </row>
    <row r="1336" spans="2:65" s="18" customFormat="1" ht="55.5" customHeight="1">
      <c r="B1336" s="19"/>
      <c r="C1336" s="90" t="s">
        <v>1874</v>
      </c>
      <c r="D1336" s="201" t="s">
        <v>83</v>
      </c>
      <c r="E1336" s="91" t="s">
        <v>1875</v>
      </c>
      <c r="F1336" s="92" t="s">
        <v>5620</v>
      </c>
      <c r="G1336" s="93" t="s">
        <v>808</v>
      </c>
      <c r="H1336" s="94">
        <v>3</v>
      </c>
      <c r="I1336" s="95"/>
      <c r="J1336" s="96">
        <f>ROUND(I1336*H1336,2)</f>
        <v>0</v>
      </c>
      <c r="K1336" s="92" t="s">
        <v>17</v>
      </c>
      <c r="L1336" s="19"/>
      <c r="M1336" s="97" t="s">
        <v>17</v>
      </c>
      <c r="N1336" s="98" t="s">
        <v>35</v>
      </c>
      <c r="P1336" s="99">
        <f>O1336*H1336</f>
        <v>0</v>
      </c>
      <c r="Q1336" s="99">
        <v>0.05</v>
      </c>
      <c r="R1336" s="99">
        <f>Q1336*H1336</f>
        <v>0.15000000000000002</v>
      </c>
      <c r="S1336" s="99">
        <v>0</v>
      </c>
      <c r="T1336" s="100">
        <f>S1336*H1336</f>
        <v>0</v>
      </c>
      <c r="AR1336" s="101" t="s">
        <v>155</v>
      </c>
      <c r="AT1336" s="101" t="s">
        <v>83</v>
      </c>
      <c r="AU1336" s="101" t="s">
        <v>9</v>
      </c>
      <c r="AY1336" s="11" t="s">
        <v>79</v>
      </c>
      <c r="BE1336" s="102">
        <f>IF(N1336="základní",J1336,0)</f>
        <v>0</v>
      </c>
      <c r="BF1336" s="102">
        <f>IF(N1336="snížená",J1336,0)</f>
        <v>0</v>
      </c>
      <c r="BG1336" s="102">
        <f>IF(N1336="zákl. přenesená",J1336,0)</f>
        <v>0</v>
      </c>
      <c r="BH1336" s="102">
        <f>IF(N1336="sníž. přenesená",J1336,0)</f>
        <v>0</v>
      </c>
      <c r="BI1336" s="102">
        <f>IF(N1336="nulová",J1336,0)</f>
        <v>0</v>
      </c>
      <c r="BJ1336" s="11" t="s">
        <v>82</v>
      </c>
      <c r="BK1336" s="102">
        <f>ROUND(I1336*H1336,2)</f>
        <v>0</v>
      </c>
      <c r="BL1336" s="11" t="s">
        <v>155</v>
      </c>
      <c r="BM1336" s="101" t="s">
        <v>1876</v>
      </c>
    </row>
    <row r="1337" spans="2:65" s="18" customFormat="1" ht="48.75">
      <c r="B1337" s="19"/>
      <c r="D1337" s="103" t="s">
        <v>89</v>
      </c>
      <c r="F1337" s="104" t="s">
        <v>5621</v>
      </c>
      <c r="I1337" s="105"/>
      <c r="L1337" s="19"/>
      <c r="M1337" s="106"/>
      <c r="T1337" s="107"/>
      <c r="AT1337" s="11" t="s">
        <v>89</v>
      </c>
      <c r="AU1337" s="11" t="s">
        <v>9</v>
      </c>
    </row>
    <row r="1338" spans="2:65" s="18" customFormat="1" ht="19.5">
      <c r="B1338" s="19"/>
      <c r="D1338" s="103" t="s">
        <v>90</v>
      </c>
      <c r="F1338" s="108" t="s">
        <v>600</v>
      </c>
      <c r="I1338" s="105"/>
      <c r="L1338" s="19"/>
      <c r="M1338" s="106"/>
      <c r="T1338" s="107"/>
      <c r="AT1338" s="11" t="s">
        <v>90</v>
      </c>
      <c r="AU1338" s="11" t="s">
        <v>9</v>
      </c>
    </row>
    <row r="1339" spans="2:65" s="18" customFormat="1" ht="55.5" customHeight="1">
      <c r="B1339" s="19"/>
      <c r="C1339" s="90" t="s">
        <v>1877</v>
      </c>
      <c r="D1339" s="201" t="s">
        <v>83</v>
      </c>
      <c r="E1339" s="91" t="s">
        <v>1878</v>
      </c>
      <c r="F1339" s="92" t="s">
        <v>5622</v>
      </c>
      <c r="G1339" s="93" t="s">
        <v>808</v>
      </c>
      <c r="H1339" s="94">
        <v>6</v>
      </c>
      <c r="I1339" s="95"/>
      <c r="J1339" s="96">
        <f>ROUND(I1339*H1339,2)</f>
        <v>0</v>
      </c>
      <c r="K1339" s="92" t="s">
        <v>17</v>
      </c>
      <c r="L1339" s="19"/>
      <c r="M1339" s="97" t="s">
        <v>17</v>
      </c>
      <c r="N1339" s="98" t="s">
        <v>35</v>
      </c>
      <c r="P1339" s="99">
        <f>O1339*H1339</f>
        <v>0</v>
      </c>
      <c r="Q1339" s="99">
        <v>0.05</v>
      </c>
      <c r="R1339" s="99">
        <f>Q1339*H1339</f>
        <v>0.30000000000000004</v>
      </c>
      <c r="S1339" s="99">
        <v>0</v>
      </c>
      <c r="T1339" s="100">
        <f>S1339*H1339</f>
        <v>0</v>
      </c>
      <c r="AR1339" s="101" t="s">
        <v>155</v>
      </c>
      <c r="AT1339" s="101" t="s">
        <v>83</v>
      </c>
      <c r="AU1339" s="101" t="s">
        <v>9</v>
      </c>
      <c r="AY1339" s="11" t="s">
        <v>79</v>
      </c>
      <c r="BE1339" s="102">
        <f>IF(N1339="základní",J1339,0)</f>
        <v>0</v>
      </c>
      <c r="BF1339" s="102">
        <f>IF(N1339="snížená",J1339,0)</f>
        <v>0</v>
      </c>
      <c r="BG1339" s="102">
        <f>IF(N1339="zákl. přenesená",J1339,0)</f>
        <v>0</v>
      </c>
      <c r="BH1339" s="102">
        <f>IF(N1339="sníž. přenesená",J1339,0)</f>
        <v>0</v>
      </c>
      <c r="BI1339" s="102">
        <f>IF(N1339="nulová",J1339,0)</f>
        <v>0</v>
      </c>
      <c r="BJ1339" s="11" t="s">
        <v>82</v>
      </c>
      <c r="BK1339" s="102">
        <f>ROUND(I1339*H1339,2)</f>
        <v>0</v>
      </c>
      <c r="BL1339" s="11" t="s">
        <v>155</v>
      </c>
      <c r="BM1339" s="101" t="s">
        <v>1879</v>
      </c>
    </row>
    <row r="1340" spans="2:65" s="18" customFormat="1" ht="78">
      <c r="B1340" s="19"/>
      <c r="D1340" s="103" t="s">
        <v>89</v>
      </c>
      <c r="F1340" s="104" t="s">
        <v>5623</v>
      </c>
      <c r="I1340" s="105"/>
      <c r="L1340" s="19"/>
      <c r="M1340" s="106"/>
      <c r="T1340" s="107"/>
      <c r="AT1340" s="11" t="s">
        <v>89</v>
      </c>
      <c r="AU1340" s="11" t="s">
        <v>9</v>
      </c>
    </row>
    <row r="1341" spans="2:65" s="18" customFormat="1" ht="19.5">
      <c r="B1341" s="19"/>
      <c r="D1341" s="103" t="s">
        <v>90</v>
      </c>
      <c r="F1341" s="108" t="s">
        <v>600</v>
      </c>
      <c r="I1341" s="105"/>
      <c r="L1341" s="19"/>
      <c r="M1341" s="106"/>
      <c r="T1341" s="107"/>
      <c r="AT1341" s="11" t="s">
        <v>90</v>
      </c>
      <c r="AU1341" s="11" t="s">
        <v>9</v>
      </c>
    </row>
    <row r="1342" spans="2:65" s="18" customFormat="1" ht="55.5" customHeight="1">
      <c r="B1342" s="19"/>
      <c r="C1342" s="90" t="s">
        <v>1880</v>
      </c>
      <c r="D1342" s="201" t="s">
        <v>83</v>
      </c>
      <c r="E1342" s="91" t="s">
        <v>1881</v>
      </c>
      <c r="F1342" s="92" t="s">
        <v>5624</v>
      </c>
      <c r="G1342" s="93" t="s">
        <v>808</v>
      </c>
      <c r="H1342" s="94">
        <v>1</v>
      </c>
      <c r="I1342" s="95"/>
      <c r="J1342" s="96">
        <f>ROUND(I1342*H1342,2)</f>
        <v>0</v>
      </c>
      <c r="K1342" s="92" t="s">
        <v>17</v>
      </c>
      <c r="L1342" s="19"/>
      <c r="M1342" s="97" t="s">
        <v>17</v>
      </c>
      <c r="N1342" s="98" t="s">
        <v>35</v>
      </c>
      <c r="P1342" s="99">
        <f>O1342*H1342</f>
        <v>0</v>
      </c>
      <c r="Q1342" s="99">
        <v>0.05</v>
      </c>
      <c r="R1342" s="99">
        <f>Q1342*H1342</f>
        <v>0.05</v>
      </c>
      <c r="S1342" s="99">
        <v>0</v>
      </c>
      <c r="T1342" s="100">
        <f>S1342*H1342</f>
        <v>0</v>
      </c>
      <c r="AR1342" s="101" t="s">
        <v>155</v>
      </c>
      <c r="AT1342" s="101" t="s">
        <v>83</v>
      </c>
      <c r="AU1342" s="101" t="s">
        <v>9</v>
      </c>
      <c r="AY1342" s="11" t="s">
        <v>79</v>
      </c>
      <c r="BE1342" s="102">
        <f>IF(N1342="základní",J1342,0)</f>
        <v>0</v>
      </c>
      <c r="BF1342" s="102">
        <f>IF(N1342="snížená",J1342,0)</f>
        <v>0</v>
      </c>
      <c r="BG1342" s="102">
        <f>IF(N1342="zákl. přenesená",J1342,0)</f>
        <v>0</v>
      </c>
      <c r="BH1342" s="102">
        <f>IF(N1342="sníž. přenesená",J1342,0)</f>
        <v>0</v>
      </c>
      <c r="BI1342" s="102">
        <f>IF(N1342="nulová",J1342,0)</f>
        <v>0</v>
      </c>
      <c r="BJ1342" s="11" t="s">
        <v>82</v>
      </c>
      <c r="BK1342" s="102">
        <f>ROUND(I1342*H1342,2)</f>
        <v>0</v>
      </c>
      <c r="BL1342" s="11" t="s">
        <v>155</v>
      </c>
      <c r="BM1342" s="101" t="s">
        <v>1882</v>
      </c>
    </row>
    <row r="1343" spans="2:65" s="18" customFormat="1" ht="68.25">
      <c r="B1343" s="19"/>
      <c r="D1343" s="103" t="s">
        <v>89</v>
      </c>
      <c r="F1343" s="104" t="s">
        <v>5625</v>
      </c>
      <c r="I1343" s="105"/>
      <c r="L1343" s="19"/>
      <c r="M1343" s="106"/>
      <c r="T1343" s="107"/>
      <c r="AT1343" s="11" t="s">
        <v>89</v>
      </c>
      <c r="AU1343" s="11" t="s">
        <v>9</v>
      </c>
    </row>
    <row r="1344" spans="2:65" s="18" customFormat="1" ht="19.5">
      <c r="B1344" s="19"/>
      <c r="D1344" s="103" t="s">
        <v>90</v>
      </c>
      <c r="F1344" s="108" t="s">
        <v>600</v>
      </c>
      <c r="I1344" s="105"/>
      <c r="L1344" s="19"/>
      <c r="M1344" s="106"/>
      <c r="T1344" s="107"/>
      <c r="AT1344" s="11" t="s">
        <v>90</v>
      </c>
      <c r="AU1344" s="11" t="s">
        <v>9</v>
      </c>
    </row>
    <row r="1345" spans="2:65" s="18" customFormat="1" ht="55.5" customHeight="1">
      <c r="B1345" s="19"/>
      <c r="C1345" s="90" t="s">
        <v>1883</v>
      </c>
      <c r="D1345" s="201" t="s">
        <v>83</v>
      </c>
      <c r="E1345" s="91" t="s">
        <v>1884</v>
      </c>
      <c r="F1345" s="92" t="s">
        <v>5626</v>
      </c>
      <c r="G1345" s="93" t="s">
        <v>808</v>
      </c>
      <c r="H1345" s="94">
        <v>1</v>
      </c>
      <c r="I1345" s="95"/>
      <c r="J1345" s="96">
        <f>ROUND(I1345*H1345,2)</f>
        <v>0</v>
      </c>
      <c r="K1345" s="92" t="s">
        <v>17</v>
      </c>
      <c r="L1345" s="19"/>
      <c r="M1345" s="97" t="s">
        <v>17</v>
      </c>
      <c r="N1345" s="98" t="s">
        <v>35</v>
      </c>
      <c r="P1345" s="99">
        <f>O1345*H1345</f>
        <v>0</v>
      </c>
      <c r="Q1345" s="99">
        <v>0.05</v>
      </c>
      <c r="R1345" s="99">
        <f>Q1345*H1345</f>
        <v>0.05</v>
      </c>
      <c r="S1345" s="99">
        <v>0</v>
      </c>
      <c r="T1345" s="100">
        <f>S1345*H1345</f>
        <v>0</v>
      </c>
      <c r="AR1345" s="101" t="s">
        <v>155</v>
      </c>
      <c r="AT1345" s="101" t="s">
        <v>83</v>
      </c>
      <c r="AU1345" s="101" t="s">
        <v>9</v>
      </c>
      <c r="AY1345" s="11" t="s">
        <v>79</v>
      </c>
      <c r="BE1345" s="102">
        <f>IF(N1345="základní",J1345,0)</f>
        <v>0</v>
      </c>
      <c r="BF1345" s="102">
        <f>IF(N1345="snížená",J1345,0)</f>
        <v>0</v>
      </c>
      <c r="BG1345" s="102">
        <f>IF(N1345="zákl. přenesená",J1345,0)</f>
        <v>0</v>
      </c>
      <c r="BH1345" s="102">
        <f>IF(N1345="sníž. přenesená",J1345,0)</f>
        <v>0</v>
      </c>
      <c r="BI1345" s="102">
        <f>IF(N1345="nulová",J1345,0)</f>
        <v>0</v>
      </c>
      <c r="BJ1345" s="11" t="s">
        <v>82</v>
      </c>
      <c r="BK1345" s="102">
        <f>ROUND(I1345*H1345,2)</f>
        <v>0</v>
      </c>
      <c r="BL1345" s="11" t="s">
        <v>155</v>
      </c>
      <c r="BM1345" s="101" t="s">
        <v>1885</v>
      </c>
    </row>
    <row r="1346" spans="2:65" s="18" customFormat="1" ht="78">
      <c r="B1346" s="19"/>
      <c r="D1346" s="103" t="s">
        <v>89</v>
      </c>
      <c r="F1346" s="104" t="s">
        <v>5627</v>
      </c>
      <c r="I1346" s="105"/>
      <c r="L1346" s="19"/>
      <c r="M1346" s="106"/>
      <c r="T1346" s="107"/>
      <c r="AT1346" s="11" t="s">
        <v>89</v>
      </c>
      <c r="AU1346" s="11" t="s">
        <v>9</v>
      </c>
    </row>
    <row r="1347" spans="2:65" s="18" customFormat="1" ht="19.5">
      <c r="B1347" s="19"/>
      <c r="D1347" s="103" t="s">
        <v>90</v>
      </c>
      <c r="F1347" s="108" t="s">
        <v>600</v>
      </c>
      <c r="I1347" s="105"/>
      <c r="L1347" s="19"/>
      <c r="M1347" s="106"/>
      <c r="T1347" s="107"/>
      <c r="AT1347" s="11" t="s">
        <v>90</v>
      </c>
      <c r="AU1347" s="11" t="s">
        <v>9</v>
      </c>
    </row>
    <row r="1348" spans="2:65" s="18" customFormat="1" ht="49.15" customHeight="1">
      <c r="B1348" s="19"/>
      <c r="C1348" s="90" t="s">
        <v>1886</v>
      </c>
      <c r="D1348" s="201" t="s">
        <v>83</v>
      </c>
      <c r="E1348" s="91" t="s">
        <v>1887</v>
      </c>
      <c r="F1348" s="92" t="s">
        <v>5628</v>
      </c>
      <c r="G1348" s="93" t="s">
        <v>808</v>
      </c>
      <c r="H1348" s="94">
        <v>16</v>
      </c>
      <c r="I1348" s="95"/>
      <c r="J1348" s="96">
        <f>ROUND(I1348*H1348,2)</f>
        <v>0</v>
      </c>
      <c r="K1348" s="92" t="s">
        <v>17</v>
      </c>
      <c r="L1348" s="19"/>
      <c r="M1348" s="97" t="s">
        <v>17</v>
      </c>
      <c r="N1348" s="98" t="s">
        <v>35</v>
      </c>
      <c r="P1348" s="99">
        <f>O1348*H1348</f>
        <v>0</v>
      </c>
      <c r="Q1348" s="99">
        <v>0.05</v>
      </c>
      <c r="R1348" s="99">
        <f>Q1348*H1348</f>
        <v>0.8</v>
      </c>
      <c r="S1348" s="99">
        <v>0</v>
      </c>
      <c r="T1348" s="100">
        <f>S1348*H1348</f>
        <v>0</v>
      </c>
      <c r="AR1348" s="101" t="s">
        <v>155</v>
      </c>
      <c r="AT1348" s="101" t="s">
        <v>83</v>
      </c>
      <c r="AU1348" s="101" t="s">
        <v>9</v>
      </c>
      <c r="AY1348" s="11" t="s">
        <v>79</v>
      </c>
      <c r="BE1348" s="102">
        <f>IF(N1348="základní",J1348,0)</f>
        <v>0</v>
      </c>
      <c r="BF1348" s="102">
        <f>IF(N1348="snížená",J1348,0)</f>
        <v>0</v>
      </c>
      <c r="BG1348" s="102">
        <f>IF(N1348="zákl. přenesená",J1348,0)</f>
        <v>0</v>
      </c>
      <c r="BH1348" s="102">
        <f>IF(N1348="sníž. přenesená",J1348,0)</f>
        <v>0</v>
      </c>
      <c r="BI1348" s="102">
        <f>IF(N1348="nulová",J1348,0)</f>
        <v>0</v>
      </c>
      <c r="BJ1348" s="11" t="s">
        <v>82</v>
      </c>
      <c r="BK1348" s="102">
        <f>ROUND(I1348*H1348,2)</f>
        <v>0</v>
      </c>
      <c r="BL1348" s="11" t="s">
        <v>155</v>
      </c>
      <c r="BM1348" s="101" t="s">
        <v>1888</v>
      </c>
    </row>
    <row r="1349" spans="2:65" s="18" customFormat="1" ht="29.25">
      <c r="B1349" s="19"/>
      <c r="D1349" s="103" t="s">
        <v>89</v>
      </c>
      <c r="F1349" s="104" t="s">
        <v>5629</v>
      </c>
      <c r="I1349" s="105"/>
      <c r="L1349" s="19"/>
      <c r="M1349" s="106"/>
      <c r="T1349" s="107"/>
      <c r="AT1349" s="11" t="s">
        <v>89</v>
      </c>
      <c r="AU1349" s="11" t="s">
        <v>9</v>
      </c>
    </row>
    <row r="1350" spans="2:65" s="18" customFormat="1" ht="29.25">
      <c r="B1350" s="19"/>
      <c r="D1350" s="103" t="s">
        <v>90</v>
      </c>
      <c r="F1350" s="108" t="s">
        <v>5499</v>
      </c>
      <c r="I1350" s="105"/>
      <c r="L1350" s="19"/>
      <c r="M1350" s="106"/>
      <c r="T1350" s="107"/>
      <c r="AT1350" s="11" t="s">
        <v>90</v>
      </c>
      <c r="AU1350" s="11" t="s">
        <v>9</v>
      </c>
    </row>
    <row r="1351" spans="2:65" s="18" customFormat="1" ht="66.75" customHeight="1">
      <c r="B1351" s="19"/>
      <c r="C1351" s="90" t="s">
        <v>1889</v>
      </c>
      <c r="D1351" s="201" t="s">
        <v>83</v>
      </c>
      <c r="E1351" s="91" t="s">
        <v>1890</v>
      </c>
      <c r="F1351" s="92" t="s">
        <v>5500</v>
      </c>
      <c r="G1351" s="93" t="s">
        <v>808</v>
      </c>
      <c r="H1351" s="94">
        <v>1</v>
      </c>
      <c r="I1351" s="95"/>
      <c r="J1351" s="96">
        <f>ROUND(I1351*H1351,2)</f>
        <v>0</v>
      </c>
      <c r="K1351" s="92" t="s">
        <v>17</v>
      </c>
      <c r="L1351" s="19"/>
      <c r="M1351" s="97" t="s">
        <v>17</v>
      </c>
      <c r="N1351" s="98" t="s">
        <v>35</v>
      </c>
      <c r="P1351" s="99">
        <f>O1351*H1351</f>
        <v>0</v>
      </c>
      <c r="Q1351" s="99">
        <v>0.05</v>
      </c>
      <c r="R1351" s="99">
        <f>Q1351*H1351</f>
        <v>0.05</v>
      </c>
      <c r="S1351" s="99">
        <v>0</v>
      </c>
      <c r="T1351" s="100">
        <f>S1351*H1351</f>
        <v>0</v>
      </c>
      <c r="AR1351" s="101" t="s">
        <v>155</v>
      </c>
      <c r="AT1351" s="101" t="s">
        <v>83</v>
      </c>
      <c r="AU1351" s="101" t="s">
        <v>9</v>
      </c>
      <c r="AY1351" s="11" t="s">
        <v>79</v>
      </c>
      <c r="BE1351" s="102">
        <f>IF(N1351="základní",J1351,0)</f>
        <v>0</v>
      </c>
      <c r="BF1351" s="102">
        <f>IF(N1351="snížená",J1351,0)</f>
        <v>0</v>
      </c>
      <c r="BG1351" s="102">
        <f>IF(N1351="zákl. přenesená",J1351,0)</f>
        <v>0</v>
      </c>
      <c r="BH1351" s="102">
        <f>IF(N1351="sníž. přenesená",J1351,0)</f>
        <v>0</v>
      </c>
      <c r="BI1351" s="102">
        <f>IF(N1351="nulová",J1351,0)</f>
        <v>0</v>
      </c>
      <c r="BJ1351" s="11" t="s">
        <v>82</v>
      </c>
      <c r="BK1351" s="102">
        <f>ROUND(I1351*H1351,2)</f>
        <v>0</v>
      </c>
      <c r="BL1351" s="11" t="s">
        <v>155</v>
      </c>
      <c r="BM1351" s="101" t="s">
        <v>1891</v>
      </c>
    </row>
    <row r="1352" spans="2:65" s="18" customFormat="1" ht="107.25">
      <c r="B1352" s="19"/>
      <c r="D1352" s="103" t="s">
        <v>89</v>
      </c>
      <c r="F1352" s="104" t="s">
        <v>5630</v>
      </c>
      <c r="I1352" s="105"/>
      <c r="L1352" s="19"/>
      <c r="M1352" s="106"/>
      <c r="T1352" s="107"/>
      <c r="AT1352" s="11" t="s">
        <v>89</v>
      </c>
      <c r="AU1352" s="11" t="s">
        <v>9</v>
      </c>
    </row>
    <row r="1353" spans="2:65" s="18" customFormat="1" ht="29.25">
      <c r="B1353" s="19"/>
      <c r="D1353" s="103" t="s">
        <v>90</v>
      </c>
      <c r="F1353" s="108" t="s">
        <v>5499</v>
      </c>
      <c r="I1353" s="105"/>
      <c r="L1353" s="19"/>
      <c r="M1353" s="106"/>
      <c r="T1353" s="107"/>
      <c r="AT1353" s="11" t="s">
        <v>90</v>
      </c>
      <c r="AU1353" s="11" t="s">
        <v>9</v>
      </c>
    </row>
    <row r="1354" spans="2:65" s="18" customFormat="1" ht="24.2" customHeight="1">
      <c r="B1354" s="19"/>
      <c r="C1354" s="90" t="s">
        <v>1892</v>
      </c>
      <c r="D1354" s="201" t="s">
        <v>83</v>
      </c>
      <c r="E1354" s="91" t="s">
        <v>1893</v>
      </c>
      <c r="F1354" s="92" t="s">
        <v>1894</v>
      </c>
      <c r="G1354" s="93" t="s">
        <v>816</v>
      </c>
      <c r="H1354" s="94">
        <v>272.89999999999998</v>
      </c>
      <c r="I1354" s="95"/>
      <c r="J1354" s="96">
        <f>ROUND(I1354*H1354,2)</f>
        <v>0</v>
      </c>
      <c r="K1354" s="92" t="s">
        <v>453</v>
      </c>
      <c r="L1354" s="19"/>
      <c r="M1354" s="97" t="s">
        <v>17</v>
      </c>
      <c r="N1354" s="98" t="s">
        <v>35</v>
      </c>
      <c r="P1354" s="99">
        <f>O1354*H1354</f>
        <v>0</v>
      </c>
      <c r="Q1354" s="99">
        <v>0</v>
      </c>
      <c r="R1354" s="99">
        <f>Q1354*H1354</f>
        <v>0</v>
      </c>
      <c r="S1354" s="99">
        <v>0</v>
      </c>
      <c r="T1354" s="100">
        <f>S1354*H1354</f>
        <v>0</v>
      </c>
      <c r="AR1354" s="101" t="s">
        <v>155</v>
      </c>
      <c r="AT1354" s="101" t="s">
        <v>83</v>
      </c>
      <c r="AU1354" s="101" t="s">
        <v>9</v>
      </c>
      <c r="AY1354" s="11" t="s">
        <v>79</v>
      </c>
      <c r="BE1354" s="102">
        <f>IF(N1354="základní",J1354,0)</f>
        <v>0</v>
      </c>
      <c r="BF1354" s="102">
        <f>IF(N1354="snížená",J1354,0)</f>
        <v>0</v>
      </c>
      <c r="BG1354" s="102">
        <f>IF(N1354="zákl. přenesená",J1354,0)</f>
        <v>0</v>
      </c>
      <c r="BH1354" s="102">
        <f>IF(N1354="sníž. přenesená",J1354,0)</f>
        <v>0</v>
      </c>
      <c r="BI1354" s="102">
        <f>IF(N1354="nulová",J1354,0)</f>
        <v>0</v>
      </c>
      <c r="BJ1354" s="11" t="s">
        <v>82</v>
      </c>
      <c r="BK1354" s="102">
        <f>ROUND(I1354*H1354,2)</f>
        <v>0</v>
      </c>
      <c r="BL1354" s="11" t="s">
        <v>155</v>
      </c>
      <c r="BM1354" s="101" t="s">
        <v>1895</v>
      </c>
    </row>
    <row r="1355" spans="2:65" s="18" customFormat="1" ht="19.5">
      <c r="B1355" s="19"/>
      <c r="D1355" s="103" t="s">
        <v>89</v>
      </c>
      <c r="F1355" s="104" t="s">
        <v>1896</v>
      </c>
      <c r="I1355" s="105"/>
      <c r="L1355" s="19"/>
      <c r="M1355" s="106"/>
      <c r="T1355" s="107"/>
      <c r="AT1355" s="11" t="s">
        <v>89</v>
      </c>
      <c r="AU1355" s="11" t="s">
        <v>9</v>
      </c>
    </row>
    <row r="1356" spans="2:65" s="18" customFormat="1" ht="19.5">
      <c r="B1356" s="19"/>
      <c r="D1356" s="103" t="s">
        <v>90</v>
      </c>
      <c r="F1356" s="108" t="s">
        <v>5494</v>
      </c>
      <c r="I1356" s="105"/>
      <c r="L1356" s="19"/>
      <c r="M1356" s="106"/>
      <c r="T1356" s="107"/>
      <c r="AT1356" s="11" t="s">
        <v>90</v>
      </c>
      <c r="AU1356" s="11" t="s">
        <v>9</v>
      </c>
    </row>
    <row r="1357" spans="2:65" s="166" customFormat="1">
      <c r="B1357" s="167"/>
      <c r="D1357" s="103" t="s">
        <v>456</v>
      </c>
      <c r="E1357" s="168" t="s">
        <v>17</v>
      </c>
      <c r="F1357" s="169" t="s">
        <v>1719</v>
      </c>
      <c r="H1357" s="168" t="s">
        <v>17</v>
      </c>
      <c r="I1357" s="170"/>
      <c r="L1357" s="167"/>
      <c r="M1357" s="171"/>
      <c r="T1357" s="172"/>
      <c r="AT1357" s="168" t="s">
        <v>456</v>
      </c>
      <c r="AU1357" s="168" t="s">
        <v>9</v>
      </c>
      <c r="AV1357" s="166" t="s">
        <v>82</v>
      </c>
      <c r="AW1357" s="166" t="s">
        <v>197</v>
      </c>
      <c r="AX1357" s="166" t="s">
        <v>78</v>
      </c>
      <c r="AY1357" s="168" t="s">
        <v>79</v>
      </c>
    </row>
    <row r="1358" spans="2:65" s="173" customFormat="1">
      <c r="B1358" s="174"/>
      <c r="D1358" s="103" t="s">
        <v>456</v>
      </c>
      <c r="E1358" s="175" t="s">
        <v>17</v>
      </c>
      <c r="F1358" s="176" t="s">
        <v>1720</v>
      </c>
      <c r="H1358" s="177">
        <v>184</v>
      </c>
      <c r="I1358" s="178"/>
      <c r="L1358" s="174"/>
      <c r="M1358" s="179"/>
      <c r="T1358" s="180"/>
      <c r="AT1358" s="175" t="s">
        <v>456</v>
      </c>
      <c r="AU1358" s="175" t="s">
        <v>9</v>
      </c>
      <c r="AV1358" s="173" t="s">
        <v>9</v>
      </c>
      <c r="AW1358" s="173" t="s">
        <v>197</v>
      </c>
      <c r="AX1358" s="173" t="s">
        <v>78</v>
      </c>
      <c r="AY1358" s="175" t="s">
        <v>79</v>
      </c>
    </row>
    <row r="1359" spans="2:65" s="173" customFormat="1">
      <c r="B1359" s="174"/>
      <c r="D1359" s="103" t="s">
        <v>456</v>
      </c>
      <c r="E1359" s="175" t="s">
        <v>17</v>
      </c>
      <c r="F1359" s="176" t="s">
        <v>1721</v>
      </c>
      <c r="H1359" s="177">
        <v>12</v>
      </c>
      <c r="I1359" s="178"/>
      <c r="L1359" s="174"/>
      <c r="M1359" s="179"/>
      <c r="T1359" s="180"/>
      <c r="AT1359" s="175" t="s">
        <v>456</v>
      </c>
      <c r="AU1359" s="175" t="s">
        <v>9</v>
      </c>
      <c r="AV1359" s="173" t="s">
        <v>9</v>
      </c>
      <c r="AW1359" s="173" t="s">
        <v>197</v>
      </c>
      <c r="AX1359" s="173" t="s">
        <v>78</v>
      </c>
      <c r="AY1359" s="175" t="s">
        <v>79</v>
      </c>
    </row>
    <row r="1360" spans="2:65" s="173" customFormat="1">
      <c r="B1360" s="174"/>
      <c r="D1360" s="103" t="s">
        <v>456</v>
      </c>
      <c r="E1360" s="175" t="s">
        <v>17</v>
      </c>
      <c r="F1360" s="176" t="s">
        <v>1722</v>
      </c>
      <c r="H1360" s="177">
        <v>17.05</v>
      </c>
      <c r="I1360" s="178"/>
      <c r="L1360" s="174"/>
      <c r="M1360" s="179"/>
      <c r="T1360" s="180"/>
      <c r="AT1360" s="175" t="s">
        <v>456</v>
      </c>
      <c r="AU1360" s="175" t="s">
        <v>9</v>
      </c>
      <c r="AV1360" s="173" t="s">
        <v>9</v>
      </c>
      <c r="AW1360" s="173" t="s">
        <v>197</v>
      </c>
      <c r="AX1360" s="173" t="s">
        <v>78</v>
      </c>
      <c r="AY1360" s="175" t="s">
        <v>79</v>
      </c>
    </row>
    <row r="1361" spans="2:65" s="173" customFormat="1">
      <c r="B1361" s="174"/>
      <c r="D1361" s="103" t="s">
        <v>456</v>
      </c>
      <c r="E1361" s="175" t="s">
        <v>17</v>
      </c>
      <c r="F1361" s="176" t="s">
        <v>1723</v>
      </c>
      <c r="H1361" s="177">
        <v>10</v>
      </c>
      <c r="I1361" s="178"/>
      <c r="L1361" s="174"/>
      <c r="M1361" s="179"/>
      <c r="T1361" s="180"/>
      <c r="AT1361" s="175" t="s">
        <v>456</v>
      </c>
      <c r="AU1361" s="175" t="s">
        <v>9</v>
      </c>
      <c r="AV1361" s="173" t="s">
        <v>9</v>
      </c>
      <c r="AW1361" s="173" t="s">
        <v>197</v>
      </c>
      <c r="AX1361" s="173" t="s">
        <v>78</v>
      </c>
      <c r="AY1361" s="175" t="s">
        <v>79</v>
      </c>
    </row>
    <row r="1362" spans="2:65" s="173" customFormat="1">
      <c r="B1362" s="174"/>
      <c r="D1362" s="103" t="s">
        <v>456</v>
      </c>
      <c r="E1362" s="175" t="s">
        <v>17</v>
      </c>
      <c r="F1362" s="176" t="s">
        <v>1724</v>
      </c>
      <c r="H1362" s="177">
        <v>3.75</v>
      </c>
      <c r="I1362" s="178"/>
      <c r="L1362" s="174"/>
      <c r="M1362" s="179"/>
      <c r="T1362" s="180"/>
      <c r="AT1362" s="175" t="s">
        <v>456</v>
      </c>
      <c r="AU1362" s="175" t="s">
        <v>9</v>
      </c>
      <c r="AV1362" s="173" t="s">
        <v>9</v>
      </c>
      <c r="AW1362" s="173" t="s">
        <v>197</v>
      </c>
      <c r="AX1362" s="173" t="s">
        <v>78</v>
      </c>
      <c r="AY1362" s="175" t="s">
        <v>79</v>
      </c>
    </row>
    <row r="1363" spans="2:65" s="173" customFormat="1">
      <c r="B1363" s="174"/>
      <c r="D1363" s="103" t="s">
        <v>456</v>
      </c>
      <c r="E1363" s="175" t="s">
        <v>17</v>
      </c>
      <c r="F1363" s="176" t="s">
        <v>1725</v>
      </c>
      <c r="H1363" s="177">
        <v>19.5</v>
      </c>
      <c r="I1363" s="178"/>
      <c r="L1363" s="174"/>
      <c r="M1363" s="179"/>
      <c r="T1363" s="180"/>
      <c r="AT1363" s="175" t="s">
        <v>456</v>
      </c>
      <c r="AU1363" s="175" t="s">
        <v>9</v>
      </c>
      <c r="AV1363" s="173" t="s">
        <v>9</v>
      </c>
      <c r="AW1363" s="173" t="s">
        <v>197</v>
      </c>
      <c r="AX1363" s="173" t="s">
        <v>78</v>
      </c>
      <c r="AY1363" s="175" t="s">
        <v>79</v>
      </c>
    </row>
    <row r="1364" spans="2:65" s="173" customFormat="1">
      <c r="B1364" s="174"/>
      <c r="D1364" s="103" t="s">
        <v>456</v>
      </c>
      <c r="E1364" s="175" t="s">
        <v>17</v>
      </c>
      <c r="F1364" s="176" t="s">
        <v>1726</v>
      </c>
      <c r="H1364" s="177">
        <v>3.25</v>
      </c>
      <c r="I1364" s="178"/>
      <c r="L1364" s="174"/>
      <c r="M1364" s="179"/>
      <c r="T1364" s="180"/>
      <c r="AT1364" s="175" t="s">
        <v>456</v>
      </c>
      <c r="AU1364" s="175" t="s">
        <v>9</v>
      </c>
      <c r="AV1364" s="173" t="s">
        <v>9</v>
      </c>
      <c r="AW1364" s="173" t="s">
        <v>197</v>
      </c>
      <c r="AX1364" s="173" t="s">
        <v>78</v>
      </c>
      <c r="AY1364" s="175" t="s">
        <v>79</v>
      </c>
    </row>
    <row r="1365" spans="2:65" s="173" customFormat="1">
      <c r="B1365" s="174"/>
      <c r="D1365" s="103" t="s">
        <v>456</v>
      </c>
      <c r="E1365" s="175" t="s">
        <v>17</v>
      </c>
      <c r="F1365" s="176" t="s">
        <v>1726</v>
      </c>
      <c r="H1365" s="177">
        <v>3.25</v>
      </c>
      <c r="I1365" s="178"/>
      <c r="L1365" s="174"/>
      <c r="M1365" s="179"/>
      <c r="T1365" s="180"/>
      <c r="AT1365" s="175" t="s">
        <v>456</v>
      </c>
      <c r="AU1365" s="175" t="s">
        <v>9</v>
      </c>
      <c r="AV1365" s="173" t="s">
        <v>9</v>
      </c>
      <c r="AW1365" s="173" t="s">
        <v>197</v>
      </c>
      <c r="AX1365" s="173" t="s">
        <v>78</v>
      </c>
      <c r="AY1365" s="175" t="s">
        <v>79</v>
      </c>
    </row>
    <row r="1366" spans="2:65" s="173" customFormat="1">
      <c r="B1366" s="174"/>
      <c r="D1366" s="103" t="s">
        <v>456</v>
      </c>
      <c r="E1366" s="175" t="s">
        <v>17</v>
      </c>
      <c r="F1366" s="176" t="s">
        <v>1727</v>
      </c>
      <c r="H1366" s="177">
        <v>20</v>
      </c>
      <c r="I1366" s="178"/>
      <c r="L1366" s="174"/>
      <c r="M1366" s="179"/>
      <c r="T1366" s="180"/>
      <c r="AT1366" s="175" t="s">
        <v>456</v>
      </c>
      <c r="AU1366" s="175" t="s">
        <v>9</v>
      </c>
      <c r="AV1366" s="173" t="s">
        <v>9</v>
      </c>
      <c r="AW1366" s="173" t="s">
        <v>197</v>
      </c>
      <c r="AX1366" s="173" t="s">
        <v>78</v>
      </c>
      <c r="AY1366" s="175" t="s">
        <v>79</v>
      </c>
    </row>
    <row r="1367" spans="2:65" s="173" customFormat="1">
      <c r="B1367" s="174"/>
      <c r="D1367" s="103" t="s">
        <v>456</v>
      </c>
      <c r="E1367" s="175" t="s">
        <v>17</v>
      </c>
      <c r="F1367" s="176" t="s">
        <v>1728</v>
      </c>
      <c r="H1367" s="177">
        <v>3.05</v>
      </c>
      <c r="I1367" s="178"/>
      <c r="L1367" s="174"/>
      <c r="M1367" s="179"/>
      <c r="T1367" s="180"/>
      <c r="AT1367" s="175" t="s">
        <v>456</v>
      </c>
      <c r="AU1367" s="175" t="s">
        <v>9</v>
      </c>
      <c r="AV1367" s="173" t="s">
        <v>9</v>
      </c>
      <c r="AW1367" s="173" t="s">
        <v>197</v>
      </c>
      <c r="AX1367" s="173" t="s">
        <v>78</v>
      </c>
      <c r="AY1367" s="175" t="s">
        <v>79</v>
      </c>
    </row>
    <row r="1368" spans="2:65" s="173" customFormat="1">
      <c r="B1368" s="174"/>
      <c r="D1368" s="103" t="s">
        <v>456</v>
      </c>
      <c r="E1368" s="175" t="s">
        <v>17</v>
      </c>
      <c r="F1368" s="176" t="s">
        <v>5495</v>
      </c>
      <c r="H1368" s="177">
        <v>-4.8</v>
      </c>
      <c r="I1368" s="178"/>
      <c r="L1368" s="174"/>
      <c r="M1368" s="179"/>
      <c r="T1368" s="180"/>
      <c r="AT1368" s="175" t="s">
        <v>456</v>
      </c>
      <c r="AU1368" s="175" t="s">
        <v>9</v>
      </c>
      <c r="AV1368" s="173" t="s">
        <v>9</v>
      </c>
      <c r="AW1368" s="173" t="s">
        <v>197</v>
      </c>
      <c r="AX1368" s="173" t="s">
        <v>78</v>
      </c>
      <c r="AY1368" s="175" t="s">
        <v>79</v>
      </c>
    </row>
    <row r="1369" spans="2:65" s="173" customFormat="1">
      <c r="B1369" s="174"/>
      <c r="D1369" s="103" t="s">
        <v>456</v>
      </c>
      <c r="E1369" s="175" t="s">
        <v>17</v>
      </c>
      <c r="F1369" s="176" t="s">
        <v>5496</v>
      </c>
      <c r="H1369" s="177">
        <v>1.85</v>
      </c>
      <c r="I1369" s="178"/>
      <c r="L1369" s="174"/>
      <c r="M1369" s="179"/>
      <c r="T1369" s="180"/>
      <c r="AT1369" s="175" t="s">
        <v>456</v>
      </c>
      <c r="AU1369" s="175" t="s">
        <v>9</v>
      </c>
      <c r="AV1369" s="173" t="s">
        <v>9</v>
      </c>
      <c r="AW1369" s="173" t="s">
        <v>197</v>
      </c>
      <c r="AX1369" s="173" t="s">
        <v>78</v>
      </c>
      <c r="AY1369" s="175" t="s">
        <v>79</v>
      </c>
    </row>
    <row r="1370" spans="2:65" s="181" customFormat="1">
      <c r="B1370" s="182"/>
      <c r="D1370" s="103" t="s">
        <v>456</v>
      </c>
      <c r="E1370" s="183" t="s">
        <v>17</v>
      </c>
      <c r="F1370" s="184" t="s">
        <v>491</v>
      </c>
      <c r="H1370" s="185">
        <v>272.89999999999998</v>
      </c>
      <c r="I1370" s="186"/>
      <c r="L1370" s="182"/>
      <c r="M1370" s="187"/>
      <c r="T1370" s="188"/>
      <c r="AT1370" s="183" t="s">
        <v>456</v>
      </c>
      <c r="AU1370" s="183" t="s">
        <v>9</v>
      </c>
      <c r="AV1370" s="181" t="s">
        <v>103</v>
      </c>
      <c r="AW1370" s="181" t="s">
        <v>197</v>
      </c>
      <c r="AX1370" s="181" t="s">
        <v>82</v>
      </c>
      <c r="AY1370" s="183" t="s">
        <v>79</v>
      </c>
    </row>
    <row r="1371" spans="2:65" s="18" customFormat="1" ht="16.5" customHeight="1">
      <c r="B1371" s="19"/>
      <c r="C1371" s="189" t="s">
        <v>1897</v>
      </c>
      <c r="D1371" s="206" t="s">
        <v>684</v>
      </c>
      <c r="E1371" s="190" t="s">
        <v>1898</v>
      </c>
      <c r="F1371" s="191" t="s">
        <v>1899</v>
      </c>
      <c r="G1371" s="192" t="s">
        <v>816</v>
      </c>
      <c r="H1371" s="193">
        <v>272.89999999999998</v>
      </c>
      <c r="I1371" s="194"/>
      <c r="J1371" s="195">
        <f>ROUND(I1371*H1371,2)</f>
        <v>0</v>
      </c>
      <c r="K1371" s="191" t="s">
        <v>453</v>
      </c>
      <c r="L1371" s="196"/>
      <c r="M1371" s="197" t="s">
        <v>17</v>
      </c>
      <c r="N1371" s="198" t="s">
        <v>35</v>
      </c>
      <c r="P1371" s="99">
        <f>O1371*H1371</f>
        <v>0</v>
      </c>
      <c r="Q1371" s="99">
        <v>1E-3</v>
      </c>
      <c r="R1371" s="99">
        <f>Q1371*H1371</f>
        <v>0.27289999999999998</v>
      </c>
      <c r="S1371" s="99">
        <v>0</v>
      </c>
      <c r="T1371" s="100">
        <f>S1371*H1371</f>
        <v>0</v>
      </c>
      <c r="AR1371" s="101" t="s">
        <v>653</v>
      </c>
      <c r="AT1371" s="101" t="s">
        <v>684</v>
      </c>
      <c r="AU1371" s="101" t="s">
        <v>9</v>
      </c>
      <c r="AY1371" s="11" t="s">
        <v>79</v>
      </c>
      <c r="BE1371" s="102">
        <f>IF(N1371="základní",J1371,0)</f>
        <v>0</v>
      </c>
      <c r="BF1371" s="102">
        <f>IF(N1371="snížená",J1371,0)</f>
        <v>0</v>
      </c>
      <c r="BG1371" s="102">
        <f>IF(N1371="zákl. přenesená",J1371,0)</f>
        <v>0</v>
      </c>
      <c r="BH1371" s="102">
        <f>IF(N1371="sníž. přenesená",J1371,0)</f>
        <v>0</v>
      </c>
      <c r="BI1371" s="102">
        <f>IF(N1371="nulová",J1371,0)</f>
        <v>0</v>
      </c>
      <c r="BJ1371" s="11" t="s">
        <v>82</v>
      </c>
      <c r="BK1371" s="102">
        <f>ROUND(I1371*H1371,2)</f>
        <v>0</v>
      </c>
      <c r="BL1371" s="11" t="s">
        <v>155</v>
      </c>
      <c r="BM1371" s="101" t="s">
        <v>1900</v>
      </c>
    </row>
    <row r="1372" spans="2:65" s="18" customFormat="1">
      <c r="B1372" s="19"/>
      <c r="D1372" s="103" t="s">
        <v>89</v>
      </c>
      <c r="F1372" s="104" t="s">
        <v>1899</v>
      </c>
      <c r="I1372" s="105"/>
      <c r="L1372" s="19"/>
      <c r="M1372" s="106"/>
      <c r="T1372" s="107"/>
      <c r="AT1372" s="11" t="s">
        <v>89</v>
      </c>
      <c r="AU1372" s="11" t="s">
        <v>9</v>
      </c>
    </row>
    <row r="1373" spans="2:65" s="18" customFormat="1" ht="19.5">
      <c r="B1373" s="19"/>
      <c r="D1373" s="103" t="s">
        <v>90</v>
      </c>
      <c r="F1373" s="108" t="s">
        <v>5494</v>
      </c>
      <c r="I1373" s="105"/>
      <c r="L1373" s="19"/>
      <c r="M1373" s="106"/>
      <c r="T1373" s="107"/>
      <c r="AT1373" s="11" t="s">
        <v>90</v>
      </c>
      <c r="AU1373" s="11" t="s">
        <v>9</v>
      </c>
    </row>
    <row r="1374" spans="2:65" s="18" customFormat="1" ht="16.5" customHeight="1">
      <c r="B1374" s="19"/>
      <c r="C1374" s="189" t="s">
        <v>1901</v>
      </c>
      <c r="D1374" s="189" t="s">
        <v>684</v>
      </c>
      <c r="E1374" s="190" t="s">
        <v>1902</v>
      </c>
      <c r="F1374" s="191" t="s">
        <v>1903</v>
      </c>
      <c r="G1374" s="192" t="s">
        <v>1904</v>
      </c>
      <c r="H1374" s="193">
        <v>135</v>
      </c>
      <c r="I1374" s="194"/>
      <c r="J1374" s="195">
        <f>ROUND(I1374*H1374,2)</f>
        <v>0</v>
      </c>
      <c r="K1374" s="191" t="s">
        <v>453</v>
      </c>
      <c r="L1374" s="196"/>
      <c r="M1374" s="197" t="s">
        <v>17</v>
      </c>
      <c r="N1374" s="198" t="s">
        <v>35</v>
      </c>
      <c r="P1374" s="99">
        <f>O1374*H1374</f>
        <v>0</v>
      </c>
      <c r="Q1374" s="99">
        <v>2.0000000000000001E-4</v>
      </c>
      <c r="R1374" s="99">
        <f>Q1374*H1374</f>
        <v>2.7E-2</v>
      </c>
      <c r="S1374" s="99">
        <v>0</v>
      </c>
      <c r="T1374" s="100">
        <f>S1374*H1374</f>
        <v>0</v>
      </c>
      <c r="AR1374" s="101" t="s">
        <v>653</v>
      </c>
      <c r="AT1374" s="101" t="s">
        <v>684</v>
      </c>
      <c r="AU1374" s="101" t="s">
        <v>9</v>
      </c>
      <c r="AY1374" s="11" t="s">
        <v>79</v>
      </c>
      <c r="BE1374" s="102">
        <f>IF(N1374="základní",J1374,0)</f>
        <v>0</v>
      </c>
      <c r="BF1374" s="102">
        <f>IF(N1374="snížená",J1374,0)</f>
        <v>0</v>
      </c>
      <c r="BG1374" s="102">
        <f>IF(N1374="zákl. přenesená",J1374,0)</f>
        <v>0</v>
      </c>
      <c r="BH1374" s="102">
        <f>IF(N1374="sníž. přenesená",J1374,0)</f>
        <v>0</v>
      </c>
      <c r="BI1374" s="102">
        <f>IF(N1374="nulová",J1374,0)</f>
        <v>0</v>
      </c>
      <c r="BJ1374" s="11" t="s">
        <v>82</v>
      </c>
      <c r="BK1374" s="102">
        <f>ROUND(I1374*H1374,2)</f>
        <v>0</v>
      </c>
      <c r="BL1374" s="11" t="s">
        <v>155</v>
      </c>
      <c r="BM1374" s="101" t="s">
        <v>1905</v>
      </c>
    </row>
    <row r="1375" spans="2:65" s="18" customFormat="1">
      <c r="B1375" s="19"/>
      <c r="D1375" s="103" t="s">
        <v>89</v>
      </c>
      <c r="F1375" s="104" t="s">
        <v>1903</v>
      </c>
      <c r="I1375" s="105"/>
      <c r="L1375" s="19"/>
      <c r="M1375" s="106"/>
      <c r="T1375" s="107"/>
      <c r="AT1375" s="11" t="s">
        <v>89</v>
      </c>
      <c r="AU1375" s="11" t="s">
        <v>9</v>
      </c>
    </row>
    <row r="1376" spans="2:65" s="173" customFormat="1">
      <c r="B1376" s="174"/>
      <c r="D1376" s="103" t="s">
        <v>456</v>
      </c>
      <c r="E1376" s="175" t="s">
        <v>17</v>
      </c>
      <c r="F1376" s="176" t="s">
        <v>1906</v>
      </c>
      <c r="H1376" s="177">
        <v>135</v>
      </c>
      <c r="I1376" s="178"/>
      <c r="L1376" s="174"/>
      <c r="M1376" s="179"/>
      <c r="T1376" s="180"/>
      <c r="AT1376" s="175" t="s">
        <v>456</v>
      </c>
      <c r="AU1376" s="175" t="s">
        <v>9</v>
      </c>
      <c r="AV1376" s="173" t="s">
        <v>9</v>
      </c>
      <c r="AW1376" s="173" t="s">
        <v>197</v>
      </c>
      <c r="AX1376" s="173" t="s">
        <v>82</v>
      </c>
      <c r="AY1376" s="175" t="s">
        <v>79</v>
      </c>
    </row>
    <row r="1377" spans="2:65" s="18" customFormat="1" ht="24.2" customHeight="1">
      <c r="B1377" s="19"/>
      <c r="C1377" s="90" t="s">
        <v>1907</v>
      </c>
      <c r="D1377" s="90" t="s">
        <v>83</v>
      </c>
      <c r="E1377" s="91" t="s">
        <v>1908</v>
      </c>
      <c r="F1377" s="92" t="s">
        <v>1909</v>
      </c>
      <c r="G1377" s="93" t="s">
        <v>495</v>
      </c>
      <c r="H1377" s="94">
        <v>13.11</v>
      </c>
      <c r="I1377" s="95"/>
      <c r="J1377" s="96">
        <f>ROUND(I1377*H1377,2)</f>
        <v>0</v>
      </c>
      <c r="K1377" s="92" t="s">
        <v>453</v>
      </c>
      <c r="L1377" s="19"/>
      <c r="M1377" s="97" t="s">
        <v>17</v>
      </c>
      <c r="N1377" s="98" t="s">
        <v>35</v>
      </c>
      <c r="P1377" s="99">
        <f>O1377*H1377</f>
        <v>0</v>
      </c>
      <c r="Q1377" s="99">
        <v>0</v>
      </c>
      <c r="R1377" s="99">
        <f>Q1377*H1377</f>
        <v>0</v>
      </c>
      <c r="S1377" s="99">
        <v>0</v>
      </c>
      <c r="T1377" s="100">
        <f>S1377*H1377</f>
        <v>0</v>
      </c>
      <c r="AR1377" s="101" t="s">
        <v>155</v>
      </c>
      <c r="AT1377" s="101" t="s">
        <v>83</v>
      </c>
      <c r="AU1377" s="101" t="s">
        <v>9</v>
      </c>
      <c r="AY1377" s="11" t="s">
        <v>79</v>
      </c>
      <c r="BE1377" s="102">
        <f>IF(N1377="základní",J1377,0)</f>
        <v>0</v>
      </c>
      <c r="BF1377" s="102">
        <f>IF(N1377="snížená",J1377,0)</f>
        <v>0</v>
      </c>
      <c r="BG1377" s="102">
        <f>IF(N1377="zákl. přenesená",J1377,0)</f>
        <v>0</v>
      </c>
      <c r="BH1377" s="102">
        <f>IF(N1377="sníž. přenesená",J1377,0)</f>
        <v>0</v>
      </c>
      <c r="BI1377" s="102">
        <f>IF(N1377="nulová",J1377,0)</f>
        <v>0</v>
      </c>
      <c r="BJ1377" s="11" t="s">
        <v>82</v>
      </c>
      <c r="BK1377" s="102">
        <f>ROUND(I1377*H1377,2)</f>
        <v>0</v>
      </c>
      <c r="BL1377" s="11" t="s">
        <v>155</v>
      </c>
      <c r="BM1377" s="101" t="s">
        <v>1910</v>
      </c>
    </row>
    <row r="1378" spans="2:65" s="18" customFormat="1" ht="29.25">
      <c r="B1378" s="19"/>
      <c r="D1378" s="103" t="s">
        <v>89</v>
      </c>
      <c r="F1378" s="104" t="s">
        <v>1911</v>
      </c>
      <c r="I1378" s="105"/>
      <c r="L1378" s="19"/>
      <c r="M1378" s="106"/>
      <c r="T1378" s="107"/>
      <c r="AT1378" s="11" t="s">
        <v>89</v>
      </c>
      <c r="AU1378" s="11" t="s">
        <v>9</v>
      </c>
    </row>
    <row r="1379" spans="2:65" s="77" customFormat="1" ht="22.9" customHeight="1">
      <c r="B1379" s="78"/>
      <c r="D1379" s="79" t="s">
        <v>74</v>
      </c>
      <c r="E1379" s="88" t="s">
        <v>1912</v>
      </c>
      <c r="F1379" s="88" t="s">
        <v>1913</v>
      </c>
      <c r="I1379" s="81"/>
      <c r="J1379" s="89">
        <f>BK1379</f>
        <v>0</v>
      </c>
      <c r="L1379" s="78"/>
      <c r="M1379" s="83"/>
      <c r="P1379" s="84">
        <f>P1380+P1381+P1382+P1417+P1502</f>
        <v>0</v>
      </c>
      <c r="R1379" s="84">
        <f>R1380+R1381+R1382+R1417+R1502</f>
        <v>33.618204140000003</v>
      </c>
      <c r="T1379" s="85">
        <f>T1380+T1381+T1382+T1417+T1502</f>
        <v>4.3115999999999985</v>
      </c>
      <c r="AR1379" s="79" t="s">
        <v>9</v>
      </c>
      <c r="AT1379" s="86" t="s">
        <v>74</v>
      </c>
      <c r="AU1379" s="86" t="s">
        <v>82</v>
      </c>
      <c r="AY1379" s="79" t="s">
        <v>79</v>
      </c>
      <c r="BK1379" s="87">
        <f>BK1380+BK1381+BK1382+BK1417+BK1502</f>
        <v>0</v>
      </c>
    </row>
    <row r="1380" spans="2:65" s="18" customFormat="1" ht="24.2" customHeight="1">
      <c r="B1380" s="19"/>
      <c r="C1380" s="90" t="s">
        <v>1914</v>
      </c>
      <c r="D1380" s="90" t="s">
        <v>83</v>
      </c>
      <c r="E1380" s="91" t="s">
        <v>1915</v>
      </c>
      <c r="F1380" s="92" t="s">
        <v>1916</v>
      </c>
      <c r="G1380" s="93" t="s">
        <v>495</v>
      </c>
      <c r="H1380" s="94">
        <v>33.618000000000002</v>
      </c>
      <c r="I1380" s="95"/>
      <c r="J1380" s="96">
        <f>ROUND(I1380*H1380,2)</f>
        <v>0</v>
      </c>
      <c r="K1380" s="92" t="s">
        <v>453</v>
      </c>
      <c r="L1380" s="19"/>
      <c r="M1380" s="97" t="s">
        <v>17</v>
      </c>
      <c r="N1380" s="98" t="s">
        <v>35</v>
      </c>
      <c r="P1380" s="99">
        <f>O1380*H1380</f>
        <v>0</v>
      </c>
      <c r="Q1380" s="99">
        <v>0</v>
      </c>
      <c r="R1380" s="99">
        <f>Q1380*H1380</f>
        <v>0</v>
      </c>
      <c r="S1380" s="99">
        <v>0</v>
      </c>
      <c r="T1380" s="100">
        <f>S1380*H1380</f>
        <v>0</v>
      </c>
      <c r="AR1380" s="101" t="s">
        <v>155</v>
      </c>
      <c r="AT1380" s="101" t="s">
        <v>83</v>
      </c>
      <c r="AU1380" s="101" t="s">
        <v>9</v>
      </c>
      <c r="AY1380" s="11" t="s">
        <v>79</v>
      </c>
      <c r="BE1380" s="102">
        <f>IF(N1380="základní",J1380,0)</f>
        <v>0</v>
      </c>
      <c r="BF1380" s="102">
        <f>IF(N1380="snížená",J1380,0)</f>
        <v>0</v>
      </c>
      <c r="BG1380" s="102">
        <f>IF(N1380="zákl. přenesená",J1380,0)</f>
        <v>0</v>
      </c>
      <c r="BH1380" s="102">
        <f>IF(N1380="sníž. přenesená",J1380,0)</f>
        <v>0</v>
      </c>
      <c r="BI1380" s="102">
        <f>IF(N1380="nulová",J1380,0)</f>
        <v>0</v>
      </c>
      <c r="BJ1380" s="11" t="s">
        <v>82</v>
      </c>
      <c r="BK1380" s="102">
        <f>ROUND(I1380*H1380,2)</f>
        <v>0</v>
      </c>
      <c r="BL1380" s="11" t="s">
        <v>155</v>
      </c>
      <c r="BM1380" s="101" t="s">
        <v>1917</v>
      </c>
    </row>
    <row r="1381" spans="2:65" s="18" customFormat="1" ht="29.25">
      <c r="B1381" s="19"/>
      <c r="D1381" s="103" t="s">
        <v>89</v>
      </c>
      <c r="F1381" s="104" t="s">
        <v>1918</v>
      </c>
      <c r="I1381" s="105"/>
      <c r="L1381" s="19"/>
      <c r="M1381" s="106"/>
      <c r="T1381" s="107"/>
      <c r="AT1381" s="11" t="s">
        <v>89</v>
      </c>
      <c r="AU1381" s="11" t="s">
        <v>9</v>
      </c>
    </row>
    <row r="1382" spans="2:65" s="77" customFormat="1" ht="20.85" customHeight="1">
      <c r="B1382" s="78"/>
      <c r="D1382" s="79" t="s">
        <v>74</v>
      </c>
      <c r="E1382" s="88" t="s">
        <v>1919</v>
      </c>
      <c r="F1382" s="88" t="s">
        <v>1920</v>
      </c>
      <c r="I1382" s="81"/>
      <c r="J1382" s="89">
        <f>BK1382</f>
        <v>0</v>
      </c>
      <c r="L1382" s="78"/>
      <c r="M1382" s="83"/>
      <c r="P1382" s="84">
        <f>SUM(P1383:P1416)</f>
        <v>0</v>
      </c>
      <c r="R1382" s="84">
        <f>SUM(R1383:R1416)</f>
        <v>0</v>
      </c>
      <c r="T1382" s="85">
        <f>SUM(T1383:T1416)</f>
        <v>4.3115999999999985</v>
      </c>
      <c r="AR1382" s="79" t="s">
        <v>9</v>
      </c>
      <c r="AT1382" s="86" t="s">
        <v>74</v>
      </c>
      <c r="AU1382" s="86" t="s">
        <v>9</v>
      </c>
      <c r="AY1382" s="79" t="s">
        <v>79</v>
      </c>
      <c r="BK1382" s="87">
        <f>SUM(BK1383:BK1416)</f>
        <v>0</v>
      </c>
    </row>
    <row r="1383" spans="2:65" s="18" customFormat="1" ht="24.2" customHeight="1">
      <c r="B1383" s="19"/>
      <c r="C1383" s="90" t="s">
        <v>1921</v>
      </c>
      <c r="D1383" s="90" t="s">
        <v>83</v>
      </c>
      <c r="E1383" s="91" t="s">
        <v>1922</v>
      </c>
      <c r="F1383" s="92" t="s">
        <v>1923</v>
      </c>
      <c r="G1383" s="93" t="s">
        <v>598</v>
      </c>
      <c r="H1383" s="94">
        <v>1</v>
      </c>
      <c r="I1383" s="95"/>
      <c r="J1383" s="96">
        <f>ROUND(I1383*H1383,2)</f>
        <v>0</v>
      </c>
      <c r="K1383" s="92" t="s">
        <v>17</v>
      </c>
      <c r="L1383" s="19"/>
      <c r="M1383" s="97" t="s">
        <v>17</v>
      </c>
      <c r="N1383" s="98" t="s">
        <v>35</v>
      </c>
      <c r="P1383" s="99">
        <f>O1383*H1383</f>
        <v>0</v>
      </c>
      <c r="Q1383" s="99">
        <v>0</v>
      </c>
      <c r="R1383" s="99">
        <f>Q1383*H1383</f>
        <v>0</v>
      </c>
      <c r="S1383" s="99">
        <v>1</v>
      </c>
      <c r="T1383" s="100">
        <f>S1383*H1383</f>
        <v>1</v>
      </c>
      <c r="AR1383" s="101" t="s">
        <v>155</v>
      </c>
      <c r="AT1383" s="101" t="s">
        <v>83</v>
      </c>
      <c r="AU1383" s="101" t="s">
        <v>96</v>
      </c>
      <c r="AY1383" s="11" t="s">
        <v>79</v>
      </c>
      <c r="BE1383" s="102">
        <f>IF(N1383="základní",J1383,0)</f>
        <v>0</v>
      </c>
      <c r="BF1383" s="102">
        <f>IF(N1383="snížená",J1383,0)</f>
        <v>0</v>
      </c>
      <c r="BG1383" s="102">
        <f>IF(N1383="zákl. přenesená",J1383,0)</f>
        <v>0</v>
      </c>
      <c r="BH1383" s="102">
        <f>IF(N1383="sníž. přenesená",J1383,0)</f>
        <v>0</v>
      </c>
      <c r="BI1383" s="102">
        <f>IF(N1383="nulová",J1383,0)</f>
        <v>0</v>
      </c>
      <c r="BJ1383" s="11" t="s">
        <v>82</v>
      </c>
      <c r="BK1383" s="102">
        <f>ROUND(I1383*H1383,2)</f>
        <v>0</v>
      </c>
      <c r="BL1383" s="11" t="s">
        <v>155</v>
      </c>
      <c r="BM1383" s="101" t="s">
        <v>1924</v>
      </c>
    </row>
    <row r="1384" spans="2:65" s="18" customFormat="1" ht="19.5">
      <c r="B1384" s="19"/>
      <c r="D1384" s="103" t="s">
        <v>89</v>
      </c>
      <c r="F1384" s="104" t="s">
        <v>1923</v>
      </c>
      <c r="I1384" s="105"/>
      <c r="L1384" s="19"/>
      <c r="M1384" s="106"/>
      <c r="T1384" s="107"/>
      <c r="AT1384" s="11" t="s">
        <v>89</v>
      </c>
      <c r="AU1384" s="11" t="s">
        <v>96</v>
      </c>
    </row>
    <row r="1385" spans="2:65" s="18" customFormat="1" ht="33" customHeight="1">
      <c r="B1385" s="19"/>
      <c r="C1385" s="90" t="s">
        <v>1925</v>
      </c>
      <c r="D1385" s="90" t="s">
        <v>83</v>
      </c>
      <c r="E1385" s="91" t="s">
        <v>1926</v>
      </c>
      <c r="F1385" s="92" t="s">
        <v>1927</v>
      </c>
      <c r="G1385" s="93" t="s">
        <v>598</v>
      </c>
      <c r="H1385" s="94">
        <v>1</v>
      </c>
      <c r="I1385" s="95"/>
      <c r="J1385" s="96">
        <f>ROUND(I1385*H1385,2)</f>
        <v>0</v>
      </c>
      <c r="K1385" s="92" t="s">
        <v>17</v>
      </c>
      <c r="L1385" s="19"/>
      <c r="M1385" s="97" t="s">
        <v>17</v>
      </c>
      <c r="N1385" s="98" t="s">
        <v>35</v>
      </c>
      <c r="P1385" s="99">
        <f>O1385*H1385</f>
        <v>0</v>
      </c>
      <c r="Q1385" s="99">
        <v>0</v>
      </c>
      <c r="R1385" s="99">
        <f>Q1385*H1385</f>
        <v>0</v>
      </c>
      <c r="S1385" s="99">
        <v>0.35</v>
      </c>
      <c r="T1385" s="100">
        <f>S1385*H1385</f>
        <v>0.35</v>
      </c>
      <c r="AR1385" s="101" t="s">
        <v>155</v>
      </c>
      <c r="AT1385" s="101" t="s">
        <v>83</v>
      </c>
      <c r="AU1385" s="101" t="s">
        <v>96</v>
      </c>
      <c r="AY1385" s="11" t="s">
        <v>79</v>
      </c>
      <c r="BE1385" s="102">
        <f>IF(N1385="základní",J1385,0)</f>
        <v>0</v>
      </c>
      <c r="BF1385" s="102">
        <f>IF(N1385="snížená",J1385,0)</f>
        <v>0</v>
      </c>
      <c r="BG1385" s="102">
        <f>IF(N1385="zákl. přenesená",J1385,0)</f>
        <v>0</v>
      </c>
      <c r="BH1385" s="102">
        <f>IF(N1385="sníž. přenesená",J1385,0)</f>
        <v>0</v>
      </c>
      <c r="BI1385" s="102">
        <f>IF(N1385="nulová",J1385,0)</f>
        <v>0</v>
      </c>
      <c r="BJ1385" s="11" t="s">
        <v>82</v>
      </c>
      <c r="BK1385" s="102">
        <f>ROUND(I1385*H1385,2)</f>
        <v>0</v>
      </c>
      <c r="BL1385" s="11" t="s">
        <v>155</v>
      </c>
      <c r="BM1385" s="101" t="s">
        <v>1928</v>
      </c>
    </row>
    <row r="1386" spans="2:65" s="18" customFormat="1" ht="19.5">
      <c r="B1386" s="19"/>
      <c r="D1386" s="103" t="s">
        <v>89</v>
      </c>
      <c r="F1386" s="104" t="s">
        <v>1927</v>
      </c>
      <c r="I1386" s="105"/>
      <c r="L1386" s="19"/>
      <c r="M1386" s="106"/>
      <c r="T1386" s="107"/>
      <c r="AT1386" s="11" t="s">
        <v>89</v>
      </c>
      <c r="AU1386" s="11" t="s">
        <v>96</v>
      </c>
    </row>
    <row r="1387" spans="2:65" s="18" customFormat="1" ht="37.9" customHeight="1">
      <c r="B1387" s="19"/>
      <c r="C1387" s="90" t="s">
        <v>1929</v>
      </c>
      <c r="D1387" s="90" t="s">
        <v>83</v>
      </c>
      <c r="E1387" s="91" t="s">
        <v>1930</v>
      </c>
      <c r="F1387" s="92" t="s">
        <v>1931</v>
      </c>
      <c r="G1387" s="93" t="s">
        <v>1067</v>
      </c>
      <c r="H1387" s="94">
        <v>8</v>
      </c>
      <c r="I1387" s="95"/>
      <c r="J1387" s="96">
        <f>ROUND(I1387*H1387,2)</f>
        <v>0</v>
      </c>
      <c r="K1387" s="92" t="s">
        <v>17</v>
      </c>
      <c r="L1387" s="19"/>
      <c r="M1387" s="97" t="s">
        <v>17</v>
      </c>
      <c r="N1387" s="98" t="s">
        <v>35</v>
      </c>
      <c r="P1387" s="99">
        <f>O1387*H1387</f>
        <v>0</v>
      </c>
      <c r="Q1387" s="99">
        <v>0</v>
      </c>
      <c r="R1387" s="99">
        <f>Q1387*H1387</f>
        <v>0</v>
      </c>
      <c r="S1387" s="99">
        <v>0.15</v>
      </c>
      <c r="T1387" s="100">
        <f>S1387*H1387</f>
        <v>1.2</v>
      </c>
      <c r="AR1387" s="101" t="s">
        <v>155</v>
      </c>
      <c r="AT1387" s="101" t="s">
        <v>83</v>
      </c>
      <c r="AU1387" s="101" t="s">
        <v>96</v>
      </c>
      <c r="AY1387" s="11" t="s">
        <v>79</v>
      </c>
      <c r="BE1387" s="102">
        <f>IF(N1387="základní",J1387,0)</f>
        <v>0</v>
      </c>
      <c r="BF1387" s="102">
        <f>IF(N1387="snížená",J1387,0)</f>
        <v>0</v>
      </c>
      <c r="BG1387" s="102">
        <f>IF(N1387="zákl. přenesená",J1387,0)</f>
        <v>0</v>
      </c>
      <c r="BH1387" s="102">
        <f>IF(N1387="sníž. přenesená",J1387,0)</f>
        <v>0</v>
      </c>
      <c r="BI1387" s="102">
        <f>IF(N1387="nulová",J1387,0)</f>
        <v>0</v>
      </c>
      <c r="BJ1387" s="11" t="s">
        <v>82</v>
      </c>
      <c r="BK1387" s="102">
        <f>ROUND(I1387*H1387,2)</f>
        <v>0</v>
      </c>
      <c r="BL1387" s="11" t="s">
        <v>155</v>
      </c>
      <c r="BM1387" s="101" t="s">
        <v>1932</v>
      </c>
    </row>
    <row r="1388" spans="2:65" s="18" customFormat="1" ht="19.5">
      <c r="B1388" s="19"/>
      <c r="D1388" s="103" t="s">
        <v>89</v>
      </c>
      <c r="F1388" s="104" t="s">
        <v>1931</v>
      </c>
      <c r="I1388" s="105"/>
      <c r="L1388" s="19"/>
      <c r="M1388" s="106"/>
      <c r="T1388" s="107"/>
      <c r="AT1388" s="11" t="s">
        <v>89</v>
      </c>
      <c r="AU1388" s="11" t="s">
        <v>96</v>
      </c>
    </row>
    <row r="1389" spans="2:65" s="18" customFormat="1" ht="16.5" customHeight="1">
      <c r="B1389" s="19"/>
      <c r="C1389" s="90" t="s">
        <v>1933</v>
      </c>
      <c r="D1389" s="90" t="s">
        <v>83</v>
      </c>
      <c r="E1389" s="91" t="s">
        <v>1934</v>
      </c>
      <c r="F1389" s="92" t="s">
        <v>1935</v>
      </c>
      <c r="G1389" s="93" t="s">
        <v>1067</v>
      </c>
      <c r="H1389" s="94">
        <v>2</v>
      </c>
      <c r="I1389" s="95"/>
      <c r="J1389" s="96">
        <f>ROUND(I1389*H1389,2)</f>
        <v>0</v>
      </c>
      <c r="K1389" s="92" t="s">
        <v>17</v>
      </c>
      <c r="L1389" s="19"/>
      <c r="M1389" s="97" t="s">
        <v>17</v>
      </c>
      <c r="N1389" s="98" t="s">
        <v>35</v>
      </c>
      <c r="P1389" s="99">
        <f>O1389*H1389</f>
        <v>0</v>
      </c>
      <c r="Q1389" s="99">
        <v>0</v>
      </c>
      <c r="R1389" s="99">
        <f>Q1389*H1389</f>
        <v>0</v>
      </c>
      <c r="S1389" s="99">
        <v>0.15</v>
      </c>
      <c r="T1389" s="100">
        <f>S1389*H1389</f>
        <v>0.3</v>
      </c>
      <c r="AR1389" s="101" t="s">
        <v>155</v>
      </c>
      <c r="AT1389" s="101" t="s">
        <v>83</v>
      </c>
      <c r="AU1389" s="101" t="s">
        <v>96</v>
      </c>
      <c r="AY1389" s="11" t="s">
        <v>79</v>
      </c>
      <c r="BE1389" s="102">
        <f>IF(N1389="základní",J1389,0)</f>
        <v>0</v>
      </c>
      <c r="BF1389" s="102">
        <f>IF(N1389="snížená",J1389,0)</f>
        <v>0</v>
      </c>
      <c r="BG1389" s="102">
        <f>IF(N1389="zákl. přenesená",J1389,0)</f>
        <v>0</v>
      </c>
      <c r="BH1389" s="102">
        <f>IF(N1389="sníž. přenesená",J1389,0)</f>
        <v>0</v>
      </c>
      <c r="BI1389" s="102">
        <f>IF(N1389="nulová",J1389,0)</f>
        <v>0</v>
      </c>
      <c r="BJ1389" s="11" t="s">
        <v>82</v>
      </c>
      <c r="BK1389" s="102">
        <f>ROUND(I1389*H1389,2)</f>
        <v>0</v>
      </c>
      <c r="BL1389" s="11" t="s">
        <v>155</v>
      </c>
      <c r="BM1389" s="101" t="s">
        <v>1936</v>
      </c>
    </row>
    <row r="1390" spans="2:65" s="18" customFormat="1">
      <c r="B1390" s="19"/>
      <c r="D1390" s="103" t="s">
        <v>89</v>
      </c>
      <c r="F1390" s="104" t="s">
        <v>1935</v>
      </c>
      <c r="I1390" s="105"/>
      <c r="L1390" s="19"/>
      <c r="M1390" s="106"/>
      <c r="T1390" s="107"/>
      <c r="AT1390" s="11" t="s">
        <v>89</v>
      </c>
      <c r="AU1390" s="11" t="s">
        <v>96</v>
      </c>
    </row>
    <row r="1391" spans="2:65" s="18" customFormat="1" ht="24.2" customHeight="1">
      <c r="B1391" s="19"/>
      <c r="C1391" s="90" t="s">
        <v>1937</v>
      </c>
      <c r="D1391" s="90" t="s">
        <v>83</v>
      </c>
      <c r="E1391" s="91" t="s">
        <v>1938</v>
      </c>
      <c r="F1391" s="92" t="s">
        <v>1939</v>
      </c>
      <c r="G1391" s="93" t="s">
        <v>816</v>
      </c>
      <c r="H1391" s="94">
        <v>15.15</v>
      </c>
      <c r="I1391" s="95"/>
      <c r="J1391" s="96">
        <f>ROUND(I1391*H1391,2)</f>
        <v>0</v>
      </c>
      <c r="K1391" s="92" t="s">
        <v>453</v>
      </c>
      <c r="L1391" s="19"/>
      <c r="M1391" s="97" t="s">
        <v>17</v>
      </c>
      <c r="N1391" s="98" t="s">
        <v>35</v>
      </c>
      <c r="P1391" s="99">
        <f>O1391*H1391</f>
        <v>0</v>
      </c>
      <c r="Q1391" s="99">
        <v>0</v>
      </c>
      <c r="R1391" s="99">
        <f>Q1391*H1391</f>
        <v>0</v>
      </c>
      <c r="S1391" s="99">
        <v>1.6E-2</v>
      </c>
      <c r="T1391" s="100">
        <f>S1391*H1391</f>
        <v>0.2424</v>
      </c>
      <c r="AR1391" s="101" t="s">
        <v>155</v>
      </c>
      <c r="AT1391" s="101" t="s">
        <v>83</v>
      </c>
      <c r="AU1391" s="101" t="s">
        <v>96</v>
      </c>
      <c r="AY1391" s="11" t="s">
        <v>79</v>
      </c>
      <c r="BE1391" s="102">
        <f>IF(N1391="základní",J1391,0)</f>
        <v>0</v>
      </c>
      <c r="BF1391" s="102">
        <f>IF(N1391="snížená",J1391,0)</f>
        <v>0</v>
      </c>
      <c r="BG1391" s="102">
        <f>IF(N1391="zákl. přenesená",J1391,0)</f>
        <v>0</v>
      </c>
      <c r="BH1391" s="102">
        <f>IF(N1391="sníž. přenesená",J1391,0)</f>
        <v>0</v>
      </c>
      <c r="BI1391" s="102">
        <f>IF(N1391="nulová",J1391,0)</f>
        <v>0</v>
      </c>
      <c r="BJ1391" s="11" t="s">
        <v>82</v>
      </c>
      <c r="BK1391" s="102">
        <f>ROUND(I1391*H1391,2)</f>
        <v>0</v>
      </c>
      <c r="BL1391" s="11" t="s">
        <v>155</v>
      </c>
      <c r="BM1391" s="101" t="s">
        <v>1940</v>
      </c>
    </row>
    <row r="1392" spans="2:65" s="18" customFormat="1" ht="19.5">
      <c r="B1392" s="19"/>
      <c r="D1392" s="103" t="s">
        <v>89</v>
      </c>
      <c r="F1392" s="104" t="s">
        <v>1941</v>
      </c>
      <c r="I1392" s="105"/>
      <c r="L1392" s="19"/>
      <c r="M1392" s="106"/>
      <c r="T1392" s="107"/>
      <c r="AT1392" s="11" t="s">
        <v>89</v>
      </c>
      <c r="AU1392" s="11" t="s">
        <v>96</v>
      </c>
    </row>
    <row r="1393" spans="2:65" s="166" customFormat="1">
      <c r="B1393" s="167"/>
      <c r="D1393" s="103" t="s">
        <v>456</v>
      </c>
      <c r="E1393" s="168" t="s">
        <v>17</v>
      </c>
      <c r="F1393" s="169" t="s">
        <v>1101</v>
      </c>
      <c r="H1393" s="168" t="s">
        <v>17</v>
      </c>
      <c r="I1393" s="170"/>
      <c r="L1393" s="167"/>
      <c r="M1393" s="171"/>
      <c r="T1393" s="172"/>
      <c r="AT1393" s="168" t="s">
        <v>456</v>
      </c>
      <c r="AU1393" s="168" t="s">
        <v>96</v>
      </c>
      <c r="AV1393" s="166" t="s">
        <v>82</v>
      </c>
      <c r="AW1393" s="166" t="s">
        <v>197</v>
      </c>
      <c r="AX1393" s="166" t="s">
        <v>78</v>
      </c>
      <c r="AY1393" s="168" t="s">
        <v>79</v>
      </c>
    </row>
    <row r="1394" spans="2:65" s="173" customFormat="1">
      <c r="B1394" s="174"/>
      <c r="D1394" s="103" t="s">
        <v>456</v>
      </c>
      <c r="E1394" s="175" t="s">
        <v>17</v>
      </c>
      <c r="F1394" s="176" t="s">
        <v>1942</v>
      </c>
      <c r="H1394" s="177">
        <v>15.15</v>
      </c>
      <c r="I1394" s="178"/>
      <c r="L1394" s="174"/>
      <c r="M1394" s="179"/>
      <c r="T1394" s="180"/>
      <c r="AT1394" s="175" t="s">
        <v>456</v>
      </c>
      <c r="AU1394" s="175" t="s">
        <v>96</v>
      </c>
      <c r="AV1394" s="173" t="s">
        <v>9</v>
      </c>
      <c r="AW1394" s="173" t="s">
        <v>197</v>
      </c>
      <c r="AX1394" s="173" t="s">
        <v>82</v>
      </c>
      <c r="AY1394" s="175" t="s">
        <v>79</v>
      </c>
    </row>
    <row r="1395" spans="2:65" s="18" customFormat="1" ht="16.5" customHeight="1">
      <c r="B1395" s="19"/>
      <c r="C1395" s="90" t="s">
        <v>1943</v>
      </c>
      <c r="D1395" s="90" t="s">
        <v>83</v>
      </c>
      <c r="E1395" s="91" t="s">
        <v>1944</v>
      </c>
      <c r="F1395" s="92" t="s">
        <v>1945</v>
      </c>
      <c r="G1395" s="93" t="s">
        <v>452</v>
      </c>
      <c r="H1395" s="94">
        <v>31.71</v>
      </c>
      <c r="I1395" s="95"/>
      <c r="J1395" s="96">
        <f>ROUND(I1395*H1395,2)</f>
        <v>0</v>
      </c>
      <c r="K1395" s="92" t="s">
        <v>453</v>
      </c>
      <c r="L1395" s="19"/>
      <c r="M1395" s="97" t="s">
        <v>17</v>
      </c>
      <c r="N1395" s="98" t="s">
        <v>35</v>
      </c>
      <c r="P1395" s="99">
        <f>O1395*H1395</f>
        <v>0</v>
      </c>
      <c r="Q1395" s="99">
        <v>0</v>
      </c>
      <c r="R1395" s="99">
        <f>Q1395*H1395</f>
        <v>0</v>
      </c>
      <c r="S1395" s="99">
        <v>0.02</v>
      </c>
      <c r="T1395" s="100">
        <f>S1395*H1395</f>
        <v>0.63419999999999999</v>
      </c>
      <c r="AR1395" s="101" t="s">
        <v>155</v>
      </c>
      <c r="AT1395" s="101" t="s">
        <v>83</v>
      </c>
      <c r="AU1395" s="101" t="s">
        <v>96</v>
      </c>
      <c r="AY1395" s="11" t="s">
        <v>79</v>
      </c>
      <c r="BE1395" s="102">
        <f>IF(N1395="základní",J1395,0)</f>
        <v>0</v>
      </c>
      <c r="BF1395" s="102">
        <f>IF(N1395="snížená",J1395,0)</f>
        <v>0</v>
      </c>
      <c r="BG1395" s="102">
        <f>IF(N1395="zákl. přenesená",J1395,0)</f>
        <v>0</v>
      </c>
      <c r="BH1395" s="102">
        <f>IF(N1395="sníž. přenesená",J1395,0)</f>
        <v>0</v>
      </c>
      <c r="BI1395" s="102">
        <f>IF(N1395="nulová",J1395,0)</f>
        <v>0</v>
      </c>
      <c r="BJ1395" s="11" t="s">
        <v>82</v>
      </c>
      <c r="BK1395" s="102">
        <f>ROUND(I1395*H1395,2)</f>
        <v>0</v>
      </c>
      <c r="BL1395" s="11" t="s">
        <v>155</v>
      </c>
      <c r="BM1395" s="101" t="s">
        <v>1946</v>
      </c>
    </row>
    <row r="1396" spans="2:65" s="18" customFormat="1">
      <c r="B1396" s="19"/>
      <c r="D1396" s="103" t="s">
        <v>89</v>
      </c>
      <c r="F1396" s="104" t="s">
        <v>1945</v>
      </c>
      <c r="I1396" s="105"/>
      <c r="L1396" s="19"/>
      <c r="M1396" s="106"/>
      <c r="T1396" s="107"/>
      <c r="AT1396" s="11" t="s">
        <v>89</v>
      </c>
      <c r="AU1396" s="11" t="s">
        <v>96</v>
      </c>
    </row>
    <row r="1397" spans="2:65" s="166" customFormat="1">
      <c r="B1397" s="167"/>
      <c r="D1397" s="103" t="s">
        <v>456</v>
      </c>
      <c r="E1397" s="168" t="s">
        <v>17</v>
      </c>
      <c r="F1397" s="169" t="s">
        <v>1101</v>
      </c>
      <c r="H1397" s="168" t="s">
        <v>17</v>
      </c>
      <c r="I1397" s="170"/>
      <c r="L1397" s="167"/>
      <c r="M1397" s="171"/>
      <c r="T1397" s="172"/>
      <c r="AT1397" s="168" t="s">
        <v>456</v>
      </c>
      <c r="AU1397" s="168" t="s">
        <v>96</v>
      </c>
      <c r="AV1397" s="166" t="s">
        <v>82</v>
      </c>
      <c r="AW1397" s="166" t="s">
        <v>197</v>
      </c>
      <c r="AX1397" s="166" t="s">
        <v>78</v>
      </c>
      <c r="AY1397" s="168" t="s">
        <v>79</v>
      </c>
    </row>
    <row r="1398" spans="2:65" s="173" customFormat="1">
      <c r="B1398" s="174"/>
      <c r="D1398" s="103" t="s">
        <v>456</v>
      </c>
      <c r="E1398" s="175" t="s">
        <v>17</v>
      </c>
      <c r="F1398" s="176" t="s">
        <v>1947</v>
      </c>
      <c r="H1398" s="177">
        <v>8.64</v>
      </c>
      <c r="I1398" s="178"/>
      <c r="L1398" s="174"/>
      <c r="M1398" s="179"/>
      <c r="T1398" s="180"/>
      <c r="AT1398" s="175" t="s">
        <v>456</v>
      </c>
      <c r="AU1398" s="175" t="s">
        <v>96</v>
      </c>
      <c r="AV1398" s="173" t="s">
        <v>9</v>
      </c>
      <c r="AW1398" s="173" t="s">
        <v>197</v>
      </c>
      <c r="AX1398" s="173" t="s">
        <v>78</v>
      </c>
      <c r="AY1398" s="175" t="s">
        <v>79</v>
      </c>
    </row>
    <row r="1399" spans="2:65" s="173" customFormat="1">
      <c r="B1399" s="174"/>
      <c r="D1399" s="103" t="s">
        <v>456</v>
      </c>
      <c r="E1399" s="175" t="s">
        <v>17</v>
      </c>
      <c r="F1399" s="176" t="s">
        <v>1948</v>
      </c>
      <c r="H1399" s="177">
        <v>7.77</v>
      </c>
      <c r="I1399" s="178"/>
      <c r="L1399" s="174"/>
      <c r="M1399" s="179"/>
      <c r="T1399" s="180"/>
      <c r="AT1399" s="175" t="s">
        <v>456</v>
      </c>
      <c r="AU1399" s="175" t="s">
        <v>96</v>
      </c>
      <c r="AV1399" s="173" t="s">
        <v>9</v>
      </c>
      <c r="AW1399" s="173" t="s">
        <v>197</v>
      </c>
      <c r="AX1399" s="173" t="s">
        <v>78</v>
      </c>
      <c r="AY1399" s="175" t="s">
        <v>79</v>
      </c>
    </row>
    <row r="1400" spans="2:65" s="166" customFormat="1">
      <c r="B1400" s="167"/>
      <c r="D1400" s="103" t="s">
        <v>456</v>
      </c>
      <c r="E1400" s="168" t="s">
        <v>17</v>
      </c>
      <c r="F1400" s="169" t="s">
        <v>1103</v>
      </c>
      <c r="H1400" s="168" t="s">
        <v>17</v>
      </c>
      <c r="I1400" s="170"/>
      <c r="L1400" s="167"/>
      <c r="M1400" s="171"/>
      <c r="T1400" s="172"/>
      <c r="AT1400" s="168" t="s">
        <v>456</v>
      </c>
      <c r="AU1400" s="168" t="s">
        <v>96</v>
      </c>
      <c r="AV1400" s="166" t="s">
        <v>82</v>
      </c>
      <c r="AW1400" s="166" t="s">
        <v>197</v>
      </c>
      <c r="AX1400" s="166" t="s">
        <v>78</v>
      </c>
      <c r="AY1400" s="168" t="s">
        <v>79</v>
      </c>
    </row>
    <row r="1401" spans="2:65" s="173" customFormat="1">
      <c r="B1401" s="174"/>
      <c r="D1401" s="103" t="s">
        <v>456</v>
      </c>
      <c r="E1401" s="175" t="s">
        <v>17</v>
      </c>
      <c r="F1401" s="176" t="s">
        <v>1949</v>
      </c>
      <c r="H1401" s="177">
        <v>4.5</v>
      </c>
      <c r="I1401" s="178"/>
      <c r="L1401" s="174"/>
      <c r="M1401" s="179"/>
      <c r="T1401" s="180"/>
      <c r="AT1401" s="175" t="s">
        <v>456</v>
      </c>
      <c r="AU1401" s="175" t="s">
        <v>96</v>
      </c>
      <c r="AV1401" s="173" t="s">
        <v>9</v>
      </c>
      <c r="AW1401" s="173" t="s">
        <v>197</v>
      </c>
      <c r="AX1401" s="173" t="s">
        <v>78</v>
      </c>
      <c r="AY1401" s="175" t="s">
        <v>79</v>
      </c>
    </row>
    <row r="1402" spans="2:65" s="166" customFormat="1">
      <c r="B1402" s="167"/>
      <c r="D1402" s="103" t="s">
        <v>456</v>
      </c>
      <c r="E1402" s="168" t="s">
        <v>17</v>
      </c>
      <c r="F1402" s="169" t="s">
        <v>681</v>
      </c>
      <c r="H1402" s="168" t="s">
        <v>17</v>
      </c>
      <c r="I1402" s="170"/>
      <c r="L1402" s="167"/>
      <c r="M1402" s="171"/>
      <c r="T1402" s="172"/>
      <c r="AT1402" s="168" t="s">
        <v>456</v>
      </c>
      <c r="AU1402" s="168" t="s">
        <v>96</v>
      </c>
      <c r="AV1402" s="166" t="s">
        <v>82</v>
      </c>
      <c r="AW1402" s="166" t="s">
        <v>197</v>
      </c>
      <c r="AX1402" s="166" t="s">
        <v>78</v>
      </c>
      <c r="AY1402" s="168" t="s">
        <v>79</v>
      </c>
    </row>
    <row r="1403" spans="2:65" s="173" customFormat="1">
      <c r="B1403" s="174"/>
      <c r="D1403" s="103" t="s">
        <v>456</v>
      </c>
      <c r="E1403" s="175" t="s">
        <v>17</v>
      </c>
      <c r="F1403" s="176" t="s">
        <v>1950</v>
      </c>
      <c r="H1403" s="177">
        <v>5.4</v>
      </c>
      <c r="I1403" s="178"/>
      <c r="L1403" s="174"/>
      <c r="M1403" s="179"/>
      <c r="T1403" s="180"/>
      <c r="AT1403" s="175" t="s">
        <v>456</v>
      </c>
      <c r="AU1403" s="175" t="s">
        <v>96</v>
      </c>
      <c r="AV1403" s="173" t="s">
        <v>9</v>
      </c>
      <c r="AW1403" s="173" t="s">
        <v>197</v>
      </c>
      <c r="AX1403" s="173" t="s">
        <v>78</v>
      </c>
      <c r="AY1403" s="175" t="s">
        <v>79</v>
      </c>
    </row>
    <row r="1404" spans="2:65" s="166" customFormat="1">
      <c r="B1404" s="167"/>
      <c r="D1404" s="103" t="s">
        <v>456</v>
      </c>
      <c r="E1404" s="168" t="s">
        <v>17</v>
      </c>
      <c r="F1404" s="169" t="s">
        <v>1547</v>
      </c>
      <c r="H1404" s="168" t="s">
        <v>17</v>
      </c>
      <c r="I1404" s="170"/>
      <c r="L1404" s="167"/>
      <c r="M1404" s="171"/>
      <c r="T1404" s="172"/>
      <c r="AT1404" s="168" t="s">
        <v>456</v>
      </c>
      <c r="AU1404" s="168" t="s">
        <v>96</v>
      </c>
      <c r="AV1404" s="166" t="s">
        <v>82</v>
      </c>
      <c r="AW1404" s="166" t="s">
        <v>197</v>
      </c>
      <c r="AX1404" s="166" t="s">
        <v>78</v>
      </c>
      <c r="AY1404" s="168" t="s">
        <v>79</v>
      </c>
    </row>
    <row r="1405" spans="2:65" s="173" customFormat="1">
      <c r="B1405" s="174"/>
      <c r="D1405" s="103" t="s">
        <v>456</v>
      </c>
      <c r="E1405" s="175" t="s">
        <v>17</v>
      </c>
      <c r="F1405" s="176" t="s">
        <v>1950</v>
      </c>
      <c r="H1405" s="177">
        <v>5.4</v>
      </c>
      <c r="I1405" s="178"/>
      <c r="L1405" s="174"/>
      <c r="M1405" s="179"/>
      <c r="T1405" s="180"/>
      <c r="AT1405" s="175" t="s">
        <v>456</v>
      </c>
      <c r="AU1405" s="175" t="s">
        <v>96</v>
      </c>
      <c r="AV1405" s="173" t="s">
        <v>9</v>
      </c>
      <c r="AW1405" s="173" t="s">
        <v>197</v>
      </c>
      <c r="AX1405" s="173" t="s">
        <v>78</v>
      </c>
      <c r="AY1405" s="175" t="s">
        <v>79</v>
      </c>
    </row>
    <row r="1406" spans="2:65" s="181" customFormat="1">
      <c r="B1406" s="182"/>
      <c r="D1406" s="103" t="s">
        <v>456</v>
      </c>
      <c r="E1406" s="183" t="s">
        <v>17</v>
      </c>
      <c r="F1406" s="184" t="s">
        <v>491</v>
      </c>
      <c r="H1406" s="185">
        <v>31.71</v>
      </c>
      <c r="I1406" s="186"/>
      <c r="L1406" s="182"/>
      <c r="M1406" s="187"/>
      <c r="T1406" s="188"/>
      <c r="AT1406" s="183" t="s">
        <v>456</v>
      </c>
      <c r="AU1406" s="183" t="s">
        <v>96</v>
      </c>
      <c r="AV1406" s="181" t="s">
        <v>103</v>
      </c>
      <c r="AW1406" s="181" t="s">
        <v>197</v>
      </c>
      <c r="AX1406" s="181" t="s">
        <v>82</v>
      </c>
      <c r="AY1406" s="183" t="s">
        <v>79</v>
      </c>
    </row>
    <row r="1407" spans="2:65" s="18" customFormat="1" ht="33" customHeight="1">
      <c r="B1407" s="19"/>
      <c r="C1407" s="90" t="s">
        <v>1951</v>
      </c>
      <c r="D1407" s="90" t="s">
        <v>83</v>
      </c>
      <c r="E1407" s="91" t="s">
        <v>1952</v>
      </c>
      <c r="F1407" s="92" t="s">
        <v>1953</v>
      </c>
      <c r="G1407" s="93" t="s">
        <v>604</v>
      </c>
      <c r="H1407" s="94">
        <v>435</v>
      </c>
      <c r="I1407" s="95"/>
      <c r="J1407" s="96">
        <f>ROUND(I1407*H1407,2)</f>
        <v>0</v>
      </c>
      <c r="K1407" s="92" t="s">
        <v>453</v>
      </c>
      <c r="L1407" s="19"/>
      <c r="M1407" s="97" t="s">
        <v>17</v>
      </c>
      <c r="N1407" s="98" t="s">
        <v>35</v>
      </c>
      <c r="P1407" s="99">
        <f>O1407*H1407</f>
        <v>0</v>
      </c>
      <c r="Q1407" s="99">
        <v>0</v>
      </c>
      <c r="R1407" s="99">
        <f>Q1407*H1407</f>
        <v>0</v>
      </c>
      <c r="S1407" s="99">
        <v>1E-3</v>
      </c>
      <c r="T1407" s="100">
        <f>S1407*H1407</f>
        <v>0.435</v>
      </c>
      <c r="AR1407" s="101" t="s">
        <v>155</v>
      </c>
      <c r="AT1407" s="101" t="s">
        <v>83</v>
      </c>
      <c r="AU1407" s="101" t="s">
        <v>96</v>
      </c>
      <c r="AY1407" s="11" t="s">
        <v>79</v>
      </c>
      <c r="BE1407" s="102">
        <f>IF(N1407="základní",J1407,0)</f>
        <v>0</v>
      </c>
      <c r="BF1407" s="102">
        <f>IF(N1407="snížená",J1407,0)</f>
        <v>0</v>
      </c>
      <c r="BG1407" s="102">
        <f>IF(N1407="zákl. přenesená",J1407,0)</f>
        <v>0</v>
      </c>
      <c r="BH1407" s="102">
        <f>IF(N1407="sníž. přenesená",J1407,0)</f>
        <v>0</v>
      </c>
      <c r="BI1407" s="102">
        <f>IF(N1407="nulová",J1407,0)</f>
        <v>0</v>
      </c>
      <c r="BJ1407" s="11" t="s">
        <v>82</v>
      </c>
      <c r="BK1407" s="102">
        <f>ROUND(I1407*H1407,2)</f>
        <v>0</v>
      </c>
      <c r="BL1407" s="11" t="s">
        <v>155</v>
      </c>
      <c r="BM1407" s="101" t="s">
        <v>1954</v>
      </c>
    </row>
    <row r="1408" spans="2:65" s="18" customFormat="1" ht="19.5">
      <c r="B1408" s="19"/>
      <c r="D1408" s="103" t="s">
        <v>89</v>
      </c>
      <c r="F1408" s="104" t="s">
        <v>1955</v>
      </c>
      <c r="I1408" s="105"/>
      <c r="L1408" s="19"/>
      <c r="M1408" s="106"/>
      <c r="T1408" s="107"/>
      <c r="AT1408" s="11" t="s">
        <v>89</v>
      </c>
      <c r="AU1408" s="11" t="s">
        <v>96</v>
      </c>
    </row>
    <row r="1409" spans="2:65" s="166" customFormat="1">
      <c r="B1409" s="167"/>
      <c r="D1409" s="103" t="s">
        <v>456</v>
      </c>
      <c r="E1409" s="168" t="s">
        <v>17</v>
      </c>
      <c r="F1409" s="169" t="s">
        <v>1956</v>
      </c>
      <c r="H1409" s="168" t="s">
        <v>17</v>
      </c>
      <c r="I1409" s="170"/>
      <c r="L1409" s="167"/>
      <c r="M1409" s="171"/>
      <c r="T1409" s="172"/>
      <c r="AT1409" s="168" t="s">
        <v>456</v>
      </c>
      <c r="AU1409" s="168" t="s">
        <v>96</v>
      </c>
      <c r="AV1409" s="166" t="s">
        <v>82</v>
      </c>
      <c r="AW1409" s="166" t="s">
        <v>197</v>
      </c>
      <c r="AX1409" s="166" t="s">
        <v>78</v>
      </c>
      <c r="AY1409" s="168" t="s">
        <v>79</v>
      </c>
    </row>
    <row r="1410" spans="2:65" s="173" customFormat="1">
      <c r="B1410" s="174"/>
      <c r="D1410" s="103" t="s">
        <v>456</v>
      </c>
      <c r="E1410" s="175" t="s">
        <v>17</v>
      </c>
      <c r="F1410" s="176" t="s">
        <v>1957</v>
      </c>
      <c r="H1410" s="177">
        <v>435</v>
      </c>
      <c r="I1410" s="178"/>
      <c r="L1410" s="174"/>
      <c r="M1410" s="179"/>
      <c r="T1410" s="180"/>
      <c r="AT1410" s="175" t="s">
        <v>456</v>
      </c>
      <c r="AU1410" s="175" t="s">
        <v>96</v>
      </c>
      <c r="AV1410" s="173" t="s">
        <v>9</v>
      </c>
      <c r="AW1410" s="173" t="s">
        <v>197</v>
      </c>
      <c r="AX1410" s="173" t="s">
        <v>82</v>
      </c>
      <c r="AY1410" s="175" t="s">
        <v>79</v>
      </c>
    </row>
    <row r="1411" spans="2:65" s="18" customFormat="1" ht="24.2" customHeight="1">
      <c r="B1411" s="19"/>
      <c r="C1411" s="90" t="s">
        <v>1958</v>
      </c>
      <c r="D1411" s="90" t="s">
        <v>83</v>
      </c>
      <c r="E1411" s="91" t="s">
        <v>1959</v>
      </c>
      <c r="F1411" s="92" t="s">
        <v>1960</v>
      </c>
      <c r="G1411" s="93" t="s">
        <v>1067</v>
      </c>
      <c r="H1411" s="94">
        <v>1</v>
      </c>
      <c r="I1411" s="95"/>
      <c r="J1411" s="96">
        <f>ROUND(I1411*H1411,2)</f>
        <v>0</v>
      </c>
      <c r="K1411" s="92" t="s">
        <v>453</v>
      </c>
      <c r="L1411" s="19"/>
      <c r="M1411" s="97" t="s">
        <v>17</v>
      </c>
      <c r="N1411" s="98" t="s">
        <v>35</v>
      </c>
      <c r="P1411" s="99">
        <f>O1411*H1411</f>
        <v>0</v>
      </c>
      <c r="Q1411" s="99">
        <v>0</v>
      </c>
      <c r="R1411" s="99">
        <f>Q1411*H1411</f>
        <v>0</v>
      </c>
      <c r="S1411" s="99">
        <v>0.05</v>
      </c>
      <c r="T1411" s="100">
        <f>S1411*H1411</f>
        <v>0.05</v>
      </c>
      <c r="AR1411" s="101" t="s">
        <v>103</v>
      </c>
      <c r="AT1411" s="101" t="s">
        <v>83</v>
      </c>
      <c r="AU1411" s="101" t="s">
        <v>96</v>
      </c>
      <c r="AY1411" s="11" t="s">
        <v>79</v>
      </c>
      <c r="BE1411" s="102">
        <f>IF(N1411="základní",J1411,0)</f>
        <v>0</v>
      </c>
      <c r="BF1411" s="102">
        <f>IF(N1411="snížená",J1411,0)</f>
        <v>0</v>
      </c>
      <c r="BG1411" s="102">
        <f>IF(N1411="zákl. přenesená",J1411,0)</f>
        <v>0</v>
      </c>
      <c r="BH1411" s="102">
        <f>IF(N1411="sníž. přenesená",J1411,0)</f>
        <v>0</v>
      </c>
      <c r="BI1411" s="102">
        <f>IF(N1411="nulová",J1411,0)</f>
        <v>0</v>
      </c>
      <c r="BJ1411" s="11" t="s">
        <v>82</v>
      </c>
      <c r="BK1411" s="102">
        <f>ROUND(I1411*H1411,2)</f>
        <v>0</v>
      </c>
      <c r="BL1411" s="11" t="s">
        <v>103</v>
      </c>
      <c r="BM1411" s="101" t="s">
        <v>1961</v>
      </c>
    </row>
    <row r="1412" spans="2:65" s="18" customFormat="1" ht="19.5">
      <c r="B1412" s="19"/>
      <c r="D1412" s="103" t="s">
        <v>89</v>
      </c>
      <c r="F1412" s="104" t="s">
        <v>1962</v>
      </c>
      <c r="I1412" s="105"/>
      <c r="L1412" s="19"/>
      <c r="M1412" s="106"/>
      <c r="T1412" s="107"/>
      <c r="AT1412" s="11" t="s">
        <v>89</v>
      </c>
      <c r="AU1412" s="11" t="s">
        <v>96</v>
      </c>
    </row>
    <row r="1413" spans="2:65" s="18" customFormat="1" ht="19.5">
      <c r="B1413" s="19"/>
      <c r="D1413" s="103" t="s">
        <v>90</v>
      </c>
      <c r="F1413" s="108" t="s">
        <v>1963</v>
      </c>
      <c r="I1413" s="105"/>
      <c r="L1413" s="19"/>
      <c r="M1413" s="106"/>
      <c r="T1413" s="107"/>
      <c r="AT1413" s="11" t="s">
        <v>90</v>
      </c>
      <c r="AU1413" s="11" t="s">
        <v>96</v>
      </c>
    </row>
    <row r="1414" spans="2:65" s="18" customFormat="1" ht="24.2" customHeight="1">
      <c r="B1414" s="19"/>
      <c r="C1414" s="90" t="s">
        <v>1964</v>
      </c>
      <c r="D1414" s="90" t="s">
        <v>83</v>
      </c>
      <c r="E1414" s="91" t="s">
        <v>1965</v>
      </c>
      <c r="F1414" s="92" t="s">
        <v>1966</v>
      </c>
      <c r="G1414" s="93" t="s">
        <v>1067</v>
      </c>
      <c r="H1414" s="94">
        <v>1</v>
      </c>
      <c r="I1414" s="95"/>
      <c r="J1414" s="96">
        <f>ROUND(I1414*H1414,2)</f>
        <v>0</v>
      </c>
      <c r="K1414" s="92" t="s">
        <v>453</v>
      </c>
      <c r="L1414" s="19"/>
      <c r="M1414" s="97" t="s">
        <v>17</v>
      </c>
      <c r="N1414" s="98" t="s">
        <v>35</v>
      </c>
      <c r="P1414" s="99">
        <f>O1414*H1414</f>
        <v>0</v>
      </c>
      <c r="Q1414" s="99">
        <v>0</v>
      </c>
      <c r="R1414" s="99">
        <f>Q1414*H1414</f>
        <v>0</v>
      </c>
      <c r="S1414" s="99">
        <v>0.1</v>
      </c>
      <c r="T1414" s="100">
        <f>S1414*H1414</f>
        <v>0.1</v>
      </c>
      <c r="AR1414" s="101" t="s">
        <v>103</v>
      </c>
      <c r="AT1414" s="101" t="s">
        <v>83</v>
      </c>
      <c r="AU1414" s="101" t="s">
        <v>96</v>
      </c>
      <c r="AY1414" s="11" t="s">
        <v>79</v>
      </c>
      <c r="BE1414" s="102">
        <f>IF(N1414="základní",J1414,0)</f>
        <v>0</v>
      </c>
      <c r="BF1414" s="102">
        <f>IF(N1414="snížená",J1414,0)</f>
        <v>0</v>
      </c>
      <c r="BG1414" s="102">
        <f>IF(N1414="zákl. přenesená",J1414,0)</f>
        <v>0</v>
      </c>
      <c r="BH1414" s="102">
        <f>IF(N1414="sníž. přenesená",J1414,0)</f>
        <v>0</v>
      </c>
      <c r="BI1414" s="102">
        <f>IF(N1414="nulová",J1414,0)</f>
        <v>0</v>
      </c>
      <c r="BJ1414" s="11" t="s">
        <v>82</v>
      </c>
      <c r="BK1414" s="102">
        <f>ROUND(I1414*H1414,2)</f>
        <v>0</v>
      </c>
      <c r="BL1414" s="11" t="s">
        <v>103</v>
      </c>
      <c r="BM1414" s="101" t="s">
        <v>1967</v>
      </c>
    </row>
    <row r="1415" spans="2:65" s="18" customFormat="1" ht="19.5">
      <c r="B1415" s="19"/>
      <c r="D1415" s="103" t="s">
        <v>89</v>
      </c>
      <c r="F1415" s="104" t="s">
        <v>1968</v>
      </c>
      <c r="I1415" s="105"/>
      <c r="L1415" s="19"/>
      <c r="M1415" s="106"/>
      <c r="T1415" s="107"/>
      <c r="AT1415" s="11" t="s">
        <v>89</v>
      </c>
      <c r="AU1415" s="11" t="s">
        <v>96</v>
      </c>
    </row>
    <row r="1416" spans="2:65" s="18" customFormat="1" ht="19.5">
      <c r="B1416" s="19"/>
      <c r="D1416" s="103" t="s">
        <v>90</v>
      </c>
      <c r="F1416" s="108" t="s">
        <v>1963</v>
      </c>
      <c r="I1416" s="105"/>
      <c r="L1416" s="19"/>
      <c r="M1416" s="106"/>
      <c r="T1416" s="107"/>
      <c r="AT1416" s="11" t="s">
        <v>90</v>
      </c>
      <c r="AU1416" s="11" t="s">
        <v>96</v>
      </c>
    </row>
    <row r="1417" spans="2:65" s="77" customFormat="1" ht="20.85" customHeight="1">
      <c r="B1417" s="78"/>
      <c r="D1417" s="79" t="s">
        <v>74</v>
      </c>
      <c r="E1417" s="88" t="s">
        <v>1969</v>
      </c>
      <c r="F1417" s="88" t="s">
        <v>1970</v>
      </c>
      <c r="I1417" s="81"/>
      <c r="J1417" s="89">
        <f>BK1417</f>
        <v>0</v>
      </c>
      <c r="L1417" s="78"/>
      <c r="M1417" s="83"/>
      <c r="P1417" s="84">
        <f>SUM(P1418:P1501)</f>
        <v>0</v>
      </c>
      <c r="R1417" s="84">
        <f>SUM(R1418:R1501)</f>
        <v>20.372347140000002</v>
      </c>
      <c r="T1417" s="85">
        <f>SUM(T1418:T1501)</f>
        <v>0</v>
      </c>
      <c r="AR1417" s="79" t="s">
        <v>9</v>
      </c>
      <c r="AT1417" s="86" t="s">
        <v>74</v>
      </c>
      <c r="AU1417" s="86" t="s">
        <v>9</v>
      </c>
      <c r="AY1417" s="79" t="s">
        <v>79</v>
      </c>
      <c r="BK1417" s="87">
        <f>SUM(BK1418:BK1501)</f>
        <v>0</v>
      </c>
    </row>
    <row r="1418" spans="2:65" s="18" customFormat="1" ht="24.2" customHeight="1">
      <c r="B1418" s="19"/>
      <c r="C1418" s="90" t="s">
        <v>1971</v>
      </c>
      <c r="D1418" s="90" t="s">
        <v>83</v>
      </c>
      <c r="E1418" s="91" t="s">
        <v>1972</v>
      </c>
      <c r="F1418" s="92" t="s">
        <v>1973</v>
      </c>
      <c r="G1418" s="93" t="s">
        <v>604</v>
      </c>
      <c r="H1418" s="94">
        <v>1151.5709999999999</v>
      </c>
      <c r="I1418" s="95"/>
      <c r="J1418" s="96">
        <f>ROUND(I1418*H1418,2)</f>
        <v>0</v>
      </c>
      <c r="K1418" s="92" t="s">
        <v>453</v>
      </c>
      <c r="L1418" s="19"/>
      <c r="M1418" s="97" t="s">
        <v>17</v>
      </c>
      <c r="N1418" s="98" t="s">
        <v>35</v>
      </c>
      <c r="P1418" s="99">
        <f>O1418*H1418</f>
        <v>0</v>
      </c>
      <c r="Q1418" s="99">
        <v>6.0000000000000002E-5</v>
      </c>
      <c r="R1418" s="99">
        <f>Q1418*H1418</f>
        <v>6.9094259999999991E-2</v>
      </c>
      <c r="S1418" s="99">
        <v>0</v>
      </c>
      <c r="T1418" s="100">
        <f>S1418*H1418</f>
        <v>0</v>
      </c>
      <c r="AR1418" s="101" t="s">
        <v>155</v>
      </c>
      <c r="AT1418" s="101" t="s">
        <v>83</v>
      </c>
      <c r="AU1418" s="101" t="s">
        <v>96</v>
      </c>
      <c r="AY1418" s="11" t="s">
        <v>79</v>
      </c>
      <c r="BE1418" s="102">
        <f>IF(N1418="základní",J1418,0)</f>
        <v>0</v>
      </c>
      <c r="BF1418" s="102">
        <f>IF(N1418="snížená",J1418,0)</f>
        <v>0</v>
      </c>
      <c r="BG1418" s="102">
        <f>IF(N1418="zákl. přenesená",J1418,0)</f>
        <v>0</v>
      </c>
      <c r="BH1418" s="102">
        <f>IF(N1418="sníž. přenesená",J1418,0)</f>
        <v>0</v>
      </c>
      <c r="BI1418" s="102">
        <f>IF(N1418="nulová",J1418,0)</f>
        <v>0</v>
      </c>
      <c r="BJ1418" s="11" t="s">
        <v>82</v>
      </c>
      <c r="BK1418" s="102">
        <f>ROUND(I1418*H1418,2)</f>
        <v>0</v>
      </c>
      <c r="BL1418" s="11" t="s">
        <v>155</v>
      </c>
      <c r="BM1418" s="101" t="s">
        <v>1974</v>
      </c>
    </row>
    <row r="1419" spans="2:65" s="18" customFormat="1" ht="19.5">
      <c r="B1419" s="19"/>
      <c r="D1419" s="103" t="s">
        <v>89</v>
      </c>
      <c r="F1419" s="104" t="s">
        <v>1975</v>
      </c>
      <c r="I1419" s="105"/>
      <c r="L1419" s="19"/>
      <c r="M1419" s="106"/>
      <c r="T1419" s="107"/>
      <c r="AT1419" s="11" t="s">
        <v>89</v>
      </c>
      <c r="AU1419" s="11" t="s">
        <v>96</v>
      </c>
    </row>
    <row r="1420" spans="2:65" s="166" customFormat="1">
      <c r="B1420" s="167"/>
      <c r="D1420" s="103" t="s">
        <v>456</v>
      </c>
      <c r="E1420" s="168" t="s">
        <v>17</v>
      </c>
      <c r="F1420" s="169" t="s">
        <v>1976</v>
      </c>
      <c r="H1420" s="168" t="s">
        <v>17</v>
      </c>
      <c r="I1420" s="170"/>
      <c r="L1420" s="167"/>
      <c r="M1420" s="171"/>
      <c r="T1420" s="172"/>
      <c r="AT1420" s="168" t="s">
        <v>456</v>
      </c>
      <c r="AU1420" s="168" t="s">
        <v>96</v>
      </c>
      <c r="AV1420" s="166" t="s">
        <v>82</v>
      </c>
      <c r="AW1420" s="166" t="s">
        <v>197</v>
      </c>
      <c r="AX1420" s="166" t="s">
        <v>78</v>
      </c>
      <c r="AY1420" s="168" t="s">
        <v>79</v>
      </c>
    </row>
    <row r="1421" spans="2:65" s="173" customFormat="1">
      <c r="B1421" s="174"/>
      <c r="D1421" s="103" t="s">
        <v>456</v>
      </c>
      <c r="E1421" s="175" t="s">
        <v>17</v>
      </c>
      <c r="F1421" s="176" t="s">
        <v>1977</v>
      </c>
      <c r="H1421" s="177">
        <v>678.82399999999996</v>
      </c>
      <c r="I1421" s="178"/>
      <c r="L1421" s="174"/>
      <c r="M1421" s="179"/>
      <c r="T1421" s="180"/>
      <c r="AT1421" s="175" t="s">
        <v>456</v>
      </c>
      <c r="AU1421" s="175" t="s">
        <v>96</v>
      </c>
      <c r="AV1421" s="173" t="s">
        <v>9</v>
      </c>
      <c r="AW1421" s="173" t="s">
        <v>197</v>
      </c>
      <c r="AX1421" s="173" t="s">
        <v>78</v>
      </c>
      <c r="AY1421" s="175" t="s">
        <v>79</v>
      </c>
    </row>
    <row r="1422" spans="2:65" s="166" customFormat="1">
      <c r="B1422" s="167"/>
      <c r="D1422" s="103" t="s">
        <v>456</v>
      </c>
      <c r="E1422" s="168" t="s">
        <v>17</v>
      </c>
      <c r="F1422" s="169" t="s">
        <v>1978</v>
      </c>
      <c r="H1422" s="168" t="s">
        <v>17</v>
      </c>
      <c r="I1422" s="170"/>
      <c r="L1422" s="167"/>
      <c r="M1422" s="171"/>
      <c r="T1422" s="172"/>
      <c r="AT1422" s="168" t="s">
        <v>456</v>
      </c>
      <c r="AU1422" s="168" t="s">
        <v>96</v>
      </c>
      <c r="AV1422" s="166" t="s">
        <v>82</v>
      </c>
      <c r="AW1422" s="166" t="s">
        <v>197</v>
      </c>
      <c r="AX1422" s="166" t="s">
        <v>78</v>
      </c>
      <c r="AY1422" s="168" t="s">
        <v>79</v>
      </c>
    </row>
    <row r="1423" spans="2:65" s="173" customFormat="1">
      <c r="B1423" s="174"/>
      <c r="D1423" s="103" t="s">
        <v>456</v>
      </c>
      <c r="E1423" s="175" t="s">
        <v>17</v>
      </c>
      <c r="F1423" s="176" t="s">
        <v>1979</v>
      </c>
      <c r="H1423" s="177">
        <v>262.24400000000003</v>
      </c>
      <c r="I1423" s="178"/>
      <c r="L1423" s="174"/>
      <c r="M1423" s="179"/>
      <c r="T1423" s="180"/>
      <c r="AT1423" s="175" t="s">
        <v>456</v>
      </c>
      <c r="AU1423" s="175" t="s">
        <v>96</v>
      </c>
      <c r="AV1423" s="173" t="s">
        <v>9</v>
      </c>
      <c r="AW1423" s="173" t="s">
        <v>197</v>
      </c>
      <c r="AX1423" s="173" t="s">
        <v>78</v>
      </c>
      <c r="AY1423" s="175" t="s">
        <v>79</v>
      </c>
    </row>
    <row r="1424" spans="2:65" s="166" customFormat="1">
      <c r="B1424" s="167"/>
      <c r="D1424" s="103" t="s">
        <v>456</v>
      </c>
      <c r="E1424" s="168" t="s">
        <v>17</v>
      </c>
      <c r="F1424" s="169" t="s">
        <v>1980</v>
      </c>
      <c r="H1424" s="168" t="s">
        <v>17</v>
      </c>
      <c r="I1424" s="170"/>
      <c r="L1424" s="167"/>
      <c r="M1424" s="171"/>
      <c r="T1424" s="172"/>
      <c r="AT1424" s="168" t="s">
        <v>456</v>
      </c>
      <c r="AU1424" s="168" t="s">
        <v>96</v>
      </c>
      <c r="AV1424" s="166" t="s">
        <v>82</v>
      </c>
      <c r="AW1424" s="166" t="s">
        <v>197</v>
      </c>
      <c r="AX1424" s="166" t="s">
        <v>78</v>
      </c>
      <c r="AY1424" s="168" t="s">
        <v>79</v>
      </c>
    </row>
    <row r="1425" spans="2:65" s="173" customFormat="1">
      <c r="B1425" s="174"/>
      <c r="D1425" s="103" t="s">
        <v>456</v>
      </c>
      <c r="E1425" s="175" t="s">
        <v>17</v>
      </c>
      <c r="F1425" s="176" t="s">
        <v>1981</v>
      </c>
      <c r="H1425" s="177">
        <v>145.691</v>
      </c>
      <c r="I1425" s="178"/>
      <c r="L1425" s="174"/>
      <c r="M1425" s="179"/>
      <c r="T1425" s="180"/>
      <c r="AT1425" s="175" t="s">
        <v>456</v>
      </c>
      <c r="AU1425" s="175" t="s">
        <v>96</v>
      </c>
      <c r="AV1425" s="173" t="s">
        <v>9</v>
      </c>
      <c r="AW1425" s="173" t="s">
        <v>197</v>
      </c>
      <c r="AX1425" s="173" t="s">
        <v>78</v>
      </c>
      <c r="AY1425" s="175" t="s">
        <v>79</v>
      </c>
    </row>
    <row r="1426" spans="2:65" s="166" customFormat="1">
      <c r="B1426" s="167"/>
      <c r="D1426" s="103" t="s">
        <v>456</v>
      </c>
      <c r="E1426" s="168" t="s">
        <v>17</v>
      </c>
      <c r="F1426" s="169" t="s">
        <v>1982</v>
      </c>
      <c r="H1426" s="168" t="s">
        <v>17</v>
      </c>
      <c r="I1426" s="170"/>
      <c r="L1426" s="167"/>
      <c r="M1426" s="171"/>
      <c r="T1426" s="172"/>
      <c r="AT1426" s="168" t="s">
        <v>456</v>
      </c>
      <c r="AU1426" s="168" t="s">
        <v>96</v>
      </c>
      <c r="AV1426" s="166" t="s">
        <v>82</v>
      </c>
      <c r="AW1426" s="166" t="s">
        <v>197</v>
      </c>
      <c r="AX1426" s="166" t="s">
        <v>78</v>
      </c>
      <c r="AY1426" s="168" t="s">
        <v>79</v>
      </c>
    </row>
    <row r="1427" spans="2:65" s="173" customFormat="1">
      <c r="B1427" s="174"/>
      <c r="D1427" s="103" t="s">
        <v>456</v>
      </c>
      <c r="E1427" s="175" t="s">
        <v>17</v>
      </c>
      <c r="F1427" s="176" t="s">
        <v>1983</v>
      </c>
      <c r="H1427" s="177">
        <v>33.192</v>
      </c>
      <c r="I1427" s="178"/>
      <c r="L1427" s="174"/>
      <c r="M1427" s="179"/>
      <c r="T1427" s="180"/>
      <c r="AT1427" s="175" t="s">
        <v>456</v>
      </c>
      <c r="AU1427" s="175" t="s">
        <v>96</v>
      </c>
      <c r="AV1427" s="173" t="s">
        <v>9</v>
      </c>
      <c r="AW1427" s="173" t="s">
        <v>197</v>
      </c>
      <c r="AX1427" s="173" t="s">
        <v>78</v>
      </c>
      <c r="AY1427" s="175" t="s">
        <v>79</v>
      </c>
    </row>
    <row r="1428" spans="2:65" s="166" customFormat="1">
      <c r="B1428" s="167"/>
      <c r="D1428" s="103" t="s">
        <v>456</v>
      </c>
      <c r="E1428" s="168" t="s">
        <v>17</v>
      </c>
      <c r="F1428" s="169" t="s">
        <v>1984</v>
      </c>
      <c r="H1428" s="168" t="s">
        <v>17</v>
      </c>
      <c r="I1428" s="170"/>
      <c r="L1428" s="167"/>
      <c r="M1428" s="171"/>
      <c r="T1428" s="172"/>
      <c r="AT1428" s="168" t="s">
        <v>456</v>
      </c>
      <c r="AU1428" s="168" t="s">
        <v>96</v>
      </c>
      <c r="AV1428" s="166" t="s">
        <v>82</v>
      </c>
      <c r="AW1428" s="166" t="s">
        <v>197</v>
      </c>
      <c r="AX1428" s="166" t="s">
        <v>78</v>
      </c>
      <c r="AY1428" s="168" t="s">
        <v>79</v>
      </c>
    </row>
    <row r="1429" spans="2:65" s="173" customFormat="1">
      <c r="B1429" s="174"/>
      <c r="D1429" s="103" t="s">
        <v>456</v>
      </c>
      <c r="E1429" s="175" t="s">
        <v>17</v>
      </c>
      <c r="F1429" s="176" t="s">
        <v>1985</v>
      </c>
      <c r="H1429" s="177">
        <v>31.62</v>
      </c>
      <c r="I1429" s="178"/>
      <c r="L1429" s="174"/>
      <c r="M1429" s="179"/>
      <c r="T1429" s="180"/>
      <c r="AT1429" s="175" t="s">
        <v>456</v>
      </c>
      <c r="AU1429" s="175" t="s">
        <v>96</v>
      </c>
      <c r="AV1429" s="173" t="s">
        <v>9</v>
      </c>
      <c r="AW1429" s="173" t="s">
        <v>197</v>
      </c>
      <c r="AX1429" s="173" t="s">
        <v>78</v>
      </c>
      <c r="AY1429" s="175" t="s">
        <v>79</v>
      </c>
    </row>
    <row r="1430" spans="2:65" s="181" customFormat="1">
      <c r="B1430" s="182"/>
      <c r="D1430" s="103" t="s">
        <v>456</v>
      </c>
      <c r="E1430" s="183" t="s">
        <v>17</v>
      </c>
      <c r="F1430" s="184" t="s">
        <v>491</v>
      </c>
      <c r="H1430" s="185">
        <v>1151.5709999999999</v>
      </c>
      <c r="I1430" s="186"/>
      <c r="L1430" s="182"/>
      <c r="M1430" s="187"/>
      <c r="T1430" s="188"/>
      <c r="AT1430" s="183" t="s">
        <v>456</v>
      </c>
      <c r="AU1430" s="183" t="s">
        <v>96</v>
      </c>
      <c r="AV1430" s="181" t="s">
        <v>103</v>
      </c>
      <c r="AW1430" s="181" t="s">
        <v>197</v>
      </c>
      <c r="AX1430" s="181" t="s">
        <v>82</v>
      </c>
      <c r="AY1430" s="183" t="s">
        <v>79</v>
      </c>
    </row>
    <row r="1431" spans="2:65" s="18" customFormat="1" ht="24.2" customHeight="1">
      <c r="B1431" s="19"/>
      <c r="C1431" s="90" t="s">
        <v>1986</v>
      </c>
      <c r="D1431" s="90" t="s">
        <v>83</v>
      </c>
      <c r="E1431" s="91" t="s">
        <v>1987</v>
      </c>
      <c r="F1431" s="92" t="s">
        <v>1988</v>
      </c>
      <c r="G1431" s="93" t="s">
        <v>604</v>
      </c>
      <c r="H1431" s="94">
        <v>844.68799999999999</v>
      </c>
      <c r="I1431" s="95"/>
      <c r="J1431" s="96">
        <f>ROUND(I1431*H1431,2)</f>
        <v>0</v>
      </c>
      <c r="K1431" s="92" t="s">
        <v>453</v>
      </c>
      <c r="L1431" s="19"/>
      <c r="M1431" s="97" t="s">
        <v>17</v>
      </c>
      <c r="N1431" s="98" t="s">
        <v>35</v>
      </c>
      <c r="P1431" s="99">
        <f>O1431*H1431</f>
        <v>0</v>
      </c>
      <c r="Q1431" s="99">
        <v>6.0000000000000002E-5</v>
      </c>
      <c r="R1431" s="99">
        <f>Q1431*H1431</f>
        <v>5.0681280000000002E-2</v>
      </c>
      <c r="S1431" s="99">
        <v>0</v>
      </c>
      <c r="T1431" s="100">
        <f>S1431*H1431</f>
        <v>0</v>
      </c>
      <c r="AR1431" s="101" t="s">
        <v>155</v>
      </c>
      <c r="AT1431" s="101" t="s">
        <v>83</v>
      </c>
      <c r="AU1431" s="101" t="s">
        <v>96</v>
      </c>
      <c r="AY1431" s="11" t="s">
        <v>79</v>
      </c>
      <c r="BE1431" s="102">
        <f>IF(N1431="základní",J1431,0)</f>
        <v>0</v>
      </c>
      <c r="BF1431" s="102">
        <f>IF(N1431="snížená",J1431,0)</f>
        <v>0</v>
      </c>
      <c r="BG1431" s="102">
        <f>IF(N1431="zákl. přenesená",J1431,0)</f>
        <v>0</v>
      </c>
      <c r="BH1431" s="102">
        <f>IF(N1431="sníž. přenesená",J1431,0)</f>
        <v>0</v>
      </c>
      <c r="BI1431" s="102">
        <f>IF(N1431="nulová",J1431,0)</f>
        <v>0</v>
      </c>
      <c r="BJ1431" s="11" t="s">
        <v>82</v>
      </c>
      <c r="BK1431" s="102">
        <f>ROUND(I1431*H1431,2)</f>
        <v>0</v>
      </c>
      <c r="BL1431" s="11" t="s">
        <v>155</v>
      </c>
      <c r="BM1431" s="101" t="s">
        <v>1989</v>
      </c>
    </row>
    <row r="1432" spans="2:65" s="18" customFormat="1" ht="19.5">
      <c r="B1432" s="19"/>
      <c r="D1432" s="103" t="s">
        <v>89</v>
      </c>
      <c r="F1432" s="104" t="s">
        <v>1990</v>
      </c>
      <c r="I1432" s="105"/>
      <c r="L1432" s="19"/>
      <c r="M1432" s="106"/>
      <c r="T1432" s="107"/>
      <c r="AT1432" s="11" t="s">
        <v>89</v>
      </c>
      <c r="AU1432" s="11" t="s">
        <v>96</v>
      </c>
    </row>
    <row r="1433" spans="2:65" s="166" customFormat="1">
      <c r="B1433" s="167"/>
      <c r="D1433" s="103" t="s">
        <v>456</v>
      </c>
      <c r="E1433" s="168" t="s">
        <v>17</v>
      </c>
      <c r="F1433" s="169" t="s">
        <v>1991</v>
      </c>
      <c r="H1433" s="168" t="s">
        <v>17</v>
      </c>
      <c r="I1433" s="170"/>
      <c r="L1433" s="167"/>
      <c r="M1433" s="171"/>
      <c r="T1433" s="172"/>
      <c r="AT1433" s="168" t="s">
        <v>456</v>
      </c>
      <c r="AU1433" s="168" t="s">
        <v>96</v>
      </c>
      <c r="AV1433" s="166" t="s">
        <v>82</v>
      </c>
      <c r="AW1433" s="166" t="s">
        <v>197</v>
      </c>
      <c r="AX1433" s="166" t="s">
        <v>78</v>
      </c>
      <c r="AY1433" s="168" t="s">
        <v>79</v>
      </c>
    </row>
    <row r="1434" spans="2:65" s="173" customFormat="1">
      <c r="B1434" s="174"/>
      <c r="D1434" s="103" t="s">
        <v>456</v>
      </c>
      <c r="E1434" s="175" t="s">
        <v>17</v>
      </c>
      <c r="F1434" s="176" t="s">
        <v>1992</v>
      </c>
      <c r="H1434" s="177">
        <v>832.52</v>
      </c>
      <c r="I1434" s="178"/>
      <c r="L1434" s="174"/>
      <c r="M1434" s="179"/>
      <c r="T1434" s="180"/>
      <c r="AT1434" s="175" t="s">
        <v>456</v>
      </c>
      <c r="AU1434" s="175" t="s">
        <v>96</v>
      </c>
      <c r="AV1434" s="173" t="s">
        <v>9</v>
      </c>
      <c r="AW1434" s="173" t="s">
        <v>197</v>
      </c>
      <c r="AX1434" s="173" t="s">
        <v>78</v>
      </c>
      <c r="AY1434" s="175" t="s">
        <v>79</v>
      </c>
    </row>
    <row r="1435" spans="2:65" s="166" customFormat="1">
      <c r="B1435" s="167"/>
      <c r="D1435" s="103" t="s">
        <v>456</v>
      </c>
      <c r="E1435" s="168" t="s">
        <v>17</v>
      </c>
      <c r="F1435" s="169" t="s">
        <v>1993</v>
      </c>
      <c r="H1435" s="168" t="s">
        <v>17</v>
      </c>
      <c r="I1435" s="170"/>
      <c r="L1435" s="167"/>
      <c r="M1435" s="171"/>
      <c r="T1435" s="172"/>
      <c r="AT1435" s="168" t="s">
        <v>456</v>
      </c>
      <c r="AU1435" s="168" t="s">
        <v>96</v>
      </c>
      <c r="AV1435" s="166" t="s">
        <v>82</v>
      </c>
      <c r="AW1435" s="166" t="s">
        <v>197</v>
      </c>
      <c r="AX1435" s="166" t="s">
        <v>78</v>
      </c>
      <c r="AY1435" s="168" t="s">
        <v>79</v>
      </c>
    </row>
    <row r="1436" spans="2:65" s="173" customFormat="1">
      <c r="B1436" s="174"/>
      <c r="D1436" s="103" t="s">
        <v>456</v>
      </c>
      <c r="E1436" s="175" t="s">
        <v>17</v>
      </c>
      <c r="F1436" s="176" t="s">
        <v>1994</v>
      </c>
      <c r="H1436" s="177">
        <v>12.167999999999999</v>
      </c>
      <c r="I1436" s="178"/>
      <c r="L1436" s="174"/>
      <c r="M1436" s="179"/>
      <c r="T1436" s="180"/>
      <c r="AT1436" s="175" t="s">
        <v>456</v>
      </c>
      <c r="AU1436" s="175" t="s">
        <v>96</v>
      </c>
      <c r="AV1436" s="173" t="s">
        <v>9</v>
      </c>
      <c r="AW1436" s="173" t="s">
        <v>197</v>
      </c>
      <c r="AX1436" s="173" t="s">
        <v>78</v>
      </c>
      <c r="AY1436" s="175" t="s">
        <v>79</v>
      </c>
    </row>
    <row r="1437" spans="2:65" s="181" customFormat="1">
      <c r="B1437" s="182"/>
      <c r="D1437" s="103" t="s">
        <v>456</v>
      </c>
      <c r="E1437" s="183" t="s">
        <v>17</v>
      </c>
      <c r="F1437" s="184" t="s">
        <v>491</v>
      </c>
      <c r="H1437" s="185">
        <v>844.68799999999999</v>
      </c>
      <c r="I1437" s="186"/>
      <c r="L1437" s="182"/>
      <c r="M1437" s="187"/>
      <c r="T1437" s="188"/>
      <c r="AT1437" s="183" t="s">
        <v>456</v>
      </c>
      <c r="AU1437" s="183" t="s">
        <v>96</v>
      </c>
      <c r="AV1437" s="181" t="s">
        <v>103</v>
      </c>
      <c r="AW1437" s="181" t="s">
        <v>197</v>
      </c>
      <c r="AX1437" s="181" t="s">
        <v>82</v>
      </c>
      <c r="AY1437" s="183" t="s">
        <v>79</v>
      </c>
    </row>
    <row r="1438" spans="2:65" s="18" customFormat="1" ht="24.2" customHeight="1">
      <c r="B1438" s="19"/>
      <c r="C1438" s="90" t="s">
        <v>1995</v>
      </c>
      <c r="D1438" s="90" t="s">
        <v>83</v>
      </c>
      <c r="E1438" s="91" t="s">
        <v>1996</v>
      </c>
      <c r="F1438" s="92" t="s">
        <v>1997</v>
      </c>
      <c r="G1438" s="93" t="s">
        <v>604</v>
      </c>
      <c r="H1438" s="94">
        <v>5014.6710000000003</v>
      </c>
      <c r="I1438" s="95"/>
      <c r="J1438" s="96">
        <f>ROUND(I1438*H1438,2)</f>
        <v>0</v>
      </c>
      <c r="K1438" s="92" t="s">
        <v>453</v>
      </c>
      <c r="L1438" s="19"/>
      <c r="M1438" s="97" t="s">
        <v>17</v>
      </c>
      <c r="N1438" s="98" t="s">
        <v>35</v>
      </c>
      <c r="P1438" s="99">
        <f>O1438*H1438</f>
        <v>0</v>
      </c>
      <c r="Q1438" s="99">
        <v>5.0000000000000002E-5</v>
      </c>
      <c r="R1438" s="99">
        <f>Q1438*H1438</f>
        <v>0.25073355000000003</v>
      </c>
      <c r="S1438" s="99">
        <v>0</v>
      </c>
      <c r="T1438" s="100">
        <f>S1438*H1438</f>
        <v>0</v>
      </c>
      <c r="AR1438" s="101" t="s">
        <v>155</v>
      </c>
      <c r="AT1438" s="101" t="s">
        <v>83</v>
      </c>
      <c r="AU1438" s="101" t="s">
        <v>96</v>
      </c>
      <c r="AY1438" s="11" t="s">
        <v>79</v>
      </c>
      <c r="BE1438" s="102">
        <f>IF(N1438="základní",J1438,0)</f>
        <v>0</v>
      </c>
      <c r="BF1438" s="102">
        <f>IF(N1438="snížená",J1438,0)</f>
        <v>0</v>
      </c>
      <c r="BG1438" s="102">
        <f>IF(N1438="zákl. přenesená",J1438,0)</f>
        <v>0</v>
      </c>
      <c r="BH1438" s="102">
        <f>IF(N1438="sníž. přenesená",J1438,0)</f>
        <v>0</v>
      </c>
      <c r="BI1438" s="102">
        <f>IF(N1438="nulová",J1438,0)</f>
        <v>0</v>
      </c>
      <c r="BJ1438" s="11" t="s">
        <v>82</v>
      </c>
      <c r="BK1438" s="102">
        <f>ROUND(I1438*H1438,2)</f>
        <v>0</v>
      </c>
      <c r="BL1438" s="11" t="s">
        <v>155</v>
      </c>
      <c r="BM1438" s="101" t="s">
        <v>1998</v>
      </c>
    </row>
    <row r="1439" spans="2:65" s="18" customFormat="1" ht="19.5">
      <c r="B1439" s="19"/>
      <c r="D1439" s="103" t="s">
        <v>89</v>
      </c>
      <c r="F1439" s="104" t="s">
        <v>1999</v>
      </c>
      <c r="I1439" s="105"/>
      <c r="L1439" s="19"/>
      <c r="M1439" s="106"/>
      <c r="T1439" s="107"/>
      <c r="AT1439" s="11" t="s">
        <v>89</v>
      </c>
      <c r="AU1439" s="11" t="s">
        <v>96</v>
      </c>
    </row>
    <row r="1440" spans="2:65" s="166" customFormat="1">
      <c r="B1440" s="167"/>
      <c r="D1440" s="103" t="s">
        <v>456</v>
      </c>
      <c r="E1440" s="168" t="s">
        <v>17</v>
      </c>
      <c r="F1440" s="169" t="s">
        <v>2000</v>
      </c>
      <c r="H1440" s="168" t="s">
        <v>17</v>
      </c>
      <c r="I1440" s="170"/>
      <c r="L1440" s="167"/>
      <c r="M1440" s="171"/>
      <c r="T1440" s="172"/>
      <c r="AT1440" s="168" t="s">
        <v>456</v>
      </c>
      <c r="AU1440" s="168" t="s">
        <v>96</v>
      </c>
      <c r="AV1440" s="166" t="s">
        <v>82</v>
      </c>
      <c r="AW1440" s="166" t="s">
        <v>197</v>
      </c>
      <c r="AX1440" s="166" t="s">
        <v>78</v>
      </c>
      <c r="AY1440" s="168" t="s">
        <v>79</v>
      </c>
    </row>
    <row r="1441" spans="2:65" s="173" customFormat="1">
      <c r="B1441" s="174"/>
      <c r="D1441" s="103" t="s">
        <v>456</v>
      </c>
      <c r="E1441" s="175" t="s">
        <v>17</v>
      </c>
      <c r="F1441" s="176" t="s">
        <v>2001</v>
      </c>
      <c r="H1441" s="177">
        <v>2709.9940000000001</v>
      </c>
      <c r="I1441" s="178"/>
      <c r="L1441" s="174"/>
      <c r="M1441" s="179"/>
      <c r="T1441" s="180"/>
      <c r="AT1441" s="175" t="s">
        <v>456</v>
      </c>
      <c r="AU1441" s="175" t="s">
        <v>96</v>
      </c>
      <c r="AV1441" s="173" t="s">
        <v>9</v>
      </c>
      <c r="AW1441" s="173" t="s">
        <v>197</v>
      </c>
      <c r="AX1441" s="173" t="s">
        <v>78</v>
      </c>
      <c r="AY1441" s="175" t="s">
        <v>79</v>
      </c>
    </row>
    <row r="1442" spans="2:65" s="166" customFormat="1">
      <c r="B1442" s="167"/>
      <c r="D1442" s="103" t="s">
        <v>456</v>
      </c>
      <c r="E1442" s="168" t="s">
        <v>17</v>
      </c>
      <c r="F1442" s="169" t="s">
        <v>2002</v>
      </c>
      <c r="H1442" s="168" t="s">
        <v>17</v>
      </c>
      <c r="I1442" s="170"/>
      <c r="L1442" s="167"/>
      <c r="M1442" s="171"/>
      <c r="T1442" s="172"/>
      <c r="AT1442" s="168" t="s">
        <v>456</v>
      </c>
      <c r="AU1442" s="168" t="s">
        <v>96</v>
      </c>
      <c r="AV1442" s="166" t="s">
        <v>82</v>
      </c>
      <c r="AW1442" s="166" t="s">
        <v>197</v>
      </c>
      <c r="AX1442" s="166" t="s">
        <v>78</v>
      </c>
      <c r="AY1442" s="168" t="s">
        <v>79</v>
      </c>
    </row>
    <row r="1443" spans="2:65" s="173" customFormat="1">
      <c r="B1443" s="174"/>
      <c r="D1443" s="103" t="s">
        <v>456</v>
      </c>
      <c r="E1443" s="175" t="s">
        <v>17</v>
      </c>
      <c r="F1443" s="176" t="s">
        <v>2003</v>
      </c>
      <c r="H1443" s="177">
        <v>2113.3200000000002</v>
      </c>
      <c r="I1443" s="178"/>
      <c r="L1443" s="174"/>
      <c r="M1443" s="179"/>
      <c r="T1443" s="180"/>
      <c r="AT1443" s="175" t="s">
        <v>456</v>
      </c>
      <c r="AU1443" s="175" t="s">
        <v>96</v>
      </c>
      <c r="AV1443" s="173" t="s">
        <v>9</v>
      </c>
      <c r="AW1443" s="173" t="s">
        <v>197</v>
      </c>
      <c r="AX1443" s="173" t="s">
        <v>78</v>
      </c>
      <c r="AY1443" s="175" t="s">
        <v>79</v>
      </c>
    </row>
    <row r="1444" spans="2:65" s="166" customFormat="1">
      <c r="B1444" s="167"/>
      <c r="D1444" s="103" t="s">
        <v>456</v>
      </c>
      <c r="E1444" s="168" t="s">
        <v>17</v>
      </c>
      <c r="F1444" s="169" t="s">
        <v>2004</v>
      </c>
      <c r="H1444" s="168" t="s">
        <v>17</v>
      </c>
      <c r="I1444" s="170"/>
      <c r="L1444" s="167"/>
      <c r="M1444" s="171"/>
      <c r="T1444" s="172"/>
      <c r="AT1444" s="168" t="s">
        <v>456</v>
      </c>
      <c r="AU1444" s="168" t="s">
        <v>96</v>
      </c>
      <c r="AV1444" s="166" t="s">
        <v>82</v>
      </c>
      <c r="AW1444" s="166" t="s">
        <v>197</v>
      </c>
      <c r="AX1444" s="166" t="s">
        <v>78</v>
      </c>
      <c r="AY1444" s="168" t="s">
        <v>79</v>
      </c>
    </row>
    <row r="1445" spans="2:65" s="173" customFormat="1">
      <c r="B1445" s="174"/>
      <c r="D1445" s="103" t="s">
        <v>456</v>
      </c>
      <c r="E1445" s="175" t="s">
        <v>17</v>
      </c>
      <c r="F1445" s="176" t="s">
        <v>2005</v>
      </c>
      <c r="H1445" s="177">
        <v>91.454999999999998</v>
      </c>
      <c r="I1445" s="178"/>
      <c r="L1445" s="174"/>
      <c r="M1445" s="179"/>
      <c r="T1445" s="180"/>
      <c r="AT1445" s="175" t="s">
        <v>456</v>
      </c>
      <c r="AU1445" s="175" t="s">
        <v>96</v>
      </c>
      <c r="AV1445" s="173" t="s">
        <v>9</v>
      </c>
      <c r="AW1445" s="173" t="s">
        <v>197</v>
      </c>
      <c r="AX1445" s="173" t="s">
        <v>78</v>
      </c>
      <c r="AY1445" s="175" t="s">
        <v>79</v>
      </c>
    </row>
    <row r="1446" spans="2:65" s="166" customFormat="1">
      <c r="B1446" s="167"/>
      <c r="D1446" s="103" t="s">
        <v>456</v>
      </c>
      <c r="E1446" s="168" t="s">
        <v>17</v>
      </c>
      <c r="F1446" s="169" t="s">
        <v>2006</v>
      </c>
      <c r="H1446" s="168" t="s">
        <v>17</v>
      </c>
      <c r="I1446" s="170"/>
      <c r="L1446" s="167"/>
      <c r="M1446" s="171"/>
      <c r="T1446" s="172"/>
      <c r="AT1446" s="168" t="s">
        <v>456</v>
      </c>
      <c r="AU1446" s="168" t="s">
        <v>96</v>
      </c>
      <c r="AV1446" s="166" t="s">
        <v>82</v>
      </c>
      <c r="AW1446" s="166" t="s">
        <v>197</v>
      </c>
      <c r="AX1446" s="166" t="s">
        <v>78</v>
      </c>
      <c r="AY1446" s="168" t="s">
        <v>79</v>
      </c>
    </row>
    <row r="1447" spans="2:65" s="173" customFormat="1">
      <c r="B1447" s="174"/>
      <c r="D1447" s="103" t="s">
        <v>456</v>
      </c>
      <c r="E1447" s="175" t="s">
        <v>17</v>
      </c>
      <c r="F1447" s="176" t="s">
        <v>2007</v>
      </c>
      <c r="H1447" s="177">
        <v>28.818000000000001</v>
      </c>
      <c r="I1447" s="178"/>
      <c r="L1447" s="174"/>
      <c r="M1447" s="179"/>
      <c r="T1447" s="180"/>
      <c r="AT1447" s="175" t="s">
        <v>456</v>
      </c>
      <c r="AU1447" s="175" t="s">
        <v>96</v>
      </c>
      <c r="AV1447" s="173" t="s">
        <v>9</v>
      </c>
      <c r="AW1447" s="173" t="s">
        <v>197</v>
      </c>
      <c r="AX1447" s="173" t="s">
        <v>78</v>
      </c>
      <c r="AY1447" s="175" t="s">
        <v>79</v>
      </c>
    </row>
    <row r="1448" spans="2:65" s="166" customFormat="1">
      <c r="B1448" s="167"/>
      <c r="D1448" s="103" t="s">
        <v>456</v>
      </c>
      <c r="E1448" s="168" t="s">
        <v>17</v>
      </c>
      <c r="F1448" s="169" t="s">
        <v>2008</v>
      </c>
      <c r="H1448" s="168" t="s">
        <v>17</v>
      </c>
      <c r="I1448" s="170"/>
      <c r="L1448" s="167"/>
      <c r="M1448" s="171"/>
      <c r="T1448" s="172"/>
      <c r="AT1448" s="168" t="s">
        <v>456</v>
      </c>
      <c r="AU1448" s="168" t="s">
        <v>96</v>
      </c>
      <c r="AV1448" s="166" t="s">
        <v>82</v>
      </c>
      <c r="AW1448" s="166" t="s">
        <v>197</v>
      </c>
      <c r="AX1448" s="166" t="s">
        <v>78</v>
      </c>
      <c r="AY1448" s="168" t="s">
        <v>79</v>
      </c>
    </row>
    <row r="1449" spans="2:65" s="173" customFormat="1">
      <c r="B1449" s="174"/>
      <c r="D1449" s="103" t="s">
        <v>456</v>
      </c>
      <c r="E1449" s="175" t="s">
        <v>17</v>
      </c>
      <c r="F1449" s="176" t="s">
        <v>2009</v>
      </c>
      <c r="H1449" s="177">
        <v>23.053999999999998</v>
      </c>
      <c r="I1449" s="178"/>
      <c r="L1449" s="174"/>
      <c r="M1449" s="179"/>
      <c r="T1449" s="180"/>
      <c r="AT1449" s="175" t="s">
        <v>456</v>
      </c>
      <c r="AU1449" s="175" t="s">
        <v>96</v>
      </c>
      <c r="AV1449" s="173" t="s">
        <v>9</v>
      </c>
      <c r="AW1449" s="173" t="s">
        <v>197</v>
      </c>
      <c r="AX1449" s="173" t="s">
        <v>78</v>
      </c>
      <c r="AY1449" s="175" t="s">
        <v>79</v>
      </c>
    </row>
    <row r="1450" spans="2:65" s="166" customFormat="1">
      <c r="B1450" s="167"/>
      <c r="D1450" s="103" t="s">
        <v>456</v>
      </c>
      <c r="E1450" s="168" t="s">
        <v>17</v>
      </c>
      <c r="F1450" s="169" t="s">
        <v>2010</v>
      </c>
      <c r="H1450" s="168" t="s">
        <v>17</v>
      </c>
      <c r="I1450" s="170"/>
      <c r="L1450" s="167"/>
      <c r="M1450" s="171"/>
      <c r="T1450" s="172"/>
      <c r="AT1450" s="168" t="s">
        <v>456</v>
      </c>
      <c r="AU1450" s="168" t="s">
        <v>96</v>
      </c>
      <c r="AV1450" s="166" t="s">
        <v>82</v>
      </c>
      <c r="AW1450" s="166" t="s">
        <v>197</v>
      </c>
      <c r="AX1450" s="166" t="s">
        <v>78</v>
      </c>
      <c r="AY1450" s="168" t="s">
        <v>79</v>
      </c>
    </row>
    <row r="1451" spans="2:65" s="173" customFormat="1">
      <c r="B1451" s="174"/>
      <c r="D1451" s="103" t="s">
        <v>456</v>
      </c>
      <c r="E1451" s="175" t="s">
        <v>17</v>
      </c>
      <c r="F1451" s="176" t="s">
        <v>2011</v>
      </c>
      <c r="H1451" s="177">
        <v>48.03</v>
      </c>
      <c r="I1451" s="178"/>
      <c r="L1451" s="174"/>
      <c r="M1451" s="179"/>
      <c r="T1451" s="180"/>
      <c r="AT1451" s="175" t="s">
        <v>456</v>
      </c>
      <c r="AU1451" s="175" t="s">
        <v>96</v>
      </c>
      <c r="AV1451" s="173" t="s">
        <v>9</v>
      </c>
      <c r="AW1451" s="173" t="s">
        <v>197</v>
      </c>
      <c r="AX1451" s="173" t="s">
        <v>78</v>
      </c>
      <c r="AY1451" s="175" t="s">
        <v>79</v>
      </c>
    </row>
    <row r="1452" spans="2:65" s="181" customFormat="1">
      <c r="B1452" s="182"/>
      <c r="D1452" s="103" t="s">
        <v>456</v>
      </c>
      <c r="E1452" s="183" t="s">
        <v>17</v>
      </c>
      <c r="F1452" s="184" t="s">
        <v>491</v>
      </c>
      <c r="H1452" s="185">
        <v>5014.6710000000003</v>
      </c>
      <c r="I1452" s="186"/>
      <c r="L1452" s="182"/>
      <c r="M1452" s="187"/>
      <c r="T1452" s="188"/>
      <c r="AT1452" s="183" t="s">
        <v>456</v>
      </c>
      <c r="AU1452" s="183" t="s">
        <v>96</v>
      </c>
      <c r="AV1452" s="181" t="s">
        <v>103</v>
      </c>
      <c r="AW1452" s="181" t="s">
        <v>197</v>
      </c>
      <c r="AX1452" s="181" t="s">
        <v>82</v>
      </c>
      <c r="AY1452" s="183" t="s">
        <v>79</v>
      </c>
    </row>
    <row r="1453" spans="2:65" s="18" customFormat="1" ht="24.2" customHeight="1">
      <c r="B1453" s="19"/>
      <c r="C1453" s="90" t="s">
        <v>2012</v>
      </c>
      <c r="D1453" s="90" t="s">
        <v>83</v>
      </c>
      <c r="E1453" s="91" t="s">
        <v>2013</v>
      </c>
      <c r="F1453" s="92" t="s">
        <v>2014</v>
      </c>
      <c r="G1453" s="93" t="s">
        <v>604</v>
      </c>
      <c r="H1453" s="94">
        <v>9270.7510000000002</v>
      </c>
      <c r="I1453" s="95"/>
      <c r="J1453" s="96">
        <f>ROUND(I1453*H1453,2)</f>
        <v>0</v>
      </c>
      <c r="K1453" s="92" t="s">
        <v>453</v>
      </c>
      <c r="L1453" s="19"/>
      <c r="M1453" s="97" t="s">
        <v>17</v>
      </c>
      <c r="N1453" s="98" t="s">
        <v>35</v>
      </c>
      <c r="P1453" s="99">
        <f>O1453*H1453</f>
        <v>0</v>
      </c>
      <c r="Q1453" s="99">
        <v>5.0000000000000002E-5</v>
      </c>
      <c r="R1453" s="99">
        <f>Q1453*H1453</f>
        <v>0.46353755000000002</v>
      </c>
      <c r="S1453" s="99">
        <v>0</v>
      </c>
      <c r="T1453" s="100">
        <f>S1453*H1453</f>
        <v>0</v>
      </c>
      <c r="AR1453" s="101" t="s">
        <v>155</v>
      </c>
      <c r="AT1453" s="101" t="s">
        <v>83</v>
      </c>
      <c r="AU1453" s="101" t="s">
        <v>96</v>
      </c>
      <c r="AY1453" s="11" t="s">
        <v>79</v>
      </c>
      <c r="BE1453" s="102">
        <f>IF(N1453="základní",J1453,0)</f>
        <v>0</v>
      </c>
      <c r="BF1453" s="102">
        <f>IF(N1453="snížená",J1453,0)</f>
        <v>0</v>
      </c>
      <c r="BG1453" s="102">
        <f>IF(N1453="zákl. přenesená",J1453,0)</f>
        <v>0</v>
      </c>
      <c r="BH1453" s="102">
        <f>IF(N1453="sníž. přenesená",J1453,0)</f>
        <v>0</v>
      </c>
      <c r="BI1453" s="102">
        <f>IF(N1453="nulová",J1453,0)</f>
        <v>0</v>
      </c>
      <c r="BJ1453" s="11" t="s">
        <v>82</v>
      </c>
      <c r="BK1453" s="102">
        <f>ROUND(I1453*H1453,2)</f>
        <v>0</v>
      </c>
      <c r="BL1453" s="11" t="s">
        <v>155</v>
      </c>
      <c r="BM1453" s="101" t="s">
        <v>2015</v>
      </c>
    </row>
    <row r="1454" spans="2:65" s="18" customFormat="1" ht="19.5">
      <c r="B1454" s="19"/>
      <c r="D1454" s="103" t="s">
        <v>89</v>
      </c>
      <c r="F1454" s="104" t="s">
        <v>2016</v>
      </c>
      <c r="I1454" s="105"/>
      <c r="L1454" s="19"/>
      <c r="M1454" s="106"/>
      <c r="T1454" s="107"/>
      <c r="AT1454" s="11" t="s">
        <v>89</v>
      </c>
      <c r="AU1454" s="11" t="s">
        <v>96</v>
      </c>
    </row>
    <row r="1455" spans="2:65" s="166" customFormat="1">
      <c r="B1455" s="167"/>
      <c r="D1455" s="103" t="s">
        <v>456</v>
      </c>
      <c r="E1455" s="168" t="s">
        <v>17</v>
      </c>
      <c r="F1455" s="169" t="s">
        <v>2017</v>
      </c>
      <c r="H1455" s="168" t="s">
        <v>17</v>
      </c>
      <c r="I1455" s="170"/>
      <c r="L1455" s="167"/>
      <c r="M1455" s="171"/>
      <c r="T1455" s="172"/>
      <c r="AT1455" s="168" t="s">
        <v>456</v>
      </c>
      <c r="AU1455" s="168" t="s">
        <v>96</v>
      </c>
      <c r="AV1455" s="166" t="s">
        <v>82</v>
      </c>
      <c r="AW1455" s="166" t="s">
        <v>197</v>
      </c>
      <c r="AX1455" s="166" t="s">
        <v>78</v>
      </c>
      <c r="AY1455" s="168" t="s">
        <v>79</v>
      </c>
    </row>
    <row r="1456" spans="2:65" s="173" customFormat="1">
      <c r="B1456" s="174"/>
      <c r="D1456" s="103" t="s">
        <v>456</v>
      </c>
      <c r="E1456" s="175" t="s">
        <v>17</v>
      </c>
      <c r="F1456" s="176" t="s">
        <v>2018</v>
      </c>
      <c r="H1456" s="177">
        <v>9144.9120000000003</v>
      </c>
      <c r="I1456" s="178"/>
      <c r="L1456" s="174"/>
      <c r="M1456" s="179"/>
      <c r="T1456" s="180"/>
      <c r="AT1456" s="175" t="s">
        <v>456</v>
      </c>
      <c r="AU1456" s="175" t="s">
        <v>96</v>
      </c>
      <c r="AV1456" s="173" t="s">
        <v>9</v>
      </c>
      <c r="AW1456" s="173" t="s">
        <v>197</v>
      </c>
      <c r="AX1456" s="173" t="s">
        <v>78</v>
      </c>
      <c r="AY1456" s="175" t="s">
        <v>79</v>
      </c>
    </row>
    <row r="1457" spans="2:65" s="166" customFormat="1">
      <c r="B1457" s="167"/>
      <c r="D1457" s="103" t="s">
        <v>456</v>
      </c>
      <c r="E1457" s="168" t="s">
        <v>17</v>
      </c>
      <c r="F1457" s="169" t="s">
        <v>2019</v>
      </c>
      <c r="H1457" s="168" t="s">
        <v>17</v>
      </c>
      <c r="I1457" s="170"/>
      <c r="L1457" s="167"/>
      <c r="M1457" s="171"/>
      <c r="T1457" s="172"/>
      <c r="AT1457" s="168" t="s">
        <v>456</v>
      </c>
      <c r="AU1457" s="168" t="s">
        <v>96</v>
      </c>
      <c r="AV1457" s="166" t="s">
        <v>82</v>
      </c>
      <c r="AW1457" s="166" t="s">
        <v>197</v>
      </c>
      <c r="AX1457" s="166" t="s">
        <v>78</v>
      </c>
      <c r="AY1457" s="168" t="s">
        <v>79</v>
      </c>
    </row>
    <row r="1458" spans="2:65" s="173" customFormat="1">
      <c r="B1458" s="174"/>
      <c r="D1458" s="103" t="s">
        <v>456</v>
      </c>
      <c r="E1458" s="175" t="s">
        <v>17</v>
      </c>
      <c r="F1458" s="176" t="s">
        <v>2020</v>
      </c>
      <c r="H1458" s="177">
        <v>125.839</v>
      </c>
      <c r="I1458" s="178"/>
      <c r="L1458" s="174"/>
      <c r="M1458" s="179"/>
      <c r="T1458" s="180"/>
      <c r="AT1458" s="175" t="s">
        <v>456</v>
      </c>
      <c r="AU1458" s="175" t="s">
        <v>96</v>
      </c>
      <c r="AV1458" s="173" t="s">
        <v>9</v>
      </c>
      <c r="AW1458" s="173" t="s">
        <v>197</v>
      </c>
      <c r="AX1458" s="173" t="s">
        <v>78</v>
      </c>
      <c r="AY1458" s="175" t="s">
        <v>79</v>
      </c>
    </row>
    <row r="1459" spans="2:65" s="181" customFormat="1">
      <c r="B1459" s="182"/>
      <c r="D1459" s="103" t="s">
        <v>456</v>
      </c>
      <c r="E1459" s="183" t="s">
        <v>17</v>
      </c>
      <c r="F1459" s="184" t="s">
        <v>491</v>
      </c>
      <c r="H1459" s="185">
        <v>9270.7510000000002</v>
      </c>
      <c r="I1459" s="186"/>
      <c r="L1459" s="182"/>
      <c r="M1459" s="187"/>
      <c r="T1459" s="188"/>
      <c r="AT1459" s="183" t="s">
        <v>456</v>
      </c>
      <c r="AU1459" s="183" t="s">
        <v>96</v>
      </c>
      <c r="AV1459" s="181" t="s">
        <v>103</v>
      </c>
      <c r="AW1459" s="181" t="s">
        <v>197</v>
      </c>
      <c r="AX1459" s="181" t="s">
        <v>82</v>
      </c>
      <c r="AY1459" s="183" t="s">
        <v>79</v>
      </c>
    </row>
    <row r="1460" spans="2:65" s="18" customFormat="1" ht="24.2" customHeight="1">
      <c r="B1460" s="19"/>
      <c r="C1460" s="189" t="s">
        <v>2021</v>
      </c>
      <c r="D1460" s="189" t="s">
        <v>684</v>
      </c>
      <c r="E1460" s="190" t="s">
        <v>2022</v>
      </c>
      <c r="F1460" s="191" t="s">
        <v>2023</v>
      </c>
      <c r="G1460" s="192" t="s">
        <v>495</v>
      </c>
      <c r="H1460" s="193">
        <v>15.464</v>
      </c>
      <c r="I1460" s="194"/>
      <c r="J1460" s="195">
        <f>ROUND(I1460*H1460,2)</f>
        <v>0</v>
      </c>
      <c r="K1460" s="191" t="s">
        <v>453</v>
      </c>
      <c r="L1460" s="196"/>
      <c r="M1460" s="197" t="s">
        <v>17</v>
      </c>
      <c r="N1460" s="198" t="s">
        <v>35</v>
      </c>
      <c r="P1460" s="99">
        <f>O1460*H1460</f>
        <v>0</v>
      </c>
      <c r="Q1460" s="99">
        <v>1</v>
      </c>
      <c r="R1460" s="99">
        <f>Q1460*H1460</f>
        <v>15.464</v>
      </c>
      <c r="S1460" s="99">
        <v>0</v>
      </c>
      <c r="T1460" s="100">
        <f>S1460*H1460</f>
        <v>0</v>
      </c>
      <c r="AR1460" s="101" t="s">
        <v>653</v>
      </c>
      <c r="AT1460" s="101" t="s">
        <v>684</v>
      </c>
      <c r="AU1460" s="101" t="s">
        <v>96</v>
      </c>
      <c r="AY1460" s="11" t="s">
        <v>79</v>
      </c>
      <c r="BE1460" s="102">
        <f>IF(N1460="základní",J1460,0)</f>
        <v>0</v>
      </c>
      <c r="BF1460" s="102">
        <f>IF(N1460="snížená",J1460,0)</f>
        <v>0</v>
      </c>
      <c r="BG1460" s="102">
        <f>IF(N1460="zákl. přenesená",J1460,0)</f>
        <v>0</v>
      </c>
      <c r="BH1460" s="102">
        <f>IF(N1460="sníž. přenesená",J1460,0)</f>
        <v>0</v>
      </c>
      <c r="BI1460" s="102">
        <f>IF(N1460="nulová",J1460,0)</f>
        <v>0</v>
      </c>
      <c r="BJ1460" s="11" t="s">
        <v>82</v>
      </c>
      <c r="BK1460" s="102">
        <f>ROUND(I1460*H1460,2)</f>
        <v>0</v>
      </c>
      <c r="BL1460" s="11" t="s">
        <v>155</v>
      </c>
      <c r="BM1460" s="101" t="s">
        <v>2024</v>
      </c>
    </row>
    <row r="1461" spans="2:65" s="18" customFormat="1">
      <c r="B1461" s="19"/>
      <c r="D1461" s="103" t="s">
        <v>89</v>
      </c>
      <c r="F1461" s="104" t="s">
        <v>2023</v>
      </c>
      <c r="I1461" s="105"/>
      <c r="L1461" s="19"/>
      <c r="M1461" s="106"/>
      <c r="T1461" s="107"/>
      <c r="AT1461" s="11" t="s">
        <v>89</v>
      </c>
      <c r="AU1461" s="11" t="s">
        <v>96</v>
      </c>
    </row>
    <row r="1462" spans="2:65" s="18" customFormat="1" ht="19.5">
      <c r="B1462" s="19"/>
      <c r="D1462" s="103" t="s">
        <v>90</v>
      </c>
      <c r="F1462" s="108" t="s">
        <v>2025</v>
      </c>
      <c r="I1462" s="105"/>
      <c r="L1462" s="19"/>
      <c r="M1462" s="106"/>
      <c r="T1462" s="107"/>
      <c r="AT1462" s="11" t="s">
        <v>90</v>
      </c>
      <c r="AU1462" s="11" t="s">
        <v>96</v>
      </c>
    </row>
    <row r="1463" spans="2:65" s="166" customFormat="1">
      <c r="B1463" s="167"/>
      <c r="D1463" s="103" t="s">
        <v>456</v>
      </c>
      <c r="E1463" s="168" t="s">
        <v>17</v>
      </c>
      <c r="F1463" s="169" t="s">
        <v>2026</v>
      </c>
      <c r="H1463" s="168" t="s">
        <v>17</v>
      </c>
      <c r="I1463" s="170"/>
      <c r="L1463" s="167"/>
      <c r="M1463" s="171"/>
      <c r="T1463" s="172"/>
      <c r="AT1463" s="168" t="s">
        <v>456</v>
      </c>
      <c r="AU1463" s="168" t="s">
        <v>96</v>
      </c>
      <c r="AV1463" s="166" t="s">
        <v>82</v>
      </c>
      <c r="AW1463" s="166" t="s">
        <v>197</v>
      </c>
      <c r="AX1463" s="166" t="s">
        <v>78</v>
      </c>
      <c r="AY1463" s="168" t="s">
        <v>79</v>
      </c>
    </row>
    <row r="1464" spans="2:65" s="173" customFormat="1">
      <c r="B1464" s="174"/>
      <c r="D1464" s="103" t="s">
        <v>456</v>
      </c>
      <c r="E1464" s="175" t="s">
        <v>17</v>
      </c>
      <c r="F1464" s="176" t="s">
        <v>2018</v>
      </c>
      <c r="H1464" s="177">
        <v>9144.9120000000003</v>
      </c>
      <c r="I1464" s="178"/>
      <c r="L1464" s="174"/>
      <c r="M1464" s="179"/>
      <c r="T1464" s="180"/>
      <c r="AT1464" s="175" t="s">
        <v>456</v>
      </c>
      <c r="AU1464" s="175" t="s">
        <v>96</v>
      </c>
      <c r="AV1464" s="173" t="s">
        <v>9</v>
      </c>
      <c r="AW1464" s="173" t="s">
        <v>197</v>
      </c>
      <c r="AX1464" s="173" t="s">
        <v>78</v>
      </c>
      <c r="AY1464" s="175" t="s">
        <v>79</v>
      </c>
    </row>
    <row r="1465" spans="2:65" s="166" customFormat="1">
      <c r="B1465" s="167"/>
      <c r="D1465" s="103" t="s">
        <v>456</v>
      </c>
      <c r="E1465" s="168" t="s">
        <v>17</v>
      </c>
      <c r="F1465" s="169" t="s">
        <v>2002</v>
      </c>
      <c r="H1465" s="168" t="s">
        <v>17</v>
      </c>
      <c r="I1465" s="170"/>
      <c r="L1465" s="167"/>
      <c r="M1465" s="171"/>
      <c r="T1465" s="172"/>
      <c r="AT1465" s="168" t="s">
        <v>456</v>
      </c>
      <c r="AU1465" s="168" t="s">
        <v>96</v>
      </c>
      <c r="AV1465" s="166" t="s">
        <v>82</v>
      </c>
      <c r="AW1465" s="166" t="s">
        <v>197</v>
      </c>
      <c r="AX1465" s="166" t="s">
        <v>78</v>
      </c>
      <c r="AY1465" s="168" t="s">
        <v>79</v>
      </c>
    </row>
    <row r="1466" spans="2:65" s="173" customFormat="1">
      <c r="B1466" s="174"/>
      <c r="D1466" s="103" t="s">
        <v>456</v>
      </c>
      <c r="E1466" s="175" t="s">
        <v>17</v>
      </c>
      <c r="F1466" s="176" t="s">
        <v>2003</v>
      </c>
      <c r="H1466" s="177">
        <v>2113.3200000000002</v>
      </c>
      <c r="I1466" s="178"/>
      <c r="L1466" s="174"/>
      <c r="M1466" s="179"/>
      <c r="T1466" s="180"/>
      <c r="AT1466" s="175" t="s">
        <v>456</v>
      </c>
      <c r="AU1466" s="175" t="s">
        <v>96</v>
      </c>
      <c r="AV1466" s="173" t="s">
        <v>9</v>
      </c>
      <c r="AW1466" s="173" t="s">
        <v>197</v>
      </c>
      <c r="AX1466" s="173" t="s">
        <v>78</v>
      </c>
      <c r="AY1466" s="175" t="s">
        <v>79</v>
      </c>
    </row>
    <row r="1467" spans="2:65" s="166" customFormat="1">
      <c r="B1467" s="167"/>
      <c r="D1467" s="103" t="s">
        <v>456</v>
      </c>
      <c r="E1467" s="168" t="s">
        <v>17</v>
      </c>
      <c r="F1467" s="169" t="s">
        <v>1991</v>
      </c>
      <c r="H1467" s="168" t="s">
        <v>17</v>
      </c>
      <c r="I1467" s="170"/>
      <c r="L1467" s="167"/>
      <c r="M1467" s="171"/>
      <c r="T1467" s="172"/>
      <c r="AT1467" s="168" t="s">
        <v>456</v>
      </c>
      <c r="AU1467" s="168" t="s">
        <v>96</v>
      </c>
      <c r="AV1467" s="166" t="s">
        <v>82</v>
      </c>
      <c r="AW1467" s="166" t="s">
        <v>197</v>
      </c>
      <c r="AX1467" s="166" t="s">
        <v>78</v>
      </c>
      <c r="AY1467" s="168" t="s">
        <v>79</v>
      </c>
    </row>
    <row r="1468" spans="2:65" s="173" customFormat="1">
      <c r="B1468" s="174"/>
      <c r="D1468" s="103" t="s">
        <v>456</v>
      </c>
      <c r="E1468" s="175" t="s">
        <v>17</v>
      </c>
      <c r="F1468" s="176" t="s">
        <v>1992</v>
      </c>
      <c r="H1468" s="177">
        <v>832.52</v>
      </c>
      <c r="I1468" s="178"/>
      <c r="L1468" s="174"/>
      <c r="M1468" s="179"/>
      <c r="T1468" s="180"/>
      <c r="AT1468" s="175" t="s">
        <v>456</v>
      </c>
      <c r="AU1468" s="175" t="s">
        <v>96</v>
      </c>
      <c r="AV1468" s="173" t="s">
        <v>9</v>
      </c>
      <c r="AW1468" s="173" t="s">
        <v>197</v>
      </c>
      <c r="AX1468" s="173" t="s">
        <v>78</v>
      </c>
      <c r="AY1468" s="175" t="s">
        <v>79</v>
      </c>
    </row>
    <row r="1469" spans="2:65" s="166" customFormat="1">
      <c r="B1469" s="167"/>
      <c r="D1469" s="103" t="s">
        <v>456</v>
      </c>
      <c r="E1469" s="168" t="s">
        <v>17</v>
      </c>
      <c r="F1469" s="169" t="s">
        <v>1976</v>
      </c>
      <c r="H1469" s="168" t="s">
        <v>17</v>
      </c>
      <c r="I1469" s="170"/>
      <c r="L1469" s="167"/>
      <c r="M1469" s="171"/>
      <c r="T1469" s="172"/>
      <c r="AT1469" s="168" t="s">
        <v>456</v>
      </c>
      <c r="AU1469" s="168" t="s">
        <v>96</v>
      </c>
      <c r="AV1469" s="166" t="s">
        <v>82</v>
      </c>
      <c r="AW1469" s="166" t="s">
        <v>197</v>
      </c>
      <c r="AX1469" s="166" t="s">
        <v>78</v>
      </c>
      <c r="AY1469" s="168" t="s">
        <v>79</v>
      </c>
    </row>
    <row r="1470" spans="2:65" s="173" customFormat="1">
      <c r="B1470" s="174"/>
      <c r="D1470" s="103" t="s">
        <v>456</v>
      </c>
      <c r="E1470" s="175" t="s">
        <v>17</v>
      </c>
      <c r="F1470" s="176" t="s">
        <v>1977</v>
      </c>
      <c r="H1470" s="177">
        <v>678.82399999999996</v>
      </c>
      <c r="I1470" s="178"/>
      <c r="L1470" s="174"/>
      <c r="M1470" s="179"/>
      <c r="T1470" s="180"/>
      <c r="AT1470" s="175" t="s">
        <v>456</v>
      </c>
      <c r="AU1470" s="175" t="s">
        <v>96</v>
      </c>
      <c r="AV1470" s="173" t="s">
        <v>9</v>
      </c>
      <c r="AW1470" s="173" t="s">
        <v>197</v>
      </c>
      <c r="AX1470" s="173" t="s">
        <v>78</v>
      </c>
      <c r="AY1470" s="175" t="s">
        <v>79</v>
      </c>
    </row>
    <row r="1471" spans="2:65" s="166" customFormat="1">
      <c r="B1471" s="167"/>
      <c r="D1471" s="103" t="s">
        <v>456</v>
      </c>
      <c r="E1471" s="168" t="s">
        <v>17</v>
      </c>
      <c r="F1471" s="169" t="s">
        <v>1978</v>
      </c>
      <c r="H1471" s="168" t="s">
        <v>17</v>
      </c>
      <c r="I1471" s="170"/>
      <c r="L1471" s="167"/>
      <c r="M1471" s="171"/>
      <c r="T1471" s="172"/>
      <c r="AT1471" s="168" t="s">
        <v>456</v>
      </c>
      <c r="AU1471" s="168" t="s">
        <v>96</v>
      </c>
      <c r="AV1471" s="166" t="s">
        <v>82</v>
      </c>
      <c r="AW1471" s="166" t="s">
        <v>197</v>
      </c>
      <c r="AX1471" s="166" t="s">
        <v>78</v>
      </c>
      <c r="AY1471" s="168" t="s">
        <v>79</v>
      </c>
    </row>
    <row r="1472" spans="2:65" s="173" customFormat="1">
      <c r="B1472" s="174"/>
      <c r="D1472" s="103" t="s">
        <v>456</v>
      </c>
      <c r="E1472" s="175" t="s">
        <v>17</v>
      </c>
      <c r="F1472" s="176" t="s">
        <v>1979</v>
      </c>
      <c r="H1472" s="177">
        <v>262.24400000000003</v>
      </c>
      <c r="I1472" s="178"/>
      <c r="L1472" s="174"/>
      <c r="M1472" s="179"/>
      <c r="T1472" s="180"/>
      <c r="AT1472" s="175" t="s">
        <v>456</v>
      </c>
      <c r="AU1472" s="175" t="s">
        <v>96</v>
      </c>
      <c r="AV1472" s="173" t="s">
        <v>9</v>
      </c>
      <c r="AW1472" s="173" t="s">
        <v>197</v>
      </c>
      <c r="AX1472" s="173" t="s">
        <v>78</v>
      </c>
      <c r="AY1472" s="175" t="s">
        <v>79</v>
      </c>
    </row>
    <row r="1473" spans="2:51" s="166" customFormat="1">
      <c r="B1473" s="167"/>
      <c r="D1473" s="103" t="s">
        <v>456</v>
      </c>
      <c r="E1473" s="168" t="s">
        <v>17</v>
      </c>
      <c r="F1473" s="169" t="s">
        <v>1980</v>
      </c>
      <c r="H1473" s="168" t="s">
        <v>17</v>
      </c>
      <c r="I1473" s="170"/>
      <c r="L1473" s="167"/>
      <c r="M1473" s="171"/>
      <c r="T1473" s="172"/>
      <c r="AT1473" s="168" t="s">
        <v>456</v>
      </c>
      <c r="AU1473" s="168" t="s">
        <v>96</v>
      </c>
      <c r="AV1473" s="166" t="s">
        <v>82</v>
      </c>
      <c r="AW1473" s="166" t="s">
        <v>197</v>
      </c>
      <c r="AX1473" s="166" t="s">
        <v>78</v>
      </c>
      <c r="AY1473" s="168" t="s">
        <v>79</v>
      </c>
    </row>
    <row r="1474" spans="2:51" s="173" customFormat="1">
      <c r="B1474" s="174"/>
      <c r="D1474" s="103" t="s">
        <v>456</v>
      </c>
      <c r="E1474" s="175" t="s">
        <v>17</v>
      </c>
      <c r="F1474" s="176" t="s">
        <v>1981</v>
      </c>
      <c r="H1474" s="177">
        <v>145.691</v>
      </c>
      <c r="I1474" s="178"/>
      <c r="L1474" s="174"/>
      <c r="M1474" s="179"/>
      <c r="T1474" s="180"/>
      <c r="AT1474" s="175" t="s">
        <v>456</v>
      </c>
      <c r="AU1474" s="175" t="s">
        <v>96</v>
      </c>
      <c r="AV1474" s="173" t="s">
        <v>9</v>
      </c>
      <c r="AW1474" s="173" t="s">
        <v>197</v>
      </c>
      <c r="AX1474" s="173" t="s">
        <v>78</v>
      </c>
      <c r="AY1474" s="175" t="s">
        <v>79</v>
      </c>
    </row>
    <row r="1475" spans="2:51" s="166" customFormat="1">
      <c r="B1475" s="167"/>
      <c r="D1475" s="103" t="s">
        <v>456</v>
      </c>
      <c r="E1475" s="168" t="s">
        <v>17</v>
      </c>
      <c r="F1475" s="169" t="s">
        <v>2006</v>
      </c>
      <c r="H1475" s="168" t="s">
        <v>17</v>
      </c>
      <c r="I1475" s="170"/>
      <c r="L1475" s="167"/>
      <c r="M1475" s="171"/>
      <c r="T1475" s="172"/>
      <c r="AT1475" s="168" t="s">
        <v>456</v>
      </c>
      <c r="AU1475" s="168" t="s">
        <v>96</v>
      </c>
      <c r="AV1475" s="166" t="s">
        <v>82</v>
      </c>
      <c r="AW1475" s="166" t="s">
        <v>197</v>
      </c>
      <c r="AX1475" s="166" t="s">
        <v>78</v>
      </c>
      <c r="AY1475" s="168" t="s">
        <v>79</v>
      </c>
    </row>
    <row r="1476" spans="2:51" s="173" customFormat="1">
      <c r="B1476" s="174"/>
      <c r="D1476" s="103" t="s">
        <v>456</v>
      </c>
      <c r="E1476" s="175" t="s">
        <v>17</v>
      </c>
      <c r="F1476" s="176" t="s">
        <v>2007</v>
      </c>
      <c r="H1476" s="177">
        <v>28.818000000000001</v>
      </c>
      <c r="I1476" s="178"/>
      <c r="L1476" s="174"/>
      <c r="M1476" s="179"/>
      <c r="T1476" s="180"/>
      <c r="AT1476" s="175" t="s">
        <v>456</v>
      </c>
      <c r="AU1476" s="175" t="s">
        <v>96</v>
      </c>
      <c r="AV1476" s="173" t="s">
        <v>9</v>
      </c>
      <c r="AW1476" s="173" t="s">
        <v>197</v>
      </c>
      <c r="AX1476" s="173" t="s">
        <v>78</v>
      </c>
      <c r="AY1476" s="175" t="s">
        <v>79</v>
      </c>
    </row>
    <row r="1477" spans="2:51" s="166" customFormat="1">
      <c r="B1477" s="167"/>
      <c r="D1477" s="103" t="s">
        <v>456</v>
      </c>
      <c r="E1477" s="168" t="s">
        <v>17</v>
      </c>
      <c r="F1477" s="169" t="s">
        <v>2008</v>
      </c>
      <c r="H1477" s="168" t="s">
        <v>17</v>
      </c>
      <c r="I1477" s="170"/>
      <c r="L1477" s="167"/>
      <c r="M1477" s="171"/>
      <c r="T1477" s="172"/>
      <c r="AT1477" s="168" t="s">
        <v>456</v>
      </c>
      <c r="AU1477" s="168" t="s">
        <v>96</v>
      </c>
      <c r="AV1477" s="166" t="s">
        <v>82</v>
      </c>
      <c r="AW1477" s="166" t="s">
        <v>197</v>
      </c>
      <c r="AX1477" s="166" t="s">
        <v>78</v>
      </c>
      <c r="AY1477" s="168" t="s">
        <v>79</v>
      </c>
    </row>
    <row r="1478" spans="2:51" s="173" customFormat="1">
      <c r="B1478" s="174"/>
      <c r="D1478" s="103" t="s">
        <v>456</v>
      </c>
      <c r="E1478" s="175" t="s">
        <v>17</v>
      </c>
      <c r="F1478" s="176" t="s">
        <v>2009</v>
      </c>
      <c r="H1478" s="177">
        <v>23.053999999999998</v>
      </c>
      <c r="I1478" s="178"/>
      <c r="L1478" s="174"/>
      <c r="M1478" s="179"/>
      <c r="T1478" s="180"/>
      <c r="AT1478" s="175" t="s">
        <v>456</v>
      </c>
      <c r="AU1478" s="175" t="s">
        <v>96</v>
      </c>
      <c r="AV1478" s="173" t="s">
        <v>9</v>
      </c>
      <c r="AW1478" s="173" t="s">
        <v>197</v>
      </c>
      <c r="AX1478" s="173" t="s">
        <v>78</v>
      </c>
      <c r="AY1478" s="175" t="s">
        <v>79</v>
      </c>
    </row>
    <row r="1479" spans="2:51" s="166" customFormat="1">
      <c r="B1479" s="167"/>
      <c r="D1479" s="103" t="s">
        <v>456</v>
      </c>
      <c r="E1479" s="168" t="s">
        <v>17</v>
      </c>
      <c r="F1479" s="169" t="s">
        <v>1984</v>
      </c>
      <c r="H1479" s="168" t="s">
        <v>17</v>
      </c>
      <c r="I1479" s="170"/>
      <c r="L1479" s="167"/>
      <c r="M1479" s="171"/>
      <c r="T1479" s="172"/>
      <c r="AT1479" s="168" t="s">
        <v>456</v>
      </c>
      <c r="AU1479" s="168" t="s">
        <v>96</v>
      </c>
      <c r="AV1479" s="166" t="s">
        <v>82</v>
      </c>
      <c r="AW1479" s="166" t="s">
        <v>197</v>
      </c>
      <c r="AX1479" s="166" t="s">
        <v>78</v>
      </c>
      <c r="AY1479" s="168" t="s">
        <v>79</v>
      </c>
    </row>
    <row r="1480" spans="2:51" s="173" customFormat="1">
      <c r="B1480" s="174"/>
      <c r="D1480" s="103" t="s">
        <v>456</v>
      </c>
      <c r="E1480" s="175" t="s">
        <v>17</v>
      </c>
      <c r="F1480" s="176" t="s">
        <v>1985</v>
      </c>
      <c r="H1480" s="177">
        <v>31.62</v>
      </c>
      <c r="I1480" s="178"/>
      <c r="L1480" s="174"/>
      <c r="M1480" s="179"/>
      <c r="T1480" s="180"/>
      <c r="AT1480" s="175" t="s">
        <v>456</v>
      </c>
      <c r="AU1480" s="175" t="s">
        <v>96</v>
      </c>
      <c r="AV1480" s="173" t="s">
        <v>9</v>
      </c>
      <c r="AW1480" s="173" t="s">
        <v>197</v>
      </c>
      <c r="AX1480" s="173" t="s">
        <v>78</v>
      </c>
      <c r="AY1480" s="175" t="s">
        <v>79</v>
      </c>
    </row>
    <row r="1481" spans="2:51" s="166" customFormat="1">
      <c r="B1481" s="167"/>
      <c r="D1481" s="103" t="s">
        <v>456</v>
      </c>
      <c r="E1481" s="168" t="s">
        <v>17</v>
      </c>
      <c r="F1481" s="169" t="s">
        <v>2019</v>
      </c>
      <c r="H1481" s="168" t="s">
        <v>17</v>
      </c>
      <c r="I1481" s="170"/>
      <c r="L1481" s="167"/>
      <c r="M1481" s="171"/>
      <c r="T1481" s="172"/>
      <c r="AT1481" s="168" t="s">
        <v>456</v>
      </c>
      <c r="AU1481" s="168" t="s">
        <v>96</v>
      </c>
      <c r="AV1481" s="166" t="s">
        <v>82</v>
      </c>
      <c r="AW1481" s="166" t="s">
        <v>197</v>
      </c>
      <c r="AX1481" s="166" t="s">
        <v>78</v>
      </c>
      <c r="AY1481" s="168" t="s">
        <v>79</v>
      </c>
    </row>
    <row r="1482" spans="2:51" s="173" customFormat="1">
      <c r="B1482" s="174"/>
      <c r="D1482" s="103" t="s">
        <v>456</v>
      </c>
      <c r="E1482" s="175" t="s">
        <v>17</v>
      </c>
      <c r="F1482" s="176" t="s">
        <v>2020</v>
      </c>
      <c r="H1482" s="177">
        <v>125.839</v>
      </c>
      <c r="I1482" s="178"/>
      <c r="L1482" s="174"/>
      <c r="M1482" s="179"/>
      <c r="T1482" s="180"/>
      <c r="AT1482" s="175" t="s">
        <v>456</v>
      </c>
      <c r="AU1482" s="175" t="s">
        <v>96</v>
      </c>
      <c r="AV1482" s="173" t="s">
        <v>9</v>
      </c>
      <c r="AW1482" s="173" t="s">
        <v>197</v>
      </c>
      <c r="AX1482" s="173" t="s">
        <v>78</v>
      </c>
      <c r="AY1482" s="175" t="s">
        <v>79</v>
      </c>
    </row>
    <row r="1483" spans="2:51" s="166" customFormat="1">
      <c r="B1483" s="167"/>
      <c r="D1483" s="103" t="s">
        <v>456</v>
      </c>
      <c r="E1483" s="168" t="s">
        <v>17</v>
      </c>
      <c r="F1483" s="169" t="s">
        <v>2010</v>
      </c>
      <c r="H1483" s="168" t="s">
        <v>17</v>
      </c>
      <c r="I1483" s="170"/>
      <c r="L1483" s="167"/>
      <c r="M1483" s="171"/>
      <c r="T1483" s="172"/>
      <c r="AT1483" s="168" t="s">
        <v>456</v>
      </c>
      <c r="AU1483" s="168" t="s">
        <v>96</v>
      </c>
      <c r="AV1483" s="166" t="s">
        <v>82</v>
      </c>
      <c r="AW1483" s="166" t="s">
        <v>197</v>
      </c>
      <c r="AX1483" s="166" t="s">
        <v>78</v>
      </c>
      <c r="AY1483" s="168" t="s">
        <v>79</v>
      </c>
    </row>
    <row r="1484" spans="2:51" s="173" customFormat="1">
      <c r="B1484" s="174"/>
      <c r="D1484" s="103" t="s">
        <v>456</v>
      </c>
      <c r="E1484" s="175" t="s">
        <v>17</v>
      </c>
      <c r="F1484" s="176" t="s">
        <v>2011</v>
      </c>
      <c r="H1484" s="177">
        <v>48.03</v>
      </c>
      <c r="I1484" s="178"/>
      <c r="L1484" s="174"/>
      <c r="M1484" s="179"/>
      <c r="T1484" s="180"/>
      <c r="AT1484" s="175" t="s">
        <v>456</v>
      </c>
      <c r="AU1484" s="175" t="s">
        <v>96</v>
      </c>
      <c r="AV1484" s="173" t="s">
        <v>9</v>
      </c>
      <c r="AW1484" s="173" t="s">
        <v>197</v>
      </c>
      <c r="AX1484" s="173" t="s">
        <v>78</v>
      </c>
      <c r="AY1484" s="175" t="s">
        <v>79</v>
      </c>
    </row>
    <row r="1485" spans="2:51" s="166" customFormat="1">
      <c r="B1485" s="167"/>
      <c r="D1485" s="103" t="s">
        <v>456</v>
      </c>
      <c r="E1485" s="168" t="s">
        <v>17</v>
      </c>
      <c r="F1485" s="169" t="s">
        <v>1993</v>
      </c>
      <c r="H1485" s="168" t="s">
        <v>17</v>
      </c>
      <c r="I1485" s="170"/>
      <c r="L1485" s="167"/>
      <c r="M1485" s="171"/>
      <c r="T1485" s="172"/>
      <c r="AT1485" s="168" t="s">
        <v>456</v>
      </c>
      <c r="AU1485" s="168" t="s">
        <v>96</v>
      </c>
      <c r="AV1485" s="166" t="s">
        <v>82</v>
      </c>
      <c r="AW1485" s="166" t="s">
        <v>197</v>
      </c>
      <c r="AX1485" s="166" t="s">
        <v>78</v>
      </c>
      <c r="AY1485" s="168" t="s">
        <v>79</v>
      </c>
    </row>
    <row r="1486" spans="2:51" s="173" customFormat="1">
      <c r="B1486" s="174"/>
      <c r="D1486" s="103" t="s">
        <v>456</v>
      </c>
      <c r="E1486" s="175" t="s">
        <v>17</v>
      </c>
      <c r="F1486" s="176" t="s">
        <v>1994</v>
      </c>
      <c r="H1486" s="177">
        <v>12.167999999999999</v>
      </c>
      <c r="I1486" s="178"/>
      <c r="L1486" s="174"/>
      <c r="M1486" s="179"/>
      <c r="T1486" s="180"/>
      <c r="AT1486" s="175" t="s">
        <v>456</v>
      </c>
      <c r="AU1486" s="175" t="s">
        <v>96</v>
      </c>
      <c r="AV1486" s="173" t="s">
        <v>9</v>
      </c>
      <c r="AW1486" s="173" t="s">
        <v>197</v>
      </c>
      <c r="AX1486" s="173" t="s">
        <v>78</v>
      </c>
      <c r="AY1486" s="175" t="s">
        <v>79</v>
      </c>
    </row>
    <row r="1487" spans="2:51" s="181" customFormat="1">
      <c r="B1487" s="182"/>
      <c r="D1487" s="103" t="s">
        <v>456</v>
      </c>
      <c r="E1487" s="183" t="s">
        <v>17</v>
      </c>
      <c r="F1487" s="184" t="s">
        <v>491</v>
      </c>
      <c r="H1487" s="185">
        <v>13447.04</v>
      </c>
      <c r="I1487" s="186"/>
      <c r="L1487" s="182"/>
      <c r="M1487" s="187"/>
      <c r="T1487" s="188"/>
      <c r="AT1487" s="183" t="s">
        <v>456</v>
      </c>
      <c r="AU1487" s="183" t="s">
        <v>96</v>
      </c>
      <c r="AV1487" s="181" t="s">
        <v>103</v>
      </c>
      <c r="AW1487" s="181" t="s">
        <v>197</v>
      </c>
      <c r="AX1487" s="181" t="s">
        <v>82</v>
      </c>
      <c r="AY1487" s="183" t="s">
        <v>79</v>
      </c>
    </row>
    <row r="1488" spans="2:51" s="173" customFormat="1">
      <c r="B1488" s="174"/>
      <c r="D1488" s="103" t="s">
        <v>456</v>
      </c>
      <c r="F1488" s="176" t="s">
        <v>2027</v>
      </c>
      <c r="H1488" s="177">
        <v>15.464</v>
      </c>
      <c r="I1488" s="178"/>
      <c r="L1488" s="174"/>
      <c r="M1488" s="179"/>
      <c r="T1488" s="180"/>
      <c r="AT1488" s="175" t="s">
        <v>456</v>
      </c>
      <c r="AU1488" s="175" t="s">
        <v>96</v>
      </c>
      <c r="AV1488" s="173" t="s">
        <v>9</v>
      </c>
      <c r="AW1488" s="173" t="s">
        <v>12</v>
      </c>
      <c r="AX1488" s="173" t="s">
        <v>82</v>
      </c>
      <c r="AY1488" s="175" t="s">
        <v>79</v>
      </c>
    </row>
    <row r="1489" spans="2:65" s="18" customFormat="1" ht="21.75" customHeight="1">
      <c r="B1489" s="19"/>
      <c r="C1489" s="189" t="s">
        <v>2028</v>
      </c>
      <c r="D1489" s="189" t="s">
        <v>684</v>
      </c>
      <c r="E1489" s="190" t="s">
        <v>2029</v>
      </c>
      <c r="F1489" s="191" t="s">
        <v>2030</v>
      </c>
      <c r="G1489" s="192" t="s">
        <v>495</v>
      </c>
      <c r="H1489" s="193">
        <v>3.26</v>
      </c>
      <c r="I1489" s="194"/>
      <c r="J1489" s="195">
        <f>ROUND(I1489*H1489,2)</f>
        <v>0</v>
      </c>
      <c r="K1489" s="191" t="s">
        <v>453</v>
      </c>
      <c r="L1489" s="196"/>
      <c r="M1489" s="197" t="s">
        <v>17</v>
      </c>
      <c r="N1489" s="198" t="s">
        <v>35</v>
      </c>
      <c r="P1489" s="99">
        <f>O1489*H1489</f>
        <v>0</v>
      </c>
      <c r="Q1489" s="99">
        <v>1</v>
      </c>
      <c r="R1489" s="99">
        <f>Q1489*H1489</f>
        <v>3.26</v>
      </c>
      <c r="S1489" s="99">
        <v>0</v>
      </c>
      <c r="T1489" s="100">
        <f>S1489*H1489</f>
        <v>0</v>
      </c>
      <c r="AR1489" s="101" t="s">
        <v>653</v>
      </c>
      <c r="AT1489" s="101" t="s">
        <v>684</v>
      </c>
      <c r="AU1489" s="101" t="s">
        <v>96</v>
      </c>
      <c r="AY1489" s="11" t="s">
        <v>79</v>
      </c>
      <c r="BE1489" s="102">
        <f>IF(N1489="základní",J1489,0)</f>
        <v>0</v>
      </c>
      <c r="BF1489" s="102">
        <f>IF(N1489="snížená",J1489,0)</f>
        <v>0</v>
      </c>
      <c r="BG1489" s="102">
        <f>IF(N1489="zákl. přenesená",J1489,0)</f>
        <v>0</v>
      </c>
      <c r="BH1489" s="102">
        <f>IF(N1489="sníž. přenesená",J1489,0)</f>
        <v>0</v>
      </c>
      <c r="BI1489" s="102">
        <f>IF(N1489="nulová",J1489,0)</f>
        <v>0</v>
      </c>
      <c r="BJ1489" s="11" t="s">
        <v>82</v>
      </c>
      <c r="BK1489" s="102">
        <f>ROUND(I1489*H1489,2)</f>
        <v>0</v>
      </c>
      <c r="BL1489" s="11" t="s">
        <v>155</v>
      </c>
      <c r="BM1489" s="101" t="s">
        <v>2031</v>
      </c>
    </row>
    <row r="1490" spans="2:65" s="18" customFormat="1">
      <c r="B1490" s="19"/>
      <c r="D1490" s="103" t="s">
        <v>89</v>
      </c>
      <c r="F1490" s="104" t="s">
        <v>2030</v>
      </c>
      <c r="I1490" s="105"/>
      <c r="L1490" s="19"/>
      <c r="M1490" s="106"/>
      <c r="T1490" s="107"/>
      <c r="AT1490" s="11" t="s">
        <v>89</v>
      </c>
      <c r="AU1490" s="11" t="s">
        <v>96</v>
      </c>
    </row>
    <row r="1491" spans="2:65" s="18" customFormat="1" ht="19.5">
      <c r="B1491" s="19"/>
      <c r="D1491" s="103" t="s">
        <v>90</v>
      </c>
      <c r="F1491" s="108" t="s">
        <v>2032</v>
      </c>
      <c r="I1491" s="105"/>
      <c r="L1491" s="19"/>
      <c r="M1491" s="106"/>
      <c r="T1491" s="107"/>
      <c r="AT1491" s="11" t="s">
        <v>90</v>
      </c>
      <c r="AU1491" s="11" t="s">
        <v>96</v>
      </c>
    </row>
    <row r="1492" spans="2:65" s="166" customFormat="1">
      <c r="B1492" s="167"/>
      <c r="D1492" s="103" t="s">
        <v>456</v>
      </c>
      <c r="E1492" s="168" t="s">
        <v>17</v>
      </c>
      <c r="F1492" s="169" t="s">
        <v>2000</v>
      </c>
      <c r="H1492" s="168" t="s">
        <v>17</v>
      </c>
      <c r="I1492" s="170"/>
      <c r="L1492" s="167"/>
      <c r="M1492" s="171"/>
      <c r="T1492" s="172"/>
      <c r="AT1492" s="168" t="s">
        <v>456</v>
      </c>
      <c r="AU1492" s="168" t="s">
        <v>96</v>
      </c>
      <c r="AV1492" s="166" t="s">
        <v>82</v>
      </c>
      <c r="AW1492" s="166" t="s">
        <v>197</v>
      </c>
      <c r="AX1492" s="166" t="s">
        <v>78</v>
      </c>
      <c r="AY1492" s="168" t="s">
        <v>79</v>
      </c>
    </row>
    <row r="1493" spans="2:65" s="173" customFormat="1">
      <c r="B1493" s="174"/>
      <c r="D1493" s="103" t="s">
        <v>456</v>
      </c>
      <c r="E1493" s="175" t="s">
        <v>17</v>
      </c>
      <c r="F1493" s="176" t="s">
        <v>2001</v>
      </c>
      <c r="H1493" s="177">
        <v>2709.9940000000001</v>
      </c>
      <c r="I1493" s="178"/>
      <c r="L1493" s="174"/>
      <c r="M1493" s="179"/>
      <c r="T1493" s="180"/>
      <c r="AT1493" s="175" t="s">
        <v>456</v>
      </c>
      <c r="AU1493" s="175" t="s">
        <v>96</v>
      </c>
      <c r="AV1493" s="173" t="s">
        <v>9</v>
      </c>
      <c r="AW1493" s="173" t="s">
        <v>197</v>
      </c>
      <c r="AX1493" s="173" t="s">
        <v>78</v>
      </c>
      <c r="AY1493" s="175" t="s">
        <v>79</v>
      </c>
    </row>
    <row r="1494" spans="2:65" s="166" customFormat="1">
      <c r="B1494" s="167"/>
      <c r="D1494" s="103" t="s">
        <v>456</v>
      </c>
      <c r="E1494" s="168" t="s">
        <v>17</v>
      </c>
      <c r="F1494" s="169" t="s">
        <v>2004</v>
      </c>
      <c r="H1494" s="168" t="s">
        <v>17</v>
      </c>
      <c r="I1494" s="170"/>
      <c r="L1494" s="167"/>
      <c r="M1494" s="171"/>
      <c r="T1494" s="172"/>
      <c r="AT1494" s="168" t="s">
        <v>456</v>
      </c>
      <c r="AU1494" s="168" t="s">
        <v>96</v>
      </c>
      <c r="AV1494" s="166" t="s">
        <v>82</v>
      </c>
      <c r="AW1494" s="166" t="s">
        <v>197</v>
      </c>
      <c r="AX1494" s="166" t="s">
        <v>78</v>
      </c>
      <c r="AY1494" s="168" t="s">
        <v>79</v>
      </c>
    </row>
    <row r="1495" spans="2:65" s="173" customFormat="1">
      <c r="B1495" s="174"/>
      <c r="D1495" s="103" t="s">
        <v>456</v>
      </c>
      <c r="E1495" s="175" t="s">
        <v>17</v>
      </c>
      <c r="F1495" s="176" t="s">
        <v>2005</v>
      </c>
      <c r="H1495" s="177">
        <v>91.454999999999998</v>
      </c>
      <c r="I1495" s="178"/>
      <c r="L1495" s="174"/>
      <c r="M1495" s="179"/>
      <c r="T1495" s="180"/>
      <c r="AT1495" s="175" t="s">
        <v>456</v>
      </c>
      <c r="AU1495" s="175" t="s">
        <v>96</v>
      </c>
      <c r="AV1495" s="173" t="s">
        <v>9</v>
      </c>
      <c r="AW1495" s="173" t="s">
        <v>197</v>
      </c>
      <c r="AX1495" s="173" t="s">
        <v>78</v>
      </c>
      <c r="AY1495" s="175" t="s">
        <v>79</v>
      </c>
    </row>
    <row r="1496" spans="2:65" s="166" customFormat="1">
      <c r="B1496" s="167"/>
      <c r="D1496" s="103" t="s">
        <v>456</v>
      </c>
      <c r="E1496" s="168" t="s">
        <v>17</v>
      </c>
      <c r="F1496" s="169" t="s">
        <v>1982</v>
      </c>
      <c r="H1496" s="168" t="s">
        <v>17</v>
      </c>
      <c r="I1496" s="170"/>
      <c r="L1496" s="167"/>
      <c r="M1496" s="171"/>
      <c r="T1496" s="172"/>
      <c r="AT1496" s="168" t="s">
        <v>456</v>
      </c>
      <c r="AU1496" s="168" t="s">
        <v>96</v>
      </c>
      <c r="AV1496" s="166" t="s">
        <v>82</v>
      </c>
      <c r="AW1496" s="166" t="s">
        <v>197</v>
      </c>
      <c r="AX1496" s="166" t="s">
        <v>78</v>
      </c>
      <c r="AY1496" s="168" t="s">
        <v>79</v>
      </c>
    </row>
    <row r="1497" spans="2:65" s="173" customFormat="1">
      <c r="B1497" s="174"/>
      <c r="D1497" s="103" t="s">
        <v>456</v>
      </c>
      <c r="E1497" s="175" t="s">
        <v>17</v>
      </c>
      <c r="F1497" s="176" t="s">
        <v>1983</v>
      </c>
      <c r="H1497" s="177">
        <v>33.192</v>
      </c>
      <c r="I1497" s="178"/>
      <c r="L1497" s="174"/>
      <c r="M1497" s="179"/>
      <c r="T1497" s="180"/>
      <c r="AT1497" s="175" t="s">
        <v>456</v>
      </c>
      <c r="AU1497" s="175" t="s">
        <v>96</v>
      </c>
      <c r="AV1497" s="173" t="s">
        <v>9</v>
      </c>
      <c r="AW1497" s="173" t="s">
        <v>197</v>
      </c>
      <c r="AX1497" s="173" t="s">
        <v>78</v>
      </c>
      <c r="AY1497" s="175" t="s">
        <v>79</v>
      </c>
    </row>
    <row r="1498" spans="2:65" s="181" customFormat="1">
      <c r="B1498" s="182"/>
      <c r="D1498" s="103" t="s">
        <v>456</v>
      </c>
      <c r="E1498" s="183" t="s">
        <v>17</v>
      </c>
      <c r="F1498" s="184" t="s">
        <v>491</v>
      </c>
      <c r="H1498" s="185">
        <v>2834.6410000000001</v>
      </c>
      <c r="I1498" s="186"/>
      <c r="L1498" s="182"/>
      <c r="M1498" s="187"/>
      <c r="T1498" s="188"/>
      <c r="AT1498" s="183" t="s">
        <v>456</v>
      </c>
      <c r="AU1498" s="183" t="s">
        <v>96</v>
      </c>
      <c r="AV1498" s="181" t="s">
        <v>103</v>
      </c>
      <c r="AW1498" s="181" t="s">
        <v>197</v>
      </c>
      <c r="AX1498" s="181" t="s">
        <v>82</v>
      </c>
      <c r="AY1498" s="183" t="s">
        <v>79</v>
      </c>
    </row>
    <row r="1499" spans="2:65" s="173" customFormat="1">
      <c r="B1499" s="174"/>
      <c r="D1499" s="103" t="s">
        <v>456</v>
      </c>
      <c r="F1499" s="176" t="s">
        <v>2033</v>
      </c>
      <c r="H1499" s="177">
        <v>3.26</v>
      </c>
      <c r="I1499" s="178"/>
      <c r="L1499" s="174"/>
      <c r="M1499" s="179"/>
      <c r="T1499" s="180"/>
      <c r="AT1499" s="175" t="s">
        <v>456</v>
      </c>
      <c r="AU1499" s="175" t="s">
        <v>96</v>
      </c>
      <c r="AV1499" s="173" t="s">
        <v>9</v>
      </c>
      <c r="AW1499" s="173" t="s">
        <v>12</v>
      </c>
      <c r="AX1499" s="173" t="s">
        <v>82</v>
      </c>
      <c r="AY1499" s="175" t="s">
        <v>79</v>
      </c>
    </row>
    <row r="1500" spans="2:65" s="18" customFormat="1" ht="33" customHeight="1">
      <c r="B1500" s="19"/>
      <c r="C1500" s="90" t="s">
        <v>2034</v>
      </c>
      <c r="D1500" s="90" t="s">
        <v>83</v>
      </c>
      <c r="E1500" s="91" t="s">
        <v>1969</v>
      </c>
      <c r="F1500" s="92" t="s">
        <v>2035</v>
      </c>
      <c r="G1500" s="93" t="s">
        <v>604</v>
      </c>
      <c r="H1500" s="94">
        <v>16286.01</v>
      </c>
      <c r="I1500" s="95"/>
      <c r="J1500" s="96">
        <f>ROUND(I1500*H1500,2)</f>
        <v>0</v>
      </c>
      <c r="K1500" s="92" t="s">
        <v>17</v>
      </c>
      <c r="L1500" s="19"/>
      <c r="M1500" s="97" t="s">
        <v>17</v>
      </c>
      <c r="N1500" s="98" t="s">
        <v>35</v>
      </c>
      <c r="P1500" s="99">
        <f>O1500*H1500</f>
        <v>0</v>
      </c>
      <c r="Q1500" s="99">
        <v>5.0000000000000002E-5</v>
      </c>
      <c r="R1500" s="99">
        <f>Q1500*H1500</f>
        <v>0.81430050000000009</v>
      </c>
      <c r="S1500" s="99">
        <v>0</v>
      </c>
      <c r="T1500" s="100">
        <f>S1500*H1500</f>
        <v>0</v>
      </c>
      <c r="AR1500" s="101" t="s">
        <v>155</v>
      </c>
      <c r="AT1500" s="101" t="s">
        <v>83</v>
      </c>
      <c r="AU1500" s="101" t="s">
        <v>96</v>
      </c>
      <c r="AY1500" s="11" t="s">
        <v>79</v>
      </c>
      <c r="BE1500" s="102">
        <f>IF(N1500="základní",J1500,0)</f>
        <v>0</v>
      </c>
      <c r="BF1500" s="102">
        <f>IF(N1500="snížená",J1500,0)</f>
        <v>0</v>
      </c>
      <c r="BG1500" s="102">
        <f>IF(N1500="zákl. přenesená",J1500,0)</f>
        <v>0</v>
      </c>
      <c r="BH1500" s="102">
        <f>IF(N1500="sníž. přenesená",J1500,0)</f>
        <v>0</v>
      </c>
      <c r="BI1500" s="102">
        <f>IF(N1500="nulová",J1500,0)</f>
        <v>0</v>
      </c>
      <c r="BJ1500" s="11" t="s">
        <v>82</v>
      </c>
      <c r="BK1500" s="102">
        <f>ROUND(I1500*H1500,2)</f>
        <v>0</v>
      </c>
      <c r="BL1500" s="11" t="s">
        <v>155</v>
      </c>
      <c r="BM1500" s="101" t="s">
        <v>2036</v>
      </c>
    </row>
    <row r="1501" spans="2:65" s="18" customFormat="1" ht="19.5">
      <c r="B1501" s="19"/>
      <c r="D1501" s="103" t="s">
        <v>89</v>
      </c>
      <c r="F1501" s="104" t="s">
        <v>2035</v>
      </c>
      <c r="I1501" s="105"/>
      <c r="L1501" s="19"/>
      <c r="M1501" s="106"/>
      <c r="T1501" s="107"/>
      <c r="AT1501" s="11" t="s">
        <v>89</v>
      </c>
      <c r="AU1501" s="11" t="s">
        <v>96</v>
      </c>
    </row>
    <row r="1502" spans="2:65" s="77" customFormat="1" ht="20.85" customHeight="1">
      <c r="B1502" s="78"/>
      <c r="D1502" s="79" t="s">
        <v>74</v>
      </c>
      <c r="E1502" s="88" t="s">
        <v>2037</v>
      </c>
      <c r="F1502" s="88" t="s">
        <v>2038</v>
      </c>
      <c r="I1502" s="81"/>
      <c r="J1502" s="89">
        <f>BK1502</f>
        <v>0</v>
      </c>
      <c r="L1502" s="78"/>
      <c r="M1502" s="83"/>
      <c r="P1502" s="84">
        <f>SUM(P1503:P1564)</f>
        <v>0</v>
      </c>
      <c r="R1502" s="84">
        <f>SUM(R1503:R1564)</f>
        <v>13.245857000000003</v>
      </c>
      <c r="T1502" s="85">
        <f>SUM(T1503:T1564)</f>
        <v>0</v>
      </c>
      <c r="AR1502" s="79" t="s">
        <v>9</v>
      </c>
      <c r="AT1502" s="86" t="s">
        <v>74</v>
      </c>
      <c r="AU1502" s="86" t="s">
        <v>9</v>
      </c>
      <c r="AY1502" s="79" t="s">
        <v>79</v>
      </c>
      <c r="BK1502" s="87">
        <f>SUM(BK1503:BK1564)</f>
        <v>0</v>
      </c>
    </row>
    <row r="1503" spans="2:65" s="18" customFormat="1" ht="33" customHeight="1">
      <c r="B1503" s="19"/>
      <c r="C1503" s="90" t="s">
        <v>2039</v>
      </c>
      <c r="D1503" s="90" t="s">
        <v>83</v>
      </c>
      <c r="E1503" s="91" t="s">
        <v>2040</v>
      </c>
      <c r="F1503" s="92" t="s">
        <v>2041</v>
      </c>
      <c r="G1503" s="93" t="s">
        <v>808</v>
      </c>
      <c r="H1503" s="94">
        <v>1</v>
      </c>
      <c r="I1503" s="95"/>
      <c r="J1503" s="96">
        <f>ROUND(I1503*H1503,2)</f>
        <v>0</v>
      </c>
      <c r="K1503" s="92" t="s">
        <v>17</v>
      </c>
      <c r="L1503" s="19"/>
      <c r="M1503" s="97" t="s">
        <v>17</v>
      </c>
      <c r="N1503" s="98" t="s">
        <v>35</v>
      </c>
      <c r="P1503" s="99">
        <f>O1503*H1503</f>
        <v>0</v>
      </c>
      <c r="Q1503" s="99">
        <v>0.05</v>
      </c>
      <c r="R1503" s="99">
        <f>Q1503*H1503</f>
        <v>0.05</v>
      </c>
      <c r="S1503" s="99">
        <v>0</v>
      </c>
      <c r="T1503" s="100">
        <f>S1503*H1503</f>
        <v>0</v>
      </c>
      <c r="AR1503" s="101" t="s">
        <v>155</v>
      </c>
      <c r="AT1503" s="101" t="s">
        <v>83</v>
      </c>
      <c r="AU1503" s="101" t="s">
        <v>96</v>
      </c>
      <c r="AY1503" s="11" t="s">
        <v>79</v>
      </c>
      <c r="BE1503" s="102">
        <f>IF(N1503="základní",J1503,0)</f>
        <v>0</v>
      </c>
      <c r="BF1503" s="102">
        <f>IF(N1503="snížená",J1503,0)</f>
        <v>0</v>
      </c>
      <c r="BG1503" s="102">
        <f>IF(N1503="zákl. přenesená",J1503,0)</f>
        <v>0</v>
      </c>
      <c r="BH1503" s="102">
        <f>IF(N1503="sníž. přenesená",J1503,0)</f>
        <v>0</v>
      </c>
      <c r="BI1503" s="102">
        <f>IF(N1503="nulová",J1503,0)</f>
        <v>0</v>
      </c>
      <c r="BJ1503" s="11" t="s">
        <v>82</v>
      </c>
      <c r="BK1503" s="102">
        <f>ROUND(I1503*H1503,2)</f>
        <v>0</v>
      </c>
      <c r="BL1503" s="11" t="s">
        <v>155</v>
      </c>
      <c r="BM1503" s="101" t="s">
        <v>2042</v>
      </c>
    </row>
    <row r="1504" spans="2:65" s="18" customFormat="1" ht="29.25">
      <c r="B1504" s="19"/>
      <c r="D1504" s="103" t="s">
        <v>89</v>
      </c>
      <c r="F1504" s="104" t="s">
        <v>2043</v>
      </c>
      <c r="I1504" s="105"/>
      <c r="L1504" s="19"/>
      <c r="M1504" s="106"/>
      <c r="T1504" s="107"/>
      <c r="AT1504" s="11" t="s">
        <v>89</v>
      </c>
      <c r="AU1504" s="11" t="s">
        <v>96</v>
      </c>
    </row>
    <row r="1505" spans="2:65" s="18" customFormat="1" ht="19.5">
      <c r="B1505" s="19"/>
      <c r="D1505" s="103" t="s">
        <v>90</v>
      </c>
      <c r="F1505" s="108" t="s">
        <v>2044</v>
      </c>
      <c r="I1505" s="105"/>
      <c r="L1505" s="19"/>
      <c r="M1505" s="106"/>
      <c r="T1505" s="107"/>
      <c r="AT1505" s="11" t="s">
        <v>90</v>
      </c>
      <c r="AU1505" s="11" t="s">
        <v>96</v>
      </c>
    </row>
    <row r="1506" spans="2:65" s="18" customFormat="1" ht="37.9" customHeight="1">
      <c r="B1506" s="19"/>
      <c r="C1506" s="90" t="s">
        <v>2045</v>
      </c>
      <c r="D1506" s="90" t="s">
        <v>83</v>
      </c>
      <c r="E1506" s="91" t="s">
        <v>2046</v>
      </c>
      <c r="F1506" s="92" t="s">
        <v>2047</v>
      </c>
      <c r="G1506" s="93" t="s">
        <v>808</v>
      </c>
      <c r="H1506" s="94">
        <v>86</v>
      </c>
      <c r="I1506" s="95"/>
      <c r="J1506" s="96">
        <f>ROUND(I1506*H1506,2)</f>
        <v>0</v>
      </c>
      <c r="K1506" s="92" t="s">
        <v>17</v>
      </c>
      <c r="L1506" s="19"/>
      <c r="M1506" s="97" t="s">
        <v>17</v>
      </c>
      <c r="N1506" s="98" t="s">
        <v>35</v>
      </c>
      <c r="P1506" s="99">
        <f>O1506*H1506</f>
        <v>0</v>
      </c>
      <c r="Q1506" s="99">
        <v>0.05</v>
      </c>
      <c r="R1506" s="99">
        <f>Q1506*H1506</f>
        <v>4.3</v>
      </c>
      <c r="S1506" s="99">
        <v>0</v>
      </c>
      <c r="T1506" s="100">
        <f>S1506*H1506</f>
        <v>0</v>
      </c>
      <c r="AR1506" s="101" t="s">
        <v>155</v>
      </c>
      <c r="AT1506" s="101" t="s">
        <v>83</v>
      </c>
      <c r="AU1506" s="101" t="s">
        <v>96</v>
      </c>
      <c r="AY1506" s="11" t="s">
        <v>79</v>
      </c>
      <c r="BE1506" s="102">
        <f>IF(N1506="základní",J1506,0)</f>
        <v>0</v>
      </c>
      <c r="BF1506" s="102">
        <f>IF(N1506="snížená",J1506,0)</f>
        <v>0</v>
      </c>
      <c r="BG1506" s="102">
        <f>IF(N1506="zákl. přenesená",J1506,0)</f>
        <v>0</v>
      </c>
      <c r="BH1506" s="102">
        <f>IF(N1506="sníž. přenesená",J1506,0)</f>
        <v>0</v>
      </c>
      <c r="BI1506" s="102">
        <f>IF(N1506="nulová",J1506,0)</f>
        <v>0</v>
      </c>
      <c r="BJ1506" s="11" t="s">
        <v>82</v>
      </c>
      <c r="BK1506" s="102">
        <f>ROUND(I1506*H1506,2)</f>
        <v>0</v>
      </c>
      <c r="BL1506" s="11" t="s">
        <v>155</v>
      </c>
      <c r="BM1506" s="101" t="s">
        <v>2048</v>
      </c>
    </row>
    <row r="1507" spans="2:65" s="18" customFormat="1" ht="19.5">
      <c r="B1507" s="19"/>
      <c r="D1507" s="103" t="s">
        <v>89</v>
      </c>
      <c r="F1507" s="104" t="s">
        <v>2049</v>
      </c>
      <c r="I1507" s="105"/>
      <c r="L1507" s="19"/>
      <c r="M1507" s="106"/>
      <c r="T1507" s="107"/>
      <c r="AT1507" s="11" t="s">
        <v>89</v>
      </c>
      <c r="AU1507" s="11" t="s">
        <v>96</v>
      </c>
    </row>
    <row r="1508" spans="2:65" s="18" customFormat="1" ht="19.5">
      <c r="B1508" s="19"/>
      <c r="D1508" s="103" t="s">
        <v>90</v>
      </c>
      <c r="F1508" s="108" t="s">
        <v>2044</v>
      </c>
      <c r="I1508" s="105"/>
      <c r="L1508" s="19"/>
      <c r="M1508" s="106"/>
      <c r="T1508" s="107"/>
      <c r="AT1508" s="11" t="s">
        <v>90</v>
      </c>
      <c r="AU1508" s="11" t="s">
        <v>96</v>
      </c>
    </row>
    <row r="1509" spans="2:65" s="18" customFormat="1" ht="33" customHeight="1">
      <c r="B1509" s="19"/>
      <c r="C1509" s="90" t="s">
        <v>2050</v>
      </c>
      <c r="D1509" s="90" t="s">
        <v>83</v>
      </c>
      <c r="E1509" s="91" t="s">
        <v>2051</v>
      </c>
      <c r="F1509" s="92" t="s">
        <v>2052</v>
      </c>
      <c r="G1509" s="93" t="s">
        <v>808</v>
      </c>
      <c r="H1509" s="94">
        <v>6</v>
      </c>
      <c r="I1509" s="95"/>
      <c r="J1509" s="96">
        <f>ROUND(I1509*H1509,2)</f>
        <v>0</v>
      </c>
      <c r="K1509" s="92" t="s">
        <v>17</v>
      </c>
      <c r="L1509" s="19"/>
      <c r="M1509" s="97" t="s">
        <v>17</v>
      </c>
      <c r="N1509" s="98" t="s">
        <v>35</v>
      </c>
      <c r="P1509" s="99">
        <f>O1509*H1509</f>
        <v>0</v>
      </c>
      <c r="Q1509" s="99">
        <v>0.05</v>
      </c>
      <c r="R1509" s="99">
        <f>Q1509*H1509</f>
        <v>0.30000000000000004</v>
      </c>
      <c r="S1509" s="99">
        <v>0</v>
      </c>
      <c r="T1509" s="100">
        <f>S1509*H1509</f>
        <v>0</v>
      </c>
      <c r="AR1509" s="101" t="s">
        <v>155</v>
      </c>
      <c r="AT1509" s="101" t="s">
        <v>83</v>
      </c>
      <c r="AU1509" s="101" t="s">
        <v>96</v>
      </c>
      <c r="AY1509" s="11" t="s">
        <v>79</v>
      </c>
      <c r="BE1509" s="102">
        <f>IF(N1509="základní",J1509,0)</f>
        <v>0</v>
      </c>
      <c r="BF1509" s="102">
        <f>IF(N1509="snížená",J1509,0)</f>
        <v>0</v>
      </c>
      <c r="BG1509" s="102">
        <f>IF(N1509="zákl. přenesená",J1509,0)</f>
        <v>0</v>
      </c>
      <c r="BH1509" s="102">
        <f>IF(N1509="sníž. přenesená",J1509,0)</f>
        <v>0</v>
      </c>
      <c r="BI1509" s="102">
        <f>IF(N1509="nulová",J1509,0)</f>
        <v>0</v>
      </c>
      <c r="BJ1509" s="11" t="s">
        <v>82</v>
      </c>
      <c r="BK1509" s="102">
        <f>ROUND(I1509*H1509,2)</f>
        <v>0</v>
      </c>
      <c r="BL1509" s="11" t="s">
        <v>155</v>
      </c>
      <c r="BM1509" s="101" t="s">
        <v>2053</v>
      </c>
    </row>
    <row r="1510" spans="2:65" s="18" customFormat="1" ht="29.25">
      <c r="B1510" s="19"/>
      <c r="D1510" s="103" t="s">
        <v>89</v>
      </c>
      <c r="F1510" s="104" t="s">
        <v>2054</v>
      </c>
      <c r="I1510" s="105"/>
      <c r="L1510" s="19"/>
      <c r="M1510" s="106"/>
      <c r="T1510" s="107"/>
      <c r="AT1510" s="11" t="s">
        <v>89</v>
      </c>
      <c r="AU1510" s="11" t="s">
        <v>96</v>
      </c>
    </row>
    <row r="1511" spans="2:65" s="18" customFormat="1" ht="19.5">
      <c r="B1511" s="19"/>
      <c r="D1511" s="103" t="s">
        <v>90</v>
      </c>
      <c r="F1511" s="108" t="s">
        <v>2044</v>
      </c>
      <c r="I1511" s="105"/>
      <c r="L1511" s="19"/>
      <c r="M1511" s="106"/>
      <c r="T1511" s="107"/>
      <c r="AT1511" s="11" t="s">
        <v>90</v>
      </c>
      <c r="AU1511" s="11" t="s">
        <v>96</v>
      </c>
    </row>
    <row r="1512" spans="2:65" s="18" customFormat="1" ht="44.25" customHeight="1">
      <c r="B1512" s="19"/>
      <c r="C1512" s="90" t="s">
        <v>2055</v>
      </c>
      <c r="D1512" s="90" t="s">
        <v>83</v>
      </c>
      <c r="E1512" s="91" t="s">
        <v>2056</v>
      </c>
      <c r="F1512" s="92" t="s">
        <v>2057</v>
      </c>
      <c r="G1512" s="93" t="s">
        <v>808</v>
      </c>
      <c r="H1512" s="94">
        <v>24</v>
      </c>
      <c r="I1512" s="95"/>
      <c r="J1512" s="96">
        <f>ROUND(I1512*H1512,2)</f>
        <v>0</v>
      </c>
      <c r="K1512" s="92" t="s">
        <v>17</v>
      </c>
      <c r="L1512" s="19"/>
      <c r="M1512" s="97" t="s">
        <v>17</v>
      </c>
      <c r="N1512" s="98" t="s">
        <v>35</v>
      </c>
      <c r="P1512" s="99">
        <f>O1512*H1512</f>
        <v>0</v>
      </c>
      <c r="Q1512" s="99">
        <v>0.05</v>
      </c>
      <c r="R1512" s="99">
        <f>Q1512*H1512</f>
        <v>1.2000000000000002</v>
      </c>
      <c r="S1512" s="99">
        <v>0</v>
      </c>
      <c r="T1512" s="100">
        <f>S1512*H1512</f>
        <v>0</v>
      </c>
      <c r="AR1512" s="101" t="s">
        <v>155</v>
      </c>
      <c r="AT1512" s="101" t="s">
        <v>83</v>
      </c>
      <c r="AU1512" s="101" t="s">
        <v>96</v>
      </c>
      <c r="AY1512" s="11" t="s">
        <v>79</v>
      </c>
      <c r="BE1512" s="102">
        <f>IF(N1512="základní",J1512,0)</f>
        <v>0</v>
      </c>
      <c r="BF1512" s="102">
        <f>IF(N1512="snížená",J1512,0)</f>
        <v>0</v>
      </c>
      <c r="BG1512" s="102">
        <f>IF(N1512="zákl. přenesená",J1512,0)</f>
        <v>0</v>
      </c>
      <c r="BH1512" s="102">
        <f>IF(N1512="sníž. přenesená",J1512,0)</f>
        <v>0</v>
      </c>
      <c r="BI1512" s="102">
        <f>IF(N1512="nulová",J1512,0)</f>
        <v>0</v>
      </c>
      <c r="BJ1512" s="11" t="s">
        <v>82</v>
      </c>
      <c r="BK1512" s="102">
        <f>ROUND(I1512*H1512,2)</f>
        <v>0</v>
      </c>
      <c r="BL1512" s="11" t="s">
        <v>155</v>
      </c>
      <c r="BM1512" s="101" t="s">
        <v>2058</v>
      </c>
    </row>
    <row r="1513" spans="2:65" s="18" customFormat="1" ht="39">
      <c r="B1513" s="19"/>
      <c r="D1513" s="103" t="s">
        <v>89</v>
      </c>
      <c r="F1513" s="104" t="s">
        <v>2059</v>
      </c>
      <c r="I1513" s="105"/>
      <c r="L1513" s="19"/>
      <c r="M1513" s="106"/>
      <c r="T1513" s="107"/>
      <c r="AT1513" s="11" t="s">
        <v>89</v>
      </c>
      <c r="AU1513" s="11" t="s">
        <v>96</v>
      </c>
    </row>
    <row r="1514" spans="2:65" s="18" customFormat="1" ht="19.5">
      <c r="B1514" s="19"/>
      <c r="D1514" s="103" t="s">
        <v>90</v>
      </c>
      <c r="F1514" s="108" t="s">
        <v>2044</v>
      </c>
      <c r="I1514" s="105"/>
      <c r="L1514" s="19"/>
      <c r="M1514" s="106"/>
      <c r="T1514" s="107"/>
      <c r="AT1514" s="11" t="s">
        <v>90</v>
      </c>
      <c r="AU1514" s="11" t="s">
        <v>96</v>
      </c>
    </row>
    <row r="1515" spans="2:65" s="18" customFormat="1" ht="33" customHeight="1">
      <c r="B1515" s="19"/>
      <c r="C1515" s="90" t="s">
        <v>2060</v>
      </c>
      <c r="D1515" s="90" t="s">
        <v>83</v>
      </c>
      <c r="E1515" s="91" t="s">
        <v>2061</v>
      </c>
      <c r="F1515" s="92" t="s">
        <v>2062</v>
      </c>
      <c r="G1515" s="93" t="s">
        <v>808</v>
      </c>
      <c r="H1515" s="94">
        <v>29</v>
      </c>
      <c r="I1515" s="95"/>
      <c r="J1515" s="96">
        <f>ROUND(I1515*H1515,2)</f>
        <v>0</v>
      </c>
      <c r="K1515" s="92" t="s">
        <v>17</v>
      </c>
      <c r="L1515" s="19"/>
      <c r="M1515" s="97" t="s">
        <v>17</v>
      </c>
      <c r="N1515" s="98" t="s">
        <v>35</v>
      </c>
      <c r="P1515" s="99">
        <f>O1515*H1515</f>
        <v>0</v>
      </c>
      <c r="Q1515" s="99">
        <v>0.05</v>
      </c>
      <c r="R1515" s="99">
        <f>Q1515*H1515</f>
        <v>1.4500000000000002</v>
      </c>
      <c r="S1515" s="99">
        <v>0</v>
      </c>
      <c r="T1515" s="100">
        <f>S1515*H1515</f>
        <v>0</v>
      </c>
      <c r="AR1515" s="101" t="s">
        <v>155</v>
      </c>
      <c r="AT1515" s="101" t="s">
        <v>83</v>
      </c>
      <c r="AU1515" s="101" t="s">
        <v>96</v>
      </c>
      <c r="AY1515" s="11" t="s">
        <v>79</v>
      </c>
      <c r="BE1515" s="102">
        <f>IF(N1515="základní",J1515,0)</f>
        <v>0</v>
      </c>
      <c r="BF1515" s="102">
        <f>IF(N1515="snížená",J1515,0)</f>
        <v>0</v>
      </c>
      <c r="BG1515" s="102">
        <f>IF(N1515="zákl. přenesená",J1515,0)</f>
        <v>0</v>
      </c>
      <c r="BH1515" s="102">
        <f>IF(N1515="sníž. přenesená",J1515,0)</f>
        <v>0</v>
      </c>
      <c r="BI1515" s="102">
        <f>IF(N1515="nulová",J1515,0)</f>
        <v>0</v>
      </c>
      <c r="BJ1515" s="11" t="s">
        <v>82</v>
      </c>
      <c r="BK1515" s="102">
        <f>ROUND(I1515*H1515,2)</f>
        <v>0</v>
      </c>
      <c r="BL1515" s="11" t="s">
        <v>155</v>
      </c>
      <c r="BM1515" s="101" t="s">
        <v>2063</v>
      </c>
    </row>
    <row r="1516" spans="2:65" s="18" customFormat="1" ht="39">
      <c r="B1516" s="19"/>
      <c r="D1516" s="103" t="s">
        <v>89</v>
      </c>
      <c r="F1516" s="104" t="s">
        <v>2064</v>
      </c>
      <c r="I1516" s="105"/>
      <c r="L1516" s="19"/>
      <c r="M1516" s="106"/>
      <c r="T1516" s="107"/>
      <c r="AT1516" s="11" t="s">
        <v>89</v>
      </c>
      <c r="AU1516" s="11" t="s">
        <v>96</v>
      </c>
    </row>
    <row r="1517" spans="2:65" s="18" customFormat="1" ht="19.5">
      <c r="B1517" s="19"/>
      <c r="D1517" s="103" t="s">
        <v>90</v>
      </c>
      <c r="F1517" s="108" t="s">
        <v>2044</v>
      </c>
      <c r="I1517" s="105"/>
      <c r="L1517" s="19"/>
      <c r="M1517" s="106"/>
      <c r="T1517" s="107"/>
      <c r="AT1517" s="11" t="s">
        <v>90</v>
      </c>
      <c r="AU1517" s="11" t="s">
        <v>96</v>
      </c>
    </row>
    <row r="1518" spans="2:65" s="18" customFormat="1" ht="44.25" customHeight="1">
      <c r="B1518" s="19"/>
      <c r="C1518" s="90" t="s">
        <v>2065</v>
      </c>
      <c r="D1518" s="90" t="s">
        <v>83</v>
      </c>
      <c r="E1518" s="91" t="s">
        <v>2066</v>
      </c>
      <c r="F1518" s="92" t="s">
        <v>2067</v>
      </c>
      <c r="G1518" s="93" t="s">
        <v>808</v>
      </c>
      <c r="H1518" s="94">
        <v>24</v>
      </c>
      <c r="I1518" s="95"/>
      <c r="J1518" s="96">
        <f>ROUND(I1518*H1518,2)</f>
        <v>0</v>
      </c>
      <c r="K1518" s="92" t="s">
        <v>17</v>
      </c>
      <c r="L1518" s="19"/>
      <c r="M1518" s="97" t="s">
        <v>17</v>
      </c>
      <c r="N1518" s="98" t="s">
        <v>35</v>
      </c>
      <c r="P1518" s="99">
        <f>O1518*H1518</f>
        <v>0</v>
      </c>
      <c r="Q1518" s="99">
        <v>0.05</v>
      </c>
      <c r="R1518" s="99">
        <f>Q1518*H1518</f>
        <v>1.2000000000000002</v>
      </c>
      <c r="S1518" s="99">
        <v>0</v>
      </c>
      <c r="T1518" s="100">
        <f>S1518*H1518</f>
        <v>0</v>
      </c>
      <c r="AR1518" s="101" t="s">
        <v>155</v>
      </c>
      <c r="AT1518" s="101" t="s">
        <v>83</v>
      </c>
      <c r="AU1518" s="101" t="s">
        <v>96</v>
      </c>
      <c r="AY1518" s="11" t="s">
        <v>79</v>
      </c>
      <c r="BE1518" s="102">
        <f>IF(N1518="základní",J1518,0)</f>
        <v>0</v>
      </c>
      <c r="BF1518" s="102">
        <f>IF(N1518="snížená",J1518,0)</f>
        <v>0</v>
      </c>
      <c r="BG1518" s="102">
        <f>IF(N1518="zákl. přenesená",J1518,0)</f>
        <v>0</v>
      </c>
      <c r="BH1518" s="102">
        <f>IF(N1518="sníž. přenesená",J1518,0)</f>
        <v>0</v>
      </c>
      <c r="BI1518" s="102">
        <f>IF(N1518="nulová",J1518,0)</f>
        <v>0</v>
      </c>
      <c r="BJ1518" s="11" t="s">
        <v>82</v>
      </c>
      <c r="BK1518" s="102">
        <f>ROUND(I1518*H1518,2)</f>
        <v>0</v>
      </c>
      <c r="BL1518" s="11" t="s">
        <v>155</v>
      </c>
      <c r="BM1518" s="101" t="s">
        <v>2068</v>
      </c>
    </row>
    <row r="1519" spans="2:65" s="18" customFormat="1" ht="48.75">
      <c r="B1519" s="19"/>
      <c r="D1519" s="103" t="s">
        <v>89</v>
      </c>
      <c r="F1519" s="104" t="s">
        <v>2069</v>
      </c>
      <c r="I1519" s="105"/>
      <c r="L1519" s="19"/>
      <c r="M1519" s="106"/>
      <c r="T1519" s="107"/>
      <c r="AT1519" s="11" t="s">
        <v>89</v>
      </c>
      <c r="AU1519" s="11" t="s">
        <v>96</v>
      </c>
    </row>
    <row r="1520" spans="2:65" s="18" customFormat="1" ht="19.5">
      <c r="B1520" s="19"/>
      <c r="D1520" s="103" t="s">
        <v>90</v>
      </c>
      <c r="F1520" s="108" t="s">
        <v>2044</v>
      </c>
      <c r="I1520" s="105"/>
      <c r="L1520" s="19"/>
      <c r="M1520" s="106"/>
      <c r="T1520" s="107"/>
      <c r="AT1520" s="11" t="s">
        <v>90</v>
      </c>
      <c r="AU1520" s="11" t="s">
        <v>96</v>
      </c>
    </row>
    <row r="1521" spans="2:65" s="18" customFormat="1" ht="55.5" customHeight="1">
      <c r="B1521" s="19"/>
      <c r="C1521" s="90" t="s">
        <v>2070</v>
      </c>
      <c r="D1521" s="90" t="s">
        <v>83</v>
      </c>
      <c r="E1521" s="91" t="s">
        <v>2071</v>
      </c>
      <c r="F1521" s="92" t="s">
        <v>2072</v>
      </c>
      <c r="G1521" s="93" t="s">
        <v>808</v>
      </c>
      <c r="H1521" s="94">
        <v>4</v>
      </c>
      <c r="I1521" s="95"/>
      <c r="J1521" s="96">
        <f>ROUND(I1521*H1521,2)</f>
        <v>0</v>
      </c>
      <c r="K1521" s="92" t="s">
        <v>17</v>
      </c>
      <c r="L1521" s="19"/>
      <c r="M1521" s="97" t="s">
        <v>17</v>
      </c>
      <c r="N1521" s="98" t="s">
        <v>35</v>
      </c>
      <c r="P1521" s="99">
        <f>O1521*H1521</f>
        <v>0</v>
      </c>
      <c r="Q1521" s="99">
        <v>0.05</v>
      </c>
      <c r="R1521" s="99">
        <f>Q1521*H1521</f>
        <v>0.2</v>
      </c>
      <c r="S1521" s="99">
        <v>0</v>
      </c>
      <c r="T1521" s="100">
        <f>S1521*H1521</f>
        <v>0</v>
      </c>
      <c r="AR1521" s="101" t="s">
        <v>155</v>
      </c>
      <c r="AT1521" s="101" t="s">
        <v>83</v>
      </c>
      <c r="AU1521" s="101" t="s">
        <v>96</v>
      </c>
      <c r="AY1521" s="11" t="s">
        <v>79</v>
      </c>
      <c r="BE1521" s="102">
        <f>IF(N1521="základní",J1521,0)</f>
        <v>0</v>
      </c>
      <c r="BF1521" s="102">
        <f>IF(N1521="snížená",J1521,0)</f>
        <v>0</v>
      </c>
      <c r="BG1521" s="102">
        <f>IF(N1521="zákl. přenesená",J1521,0)</f>
        <v>0</v>
      </c>
      <c r="BH1521" s="102">
        <f>IF(N1521="sníž. přenesená",J1521,0)</f>
        <v>0</v>
      </c>
      <c r="BI1521" s="102">
        <f>IF(N1521="nulová",J1521,0)</f>
        <v>0</v>
      </c>
      <c r="BJ1521" s="11" t="s">
        <v>82</v>
      </c>
      <c r="BK1521" s="102">
        <f>ROUND(I1521*H1521,2)</f>
        <v>0</v>
      </c>
      <c r="BL1521" s="11" t="s">
        <v>155</v>
      </c>
      <c r="BM1521" s="101" t="s">
        <v>2073</v>
      </c>
    </row>
    <row r="1522" spans="2:65" s="18" customFormat="1" ht="29.25">
      <c r="B1522" s="19"/>
      <c r="D1522" s="103" t="s">
        <v>89</v>
      </c>
      <c r="F1522" s="104" t="s">
        <v>2074</v>
      </c>
      <c r="I1522" s="105"/>
      <c r="L1522" s="19"/>
      <c r="M1522" s="106"/>
      <c r="T1522" s="107"/>
      <c r="AT1522" s="11" t="s">
        <v>89</v>
      </c>
      <c r="AU1522" s="11" t="s">
        <v>96</v>
      </c>
    </row>
    <row r="1523" spans="2:65" s="18" customFormat="1" ht="19.5">
      <c r="B1523" s="19"/>
      <c r="D1523" s="103" t="s">
        <v>90</v>
      </c>
      <c r="F1523" s="108" t="s">
        <v>2044</v>
      </c>
      <c r="I1523" s="105"/>
      <c r="L1523" s="19"/>
      <c r="M1523" s="106"/>
      <c r="T1523" s="107"/>
      <c r="AT1523" s="11" t="s">
        <v>90</v>
      </c>
      <c r="AU1523" s="11" t="s">
        <v>96</v>
      </c>
    </row>
    <row r="1524" spans="2:65" s="18" customFormat="1" ht="33" customHeight="1">
      <c r="B1524" s="19"/>
      <c r="C1524" s="90" t="s">
        <v>2075</v>
      </c>
      <c r="D1524" s="90" t="s">
        <v>83</v>
      </c>
      <c r="E1524" s="91" t="s">
        <v>2076</v>
      </c>
      <c r="F1524" s="92" t="s">
        <v>2077</v>
      </c>
      <c r="G1524" s="93" t="s">
        <v>452</v>
      </c>
      <c r="H1524" s="94">
        <v>40.975000000000001</v>
      </c>
      <c r="I1524" s="95"/>
      <c r="J1524" s="96">
        <f>ROUND(I1524*H1524,2)</f>
        <v>0</v>
      </c>
      <c r="K1524" s="92" t="s">
        <v>17</v>
      </c>
      <c r="L1524" s="19"/>
      <c r="M1524" s="97" t="s">
        <v>17</v>
      </c>
      <c r="N1524" s="98" t="s">
        <v>35</v>
      </c>
      <c r="P1524" s="99">
        <f>O1524*H1524</f>
        <v>0</v>
      </c>
      <c r="Q1524" s="99">
        <v>2.0119999999999999E-2</v>
      </c>
      <c r="R1524" s="99">
        <f>Q1524*H1524</f>
        <v>0.82441699999999996</v>
      </c>
      <c r="S1524" s="99">
        <v>0</v>
      </c>
      <c r="T1524" s="100">
        <f>S1524*H1524</f>
        <v>0</v>
      </c>
      <c r="AR1524" s="101" t="s">
        <v>155</v>
      </c>
      <c r="AT1524" s="101" t="s">
        <v>83</v>
      </c>
      <c r="AU1524" s="101" t="s">
        <v>96</v>
      </c>
      <c r="AY1524" s="11" t="s">
        <v>79</v>
      </c>
      <c r="BE1524" s="102">
        <f>IF(N1524="základní",J1524,0)</f>
        <v>0</v>
      </c>
      <c r="BF1524" s="102">
        <f>IF(N1524="snížená",J1524,0)</f>
        <v>0</v>
      </c>
      <c r="BG1524" s="102">
        <f>IF(N1524="zákl. přenesená",J1524,0)</f>
        <v>0</v>
      </c>
      <c r="BH1524" s="102">
        <f>IF(N1524="sníž. přenesená",J1524,0)</f>
        <v>0</v>
      </c>
      <c r="BI1524" s="102">
        <f>IF(N1524="nulová",J1524,0)</f>
        <v>0</v>
      </c>
      <c r="BJ1524" s="11" t="s">
        <v>82</v>
      </c>
      <c r="BK1524" s="102">
        <f>ROUND(I1524*H1524,2)</f>
        <v>0</v>
      </c>
      <c r="BL1524" s="11" t="s">
        <v>155</v>
      </c>
      <c r="BM1524" s="101" t="s">
        <v>2078</v>
      </c>
    </row>
    <row r="1525" spans="2:65" s="18" customFormat="1" ht="68.25">
      <c r="B1525" s="19"/>
      <c r="D1525" s="103" t="s">
        <v>89</v>
      </c>
      <c r="F1525" s="104" t="s">
        <v>2079</v>
      </c>
      <c r="I1525" s="105"/>
      <c r="L1525" s="19"/>
      <c r="M1525" s="106"/>
      <c r="T1525" s="107"/>
      <c r="AT1525" s="11" t="s">
        <v>89</v>
      </c>
      <c r="AU1525" s="11" t="s">
        <v>96</v>
      </c>
    </row>
    <row r="1526" spans="2:65" s="18" customFormat="1" ht="29.25">
      <c r="B1526" s="19"/>
      <c r="D1526" s="103" t="s">
        <v>90</v>
      </c>
      <c r="F1526" s="108" t="s">
        <v>2080</v>
      </c>
      <c r="I1526" s="105"/>
      <c r="L1526" s="19"/>
      <c r="M1526" s="106"/>
      <c r="T1526" s="107"/>
      <c r="AT1526" s="11" t="s">
        <v>90</v>
      </c>
      <c r="AU1526" s="11" t="s">
        <v>96</v>
      </c>
    </row>
    <row r="1527" spans="2:65" s="166" customFormat="1">
      <c r="B1527" s="167"/>
      <c r="D1527" s="103" t="s">
        <v>456</v>
      </c>
      <c r="E1527" s="168" t="s">
        <v>17</v>
      </c>
      <c r="F1527" s="169" t="s">
        <v>1101</v>
      </c>
      <c r="H1527" s="168" t="s">
        <v>17</v>
      </c>
      <c r="I1527" s="170"/>
      <c r="L1527" s="167"/>
      <c r="M1527" s="171"/>
      <c r="T1527" s="172"/>
      <c r="AT1527" s="168" t="s">
        <v>456</v>
      </c>
      <c r="AU1527" s="168" t="s">
        <v>96</v>
      </c>
      <c r="AV1527" s="166" t="s">
        <v>82</v>
      </c>
      <c r="AW1527" s="166" t="s">
        <v>197</v>
      </c>
      <c r="AX1527" s="166" t="s">
        <v>78</v>
      </c>
      <c r="AY1527" s="168" t="s">
        <v>79</v>
      </c>
    </row>
    <row r="1528" spans="2:65" s="173" customFormat="1">
      <c r="B1528" s="174"/>
      <c r="D1528" s="103" t="s">
        <v>456</v>
      </c>
      <c r="E1528" s="175" t="s">
        <v>17</v>
      </c>
      <c r="F1528" s="176" t="s">
        <v>2081</v>
      </c>
      <c r="H1528" s="177">
        <v>40.975000000000001</v>
      </c>
      <c r="I1528" s="178"/>
      <c r="L1528" s="174"/>
      <c r="M1528" s="179"/>
      <c r="T1528" s="180"/>
      <c r="AT1528" s="175" t="s">
        <v>456</v>
      </c>
      <c r="AU1528" s="175" t="s">
        <v>96</v>
      </c>
      <c r="AV1528" s="173" t="s">
        <v>9</v>
      </c>
      <c r="AW1528" s="173" t="s">
        <v>197</v>
      </c>
      <c r="AX1528" s="173" t="s">
        <v>82</v>
      </c>
      <c r="AY1528" s="175" t="s">
        <v>79</v>
      </c>
    </row>
    <row r="1529" spans="2:65" s="18" customFormat="1" ht="24.2" customHeight="1">
      <c r="B1529" s="19"/>
      <c r="C1529" s="90" t="s">
        <v>2082</v>
      </c>
      <c r="D1529" s="90" t="s">
        <v>83</v>
      </c>
      <c r="E1529" s="91" t="s">
        <v>2083</v>
      </c>
      <c r="F1529" s="92" t="s">
        <v>2084</v>
      </c>
      <c r="G1529" s="93" t="s">
        <v>808</v>
      </c>
      <c r="H1529" s="94">
        <v>12</v>
      </c>
      <c r="I1529" s="95"/>
      <c r="J1529" s="96">
        <f>ROUND(I1529*H1529,2)</f>
        <v>0</v>
      </c>
      <c r="K1529" s="92" t="s">
        <v>17</v>
      </c>
      <c r="L1529" s="19"/>
      <c r="M1529" s="97" t="s">
        <v>17</v>
      </c>
      <c r="N1529" s="98" t="s">
        <v>35</v>
      </c>
      <c r="P1529" s="99">
        <f>O1529*H1529</f>
        <v>0</v>
      </c>
      <c r="Q1529" s="99">
        <v>0.05</v>
      </c>
      <c r="R1529" s="99">
        <f>Q1529*H1529</f>
        <v>0.60000000000000009</v>
      </c>
      <c r="S1529" s="99">
        <v>0</v>
      </c>
      <c r="T1529" s="100">
        <f>S1529*H1529</f>
        <v>0</v>
      </c>
      <c r="AR1529" s="101" t="s">
        <v>155</v>
      </c>
      <c r="AT1529" s="101" t="s">
        <v>83</v>
      </c>
      <c r="AU1529" s="101" t="s">
        <v>96</v>
      </c>
      <c r="AY1529" s="11" t="s">
        <v>79</v>
      </c>
      <c r="BE1529" s="102">
        <f>IF(N1529="základní",J1529,0)</f>
        <v>0</v>
      </c>
      <c r="BF1529" s="102">
        <f>IF(N1529="snížená",J1529,0)</f>
        <v>0</v>
      </c>
      <c r="BG1529" s="102">
        <f>IF(N1529="zákl. přenesená",J1529,0)</f>
        <v>0</v>
      </c>
      <c r="BH1529" s="102">
        <f>IF(N1529="sníž. přenesená",J1529,0)</f>
        <v>0</v>
      </c>
      <c r="BI1529" s="102">
        <f>IF(N1529="nulová",J1529,0)</f>
        <v>0</v>
      </c>
      <c r="BJ1529" s="11" t="s">
        <v>82</v>
      </c>
      <c r="BK1529" s="102">
        <f>ROUND(I1529*H1529,2)</f>
        <v>0</v>
      </c>
      <c r="BL1529" s="11" t="s">
        <v>155</v>
      </c>
      <c r="BM1529" s="101" t="s">
        <v>2085</v>
      </c>
    </row>
    <row r="1530" spans="2:65" s="18" customFormat="1" ht="19.5">
      <c r="B1530" s="19"/>
      <c r="D1530" s="103" t="s">
        <v>89</v>
      </c>
      <c r="F1530" s="104" t="s">
        <v>2086</v>
      </c>
      <c r="I1530" s="105"/>
      <c r="L1530" s="19"/>
      <c r="M1530" s="106"/>
      <c r="T1530" s="107"/>
      <c r="AT1530" s="11" t="s">
        <v>89</v>
      </c>
      <c r="AU1530" s="11" t="s">
        <v>96</v>
      </c>
    </row>
    <row r="1531" spans="2:65" s="18" customFormat="1" ht="19.5">
      <c r="B1531" s="19"/>
      <c r="D1531" s="103" t="s">
        <v>90</v>
      </c>
      <c r="F1531" s="108" t="s">
        <v>2044</v>
      </c>
      <c r="I1531" s="105"/>
      <c r="L1531" s="19"/>
      <c r="M1531" s="106"/>
      <c r="T1531" s="107"/>
      <c r="AT1531" s="11" t="s">
        <v>90</v>
      </c>
      <c r="AU1531" s="11" t="s">
        <v>96</v>
      </c>
    </row>
    <row r="1532" spans="2:65" s="18" customFormat="1" ht="33" customHeight="1">
      <c r="B1532" s="19"/>
      <c r="C1532" s="90" t="s">
        <v>2087</v>
      </c>
      <c r="D1532" s="90" t="s">
        <v>83</v>
      </c>
      <c r="E1532" s="91" t="s">
        <v>2088</v>
      </c>
      <c r="F1532" s="92" t="s">
        <v>2089</v>
      </c>
      <c r="G1532" s="93" t="s">
        <v>808</v>
      </c>
      <c r="H1532" s="94">
        <v>8</v>
      </c>
      <c r="I1532" s="95"/>
      <c r="J1532" s="96">
        <f>ROUND(I1532*H1532,2)</f>
        <v>0</v>
      </c>
      <c r="K1532" s="92" t="s">
        <v>17</v>
      </c>
      <c r="L1532" s="19"/>
      <c r="M1532" s="97" t="s">
        <v>17</v>
      </c>
      <c r="N1532" s="98" t="s">
        <v>35</v>
      </c>
      <c r="P1532" s="99">
        <f>O1532*H1532</f>
        <v>0</v>
      </c>
      <c r="Q1532" s="99">
        <v>0.05</v>
      </c>
      <c r="R1532" s="99">
        <f>Q1532*H1532</f>
        <v>0.4</v>
      </c>
      <c r="S1532" s="99">
        <v>0</v>
      </c>
      <c r="T1532" s="100">
        <f>S1532*H1532</f>
        <v>0</v>
      </c>
      <c r="AR1532" s="101" t="s">
        <v>155</v>
      </c>
      <c r="AT1532" s="101" t="s">
        <v>83</v>
      </c>
      <c r="AU1532" s="101" t="s">
        <v>96</v>
      </c>
      <c r="AY1532" s="11" t="s">
        <v>79</v>
      </c>
      <c r="BE1532" s="102">
        <f>IF(N1532="základní",J1532,0)</f>
        <v>0</v>
      </c>
      <c r="BF1532" s="102">
        <f>IF(N1532="snížená",J1532,0)</f>
        <v>0</v>
      </c>
      <c r="BG1532" s="102">
        <f>IF(N1532="zákl. přenesená",J1532,0)</f>
        <v>0</v>
      </c>
      <c r="BH1532" s="102">
        <f>IF(N1532="sníž. přenesená",J1532,0)</f>
        <v>0</v>
      </c>
      <c r="BI1532" s="102">
        <f>IF(N1532="nulová",J1532,0)</f>
        <v>0</v>
      </c>
      <c r="BJ1532" s="11" t="s">
        <v>82</v>
      </c>
      <c r="BK1532" s="102">
        <f>ROUND(I1532*H1532,2)</f>
        <v>0</v>
      </c>
      <c r="BL1532" s="11" t="s">
        <v>155</v>
      </c>
      <c r="BM1532" s="101" t="s">
        <v>2090</v>
      </c>
    </row>
    <row r="1533" spans="2:65" s="18" customFormat="1" ht="19.5">
      <c r="B1533" s="19"/>
      <c r="D1533" s="103" t="s">
        <v>89</v>
      </c>
      <c r="F1533" s="104" t="s">
        <v>2089</v>
      </c>
      <c r="I1533" s="105"/>
      <c r="L1533" s="19"/>
      <c r="M1533" s="106"/>
      <c r="T1533" s="107"/>
      <c r="AT1533" s="11" t="s">
        <v>89</v>
      </c>
      <c r="AU1533" s="11" t="s">
        <v>96</v>
      </c>
    </row>
    <row r="1534" spans="2:65" s="18" customFormat="1" ht="19.5">
      <c r="B1534" s="19"/>
      <c r="D1534" s="103" t="s">
        <v>90</v>
      </c>
      <c r="F1534" s="108" t="s">
        <v>2044</v>
      </c>
      <c r="I1534" s="105"/>
      <c r="L1534" s="19"/>
      <c r="M1534" s="106"/>
      <c r="T1534" s="107"/>
      <c r="AT1534" s="11" t="s">
        <v>90</v>
      </c>
      <c r="AU1534" s="11" t="s">
        <v>96</v>
      </c>
    </row>
    <row r="1535" spans="2:65" s="18" customFormat="1" ht="24.2" customHeight="1">
      <c r="B1535" s="19"/>
      <c r="C1535" s="90" t="s">
        <v>2091</v>
      </c>
      <c r="D1535" s="90" t="s">
        <v>83</v>
      </c>
      <c r="E1535" s="91" t="s">
        <v>2092</v>
      </c>
      <c r="F1535" s="92" t="s">
        <v>2093</v>
      </c>
      <c r="G1535" s="93" t="s">
        <v>808</v>
      </c>
      <c r="H1535" s="94">
        <v>1</v>
      </c>
      <c r="I1535" s="95"/>
      <c r="J1535" s="96">
        <f>ROUND(I1535*H1535,2)</f>
        <v>0</v>
      </c>
      <c r="K1535" s="92" t="s">
        <v>17</v>
      </c>
      <c r="L1535" s="19"/>
      <c r="M1535" s="97" t="s">
        <v>17</v>
      </c>
      <c r="N1535" s="98" t="s">
        <v>35</v>
      </c>
      <c r="P1535" s="99">
        <f>O1535*H1535</f>
        <v>0</v>
      </c>
      <c r="Q1535" s="99">
        <v>0.05</v>
      </c>
      <c r="R1535" s="99">
        <f>Q1535*H1535</f>
        <v>0.05</v>
      </c>
      <c r="S1535" s="99">
        <v>0</v>
      </c>
      <c r="T1535" s="100">
        <f>S1535*H1535</f>
        <v>0</v>
      </c>
      <c r="AR1535" s="101" t="s">
        <v>155</v>
      </c>
      <c r="AT1535" s="101" t="s">
        <v>83</v>
      </c>
      <c r="AU1535" s="101" t="s">
        <v>96</v>
      </c>
      <c r="AY1535" s="11" t="s">
        <v>79</v>
      </c>
      <c r="BE1535" s="102">
        <f>IF(N1535="základní",J1535,0)</f>
        <v>0</v>
      </c>
      <c r="BF1535" s="102">
        <f>IF(N1535="snížená",J1535,0)</f>
        <v>0</v>
      </c>
      <c r="BG1535" s="102">
        <f>IF(N1535="zákl. přenesená",J1535,0)</f>
        <v>0</v>
      </c>
      <c r="BH1535" s="102">
        <f>IF(N1535="sníž. přenesená",J1535,0)</f>
        <v>0</v>
      </c>
      <c r="BI1535" s="102">
        <f>IF(N1535="nulová",J1535,0)</f>
        <v>0</v>
      </c>
      <c r="BJ1535" s="11" t="s">
        <v>82</v>
      </c>
      <c r="BK1535" s="102">
        <f>ROUND(I1535*H1535,2)</f>
        <v>0</v>
      </c>
      <c r="BL1535" s="11" t="s">
        <v>155</v>
      </c>
      <c r="BM1535" s="101" t="s">
        <v>2094</v>
      </c>
    </row>
    <row r="1536" spans="2:65" s="18" customFormat="1" ht="19.5">
      <c r="B1536" s="19"/>
      <c r="D1536" s="103" t="s">
        <v>89</v>
      </c>
      <c r="F1536" s="104" t="s">
        <v>2093</v>
      </c>
      <c r="I1536" s="105"/>
      <c r="L1536" s="19"/>
      <c r="M1536" s="106"/>
      <c r="T1536" s="107"/>
      <c r="AT1536" s="11" t="s">
        <v>89</v>
      </c>
      <c r="AU1536" s="11" t="s">
        <v>96</v>
      </c>
    </row>
    <row r="1537" spans="2:65" s="18" customFormat="1" ht="19.5">
      <c r="B1537" s="19"/>
      <c r="D1537" s="103" t="s">
        <v>90</v>
      </c>
      <c r="F1537" s="108" t="s">
        <v>2044</v>
      </c>
      <c r="I1537" s="105"/>
      <c r="L1537" s="19"/>
      <c r="M1537" s="106"/>
      <c r="T1537" s="107"/>
      <c r="AT1537" s="11" t="s">
        <v>90</v>
      </c>
      <c r="AU1537" s="11" t="s">
        <v>96</v>
      </c>
    </row>
    <row r="1538" spans="2:65" s="18" customFormat="1" ht="37.9" customHeight="1">
      <c r="B1538" s="19"/>
      <c r="C1538" s="90" t="s">
        <v>2095</v>
      </c>
      <c r="D1538" s="201" t="s">
        <v>83</v>
      </c>
      <c r="E1538" s="91" t="s">
        <v>2096</v>
      </c>
      <c r="F1538" s="92" t="s">
        <v>5501</v>
      </c>
      <c r="G1538" s="93" t="s">
        <v>808</v>
      </c>
      <c r="H1538" s="94">
        <v>1</v>
      </c>
      <c r="I1538" s="95"/>
      <c r="J1538" s="96">
        <f>ROUND(I1538*H1538,2)</f>
        <v>0</v>
      </c>
      <c r="K1538" s="92" t="s">
        <v>17</v>
      </c>
      <c r="L1538" s="19"/>
      <c r="M1538" s="97" t="s">
        <v>17</v>
      </c>
      <c r="N1538" s="98" t="s">
        <v>35</v>
      </c>
      <c r="P1538" s="99">
        <f>O1538*H1538</f>
        <v>0</v>
      </c>
      <c r="Q1538" s="99">
        <v>0.05</v>
      </c>
      <c r="R1538" s="99">
        <f>Q1538*H1538</f>
        <v>0.05</v>
      </c>
      <c r="S1538" s="99">
        <v>0</v>
      </c>
      <c r="T1538" s="100">
        <f>S1538*H1538</f>
        <v>0</v>
      </c>
      <c r="AR1538" s="101" t="s">
        <v>155</v>
      </c>
      <c r="AT1538" s="101" t="s">
        <v>83</v>
      </c>
      <c r="AU1538" s="101" t="s">
        <v>96</v>
      </c>
      <c r="AY1538" s="11" t="s">
        <v>79</v>
      </c>
      <c r="BE1538" s="102">
        <f>IF(N1538="základní",J1538,0)</f>
        <v>0</v>
      </c>
      <c r="BF1538" s="102">
        <f>IF(N1538="snížená",J1538,0)</f>
        <v>0</v>
      </c>
      <c r="BG1538" s="102">
        <f>IF(N1538="zákl. přenesená",J1538,0)</f>
        <v>0</v>
      </c>
      <c r="BH1538" s="102">
        <f>IF(N1538="sníž. přenesená",J1538,0)</f>
        <v>0</v>
      </c>
      <c r="BI1538" s="102">
        <f>IF(N1538="nulová",J1538,0)</f>
        <v>0</v>
      </c>
      <c r="BJ1538" s="11" t="s">
        <v>82</v>
      </c>
      <c r="BK1538" s="102">
        <f>ROUND(I1538*H1538,2)</f>
        <v>0</v>
      </c>
      <c r="BL1538" s="11" t="s">
        <v>155</v>
      </c>
      <c r="BM1538" s="101" t="s">
        <v>2097</v>
      </c>
    </row>
    <row r="1539" spans="2:65" s="18" customFormat="1" ht="29.25">
      <c r="B1539" s="19"/>
      <c r="D1539" s="103" t="s">
        <v>89</v>
      </c>
      <c r="F1539" s="104" t="s">
        <v>5502</v>
      </c>
      <c r="I1539" s="105"/>
      <c r="L1539" s="19"/>
      <c r="M1539" s="106"/>
      <c r="T1539" s="107"/>
      <c r="AT1539" s="11" t="s">
        <v>89</v>
      </c>
      <c r="AU1539" s="11" t="s">
        <v>96</v>
      </c>
    </row>
    <row r="1540" spans="2:65" s="18" customFormat="1" ht="29.25">
      <c r="B1540" s="19"/>
      <c r="D1540" s="103" t="s">
        <v>90</v>
      </c>
      <c r="F1540" s="108" t="s">
        <v>5503</v>
      </c>
      <c r="I1540" s="105"/>
      <c r="L1540" s="19"/>
      <c r="M1540" s="106"/>
      <c r="T1540" s="107"/>
      <c r="AT1540" s="11" t="s">
        <v>90</v>
      </c>
      <c r="AU1540" s="11" t="s">
        <v>96</v>
      </c>
    </row>
    <row r="1541" spans="2:65" s="18" customFormat="1" ht="62.65" customHeight="1">
      <c r="B1541" s="19"/>
      <c r="C1541" s="90" t="s">
        <v>2098</v>
      </c>
      <c r="D1541" s="201" t="s">
        <v>83</v>
      </c>
      <c r="E1541" s="91" t="s">
        <v>2099</v>
      </c>
      <c r="F1541" s="92" t="s">
        <v>5504</v>
      </c>
      <c r="G1541" s="93" t="s">
        <v>808</v>
      </c>
      <c r="H1541" s="94">
        <v>1</v>
      </c>
      <c r="I1541" s="95"/>
      <c r="J1541" s="96">
        <f>ROUND(I1541*H1541,2)</f>
        <v>0</v>
      </c>
      <c r="K1541" s="92" t="s">
        <v>17</v>
      </c>
      <c r="L1541" s="19"/>
      <c r="M1541" s="97" t="s">
        <v>17</v>
      </c>
      <c r="N1541" s="98" t="s">
        <v>35</v>
      </c>
      <c r="P1541" s="99">
        <f>O1541*H1541</f>
        <v>0</v>
      </c>
      <c r="Q1541" s="99">
        <v>0.05</v>
      </c>
      <c r="R1541" s="99">
        <f>Q1541*H1541</f>
        <v>0.05</v>
      </c>
      <c r="S1541" s="99">
        <v>0</v>
      </c>
      <c r="T1541" s="100">
        <f>S1541*H1541</f>
        <v>0</v>
      </c>
      <c r="AR1541" s="101" t="s">
        <v>155</v>
      </c>
      <c r="AT1541" s="101" t="s">
        <v>83</v>
      </c>
      <c r="AU1541" s="101" t="s">
        <v>96</v>
      </c>
      <c r="AY1541" s="11" t="s">
        <v>79</v>
      </c>
      <c r="BE1541" s="102">
        <f>IF(N1541="základní",J1541,0)</f>
        <v>0</v>
      </c>
      <c r="BF1541" s="102">
        <f>IF(N1541="snížená",J1541,0)</f>
        <v>0</v>
      </c>
      <c r="BG1541" s="102">
        <f>IF(N1541="zákl. přenesená",J1541,0)</f>
        <v>0</v>
      </c>
      <c r="BH1541" s="102">
        <f>IF(N1541="sníž. přenesená",J1541,0)</f>
        <v>0</v>
      </c>
      <c r="BI1541" s="102">
        <f>IF(N1541="nulová",J1541,0)</f>
        <v>0</v>
      </c>
      <c r="BJ1541" s="11" t="s">
        <v>82</v>
      </c>
      <c r="BK1541" s="102">
        <f>ROUND(I1541*H1541,2)</f>
        <v>0</v>
      </c>
      <c r="BL1541" s="11" t="s">
        <v>155</v>
      </c>
      <c r="BM1541" s="101" t="s">
        <v>2100</v>
      </c>
    </row>
    <row r="1542" spans="2:65" s="18" customFormat="1" ht="48.75">
      <c r="B1542" s="19"/>
      <c r="D1542" s="103" t="s">
        <v>89</v>
      </c>
      <c r="F1542" s="104" t="s">
        <v>5505</v>
      </c>
      <c r="I1542" s="105"/>
      <c r="L1542" s="19"/>
      <c r="M1542" s="106"/>
      <c r="T1542" s="107"/>
      <c r="AT1542" s="11" t="s">
        <v>89</v>
      </c>
      <c r="AU1542" s="11" t="s">
        <v>96</v>
      </c>
    </row>
    <row r="1543" spans="2:65" s="18" customFormat="1" ht="29.25">
      <c r="B1543" s="19"/>
      <c r="D1543" s="103" t="s">
        <v>90</v>
      </c>
      <c r="F1543" s="108" t="s">
        <v>5506</v>
      </c>
      <c r="I1543" s="105"/>
      <c r="L1543" s="19"/>
      <c r="M1543" s="106"/>
      <c r="T1543" s="107"/>
      <c r="AT1543" s="11" t="s">
        <v>90</v>
      </c>
      <c r="AU1543" s="11" t="s">
        <v>96</v>
      </c>
    </row>
    <row r="1544" spans="2:65" s="18" customFormat="1" ht="49.15" customHeight="1">
      <c r="B1544" s="19"/>
      <c r="C1544" s="90" t="s">
        <v>2101</v>
      </c>
      <c r="D1544" s="90" t="s">
        <v>83</v>
      </c>
      <c r="E1544" s="91" t="s">
        <v>2102</v>
      </c>
      <c r="F1544" s="92" t="s">
        <v>2103</v>
      </c>
      <c r="G1544" s="93" t="s">
        <v>808</v>
      </c>
      <c r="H1544" s="94">
        <v>1</v>
      </c>
      <c r="I1544" s="95"/>
      <c r="J1544" s="96">
        <f>ROUND(I1544*H1544,2)</f>
        <v>0</v>
      </c>
      <c r="K1544" s="92" t="s">
        <v>17</v>
      </c>
      <c r="L1544" s="19"/>
      <c r="M1544" s="97" t="s">
        <v>17</v>
      </c>
      <c r="N1544" s="98" t="s">
        <v>35</v>
      </c>
      <c r="P1544" s="99">
        <f>O1544*H1544</f>
        <v>0</v>
      </c>
      <c r="Q1544" s="99">
        <v>2.0119999999999999E-2</v>
      </c>
      <c r="R1544" s="99">
        <f>Q1544*H1544</f>
        <v>2.0119999999999999E-2</v>
      </c>
      <c r="S1544" s="99">
        <v>0</v>
      </c>
      <c r="T1544" s="100">
        <f>S1544*H1544</f>
        <v>0</v>
      </c>
      <c r="AR1544" s="101" t="s">
        <v>155</v>
      </c>
      <c r="AT1544" s="101" t="s">
        <v>83</v>
      </c>
      <c r="AU1544" s="101" t="s">
        <v>96</v>
      </c>
      <c r="AY1544" s="11" t="s">
        <v>79</v>
      </c>
      <c r="BE1544" s="102">
        <f>IF(N1544="základní",J1544,0)</f>
        <v>0</v>
      </c>
      <c r="BF1544" s="102">
        <f>IF(N1544="snížená",J1544,0)</f>
        <v>0</v>
      </c>
      <c r="BG1544" s="102">
        <f>IF(N1544="zákl. přenesená",J1544,0)</f>
        <v>0</v>
      </c>
      <c r="BH1544" s="102">
        <f>IF(N1544="sníž. přenesená",J1544,0)</f>
        <v>0</v>
      </c>
      <c r="BI1544" s="102">
        <f>IF(N1544="nulová",J1544,0)</f>
        <v>0</v>
      </c>
      <c r="BJ1544" s="11" t="s">
        <v>82</v>
      </c>
      <c r="BK1544" s="102">
        <f>ROUND(I1544*H1544,2)</f>
        <v>0</v>
      </c>
      <c r="BL1544" s="11" t="s">
        <v>155</v>
      </c>
      <c r="BM1544" s="101" t="s">
        <v>2104</v>
      </c>
    </row>
    <row r="1545" spans="2:65" s="18" customFormat="1" ht="87.75">
      <c r="B1545" s="19"/>
      <c r="D1545" s="103" t="s">
        <v>89</v>
      </c>
      <c r="F1545" s="104" t="s">
        <v>2105</v>
      </c>
      <c r="I1545" s="105"/>
      <c r="L1545" s="19"/>
      <c r="M1545" s="106"/>
      <c r="T1545" s="107"/>
      <c r="AT1545" s="11" t="s">
        <v>89</v>
      </c>
      <c r="AU1545" s="11" t="s">
        <v>96</v>
      </c>
    </row>
    <row r="1546" spans="2:65" s="18" customFormat="1" ht="19.5">
      <c r="B1546" s="19"/>
      <c r="D1546" s="103" t="s">
        <v>90</v>
      </c>
      <c r="F1546" s="108" t="s">
        <v>600</v>
      </c>
      <c r="I1546" s="105"/>
      <c r="L1546" s="19"/>
      <c r="M1546" s="106"/>
      <c r="T1546" s="107"/>
      <c r="AT1546" s="11" t="s">
        <v>90</v>
      </c>
      <c r="AU1546" s="11" t="s">
        <v>96</v>
      </c>
    </row>
    <row r="1547" spans="2:65" s="18" customFormat="1" ht="16.5" customHeight="1">
      <c r="B1547" s="19"/>
      <c r="C1547" s="90" t="s">
        <v>2106</v>
      </c>
      <c r="D1547" s="90" t="s">
        <v>83</v>
      </c>
      <c r="E1547" s="91" t="s">
        <v>2107</v>
      </c>
      <c r="F1547" s="92" t="s">
        <v>2108</v>
      </c>
      <c r="G1547" s="93" t="s">
        <v>808</v>
      </c>
      <c r="H1547" s="94">
        <v>11</v>
      </c>
      <c r="I1547" s="95"/>
      <c r="J1547" s="96">
        <f>ROUND(I1547*H1547,2)</f>
        <v>0</v>
      </c>
      <c r="K1547" s="92" t="s">
        <v>17</v>
      </c>
      <c r="L1547" s="19"/>
      <c r="M1547" s="97" t="s">
        <v>17</v>
      </c>
      <c r="N1547" s="98" t="s">
        <v>35</v>
      </c>
      <c r="P1547" s="99">
        <f>O1547*H1547</f>
        <v>0</v>
      </c>
      <c r="Q1547" s="99">
        <v>2.0119999999999999E-2</v>
      </c>
      <c r="R1547" s="99">
        <f>Q1547*H1547</f>
        <v>0.22131999999999999</v>
      </c>
      <c r="S1547" s="99">
        <v>0</v>
      </c>
      <c r="T1547" s="100">
        <f>S1547*H1547</f>
        <v>0</v>
      </c>
      <c r="AR1547" s="101" t="s">
        <v>155</v>
      </c>
      <c r="AT1547" s="101" t="s">
        <v>83</v>
      </c>
      <c r="AU1547" s="101" t="s">
        <v>96</v>
      </c>
      <c r="AY1547" s="11" t="s">
        <v>79</v>
      </c>
      <c r="BE1547" s="102">
        <f>IF(N1547="základní",J1547,0)</f>
        <v>0</v>
      </c>
      <c r="BF1547" s="102">
        <f>IF(N1547="snížená",J1547,0)</f>
        <v>0</v>
      </c>
      <c r="BG1547" s="102">
        <f>IF(N1547="zákl. přenesená",J1547,0)</f>
        <v>0</v>
      </c>
      <c r="BH1547" s="102">
        <f>IF(N1547="sníž. přenesená",J1547,0)</f>
        <v>0</v>
      </c>
      <c r="BI1547" s="102">
        <f>IF(N1547="nulová",J1547,0)</f>
        <v>0</v>
      </c>
      <c r="BJ1547" s="11" t="s">
        <v>82</v>
      </c>
      <c r="BK1547" s="102">
        <f>ROUND(I1547*H1547,2)</f>
        <v>0</v>
      </c>
      <c r="BL1547" s="11" t="s">
        <v>155</v>
      </c>
      <c r="BM1547" s="101" t="s">
        <v>2109</v>
      </c>
    </row>
    <row r="1548" spans="2:65" s="18" customFormat="1" ht="97.5">
      <c r="B1548" s="19"/>
      <c r="D1548" s="103" t="s">
        <v>89</v>
      </c>
      <c r="F1548" s="104" t="s">
        <v>2110</v>
      </c>
      <c r="I1548" s="105"/>
      <c r="L1548" s="19"/>
      <c r="M1548" s="106"/>
      <c r="T1548" s="107"/>
      <c r="AT1548" s="11" t="s">
        <v>89</v>
      </c>
      <c r="AU1548" s="11" t="s">
        <v>96</v>
      </c>
    </row>
    <row r="1549" spans="2:65" s="18" customFormat="1" ht="19.5">
      <c r="B1549" s="19"/>
      <c r="D1549" s="103" t="s">
        <v>90</v>
      </c>
      <c r="F1549" s="108" t="s">
        <v>600</v>
      </c>
      <c r="I1549" s="105"/>
      <c r="L1549" s="19"/>
      <c r="M1549" s="106"/>
      <c r="T1549" s="107"/>
      <c r="AT1549" s="11" t="s">
        <v>90</v>
      </c>
      <c r="AU1549" s="11" t="s">
        <v>96</v>
      </c>
    </row>
    <row r="1550" spans="2:65" s="18" customFormat="1" ht="24.2" customHeight="1">
      <c r="B1550" s="19"/>
      <c r="C1550" s="90" t="s">
        <v>2111</v>
      </c>
      <c r="D1550" s="90" t="s">
        <v>83</v>
      </c>
      <c r="E1550" s="91" t="s">
        <v>2112</v>
      </c>
      <c r="F1550" s="92" t="s">
        <v>2113</v>
      </c>
      <c r="G1550" s="93" t="s">
        <v>808</v>
      </c>
      <c r="H1550" s="94">
        <v>62</v>
      </c>
      <c r="I1550" s="95"/>
      <c r="J1550" s="96">
        <f>ROUND(I1550*H1550,2)</f>
        <v>0</v>
      </c>
      <c r="K1550" s="92" t="s">
        <v>17</v>
      </c>
      <c r="L1550" s="19"/>
      <c r="M1550" s="97" t="s">
        <v>17</v>
      </c>
      <c r="N1550" s="98" t="s">
        <v>35</v>
      </c>
      <c r="P1550" s="99">
        <f>O1550*H1550</f>
        <v>0</v>
      </c>
      <c r="Q1550" s="99">
        <v>0.01</v>
      </c>
      <c r="R1550" s="99">
        <f>Q1550*H1550</f>
        <v>0.62</v>
      </c>
      <c r="S1550" s="99">
        <v>0</v>
      </c>
      <c r="T1550" s="100">
        <f>S1550*H1550</f>
        <v>0</v>
      </c>
      <c r="AR1550" s="101" t="s">
        <v>155</v>
      </c>
      <c r="AT1550" s="101" t="s">
        <v>83</v>
      </c>
      <c r="AU1550" s="101" t="s">
        <v>96</v>
      </c>
      <c r="AY1550" s="11" t="s">
        <v>79</v>
      </c>
      <c r="BE1550" s="102">
        <f>IF(N1550="základní",J1550,0)</f>
        <v>0</v>
      </c>
      <c r="BF1550" s="102">
        <f>IF(N1550="snížená",J1550,0)</f>
        <v>0</v>
      </c>
      <c r="BG1550" s="102">
        <f>IF(N1550="zákl. přenesená",J1550,0)</f>
        <v>0</v>
      </c>
      <c r="BH1550" s="102">
        <f>IF(N1550="sníž. přenesená",J1550,0)</f>
        <v>0</v>
      </c>
      <c r="BI1550" s="102">
        <f>IF(N1550="nulová",J1550,0)</f>
        <v>0</v>
      </c>
      <c r="BJ1550" s="11" t="s">
        <v>82</v>
      </c>
      <c r="BK1550" s="102">
        <f>ROUND(I1550*H1550,2)</f>
        <v>0</v>
      </c>
      <c r="BL1550" s="11" t="s">
        <v>155</v>
      </c>
      <c r="BM1550" s="101" t="s">
        <v>2114</v>
      </c>
    </row>
    <row r="1551" spans="2:65" s="18" customFormat="1" ht="19.5">
      <c r="B1551" s="19"/>
      <c r="D1551" s="103" t="s">
        <v>89</v>
      </c>
      <c r="F1551" s="104" t="s">
        <v>2113</v>
      </c>
      <c r="I1551" s="105"/>
      <c r="L1551" s="19"/>
      <c r="M1551" s="106"/>
      <c r="T1551" s="107"/>
      <c r="AT1551" s="11" t="s">
        <v>89</v>
      </c>
      <c r="AU1551" s="11" t="s">
        <v>96</v>
      </c>
    </row>
    <row r="1552" spans="2:65" s="18" customFormat="1" ht="29.25">
      <c r="B1552" s="19"/>
      <c r="D1552" s="103" t="s">
        <v>90</v>
      </c>
      <c r="F1552" s="108" t="s">
        <v>2115</v>
      </c>
      <c r="I1552" s="105"/>
      <c r="L1552" s="19"/>
      <c r="M1552" s="106"/>
      <c r="T1552" s="107"/>
      <c r="AT1552" s="11" t="s">
        <v>90</v>
      </c>
      <c r="AU1552" s="11" t="s">
        <v>96</v>
      </c>
    </row>
    <row r="1553" spans="2:65" s="18" customFormat="1" ht="24.2" customHeight="1">
      <c r="B1553" s="19"/>
      <c r="C1553" s="90" t="s">
        <v>2116</v>
      </c>
      <c r="D1553" s="90" t="s">
        <v>83</v>
      </c>
      <c r="E1553" s="91" t="s">
        <v>2117</v>
      </c>
      <c r="F1553" s="92" t="s">
        <v>2118</v>
      </c>
      <c r="G1553" s="93" t="s">
        <v>808</v>
      </c>
      <c r="H1553" s="94">
        <v>10</v>
      </c>
      <c r="I1553" s="95"/>
      <c r="J1553" s="96">
        <f>ROUND(I1553*H1553,2)</f>
        <v>0</v>
      </c>
      <c r="K1553" s="92" t="s">
        <v>17</v>
      </c>
      <c r="L1553" s="19"/>
      <c r="M1553" s="97" t="s">
        <v>17</v>
      </c>
      <c r="N1553" s="98" t="s">
        <v>35</v>
      </c>
      <c r="P1553" s="99">
        <f>O1553*H1553</f>
        <v>0</v>
      </c>
      <c r="Q1553" s="99">
        <v>0.01</v>
      </c>
      <c r="R1553" s="99">
        <f>Q1553*H1553</f>
        <v>0.1</v>
      </c>
      <c r="S1553" s="99">
        <v>0</v>
      </c>
      <c r="T1553" s="100">
        <f>S1553*H1553</f>
        <v>0</v>
      </c>
      <c r="AR1553" s="101" t="s">
        <v>155</v>
      </c>
      <c r="AT1553" s="101" t="s">
        <v>83</v>
      </c>
      <c r="AU1553" s="101" t="s">
        <v>96</v>
      </c>
      <c r="AY1553" s="11" t="s">
        <v>79</v>
      </c>
      <c r="BE1553" s="102">
        <f>IF(N1553="základní",J1553,0)</f>
        <v>0</v>
      </c>
      <c r="BF1553" s="102">
        <f>IF(N1553="snížená",J1553,0)</f>
        <v>0</v>
      </c>
      <c r="BG1553" s="102">
        <f>IF(N1553="zákl. přenesená",J1553,0)</f>
        <v>0</v>
      </c>
      <c r="BH1553" s="102">
        <f>IF(N1553="sníž. přenesená",J1553,0)</f>
        <v>0</v>
      </c>
      <c r="BI1553" s="102">
        <f>IF(N1553="nulová",J1553,0)</f>
        <v>0</v>
      </c>
      <c r="BJ1553" s="11" t="s">
        <v>82</v>
      </c>
      <c r="BK1553" s="102">
        <f>ROUND(I1553*H1553,2)</f>
        <v>0</v>
      </c>
      <c r="BL1553" s="11" t="s">
        <v>155</v>
      </c>
      <c r="BM1553" s="101" t="s">
        <v>2119</v>
      </c>
    </row>
    <row r="1554" spans="2:65" s="18" customFormat="1" ht="19.5">
      <c r="B1554" s="19"/>
      <c r="D1554" s="103" t="s">
        <v>89</v>
      </c>
      <c r="F1554" s="104" t="s">
        <v>2118</v>
      </c>
      <c r="I1554" s="105"/>
      <c r="L1554" s="19"/>
      <c r="M1554" s="106"/>
      <c r="T1554" s="107"/>
      <c r="AT1554" s="11" t="s">
        <v>89</v>
      </c>
      <c r="AU1554" s="11" t="s">
        <v>96</v>
      </c>
    </row>
    <row r="1555" spans="2:65" s="18" customFormat="1" ht="29.25">
      <c r="B1555" s="19"/>
      <c r="D1555" s="103" t="s">
        <v>90</v>
      </c>
      <c r="F1555" s="108" t="s">
        <v>2115</v>
      </c>
      <c r="I1555" s="105"/>
      <c r="L1555" s="19"/>
      <c r="M1555" s="106"/>
      <c r="T1555" s="107"/>
      <c r="AT1555" s="11" t="s">
        <v>90</v>
      </c>
      <c r="AU1555" s="11" t="s">
        <v>96</v>
      </c>
    </row>
    <row r="1556" spans="2:65" s="18" customFormat="1" ht="24.2" customHeight="1">
      <c r="B1556" s="19"/>
      <c r="C1556" s="90" t="s">
        <v>2120</v>
      </c>
      <c r="D1556" s="90" t="s">
        <v>83</v>
      </c>
      <c r="E1556" s="91" t="s">
        <v>2121</v>
      </c>
      <c r="F1556" s="92" t="s">
        <v>2122</v>
      </c>
      <c r="G1556" s="93" t="s">
        <v>808</v>
      </c>
      <c r="H1556" s="94">
        <v>121</v>
      </c>
      <c r="I1556" s="95"/>
      <c r="J1556" s="96">
        <f>ROUND(I1556*H1556,2)</f>
        <v>0</v>
      </c>
      <c r="K1556" s="92" t="s">
        <v>17</v>
      </c>
      <c r="L1556" s="19"/>
      <c r="M1556" s="97" t="s">
        <v>17</v>
      </c>
      <c r="N1556" s="98" t="s">
        <v>35</v>
      </c>
      <c r="P1556" s="99">
        <f>O1556*H1556</f>
        <v>0</v>
      </c>
      <c r="Q1556" s="99">
        <v>0.01</v>
      </c>
      <c r="R1556" s="99">
        <f>Q1556*H1556</f>
        <v>1.21</v>
      </c>
      <c r="S1556" s="99">
        <v>0</v>
      </c>
      <c r="T1556" s="100">
        <f>S1556*H1556</f>
        <v>0</v>
      </c>
      <c r="AR1556" s="101" t="s">
        <v>155</v>
      </c>
      <c r="AT1556" s="101" t="s">
        <v>83</v>
      </c>
      <c r="AU1556" s="101" t="s">
        <v>96</v>
      </c>
      <c r="AY1556" s="11" t="s">
        <v>79</v>
      </c>
      <c r="BE1556" s="102">
        <f>IF(N1556="základní",J1556,0)</f>
        <v>0</v>
      </c>
      <c r="BF1556" s="102">
        <f>IF(N1556="snížená",J1556,0)</f>
        <v>0</v>
      </c>
      <c r="BG1556" s="102">
        <f>IF(N1556="zákl. přenesená",J1556,0)</f>
        <v>0</v>
      </c>
      <c r="BH1556" s="102">
        <f>IF(N1556="sníž. přenesená",J1556,0)</f>
        <v>0</v>
      </c>
      <c r="BI1556" s="102">
        <f>IF(N1556="nulová",J1556,0)</f>
        <v>0</v>
      </c>
      <c r="BJ1556" s="11" t="s">
        <v>82</v>
      </c>
      <c r="BK1556" s="102">
        <f>ROUND(I1556*H1556,2)</f>
        <v>0</v>
      </c>
      <c r="BL1556" s="11" t="s">
        <v>155</v>
      </c>
      <c r="BM1556" s="101" t="s">
        <v>2123</v>
      </c>
    </row>
    <row r="1557" spans="2:65" s="18" customFormat="1" ht="19.5">
      <c r="B1557" s="19"/>
      <c r="D1557" s="103" t="s">
        <v>89</v>
      </c>
      <c r="F1557" s="104" t="s">
        <v>2122</v>
      </c>
      <c r="I1557" s="105"/>
      <c r="L1557" s="19"/>
      <c r="M1557" s="106"/>
      <c r="T1557" s="107"/>
      <c r="AT1557" s="11" t="s">
        <v>89</v>
      </c>
      <c r="AU1557" s="11" t="s">
        <v>96</v>
      </c>
    </row>
    <row r="1558" spans="2:65" s="18" customFormat="1" ht="29.25">
      <c r="B1558" s="19"/>
      <c r="D1558" s="103" t="s">
        <v>90</v>
      </c>
      <c r="F1558" s="108" t="s">
        <v>2115</v>
      </c>
      <c r="I1558" s="105"/>
      <c r="L1558" s="19"/>
      <c r="M1558" s="106"/>
      <c r="T1558" s="107"/>
      <c r="AT1558" s="11" t="s">
        <v>90</v>
      </c>
      <c r="AU1558" s="11" t="s">
        <v>96</v>
      </c>
    </row>
    <row r="1559" spans="2:65" s="18" customFormat="1" ht="49.15" customHeight="1">
      <c r="B1559" s="19"/>
      <c r="C1559" s="90" t="s">
        <v>2124</v>
      </c>
      <c r="D1559" s="90" t="s">
        <v>83</v>
      </c>
      <c r="E1559" s="91" t="s">
        <v>2125</v>
      </c>
      <c r="F1559" s="92" t="s">
        <v>2126</v>
      </c>
      <c r="G1559" s="93" t="s">
        <v>808</v>
      </c>
      <c r="H1559" s="94">
        <v>2</v>
      </c>
      <c r="I1559" s="95"/>
      <c r="J1559" s="96">
        <f>ROUND(I1559*H1559,2)</f>
        <v>0</v>
      </c>
      <c r="K1559" s="92" t="s">
        <v>17</v>
      </c>
      <c r="L1559" s="19"/>
      <c r="M1559" s="97" t="s">
        <v>17</v>
      </c>
      <c r="N1559" s="98" t="s">
        <v>35</v>
      </c>
      <c r="P1559" s="99">
        <f>O1559*H1559</f>
        <v>0</v>
      </c>
      <c r="Q1559" s="99">
        <v>0.15</v>
      </c>
      <c r="R1559" s="99">
        <f>Q1559*H1559</f>
        <v>0.3</v>
      </c>
      <c r="S1559" s="99">
        <v>0</v>
      </c>
      <c r="T1559" s="100">
        <f>S1559*H1559</f>
        <v>0</v>
      </c>
      <c r="AR1559" s="101" t="s">
        <v>155</v>
      </c>
      <c r="AT1559" s="101" t="s">
        <v>83</v>
      </c>
      <c r="AU1559" s="101" t="s">
        <v>96</v>
      </c>
      <c r="AY1559" s="11" t="s">
        <v>79</v>
      </c>
      <c r="BE1559" s="102">
        <f>IF(N1559="základní",J1559,0)</f>
        <v>0</v>
      </c>
      <c r="BF1559" s="102">
        <f>IF(N1559="snížená",J1559,0)</f>
        <v>0</v>
      </c>
      <c r="BG1559" s="102">
        <f>IF(N1559="zákl. přenesená",J1559,0)</f>
        <v>0</v>
      </c>
      <c r="BH1559" s="102">
        <f>IF(N1559="sníž. přenesená",J1559,0)</f>
        <v>0</v>
      </c>
      <c r="BI1559" s="102">
        <f>IF(N1559="nulová",J1559,0)</f>
        <v>0</v>
      </c>
      <c r="BJ1559" s="11" t="s">
        <v>82</v>
      </c>
      <c r="BK1559" s="102">
        <f>ROUND(I1559*H1559,2)</f>
        <v>0</v>
      </c>
      <c r="BL1559" s="11" t="s">
        <v>155</v>
      </c>
      <c r="BM1559" s="101" t="s">
        <v>2127</v>
      </c>
    </row>
    <row r="1560" spans="2:65" s="18" customFormat="1" ht="48.75">
      <c r="B1560" s="19"/>
      <c r="D1560" s="103" t="s">
        <v>89</v>
      </c>
      <c r="F1560" s="104" t="s">
        <v>2128</v>
      </c>
      <c r="I1560" s="105"/>
      <c r="L1560" s="19"/>
      <c r="M1560" s="106"/>
      <c r="T1560" s="107"/>
      <c r="AT1560" s="11" t="s">
        <v>89</v>
      </c>
      <c r="AU1560" s="11" t="s">
        <v>96</v>
      </c>
    </row>
    <row r="1561" spans="2:65" s="18" customFormat="1" ht="29.25">
      <c r="B1561" s="19"/>
      <c r="D1561" s="103" t="s">
        <v>90</v>
      </c>
      <c r="F1561" s="108" t="s">
        <v>2115</v>
      </c>
      <c r="I1561" s="105"/>
      <c r="L1561" s="19"/>
      <c r="M1561" s="106"/>
      <c r="T1561" s="107"/>
      <c r="AT1561" s="11" t="s">
        <v>90</v>
      </c>
      <c r="AU1561" s="11" t="s">
        <v>96</v>
      </c>
    </row>
    <row r="1562" spans="2:65" s="18" customFormat="1" ht="16.5" customHeight="1">
      <c r="B1562" s="19"/>
      <c r="C1562" s="90" t="s">
        <v>2129</v>
      </c>
      <c r="D1562" s="90" t="s">
        <v>83</v>
      </c>
      <c r="E1562" s="91" t="s">
        <v>2130</v>
      </c>
      <c r="F1562" s="92" t="s">
        <v>2131</v>
      </c>
      <c r="G1562" s="93" t="s">
        <v>86</v>
      </c>
      <c r="H1562" s="94">
        <v>1</v>
      </c>
      <c r="I1562" s="95"/>
      <c r="J1562" s="96">
        <f>ROUND(I1562*H1562,2)</f>
        <v>0</v>
      </c>
      <c r="K1562" s="92" t="s">
        <v>17</v>
      </c>
      <c r="L1562" s="19"/>
      <c r="M1562" s="97" t="s">
        <v>17</v>
      </c>
      <c r="N1562" s="98" t="s">
        <v>35</v>
      </c>
      <c r="P1562" s="99">
        <f>O1562*H1562</f>
        <v>0</v>
      </c>
      <c r="Q1562" s="99">
        <v>0.1</v>
      </c>
      <c r="R1562" s="99">
        <f>Q1562*H1562</f>
        <v>0.1</v>
      </c>
      <c r="S1562" s="99">
        <v>0</v>
      </c>
      <c r="T1562" s="100">
        <f>S1562*H1562</f>
        <v>0</v>
      </c>
      <c r="AR1562" s="101" t="s">
        <v>155</v>
      </c>
      <c r="AT1562" s="101" t="s">
        <v>83</v>
      </c>
      <c r="AU1562" s="101" t="s">
        <v>96</v>
      </c>
      <c r="AY1562" s="11" t="s">
        <v>79</v>
      </c>
      <c r="BE1562" s="102">
        <f>IF(N1562="základní",J1562,0)</f>
        <v>0</v>
      </c>
      <c r="BF1562" s="102">
        <f>IF(N1562="snížená",J1562,0)</f>
        <v>0</v>
      </c>
      <c r="BG1562" s="102">
        <f>IF(N1562="zákl. přenesená",J1562,0)</f>
        <v>0</v>
      </c>
      <c r="BH1562" s="102">
        <f>IF(N1562="sníž. přenesená",J1562,0)</f>
        <v>0</v>
      </c>
      <c r="BI1562" s="102">
        <f>IF(N1562="nulová",J1562,0)</f>
        <v>0</v>
      </c>
      <c r="BJ1562" s="11" t="s">
        <v>82</v>
      </c>
      <c r="BK1562" s="102">
        <f>ROUND(I1562*H1562,2)</f>
        <v>0</v>
      </c>
      <c r="BL1562" s="11" t="s">
        <v>155</v>
      </c>
      <c r="BM1562" s="101" t="s">
        <v>2132</v>
      </c>
    </row>
    <row r="1563" spans="2:65" s="18" customFormat="1">
      <c r="B1563" s="19"/>
      <c r="D1563" s="103" t="s">
        <v>89</v>
      </c>
      <c r="F1563" s="104" t="s">
        <v>2131</v>
      </c>
      <c r="I1563" s="105"/>
      <c r="L1563" s="19"/>
      <c r="M1563" s="106"/>
      <c r="T1563" s="107"/>
      <c r="AT1563" s="11" t="s">
        <v>89</v>
      </c>
      <c r="AU1563" s="11" t="s">
        <v>96</v>
      </c>
    </row>
    <row r="1564" spans="2:65" s="18" customFormat="1" ht="19.5">
      <c r="B1564" s="19"/>
      <c r="D1564" s="103" t="s">
        <v>90</v>
      </c>
      <c r="F1564" s="108" t="s">
        <v>2044</v>
      </c>
      <c r="I1564" s="105"/>
      <c r="L1564" s="19"/>
      <c r="M1564" s="106"/>
      <c r="T1564" s="107"/>
      <c r="AT1564" s="11" t="s">
        <v>90</v>
      </c>
      <c r="AU1564" s="11" t="s">
        <v>96</v>
      </c>
    </row>
    <row r="1565" spans="2:65" s="77" customFormat="1" ht="22.9" customHeight="1">
      <c r="B1565" s="78"/>
      <c r="D1565" s="79" t="s">
        <v>74</v>
      </c>
      <c r="E1565" s="88" t="s">
        <v>2133</v>
      </c>
      <c r="F1565" s="88" t="s">
        <v>2134</v>
      </c>
      <c r="I1565" s="81"/>
      <c r="J1565" s="89">
        <f>BK1565</f>
        <v>0</v>
      </c>
      <c r="L1565" s="78"/>
      <c r="M1565" s="83"/>
      <c r="P1565" s="84">
        <f>SUM(P1566:P1633)</f>
        <v>0</v>
      </c>
      <c r="R1565" s="84">
        <f>SUM(R1566:R1633)</f>
        <v>29.825375299999997</v>
      </c>
      <c r="T1565" s="85">
        <f>SUM(T1566:T1633)</f>
        <v>67.726111930000002</v>
      </c>
      <c r="AR1565" s="79" t="s">
        <v>9</v>
      </c>
      <c r="AT1565" s="86" t="s">
        <v>74</v>
      </c>
      <c r="AU1565" s="86" t="s">
        <v>82</v>
      </c>
      <c r="AY1565" s="79" t="s">
        <v>79</v>
      </c>
      <c r="BK1565" s="87">
        <f>SUM(BK1566:BK1633)</f>
        <v>0</v>
      </c>
    </row>
    <row r="1566" spans="2:65" s="18" customFormat="1" ht="24.2" customHeight="1">
      <c r="B1566" s="19"/>
      <c r="C1566" s="90" t="s">
        <v>2135</v>
      </c>
      <c r="D1566" s="90" t="s">
        <v>83</v>
      </c>
      <c r="E1566" s="91" t="s">
        <v>2136</v>
      </c>
      <c r="F1566" s="92" t="s">
        <v>2137</v>
      </c>
      <c r="G1566" s="93" t="s">
        <v>452</v>
      </c>
      <c r="H1566" s="94">
        <v>733.22900000000004</v>
      </c>
      <c r="I1566" s="95"/>
      <c r="J1566" s="96">
        <f>ROUND(I1566*H1566,2)</f>
        <v>0</v>
      </c>
      <c r="K1566" s="92" t="s">
        <v>453</v>
      </c>
      <c r="L1566" s="19"/>
      <c r="M1566" s="97" t="s">
        <v>17</v>
      </c>
      <c r="N1566" s="98" t="s">
        <v>35</v>
      </c>
      <c r="P1566" s="99">
        <f>O1566*H1566</f>
        <v>0</v>
      </c>
      <c r="Q1566" s="99">
        <v>0</v>
      </c>
      <c r="R1566" s="99">
        <f>Q1566*H1566</f>
        <v>0</v>
      </c>
      <c r="S1566" s="99">
        <v>8.3169999999999994E-2</v>
      </c>
      <c r="T1566" s="100">
        <f>S1566*H1566</f>
        <v>60.98265593</v>
      </c>
      <c r="AR1566" s="101" t="s">
        <v>155</v>
      </c>
      <c r="AT1566" s="101" t="s">
        <v>83</v>
      </c>
      <c r="AU1566" s="101" t="s">
        <v>9</v>
      </c>
      <c r="AY1566" s="11" t="s">
        <v>79</v>
      </c>
      <c r="BE1566" s="102">
        <f>IF(N1566="základní",J1566,0)</f>
        <v>0</v>
      </c>
      <c r="BF1566" s="102">
        <f>IF(N1566="snížená",J1566,0)</f>
        <v>0</v>
      </c>
      <c r="BG1566" s="102">
        <f>IF(N1566="zákl. přenesená",J1566,0)</f>
        <v>0</v>
      </c>
      <c r="BH1566" s="102">
        <f>IF(N1566="sníž. přenesená",J1566,0)</f>
        <v>0</v>
      </c>
      <c r="BI1566" s="102">
        <f>IF(N1566="nulová",J1566,0)</f>
        <v>0</v>
      </c>
      <c r="BJ1566" s="11" t="s">
        <v>82</v>
      </c>
      <c r="BK1566" s="102">
        <f>ROUND(I1566*H1566,2)</f>
        <v>0</v>
      </c>
      <c r="BL1566" s="11" t="s">
        <v>155</v>
      </c>
      <c r="BM1566" s="101" t="s">
        <v>2138</v>
      </c>
    </row>
    <row r="1567" spans="2:65" s="18" customFormat="1">
      <c r="B1567" s="19"/>
      <c r="D1567" s="103" t="s">
        <v>89</v>
      </c>
      <c r="F1567" s="104" t="s">
        <v>2137</v>
      </c>
      <c r="I1567" s="105"/>
      <c r="L1567" s="19"/>
      <c r="M1567" s="106"/>
      <c r="T1567" s="107"/>
      <c r="AT1567" s="11" t="s">
        <v>89</v>
      </c>
      <c r="AU1567" s="11" t="s">
        <v>9</v>
      </c>
    </row>
    <row r="1568" spans="2:65" s="173" customFormat="1">
      <c r="B1568" s="174"/>
      <c r="D1568" s="103" t="s">
        <v>456</v>
      </c>
      <c r="E1568" s="175" t="s">
        <v>17</v>
      </c>
      <c r="F1568" s="176" t="s">
        <v>265</v>
      </c>
      <c r="H1568" s="177">
        <v>733.22900000000004</v>
      </c>
      <c r="I1568" s="178"/>
      <c r="L1568" s="174"/>
      <c r="M1568" s="179"/>
      <c r="T1568" s="180"/>
      <c r="AT1568" s="175" t="s">
        <v>456</v>
      </c>
      <c r="AU1568" s="175" t="s">
        <v>9</v>
      </c>
      <c r="AV1568" s="173" t="s">
        <v>9</v>
      </c>
      <c r="AW1568" s="173" t="s">
        <v>197</v>
      </c>
      <c r="AX1568" s="173" t="s">
        <v>82</v>
      </c>
      <c r="AY1568" s="175" t="s">
        <v>79</v>
      </c>
    </row>
    <row r="1569" spans="2:65" s="18" customFormat="1" ht="24.2" customHeight="1">
      <c r="B1569" s="19"/>
      <c r="C1569" s="90" t="s">
        <v>2139</v>
      </c>
      <c r="D1569" s="90" t="s">
        <v>83</v>
      </c>
      <c r="E1569" s="91" t="s">
        <v>2140</v>
      </c>
      <c r="F1569" s="92" t="s">
        <v>2141</v>
      </c>
      <c r="G1569" s="93" t="s">
        <v>816</v>
      </c>
      <c r="H1569" s="94">
        <v>501.5</v>
      </c>
      <c r="I1569" s="95"/>
      <c r="J1569" s="96">
        <f>ROUND(I1569*H1569,2)</f>
        <v>0</v>
      </c>
      <c r="K1569" s="92" t="s">
        <v>453</v>
      </c>
      <c r="L1569" s="19"/>
      <c r="M1569" s="97" t="s">
        <v>17</v>
      </c>
      <c r="N1569" s="98" t="s">
        <v>35</v>
      </c>
      <c r="P1569" s="99">
        <f>O1569*H1569</f>
        <v>0</v>
      </c>
      <c r="Q1569" s="99">
        <v>0</v>
      </c>
      <c r="R1569" s="99">
        <f>Q1569*H1569</f>
        <v>0</v>
      </c>
      <c r="S1569" s="99">
        <v>1.174E-2</v>
      </c>
      <c r="T1569" s="100">
        <f>S1569*H1569</f>
        <v>5.8876100000000005</v>
      </c>
      <c r="AR1569" s="101" t="s">
        <v>155</v>
      </c>
      <c r="AT1569" s="101" t="s">
        <v>83</v>
      </c>
      <c r="AU1569" s="101" t="s">
        <v>9</v>
      </c>
      <c r="AY1569" s="11" t="s">
        <v>79</v>
      </c>
      <c r="BE1569" s="102">
        <f>IF(N1569="základní",J1569,0)</f>
        <v>0</v>
      </c>
      <c r="BF1569" s="102">
        <f>IF(N1569="snížená",J1569,0)</f>
        <v>0</v>
      </c>
      <c r="BG1569" s="102">
        <f>IF(N1569="zákl. přenesená",J1569,0)</f>
        <v>0</v>
      </c>
      <c r="BH1569" s="102">
        <f>IF(N1569="sníž. přenesená",J1569,0)</f>
        <v>0</v>
      </c>
      <c r="BI1569" s="102">
        <f>IF(N1569="nulová",J1569,0)</f>
        <v>0</v>
      </c>
      <c r="BJ1569" s="11" t="s">
        <v>82</v>
      </c>
      <c r="BK1569" s="102">
        <f>ROUND(I1569*H1569,2)</f>
        <v>0</v>
      </c>
      <c r="BL1569" s="11" t="s">
        <v>155</v>
      </c>
      <c r="BM1569" s="101" t="s">
        <v>2142</v>
      </c>
    </row>
    <row r="1570" spans="2:65" s="18" customFormat="1" ht="19.5">
      <c r="B1570" s="19"/>
      <c r="D1570" s="103" t="s">
        <v>89</v>
      </c>
      <c r="F1570" s="104" t="s">
        <v>2141</v>
      </c>
      <c r="I1570" s="105"/>
      <c r="L1570" s="19"/>
      <c r="M1570" s="106"/>
      <c r="T1570" s="107"/>
      <c r="AT1570" s="11" t="s">
        <v>89</v>
      </c>
      <c r="AU1570" s="11" t="s">
        <v>9</v>
      </c>
    </row>
    <row r="1571" spans="2:65" s="173" customFormat="1">
      <c r="B1571" s="174"/>
      <c r="D1571" s="103" t="s">
        <v>456</v>
      </c>
      <c r="E1571" s="175" t="s">
        <v>17</v>
      </c>
      <c r="F1571" s="176" t="s">
        <v>267</v>
      </c>
      <c r="H1571" s="177">
        <v>501.5</v>
      </c>
      <c r="I1571" s="178"/>
      <c r="L1571" s="174"/>
      <c r="M1571" s="179"/>
      <c r="T1571" s="180"/>
      <c r="AT1571" s="175" t="s">
        <v>456</v>
      </c>
      <c r="AU1571" s="175" t="s">
        <v>9</v>
      </c>
      <c r="AV1571" s="173" t="s">
        <v>9</v>
      </c>
      <c r="AW1571" s="173" t="s">
        <v>197</v>
      </c>
      <c r="AX1571" s="173" t="s">
        <v>82</v>
      </c>
      <c r="AY1571" s="175" t="s">
        <v>79</v>
      </c>
    </row>
    <row r="1572" spans="2:65" s="18" customFormat="1" ht="24.2" customHeight="1">
      <c r="B1572" s="19"/>
      <c r="C1572" s="90" t="s">
        <v>2143</v>
      </c>
      <c r="D1572" s="90" t="s">
        <v>83</v>
      </c>
      <c r="E1572" s="91" t="s">
        <v>2144</v>
      </c>
      <c r="F1572" s="92" t="s">
        <v>2145</v>
      </c>
      <c r="G1572" s="93" t="s">
        <v>816</v>
      </c>
      <c r="H1572" s="94">
        <v>72.900000000000006</v>
      </c>
      <c r="I1572" s="95"/>
      <c r="J1572" s="96">
        <f>ROUND(I1572*H1572,2)</f>
        <v>0</v>
      </c>
      <c r="K1572" s="92" t="s">
        <v>453</v>
      </c>
      <c r="L1572" s="19"/>
      <c r="M1572" s="97" t="s">
        <v>17</v>
      </c>
      <c r="N1572" s="98" t="s">
        <v>35</v>
      </c>
      <c r="P1572" s="99">
        <f>O1572*H1572</f>
        <v>0</v>
      </c>
      <c r="Q1572" s="99">
        <v>0</v>
      </c>
      <c r="R1572" s="99">
        <f>Q1572*H1572</f>
        <v>0</v>
      </c>
      <c r="S1572" s="99">
        <v>1.174E-2</v>
      </c>
      <c r="T1572" s="100">
        <f>S1572*H1572</f>
        <v>0.85584600000000011</v>
      </c>
      <c r="AR1572" s="101" t="s">
        <v>155</v>
      </c>
      <c r="AT1572" s="101" t="s">
        <v>83</v>
      </c>
      <c r="AU1572" s="101" t="s">
        <v>9</v>
      </c>
      <c r="AY1572" s="11" t="s">
        <v>79</v>
      </c>
      <c r="BE1572" s="102">
        <f>IF(N1572="základní",J1572,0)</f>
        <v>0</v>
      </c>
      <c r="BF1572" s="102">
        <f>IF(N1572="snížená",J1572,0)</f>
        <v>0</v>
      </c>
      <c r="BG1572" s="102">
        <f>IF(N1572="zákl. přenesená",J1572,0)</f>
        <v>0</v>
      </c>
      <c r="BH1572" s="102">
        <f>IF(N1572="sníž. přenesená",J1572,0)</f>
        <v>0</v>
      </c>
      <c r="BI1572" s="102">
        <f>IF(N1572="nulová",J1572,0)</f>
        <v>0</v>
      </c>
      <c r="BJ1572" s="11" t="s">
        <v>82</v>
      </c>
      <c r="BK1572" s="102">
        <f>ROUND(I1572*H1572,2)</f>
        <v>0</v>
      </c>
      <c r="BL1572" s="11" t="s">
        <v>155</v>
      </c>
      <c r="BM1572" s="101" t="s">
        <v>2146</v>
      </c>
    </row>
    <row r="1573" spans="2:65" s="18" customFormat="1" ht="19.5">
      <c r="B1573" s="19"/>
      <c r="D1573" s="103" t="s">
        <v>89</v>
      </c>
      <c r="F1573" s="104" t="s">
        <v>2145</v>
      </c>
      <c r="I1573" s="105"/>
      <c r="L1573" s="19"/>
      <c r="M1573" s="106"/>
      <c r="T1573" s="107"/>
      <c r="AT1573" s="11" t="s">
        <v>89</v>
      </c>
      <c r="AU1573" s="11" t="s">
        <v>9</v>
      </c>
    </row>
    <row r="1574" spans="2:65" s="166" customFormat="1">
      <c r="B1574" s="167"/>
      <c r="D1574" s="103" t="s">
        <v>456</v>
      </c>
      <c r="E1574" s="168" t="s">
        <v>17</v>
      </c>
      <c r="F1574" s="169" t="s">
        <v>1101</v>
      </c>
      <c r="H1574" s="168" t="s">
        <v>17</v>
      </c>
      <c r="I1574" s="170"/>
      <c r="L1574" s="167"/>
      <c r="M1574" s="171"/>
      <c r="T1574" s="172"/>
      <c r="AT1574" s="168" t="s">
        <v>456</v>
      </c>
      <c r="AU1574" s="168" t="s">
        <v>9</v>
      </c>
      <c r="AV1574" s="166" t="s">
        <v>82</v>
      </c>
      <c r="AW1574" s="166" t="s">
        <v>197</v>
      </c>
      <c r="AX1574" s="166" t="s">
        <v>78</v>
      </c>
      <c r="AY1574" s="168" t="s">
        <v>79</v>
      </c>
    </row>
    <row r="1575" spans="2:65" s="173" customFormat="1">
      <c r="B1575" s="174"/>
      <c r="D1575" s="103" t="s">
        <v>456</v>
      </c>
      <c r="E1575" s="175" t="s">
        <v>17</v>
      </c>
      <c r="F1575" s="176" t="s">
        <v>2147</v>
      </c>
      <c r="H1575" s="177">
        <v>8.1</v>
      </c>
      <c r="I1575" s="178"/>
      <c r="L1575" s="174"/>
      <c r="M1575" s="179"/>
      <c r="T1575" s="180"/>
      <c r="AT1575" s="175" t="s">
        <v>456</v>
      </c>
      <c r="AU1575" s="175" t="s">
        <v>9</v>
      </c>
      <c r="AV1575" s="173" t="s">
        <v>9</v>
      </c>
      <c r="AW1575" s="173" t="s">
        <v>197</v>
      </c>
      <c r="AX1575" s="173" t="s">
        <v>78</v>
      </c>
      <c r="AY1575" s="175" t="s">
        <v>79</v>
      </c>
    </row>
    <row r="1576" spans="2:65" s="166" customFormat="1">
      <c r="B1576" s="167"/>
      <c r="D1576" s="103" t="s">
        <v>456</v>
      </c>
      <c r="E1576" s="168" t="s">
        <v>17</v>
      </c>
      <c r="F1576" s="169" t="s">
        <v>2148</v>
      </c>
      <c r="H1576" s="168" t="s">
        <v>17</v>
      </c>
      <c r="I1576" s="170"/>
      <c r="L1576" s="167"/>
      <c r="M1576" s="171"/>
      <c r="T1576" s="172"/>
      <c r="AT1576" s="168" t="s">
        <v>456</v>
      </c>
      <c r="AU1576" s="168" t="s">
        <v>9</v>
      </c>
      <c r="AV1576" s="166" t="s">
        <v>82</v>
      </c>
      <c r="AW1576" s="166" t="s">
        <v>197</v>
      </c>
      <c r="AX1576" s="166" t="s">
        <v>78</v>
      </c>
      <c r="AY1576" s="168" t="s">
        <v>79</v>
      </c>
    </row>
    <row r="1577" spans="2:65" s="173" customFormat="1">
      <c r="B1577" s="174"/>
      <c r="D1577" s="103" t="s">
        <v>456</v>
      </c>
      <c r="E1577" s="175" t="s">
        <v>17</v>
      </c>
      <c r="F1577" s="176" t="s">
        <v>2149</v>
      </c>
      <c r="H1577" s="177">
        <v>64.8</v>
      </c>
      <c r="I1577" s="178"/>
      <c r="L1577" s="174"/>
      <c r="M1577" s="179"/>
      <c r="T1577" s="180"/>
      <c r="AT1577" s="175" t="s">
        <v>456</v>
      </c>
      <c r="AU1577" s="175" t="s">
        <v>9</v>
      </c>
      <c r="AV1577" s="173" t="s">
        <v>9</v>
      </c>
      <c r="AW1577" s="173" t="s">
        <v>197</v>
      </c>
      <c r="AX1577" s="173" t="s">
        <v>78</v>
      </c>
      <c r="AY1577" s="175" t="s">
        <v>79</v>
      </c>
    </row>
    <row r="1578" spans="2:65" s="181" customFormat="1">
      <c r="B1578" s="182"/>
      <c r="D1578" s="103" t="s">
        <v>456</v>
      </c>
      <c r="E1578" s="183" t="s">
        <v>17</v>
      </c>
      <c r="F1578" s="184" t="s">
        <v>491</v>
      </c>
      <c r="H1578" s="185">
        <v>72.900000000000006</v>
      </c>
      <c r="I1578" s="186"/>
      <c r="L1578" s="182"/>
      <c r="M1578" s="187"/>
      <c r="T1578" s="188"/>
      <c r="AT1578" s="183" t="s">
        <v>456</v>
      </c>
      <c r="AU1578" s="183" t="s">
        <v>9</v>
      </c>
      <c r="AV1578" s="181" t="s">
        <v>103</v>
      </c>
      <c r="AW1578" s="181" t="s">
        <v>197</v>
      </c>
      <c r="AX1578" s="181" t="s">
        <v>82</v>
      </c>
      <c r="AY1578" s="183" t="s">
        <v>79</v>
      </c>
    </row>
    <row r="1579" spans="2:65" s="18" customFormat="1" ht="16.5" customHeight="1">
      <c r="B1579" s="19"/>
      <c r="C1579" s="90" t="s">
        <v>2150</v>
      </c>
      <c r="D1579" s="201" t="s">
        <v>83</v>
      </c>
      <c r="E1579" s="91" t="s">
        <v>2151</v>
      </c>
      <c r="F1579" s="92" t="s">
        <v>2152</v>
      </c>
      <c r="G1579" s="93" t="s">
        <v>452</v>
      </c>
      <c r="H1579" s="94">
        <v>823.05</v>
      </c>
      <c r="I1579" s="95"/>
      <c r="J1579" s="96">
        <f>ROUND(I1579*H1579,2)</f>
        <v>0</v>
      </c>
      <c r="K1579" s="92" t="s">
        <v>453</v>
      </c>
      <c r="L1579" s="19"/>
      <c r="M1579" s="97" t="s">
        <v>17</v>
      </c>
      <c r="N1579" s="98" t="s">
        <v>35</v>
      </c>
      <c r="P1579" s="99">
        <f>O1579*H1579</f>
        <v>0</v>
      </c>
      <c r="Q1579" s="99">
        <v>0</v>
      </c>
      <c r="R1579" s="99">
        <f>Q1579*H1579</f>
        <v>0</v>
      </c>
      <c r="S1579" s="99">
        <v>0</v>
      </c>
      <c r="T1579" s="100">
        <f>S1579*H1579</f>
        <v>0</v>
      </c>
      <c r="AR1579" s="101" t="s">
        <v>155</v>
      </c>
      <c r="AT1579" s="101" t="s">
        <v>83</v>
      </c>
      <c r="AU1579" s="101" t="s">
        <v>9</v>
      </c>
      <c r="AY1579" s="11" t="s">
        <v>79</v>
      </c>
      <c r="BE1579" s="102">
        <f>IF(N1579="základní",J1579,0)</f>
        <v>0</v>
      </c>
      <c r="BF1579" s="102">
        <f>IF(N1579="snížená",J1579,0)</f>
        <v>0</v>
      </c>
      <c r="BG1579" s="102">
        <f>IF(N1579="zákl. přenesená",J1579,0)</f>
        <v>0</v>
      </c>
      <c r="BH1579" s="102">
        <f>IF(N1579="sníž. přenesená",J1579,0)</f>
        <v>0</v>
      </c>
      <c r="BI1579" s="102">
        <f>IF(N1579="nulová",J1579,0)</f>
        <v>0</v>
      </c>
      <c r="BJ1579" s="11" t="s">
        <v>82</v>
      </c>
      <c r="BK1579" s="102">
        <f>ROUND(I1579*H1579,2)</f>
        <v>0</v>
      </c>
      <c r="BL1579" s="11" t="s">
        <v>155</v>
      </c>
      <c r="BM1579" s="101" t="s">
        <v>2153</v>
      </c>
    </row>
    <row r="1580" spans="2:65" s="18" customFormat="1">
      <c r="B1580" s="19"/>
      <c r="D1580" s="103" t="s">
        <v>89</v>
      </c>
      <c r="F1580" s="104" t="s">
        <v>2154</v>
      </c>
      <c r="I1580" s="105"/>
      <c r="L1580" s="19"/>
      <c r="M1580" s="106"/>
      <c r="T1580" s="107"/>
      <c r="AT1580" s="11" t="s">
        <v>89</v>
      </c>
      <c r="AU1580" s="11" t="s">
        <v>9</v>
      </c>
    </row>
    <row r="1581" spans="2:65" s="18" customFormat="1" ht="19.5">
      <c r="B1581" s="19"/>
      <c r="D1581" s="103" t="s">
        <v>90</v>
      </c>
      <c r="F1581" s="108" t="s">
        <v>5507</v>
      </c>
      <c r="I1581" s="105"/>
      <c r="L1581" s="19"/>
      <c r="M1581" s="106"/>
      <c r="T1581" s="107"/>
      <c r="AT1581" s="11" t="s">
        <v>90</v>
      </c>
      <c r="AU1581" s="11" t="s">
        <v>9</v>
      </c>
    </row>
    <row r="1582" spans="2:65" s="173" customFormat="1">
      <c r="B1582" s="174"/>
      <c r="D1582" s="103" t="s">
        <v>456</v>
      </c>
      <c r="E1582" s="175" t="s">
        <v>17</v>
      </c>
      <c r="F1582" s="176" t="s">
        <v>339</v>
      </c>
      <c r="H1582" s="177">
        <v>823.05</v>
      </c>
      <c r="I1582" s="178"/>
      <c r="L1582" s="174"/>
      <c r="M1582" s="179"/>
      <c r="T1582" s="180"/>
      <c r="AT1582" s="175" t="s">
        <v>456</v>
      </c>
      <c r="AU1582" s="175" t="s">
        <v>9</v>
      </c>
      <c r="AV1582" s="173" t="s">
        <v>9</v>
      </c>
      <c r="AW1582" s="173" t="s">
        <v>197</v>
      </c>
      <c r="AX1582" s="173" t="s">
        <v>82</v>
      </c>
      <c r="AY1582" s="175" t="s">
        <v>79</v>
      </c>
    </row>
    <row r="1583" spans="2:65" s="18" customFormat="1" ht="16.5" customHeight="1">
      <c r="B1583" s="19"/>
      <c r="C1583" s="90" t="s">
        <v>2155</v>
      </c>
      <c r="D1583" s="90" t="s">
        <v>83</v>
      </c>
      <c r="E1583" s="91" t="s">
        <v>2156</v>
      </c>
      <c r="F1583" s="92" t="s">
        <v>2157</v>
      </c>
      <c r="G1583" s="93" t="s">
        <v>452</v>
      </c>
      <c r="H1583" s="94">
        <v>1304.75</v>
      </c>
      <c r="I1583" s="95"/>
      <c r="J1583" s="96">
        <f>ROUND(I1583*H1583,2)</f>
        <v>0</v>
      </c>
      <c r="K1583" s="92" t="s">
        <v>453</v>
      </c>
      <c r="L1583" s="19"/>
      <c r="M1583" s="97" t="s">
        <v>17</v>
      </c>
      <c r="N1583" s="98" t="s">
        <v>35</v>
      </c>
      <c r="P1583" s="99">
        <f>O1583*H1583</f>
        <v>0</v>
      </c>
      <c r="Q1583" s="99">
        <v>2.9999999999999997E-4</v>
      </c>
      <c r="R1583" s="99">
        <f>Q1583*H1583</f>
        <v>0.39142499999999997</v>
      </c>
      <c r="S1583" s="99">
        <v>0</v>
      </c>
      <c r="T1583" s="100">
        <f>S1583*H1583</f>
        <v>0</v>
      </c>
      <c r="AR1583" s="101" t="s">
        <v>155</v>
      </c>
      <c r="AT1583" s="101" t="s">
        <v>83</v>
      </c>
      <c r="AU1583" s="101" t="s">
        <v>9</v>
      </c>
      <c r="AY1583" s="11" t="s">
        <v>79</v>
      </c>
      <c r="BE1583" s="102">
        <f>IF(N1583="základní",J1583,0)</f>
        <v>0</v>
      </c>
      <c r="BF1583" s="102">
        <f>IF(N1583="snížená",J1583,0)</f>
        <v>0</v>
      </c>
      <c r="BG1583" s="102">
        <f>IF(N1583="zákl. přenesená",J1583,0)</f>
        <v>0</v>
      </c>
      <c r="BH1583" s="102">
        <f>IF(N1583="sníž. přenesená",J1583,0)</f>
        <v>0</v>
      </c>
      <c r="BI1583" s="102">
        <f>IF(N1583="nulová",J1583,0)</f>
        <v>0</v>
      </c>
      <c r="BJ1583" s="11" t="s">
        <v>82</v>
      </c>
      <c r="BK1583" s="102">
        <f>ROUND(I1583*H1583,2)</f>
        <v>0</v>
      </c>
      <c r="BL1583" s="11" t="s">
        <v>155</v>
      </c>
      <c r="BM1583" s="101" t="s">
        <v>2158</v>
      </c>
    </row>
    <row r="1584" spans="2:65" s="18" customFormat="1" ht="19.5">
      <c r="B1584" s="19"/>
      <c r="D1584" s="103" t="s">
        <v>89</v>
      </c>
      <c r="F1584" s="104" t="s">
        <v>2159</v>
      </c>
      <c r="I1584" s="105"/>
      <c r="L1584" s="19"/>
      <c r="M1584" s="106"/>
      <c r="T1584" s="107"/>
      <c r="AT1584" s="11" t="s">
        <v>89</v>
      </c>
      <c r="AU1584" s="11" t="s">
        <v>9</v>
      </c>
    </row>
    <row r="1585" spans="2:65" s="173" customFormat="1">
      <c r="B1585" s="174"/>
      <c r="D1585" s="103" t="s">
        <v>456</v>
      </c>
      <c r="E1585" s="175" t="s">
        <v>17</v>
      </c>
      <c r="F1585" s="176" t="s">
        <v>2160</v>
      </c>
      <c r="H1585" s="177">
        <v>1304.75</v>
      </c>
      <c r="I1585" s="178"/>
      <c r="L1585" s="174"/>
      <c r="M1585" s="179"/>
      <c r="T1585" s="180"/>
      <c r="AT1585" s="175" t="s">
        <v>456</v>
      </c>
      <c r="AU1585" s="175" t="s">
        <v>9</v>
      </c>
      <c r="AV1585" s="173" t="s">
        <v>9</v>
      </c>
      <c r="AW1585" s="173" t="s">
        <v>197</v>
      </c>
      <c r="AX1585" s="173" t="s">
        <v>82</v>
      </c>
      <c r="AY1585" s="175" t="s">
        <v>79</v>
      </c>
    </row>
    <row r="1586" spans="2:65" s="18" customFormat="1" ht="24.2" customHeight="1">
      <c r="B1586" s="19"/>
      <c r="C1586" s="90" t="s">
        <v>2161</v>
      </c>
      <c r="D1586" s="90" t="s">
        <v>83</v>
      </c>
      <c r="E1586" s="91" t="s">
        <v>2162</v>
      </c>
      <c r="F1586" s="92" t="s">
        <v>2163</v>
      </c>
      <c r="G1586" s="93" t="s">
        <v>452</v>
      </c>
      <c r="H1586" s="94">
        <v>770.7</v>
      </c>
      <c r="I1586" s="95"/>
      <c r="J1586" s="96">
        <f>ROUND(I1586*H1586,2)</f>
        <v>0</v>
      </c>
      <c r="K1586" s="92" t="s">
        <v>453</v>
      </c>
      <c r="L1586" s="19"/>
      <c r="M1586" s="97" t="s">
        <v>17</v>
      </c>
      <c r="N1586" s="98" t="s">
        <v>35</v>
      </c>
      <c r="P1586" s="99">
        <f>O1586*H1586</f>
        <v>0</v>
      </c>
      <c r="Q1586" s="99">
        <v>1.5E-3</v>
      </c>
      <c r="R1586" s="99">
        <f>Q1586*H1586</f>
        <v>1.15605</v>
      </c>
      <c r="S1586" s="99">
        <v>0</v>
      </c>
      <c r="T1586" s="100">
        <f>S1586*H1586</f>
        <v>0</v>
      </c>
      <c r="AR1586" s="101" t="s">
        <v>155</v>
      </c>
      <c r="AT1586" s="101" t="s">
        <v>83</v>
      </c>
      <c r="AU1586" s="101" t="s">
        <v>9</v>
      </c>
      <c r="AY1586" s="11" t="s">
        <v>79</v>
      </c>
      <c r="BE1586" s="102">
        <f>IF(N1586="základní",J1586,0)</f>
        <v>0</v>
      </c>
      <c r="BF1586" s="102">
        <f>IF(N1586="snížená",J1586,0)</f>
        <v>0</v>
      </c>
      <c r="BG1586" s="102">
        <f>IF(N1586="zákl. přenesená",J1586,0)</f>
        <v>0</v>
      </c>
      <c r="BH1586" s="102">
        <f>IF(N1586="sníž. přenesená",J1586,0)</f>
        <v>0</v>
      </c>
      <c r="BI1586" s="102">
        <f>IF(N1586="nulová",J1586,0)</f>
        <v>0</v>
      </c>
      <c r="BJ1586" s="11" t="s">
        <v>82</v>
      </c>
      <c r="BK1586" s="102">
        <f>ROUND(I1586*H1586,2)</f>
        <v>0</v>
      </c>
      <c r="BL1586" s="11" t="s">
        <v>155</v>
      </c>
      <c r="BM1586" s="101" t="s">
        <v>2164</v>
      </c>
    </row>
    <row r="1587" spans="2:65" s="18" customFormat="1">
      <c r="B1587" s="19"/>
      <c r="D1587" s="103" t="s">
        <v>89</v>
      </c>
      <c r="F1587" s="104" t="s">
        <v>2165</v>
      </c>
      <c r="I1587" s="105"/>
      <c r="L1587" s="19"/>
      <c r="M1587" s="106"/>
      <c r="T1587" s="107"/>
      <c r="AT1587" s="11" t="s">
        <v>89</v>
      </c>
      <c r="AU1587" s="11" t="s">
        <v>9</v>
      </c>
    </row>
    <row r="1588" spans="2:65" s="173" customFormat="1">
      <c r="B1588" s="174"/>
      <c r="D1588" s="103" t="s">
        <v>456</v>
      </c>
      <c r="E1588" s="175" t="s">
        <v>17</v>
      </c>
      <c r="F1588" s="176" t="s">
        <v>340</v>
      </c>
      <c r="H1588" s="177">
        <v>770.7</v>
      </c>
      <c r="I1588" s="178"/>
      <c r="L1588" s="174"/>
      <c r="M1588" s="179"/>
      <c r="T1588" s="180"/>
      <c r="AT1588" s="175" t="s">
        <v>456</v>
      </c>
      <c r="AU1588" s="175" t="s">
        <v>9</v>
      </c>
      <c r="AV1588" s="173" t="s">
        <v>9</v>
      </c>
      <c r="AW1588" s="173" t="s">
        <v>197</v>
      </c>
      <c r="AX1588" s="173" t="s">
        <v>82</v>
      </c>
      <c r="AY1588" s="175" t="s">
        <v>79</v>
      </c>
    </row>
    <row r="1589" spans="2:65" s="18" customFormat="1" ht="33" customHeight="1">
      <c r="B1589" s="19"/>
      <c r="C1589" s="90" t="s">
        <v>2166</v>
      </c>
      <c r="D1589" s="201" t="s">
        <v>83</v>
      </c>
      <c r="E1589" s="91" t="s">
        <v>2167</v>
      </c>
      <c r="F1589" s="92" t="s">
        <v>2168</v>
      </c>
      <c r="G1589" s="93" t="s">
        <v>452</v>
      </c>
      <c r="H1589" s="94">
        <v>823.05</v>
      </c>
      <c r="I1589" s="95"/>
      <c r="J1589" s="96">
        <f>ROUND(I1589*H1589,2)</f>
        <v>0</v>
      </c>
      <c r="K1589" s="92" t="s">
        <v>453</v>
      </c>
      <c r="L1589" s="19"/>
      <c r="M1589" s="97" t="s">
        <v>17</v>
      </c>
      <c r="N1589" s="98" t="s">
        <v>35</v>
      </c>
      <c r="P1589" s="99">
        <f>O1589*H1589</f>
        <v>0</v>
      </c>
      <c r="Q1589" s="99">
        <v>5.3800000000000002E-3</v>
      </c>
      <c r="R1589" s="99">
        <f>Q1589*H1589</f>
        <v>4.4280090000000003</v>
      </c>
      <c r="S1589" s="99">
        <v>0</v>
      </c>
      <c r="T1589" s="100">
        <f>S1589*H1589</f>
        <v>0</v>
      </c>
      <c r="AR1589" s="101" t="s">
        <v>155</v>
      </c>
      <c r="AT1589" s="101" t="s">
        <v>83</v>
      </c>
      <c r="AU1589" s="101" t="s">
        <v>9</v>
      </c>
      <c r="AY1589" s="11" t="s">
        <v>79</v>
      </c>
      <c r="BE1589" s="102">
        <f>IF(N1589="základní",J1589,0)</f>
        <v>0</v>
      </c>
      <c r="BF1589" s="102">
        <f>IF(N1589="snížená",J1589,0)</f>
        <v>0</v>
      </c>
      <c r="BG1589" s="102">
        <f>IF(N1589="zákl. přenesená",J1589,0)</f>
        <v>0</v>
      </c>
      <c r="BH1589" s="102">
        <f>IF(N1589="sníž. přenesená",J1589,0)</f>
        <v>0</v>
      </c>
      <c r="BI1589" s="102">
        <f>IF(N1589="nulová",J1589,0)</f>
        <v>0</v>
      </c>
      <c r="BJ1589" s="11" t="s">
        <v>82</v>
      </c>
      <c r="BK1589" s="102">
        <f>ROUND(I1589*H1589,2)</f>
        <v>0</v>
      </c>
      <c r="BL1589" s="11" t="s">
        <v>155</v>
      </c>
      <c r="BM1589" s="101" t="s">
        <v>2169</v>
      </c>
    </row>
    <row r="1590" spans="2:65" s="18" customFormat="1" ht="29.25">
      <c r="B1590" s="19"/>
      <c r="D1590" s="103" t="s">
        <v>89</v>
      </c>
      <c r="F1590" s="104" t="s">
        <v>2170</v>
      </c>
      <c r="I1590" s="105"/>
      <c r="L1590" s="19"/>
      <c r="M1590" s="106"/>
      <c r="T1590" s="107"/>
      <c r="AT1590" s="11" t="s">
        <v>89</v>
      </c>
      <c r="AU1590" s="11" t="s">
        <v>9</v>
      </c>
    </row>
    <row r="1591" spans="2:65" s="18" customFormat="1" ht="19.5">
      <c r="B1591" s="19"/>
      <c r="D1591" s="103" t="s">
        <v>90</v>
      </c>
      <c r="F1591" s="108" t="s">
        <v>5507</v>
      </c>
      <c r="I1591" s="105"/>
      <c r="L1591" s="19"/>
      <c r="M1591" s="106"/>
      <c r="T1591" s="107"/>
      <c r="AT1591" s="11" t="s">
        <v>90</v>
      </c>
      <c r="AU1591" s="11" t="s">
        <v>9</v>
      </c>
    </row>
    <row r="1592" spans="2:65" s="173" customFormat="1">
      <c r="B1592" s="174"/>
      <c r="D1592" s="103" t="s">
        <v>456</v>
      </c>
      <c r="E1592" s="175" t="s">
        <v>17</v>
      </c>
      <c r="F1592" s="176" t="s">
        <v>339</v>
      </c>
      <c r="H1592" s="177">
        <v>823.05</v>
      </c>
      <c r="I1592" s="178"/>
      <c r="L1592" s="174"/>
      <c r="M1592" s="179"/>
      <c r="T1592" s="180"/>
      <c r="AT1592" s="175" t="s">
        <v>456</v>
      </c>
      <c r="AU1592" s="175" t="s">
        <v>9</v>
      </c>
      <c r="AV1592" s="173" t="s">
        <v>9</v>
      </c>
      <c r="AW1592" s="173" t="s">
        <v>197</v>
      </c>
      <c r="AX1592" s="173" t="s">
        <v>82</v>
      </c>
      <c r="AY1592" s="175" t="s">
        <v>79</v>
      </c>
    </row>
    <row r="1593" spans="2:65" s="18" customFormat="1" ht="37.9" customHeight="1">
      <c r="B1593" s="19"/>
      <c r="C1593" s="90" t="s">
        <v>2171</v>
      </c>
      <c r="D1593" s="201" t="s">
        <v>83</v>
      </c>
      <c r="E1593" s="91" t="s">
        <v>2172</v>
      </c>
      <c r="F1593" s="92" t="s">
        <v>2173</v>
      </c>
      <c r="G1593" s="93" t="s">
        <v>816</v>
      </c>
      <c r="H1593" s="94">
        <v>554.19000000000005</v>
      </c>
      <c r="I1593" s="95"/>
      <c r="J1593" s="96">
        <f>ROUND(I1593*H1593,2)</f>
        <v>0</v>
      </c>
      <c r="K1593" s="92" t="s">
        <v>453</v>
      </c>
      <c r="L1593" s="19"/>
      <c r="M1593" s="97" t="s">
        <v>17</v>
      </c>
      <c r="N1593" s="98" t="s">
        <v>35</v>
      </c>
      <c r="P1593" s="99">
        <f>O1593*H1593</f>
        <v>0</v>
      </c>
      <c r="Q1593" s="99">
        <v>9.7000000000000005E-4</v>
      </c>
      <c r="R1593" s="99">
        <f>Q1593*H1593</f>
        <v>0.53756430000000011</v>
      </c>
      <c r="S1593" s="99">
        <v>0</v>
      </c>
      <c r="T1593" s="100">
        <f>S1593*H1593</f>
        <v>0</v>
      </c>
      <c r="AR1593" s="101" t="s">
        <v>155</v>
      </c>
      <c r="AT1593" s="101" t="s">
        <v>83</v>
      </c>
      <c r="AU1593" s="101" t="s">
        <v>9</v>
      </c>
      <c r="AY1593" s="11" t="s">
        <v>79</v>
      </c>
      <c r="BE1593" s="102">
        <f>IF(N1593="základní",J1593,0)</f>
        <v>0</v>
      </c>
      <c r="BF1593" s="102">
        <f>IF(N1593="snížená",J1593,0)</f>
        <v>0</v>
      </c>
      <c r="BG1593" s="102">
        <f>IF(N1593="zákl. přenesená",J1593,0)</f>
        <v>0</v>
      </c>
      <c r="BH1593" s="102">
        <f>IF(N1593="sníž. přenesená",J1593,0)</f>
        <v>0</v>
      </c>
      <c r="BI1593" s="102">
        <f>IF(N1593="nulová",J1593,0)</f>
        <v>0</v>
      </c>
      <c r="BJ1593" s="11" t="s">
        <v>82</v>
      </c>
      <c r="BK1593" s="102">
        <f>ROUND(I1593*H1593,2)</f>
        <v>0</v>
      </c>
      <c r="BL1593" s="11" t="s">
        <v>155</v>
      </c>
      <c r="BM1593" s="101" t="s">
        <v>2174</v>
      </c>
    </row>
    <row r="1594" spans="2:65" s="18" customFormat="1" ht="19.5">
      <c r="B1594" s="19"/>
      <c r="D1594" s="103" t="s">
        <v>89</v>
      </c>
      <c r="F1594" s="104" t="s">
        <v>2175</v>
      </c>
      <c r="I1594" s="105"/>
      <c r="L1594" s="19"/>
      <c r="M1594" s="106"/>
      <c r="T1594" s="107"/>
      <c r="AT1594" s="11" t="s">
        <v>89</v>
      </c>
      <c r="AU1594" s="11" t="s">
        <v>9</v>
      </c>
    </row>
    <row r="1595" spans="2:65" s="18" customFormat="1" ht="19.5">
      <c r="B1595" s="19"/>
      <c r="D1595" s="103" t="s">
        <v>90</v>
      </c>
      <c r="F1595" s="108" t="s">
        <v>5507</v>
      </c>
      <c r="I1595" s="105"/>
      <c r="L1595" s="19"/>
      <c r="M1595" s="106"/>
      <c r="T1595" s="107"/>
      <c r="AT1595" s="11" t="s">
        <v>90</v>
      </c>
      <c r="AU1595" s="11" t="s">
        <v>9</v>
      </c>
    </row>
    <row r="1596" spans="2:65" s="173" customFormat="1">
      <c r="B1596" s="174"/>
      <c r="D1596" s="103" t="s">
        <v>456</v>
      </c>
      <c r="E1596" s="175" t="s">
        <v>17</v>
      </c>
      <c r="F1596" s="176" t="s">
        <v>371</v>
      </c>
      <c r="H1596" s="177">
        <v>369.45</v>
      </c>
      <c r="I1596" s="178"/>
      <c r="L1596" s="174"/>
      <c r="M1596" s="179"/>
      <c r="T1596" s="180"/>
      <c r="AT1596" s="175" t="s">
        <v>456</v>
      </c>
      <c r="AU1596" s="175" t="s">
        <v>9</v>
      </c>
      <c r="AV1596" s="173" t="s">
        <v>9</v>
      </c>
      <c r="AW1596" s="173" t="s">
        <v>197</v>
      </c>
      <c r="AX1596" s="173" t="s">
        <v>78</v>
      </c>
      <c r="AY1596" s="175" t="s">
        <v>79</v>
      </c>
    </row>
    <row r="1597" spans="2:65" s="173" customFormat="1">
      <c r="B1597" s="174"/>
      <c r="D1597" s="103" t="s">
        <v>456</v>
      </c>
      <c r="E1597" s="175" t="s">
        <v>17</v>
      </c>
      <c r="F1597" s="176" t="s">
        <v>373</v>
      </c>
      <c r="H1597" s="177">
        <v>184.74</v>
      </c>
      <c r="I1597" s="178"/>
      <c r="L1597" s="174"/>
      <c r="M1597" s="179"/>
      <c r="T1597" s="180"/>
      <c r="AT1597" s="175" t="s">
        <v>456</v>
      </c>
      <c r="AU1597" s="175" t="s">
        <v>9</v>
      </c>
      <c r="AV1597" s="173" t="s">
        <v>9</v>
      </c>
      <c r="AW1597" s="173" t="s">
        <v>197</v>
      </c>
      <c r="AX1597" s="173" t="s">
        <v>78</v>
      </c>
      <c r="AY1597" s="175" t="s">
        <v>79</v>
      </c>
    </row>
    <row r="1598" spans="2:65" s="181" customFormat="1">
      <c r="B1598" s="182"/>
      <c r="D1598" s="103" t="s">
        <v>456</v>
      </c>
      <c r="E1598" s="183" t="s">
        <v>17</v>
      </c>
      <c r="F1598" s="184" t="s">
        <v>491</v>
      </c>
      <c r="H1598" s="185">
        <v>554.19000000000005</v>
      </c>
      <c r="I1598" s="186"/>
      <c r="L1598" s="182"/>
      <c r="M1598" s="187"/>
      <c r="T1598" s="188"/>
      <c r="AT1598" s="183" t="s">
        <v>456</v>
      </c>
      <c r="AU1598" s="183" t="s">
        <v>9</v>
      </c>
      <c r="AV1598" s="181" t="s">
        <v>103</v>
      </c>
      <c r="AW1598" s="181" t="s">
        <v>197</v>
      </c>
      <c r="AX1598" s="181" t="s">
        <v>82</v>
      </c>
      <c r="AY1598" s="183" t="s">
        <v>79</v>
      </c>
    </row>
    <row r="1599" spans="2:65" s="18" customFormat="1" ht="16.5" customHeight="1">
      <c r="B1599" s="19"/>
      <c r="C1599" s="189" t="s">
        <v>2176</v>
      </c>
      <c r="D1599" s="206" t="s">
        <v>684</v>
      </c>
      <c r="E1599" s="190" t="s">
        <v>2177</v>
      </c>
      <c r="F1599" s="191" t="s">
        <v>2178</v>
      </c>
      <c r="G1599" s="192" t="s">
        <v>452</v>
      </c>
      <c r="H1599" s="193">
        <v>483.142</v>
      </c>
      <c r="I1599" s="194"/>
      <c r="J1599" s="195">
        <f>ROUND(I1599*H1599,2)</f>
        <v>0</v>
      </c>
      <c r="K1599" s="191" t="s">
        <v>17</v>
      </c>
      <c r="L1599" s="196"/>
      <c r="M1599" s="197" t="s">
        <v>17</v>
      </c>
      <c r="N1599" s="198" t="s">
        <v>35</v>
      </c>
      <c r="P1599" s="99">
        <f>O1599*H1599</f>
        <v>0</v>
      </c>
      <c r="Q1599" s="99">
        <v>2.1999999999999999E-2</v>
      </c>
      <c r="R1599" s="99">
        <f>Q1599*H1599</f>
        <v>10.629123999999999</v>
      </c>
      <c r="S1599" s="99">
        <v>0</v>
      </c>
      <c r="T1599" s="100">
        <f>S1599*H1599</f>
        <v>0</v>
      </c>
      <c r="AR1599" s="101" t="s">
        <v>653</v>
      </c>
      <c r="AT1599" s="101" t="s">
        <v>684</v>
      </c>
      <c r="AU1599" s="101" t="s">
        <v>9</v>
      </c>
      <c r="AY1599" s="11" t="s">
        <v>79</v>
      </c>
      <c r="BE1599" s="102">
        <f>IF(N1599="základní",J1599,0)</f>
        <v>0</v>
      </c>
      <c r="BF1599" s="102">
        <f>IF(N1599="snížená",J1599,0)</f>
        <v>0</v>
      </c>
      <c r="BG1599" s="102">
        <f>IF(N1599="zákl. přenesená",J1599,0)</f>
        <v>0</v>
      </c>
      <c r="BH1599" s="102">
        <f>IF(N1599="sníž. přenesená",J1599,0)</f>
        <v>0</v>
      </c>
      <c r="BI1599" s="102">
        <f>IF(N1599="nulová",J1599,0)</f>
        <v>0</v>
      </c>
      <c r="BJ1599" s="11" t="s">
        <v>82</v>
      </c>
      <c r="BK1599" s="102">
        <f>ROUND(I1599*H1599,2)</f>
        <v>0</v>
      </c>
      <c r="BL1599" s="11" t="s">
        <v>155</v>
      </c>
      <c r="BM1599" s="101" t="s">
        <v>2179</v>
      </c>
    </row>
    <row r="1600" spans="2:65" s="18" customFormat="1">
      <c r="B1600" s="19"/>
      <c r="D1600" s="103" t="s">
        <v>89</v>
      </c>
      <c r="F1600" s="104" t="s">
        <v>2178</v>
      </c>
      <c r="I1600" s="105"/>
      <c r="L1600" s="19"/>
      <c r="M1600" s="106"/>
      <c r="T1600" s="107"/>
      <c r="AT1600" s="11" t="s">
        <v>89</v>
      </c>
      <c r="AU1600" s="11" t="s">
        <v>9</v>
      </c>
    </row>
    <row r="1601" spans="2:65" s="18" customFormat="1" ht="19.5">
      <c r="B1601" s="19"/>
      <c r="D1601" s="103" t="s">
        <v>90</v>
      </c>
      <c r="F1601" s="108" t="s">
        <v>5507</v>
      </c>
      <c r="I1601" s="105"/>
      <c r="L1601" s="19"/>
      <c r="M1601" s="106"/>
      <c r="T1601" s="107"/>
      <c r="AT1601" s="11" t="s">
        <v>90</v>
      </c>
      <c r="AU1601" s="11" t="s">
        <v>9</v>
      </c>
    </row>
    <row r="1602" spans="2:65" s="173" customFormat="1">
      <c r="B1602" s="174"/>
      <c r="D1602" s="103" t="s">
        <v>456</v>
      </c>
      <c r="E1602" s="175" t="s">
        <v>17</v>
      </c>
      <c r="F1602" s="176" t="s">
        <v>361</v>
      </c>
      <c r="H1602" s="177">
        <v>365.33</v>
      </c>
      <c r="I1602" s="178"/>
      <c r="L1602" s="174"/>
      <c r="M1602" s="179"/>
      <c r="T1602" s="180"/>
      <c r="AT1602" s="175" t="s">
        <v>456</v>
      </c>
      <c r="AU1602" s="175" t="s">
        <v>9</v>
      </c>
      <c r="AV1602" s="173" t="s">
        <v>9</v>
      </c>
      <c r="AW1602" s="173" t="s">
        <v>197</v>
      </c>
      <c r="AX1602" s="173" t="s">
        <v>78</v>
      </c>
      <c r="AY1602" s="175" t="s">
        <v>79</v>
      </c>
    </row>
    <row r="1603" spans="2:65" s="173" customFormat="1">
      <c r="B1603" s="174"/>
      <c r="D1603" s="103" t="s">
        <v>456</v>
      </c>
      <c r="E1603" s="175" t="s">
        <v>17</v>
      </c>
      <c r="F1603" s="176" t="s">
        <v>2180</v>
      </c>
      <c r="H1603" s="177">
        <v>73.89</v>
      </c>
      <c r="I1603" s="178"/>
      <c r="L1603" s="174"/>
      <c r="M1603" s="179"/>
      <c r="T1603" s="180"/>
      <c r="AT1603" s="175" t="s">
        <v>456</v>
      </c>
      <c r="AU1603" s="175" t="s">
        <v>9</v>
      </c>
      <c r="AV1603" s="173" t="s">
        <v>9</v>
      </c>
      <c r="AW1603" s="173" t="s">
        <v>197</v>
      </c>
      <c r="AX1603" s="173" t="s">
        <v>78</v>
      </c>
      <c r="AY1603" s="175" t="s">
        <v>79</v>
      </c>
    </row>
    <row r="1604" spans="2:65" s="181" customFormat="1">
      <c r="B1604" s="182"/>
      <c r="D1604" s="103" t="s">
        <v>456</v>
      </c>
      <c r="E1604" s="183" t="s">
        <v>17</v>
      </c>
      <c r="F1604" s="184" t="s">
        <v>491</v>
      </c>
      <c r="H1604" s="185">
        <v>439.22</v>
      </c>
      <c r="I1604" s="186"/>
      <c r="L1604" s="182"/>
      <c r="M1604" s="187"/>
      <c r="T1604" s="188"/>
      <c r="AT1604" s="183" t="s">
        <v>456</v>
      </c>
      <c r="AU1604" s="183" t="s">
        <v>9</v>
      </c>
      <c r="AV1604" s="181" t="s">
        <v>103</v>
      </c>
      <c r="AW1604" s="181" t="s">
        <v>197</v>
      </c>
      <c r="AX1604" s="181" t="s">
        <v>82</v>
      </c>
      <c r="AY1604" s="183" t="s">
        <v>79</v>
      </c>
    </row>
    <row r="1605" spans="2:65" s="173" customFormat="1">
      <c r="B1605" s="174"/>
      <c r="D1605" s="103" t="s">
        <v>456</v>
      </c>
      <c r="F1605" s="176" t="s">
        <v>5508</v>
      </c>
      <c r="H1605" s="177">
        <v>483.142</v>
      </c>
      <c r="I1605" s="178"/>
      <c r="L1605" s="174"/>
      <c r="M1605" s="179"/>
      <c r="T1605" s="180"/>
      <c r="AT1605" s="175" t="s">
        <v>456</v>
      </c>
      <c r="AU1605" s="175" t="s">
        <v>9</v>
      </c>
      <c r="AV1605" s="173" t="s">
        <v>9</v>
      </c>
      <c r="AW1605" s="173" t="s">
        <v>12</v>
      </c>
      <c r="AX1605" s="173" t="s">
        <v>82</v>
      </c>
      <c r="AY1605" s="175" t="s">
        <v>79</v>
      </c>
    </row>
    <row r="1606" spans="2:65" s="18" customFormat="1" ht="16.5" customHeight="1">
      <c r="B1606" s="19"/>
      <c r="C1606" s="189" t="s">
        <v>2181</v>
      </c>
      <c r="D1606" s="189" t="s">
        <v>684</v>
      </c>
      <c r="E1606" s="190" t="s">
        <v>2182</v>
      </c>
      <c r="F1606" s="191" t="s">
        <v>2183</v>
      </c>
      <c r="G1606" s="192" t="s">
        <v>452</v>
      </c>
      <c r="H1606" s="193">
        <v>473.07499999999999</v>
      </c>
      <c r="I1606" s="194"/>
      <c r="J1606" s="195">
        <f>ROUND(I1606*H1606,2)</f>
        <v>0</v>
      </c>
      <c r="K1606" s="191" t="s">
        <v>17</v>
      </c>
      <c r="L1606" s="196"/>
      <c r="M1606" s="197" t="s">
        <v>17</v>
      </c>
      <c r="N1606" s="198" t="s">
        <v>35</v>
      </c>
      <c r="P1606" s="99">
        <f>O1606*H1606</f>
        <v>0</v>
      </c>
      <c r="Q1606" s="99">
        <v>2.1999999999999999E-2</v>
      </c>
      <c r="R1606" s="99">
        <f>Q1606*H1606</f>
        <v>10.407649999999999</v>
      </c>
      <c r="S1606" s="99">
        <v>0</v>
      </c>
      <c r="T1606" s="100">
        <f>S1606*H1606</f>
        <v>0</v>
      </c>
      <c r="AR1606" s="101" t="s">
        <v>653</v>
      </c>
      <c r="AT1606" s="101" t="s">
        <v>684</v>
      </c>
      <c r="AU1606" s="101" t="s">
        <v>9</v>
      </c>
      <c r="AY1606" s="11" t="s">
        <v>79</v>
      </c>
      <c r="BE1606" s="102">
        <f>IF(N1606="základní",J1606,0)</f>
        <v>0</v>
      </c>
      <c r="BF1606" s="102">
        <f>IF(N1606="snížená",J1606,0)</f>
        <v>0</v>
      </c>
      <c r="BG1606" s="102">
        <f>IF(N1606="zákl. přenesená",J1606,0)</f>
        <v>0</v>
      </c>
      <c r="BH1606" s="102">
        <f>IF(N1606="sníž. přenesená",J1606,0)</f>
        <v>0</v>
      </c>
      <c r="BI1606" s="102">
        <f>IF(N1606="nulová",J1606,0)</f>
        <v>0</v>
      </c>
      <c r="BJ1606" s="11" t="s">
        <v>82</v>
      </c>
      <c r="BK1606" s="102">
        <f>ROUND(I1606*H1606,2)</f>
        <v>0</v>
      </c>
      <c r="BL1606" s="11" t="s">
        <v>155</v>
      </c>
      <c r="BM1606" s="101" t="s">
        <v>2184</v>
      </c>
    </row>
    <row r="1607" spans="2:65" s="18" customFormat="1">
      <c r="B1607" s="19"/>
      <c r="D1607" s="103" t="s">
        <v>89</v>
      </c>
      <c r="F1607" s="104" t="s">
        <v>2183</v>
      </c>
      <c r="I1607" s="105"/>
      <c r="L1607" s="19"/>
      <c r="M1607" s="106"/>
      <c r="T1607" s="107"/>
      <c r="AT1607" s="11" t="s">
        <v>89</v>
      </c>
      <c r="AU1607" s="11" t="s">
        <v>9</v>
      </c>
    </row>
    <row r="1608" spans="2:65" s="173" customFormat="1">
      <c r="B1608" s="174"/>
      <c r="D1608" s="103" t="s">
        <v>456</v>
      </c>
      <c r="E1608" s="175" t="s">
        <v>17</v>
      </c>
      <c r="F1608" s="176" t="s">
        <v>367</v>
      </c>
      <c r="H1608" s="177">
        <v>393.12</v>
      </c>
      <c r="I1608" s="178"/>
      <c r="L1608" s="174"/>
      <c r="M1608" s="179"/>
      <c r="T1608" s="180"/>
      <c r="AT1608" s="175" t="s">
        <v>456</v>
      </c>
      <c r="AU1608" s="175" t="s">
        <v>9</v>
      </c>
      <c r="AV1608" s="173" t="s">
        <v>9</v>
      </c>
      <c r="AW1608" s="173" t="s">
        <v>197</v>
      </c>
      <c r="AX1608" s="173" t="s">
        <v>78</v>
      </c>
      <c r="AY1608" s="175" t="s">
        <v>79</v>
      </c>
    </row>
    <row r="1609" spans="2:65" s="173" customFormat="1">
      <c r="B1609" s="174"/>
      <c r="D1609" s="103" t="s">
        <v>456</v>
      </c>
      <c r="E1609" s="175" t="s">
        <v>17</v>
      </c>
      <c r="F1609" s="176" t="s">
        <v>2185</v>
      </c>
      <c r="H1609" s="177">
        <v>36.948</v>
      </c>
      <c r="I1609" s="178"/>
      <c r="L1609" s="174"/>
      <c r="M1609" s="179"/>
      <c r="T1609" s="180"/>
      <c r="AT1609" s="175" t="s">
        <v>456</v>
      </c>
      <c r="AU1609" s="175" t="s">
        <v>9</v>
      </c>
      <c r="AV1609" s="173" t="s">
        <v>9</v>
      </c>
      <c r="AW1609" s="173" t="s">
        <v>197</v>
      </c>
      <c r="AX1609" s="173" t="s">
        <v>78</v>
      </c>
      <c r="AY1609" s="175" t="s">
        <v>79</v>
      </c>
    </row>
    <row r="1610" spans="2:65" s="181" customFormat="1">
      <c r="B1610" s="182"/>
      <c r="D1610" s="103" t="s">
        <v>456</v>
      </c>
      <c r="E1610" s="183" t="s">
        <v>17</v>
      </c>
      <c r="F1610" s="184" t="s">
        <v>491</v>
      </c>
      <c r="H1610" s="185">
        <v>430.06799999999998</v>
      </c>
      <c r="I1610" s="186"/>
      <c r="L1610" s="182"/>
      <c r="M1610" s="187"/>
      <c r="T1610" s="188"/>
      <c r="AT1610" s="183" t="s">
        <v>456</v>
      </c>
      <c r="AU1610" s="183" t="s">
        <v>9</v>
      </c>
      <c r="AV1610" s="181" t="s">
        <v>103</v>
      </c>
      <c r="AW1610" s="181" t="s">
        <v>197</v>
      </c>
      <c r="AX1610" s="181" t="s">
        <v>82</v>
      </c>
      <c r="AY1610" s="183" t="s">
        <v>79</v>
      </c>
    </row>
    <row r="1611" spans="2:65" s="173" customFormat="1">
      <c r="B1611" s="174"/>
      <c r="D1611" s="103" t="s">
        <v>456</v>
      </c>
      <c r="F1611" s="176" t="s">
        <v>2186</v>
      </c>
      <c r="H1611" s="177">
        <v>473.07499999999999</v>
      </c>
      <c r="I1611" s="178"/>
      <c r="L1611" s="174"/>
      <c r="M1611" s="179"/>
      <c r="T1611" s="180"/>
      <c r="AT1611" s="175" t="s">
        <v>456</v>
      </c>
      <c r="AU1611" s="175" t="s">
        <v>9</v>
      </c>
      <c r="AV1611" s="173" t="s">
        <v>9</v>
      </c>
      <c r="AW1611" s="173" t="s">
        <v>12</v>
      </c>
      <c r="AX1611" s="173" t="s">
        <v>82</v>
      </c>
      <c r="AY1611" s="175" t="s">
        <v>79</v>
      </c>
    </row>
    <row r="1612" spans="2:65" s="18" customFormat="1" ht="16.5" customHeight="1">
      <c r="B1612" s="19"/>
      <c r="C1612" s="189" t="s">
        <v>2187</v>
      </c>
      <c r="D1612" s="189" t="s">
        <v>684</v>
      </c>
      <c r="E1612" s="190" t="s">
        <v>2188</v>
      </c>
      <c r="F1612" s="191" t="s">
        <v>2189</v>
      </c>
      <c r="G1612" s="192" t="s">
        <v>452</v>
      </c>
      <c r="H1612" s="193">
        <v>71.06</v>
      </c>
      <c r="I1612" s="194"/>
      <c r="J1612" s="195">
        <f>ROUND(I1612*H1612,2)</f>
        <v>0</v>
      </c>
      <c r="K1612" s="191" t="s">
        <v>17</v>
      </c>
      <c r="L1612" s="196"/>
      <c r="M1612" s="197" t="s">
        <v>17</v>
      </c>
      <c r="N1612" s="198" t="s">
        <v>35</v>
      </c>
      <c r="P1612" s="99">
        <f>O1612*H1612</f>
        <v>0</v>
      </c>
      <c r="Q1612" s="99">
        <v>2.1999999999999999E-2</v>
      </c>
      <c r="R1612" s="99">
        <f>Q1612*H1612</f>
        <v>1.56332</v>
      </c>
      <c r="S1612" s="99">
        <v>0</v>
      </c>
      <c r="T1612" s="100">
        <f>S1612*H1612</f>
        <v>0</v>
      </c>
      <c r="AR1612" s="101" t="s">
        <v>653</v>
      </c>
      <c r="AT1612" s="101" t="s">
        <v>684</v>
      </c>
      <c r="AU1612" s="101" t="s">
        <v>9</v>
      </c>
      <c r="AY1612" s="11" t="s">
        <v>79</v>
      </c>
      <c r="BE1612" s="102">
        <f>IF(N1612="základní",J1612,0)</f>
        <v>0</v>
      </c>
      <c r="BF1612" s="102">
        <f>IF(N1612="snížená",J1612,0)</f>
        <v>0</v>
      </c>
      <c r="BG1612" s="102">
        <f>IF(N1612="zákl. přenesená",J1612,0)</f>
        <v>0</v>
      </c>
      <c r="BH1612" s="102">
        <f>IF(N1612="sníž. přenesená",J1612,0)</f>
        <v>0</v>
      </c>
      <c r="BI1612" s="102">
        <f>IF(N1612="nulová",J1612,0)</f>
        <v>0</v>
      </c>
      <c r="BJ1612" s="11" t="s">
        <v>82</v>
      </c>
      <c r="BK1612" s="102">
        <f>ROUND(I1612*H1612,2)</f>
        <v>0</v>
      </c>
      <c r="BL1612" s="11" t="s">
        <v>155</v>
      </c>
      <c r="BM1612" s="101" t="s">
        <v>2190</v>
      </c>
    </row>
    <row r="1613" spans="2:65" s="18" customFormat="1">
      <c r="B1613" s="19"/>
      <c r="D1613" s="103" t="s">
        <v>89</v>
      </c>
      <c r="F1613" s="104" t="s">
        <v>2189</v>
      </c>
      <c r="I1613" s="105"/>
      <c r="L1613" s="19"/>
      <c r="M1613" s="106"/>
      <c r="T1613" s="107"/>
      <c r="AT1613" s="11" t="s">
        <v>89</v>
      </c>
      <c r="AU1613" s="11" t="s">
        <v>9</v>
      </c>
    </row>
    <row r="1614" spans="2:65" s="173" customFormat="1">
      <c r="B1614" s="174"/>
      <c r="D1614" s="103" t="s">
        <v>456</v>
      </c>
      <c r="E1614" s="175" t="s">
        <v>17</v>
      </c>
      <c r="F1614" s="176" t="s">
        <v>369</v>
      </c>
      <c r="H1614" s="177">
        <v>64.599999999999994</v>
      </c>
      <c r="I1614" s="178"/>
      <c r="L1614" s="174"/>
      <c r="M1614" s="179"/>
      <c r="T1614" s="180"/>
      <c r="AT1614" s="175" t="s">
        <v>456</v>
      </c>
      <c r="AU1614" s="175" t="s">
        <v>9</v>
      </c>
      <c r="AV1614" s="173" t="s">
        <v>9</v>
      </c>
      <c r="AW1614" s="173" t="s">
        <v>197</v>
      </c>
      <c r="AX1614" s="173" t="s">
        <v>82</v>
      </c>
      <c r="AY1614" s="175" t="s">
        <v>79</v>
      </c>
    </row>
    <row r="1615" spans="2:65" s="173" customFormat="1">
      <c r="B1615" s="174"/>
      <c r="D1615" s="103" t="s">
        <v>456</v>
      </c>
      <c r="F1615" s="176" t="s">
        <v>2191</v>
      </c>
      <c r="H1615" s="177">
        <v>71.06</v>
      </c>
      <c r="I1615" s="178"/>
      <c r="L1615" s="174"/>
      <c r="M1615" s="179"/>
      <c r="T1615" s="180"/>
      <c r="AT1615" s="175" t="s">
        <v>456</v>
      </c>
      <c r="AU1615" s="175" t="s">
        <v>9</v>
      </c>
      <c r="AV1615" s="173" t="s">
        <v>9</v>
      </c>
      <c r="AW1615" s="173" t="s">
        <v>12</v>
      </c>
      <c r="AX1615" s="173" t="s">
        <v>82</v>
      </c>
      <c r="AY1615" s="175" t="s">
        <v>79</v>
      </c>
    </row>
    <row r="1616" spans="2:65" s="18" customFormat="1" ht="37.9" customHeight="1">
      <c r="B1616" s="19"/>
      <c r="C1616" s="90" t="s">
        <v>2192</v>
      </c>
      <c r="D1616" s="90" t="s">
        <v>83</v>
      </c>
      <c r="E1616" s="91" t="s">
        <v>2193</v>
      </c>
      <c r="F1616" s="92" t="s">
        <v>2194</v>
      </c>
      <c r="G1616" s="93" t="s">
        <v>816</v>
      </c>
      <c r="H1616" s="94">
        <v>72.900000000000006</v>
      </c>
      <c r="I1616" s="95"/>
      <c r="J1616" s="96">
        <f>ROUND(I1616*H1616,2)</f>
        <v>0</v>
      </c>
      <c r="K1616" s="92" t="s">
        <v>453</v>
      </c>
      <c r="L1616" s="19"/>
      <c r="M1616" s="97" t="s">
        <v>17</v>
      </c>
      <c r="N1616" s="98" t="s">
        <v>35</v>
      </c>
      <c r="P1616" s="99">
        <f>O1616*H1616</f>
        <v>0</v>
      </c>
      <c r="Q1616" s="99">
        <v>9.7000000000000005E-4</v>
      </c>
      <c r="R1616" s="99">
        <f>Q1616*H1616</f>
        <v>7.0713000000000012E-2</v>
      </c>
      <c r="S1616" s="99">
        <v>0</v>
      </c>
      <c r="T1616" s="100">
        <f>S1616*H1616</f>
        <v>0</v>
      </c>
      <c r="AR1616" s="101" t="s">
        <v>155</v>
      </c>
      <c r="AT1616" s="101" t="s">
        <v>83</v>
      </c>
      <c r="AU1616" s="101" t="s">
        <v>9</v>
      </c>
      <c r="AY1616" s="11" t="s">
        <v>79</v>
      </c>
      <c r="BE1616" s="102">
        <f>IF(N1616="základní",J1616,0)</f>
        <v>0</v>
      </c>
      <c r="BF1616" s="102">
        <f>IF(N1616="snížená",J1616,0)</f>
        <v>0</v>
      </c>
      <c r="BG1616" s="102">
        <f>IF(N1616="zákl. přenesená",J1616,0)</f>
        <v>0</v>
      </c>
      <c r="BH1616" s="102">
        <f>IF(N1616="sníž. přenesená",J1616,0)</f>
        <v>0</v>
      </c>
      <c r="BI1616" s="102">
        <f>IF(N1616="nulová",J1616,0)</f>
        <v>0</v>
      </c>
      <c r="BJ1616" s="11" t="s">
        <v>82</v>
      </c>
      <c r="BK1616" s="102">
        <f>ROUND(I1616*H1616,2)</f>
        <v>0</v>
      </c>
      <c r="BL1616" s="11" t="s">
        <v>155</v>
      </c>
      <c r="BM1616" s="101" t="s">
        <v>2195</v>
      </c>
    </row>
    <row r="1617" spans="2:65" s="18" customFormat="1" ht="29.25">
      <c r="B1617" s="19"/>
      <c r="D1617" s="103" t="s">
        <v>89</v>
      </c>
      <c r="F1617" s="104" t="s">
        <v>2196</v>
      </c>
      <c r="I1617" s="105"/>
      <c r="L1617" s="19"/>
      <c r="M1617" s="106"/>
      <c r="T1617" s="107"/>
      <c r="AT1617" s="11" t="s">
        <v>89</v>
      </c>
      <c r="AU1617" s="11" t="s">
        <v>9</v>
      </c>
    </row>
    <row r="1618" spans="2:65" s="18" customFormat="1" ht="19.5">
      <c r="B1618" s="19"/>
      <c r="D1618" s="103" t="s">
        <v>90</v>
      </c>
      <c r="F1618" s="108" t="s">
        <v>2197</v>
      </c>
      <c r="I1618" s="105"/>
      <c r="L1618" s="19"/>
      <c r="M1618" s="106"/>
      <c r="T1618" s="107"/>
      <c r="AT1618" s="11" t="s">
        <v>90</v>
      </c>
      <c r="AU1618" s="11" t="s">
        <v>9</v>
      </c>
    </row>
    <row r="1619" spans="2:65" s="166" customFormat="1">
      <c r="B1619" s="167"/>
      <c r="D1619" s="103" t="s">
        <v>456</v>
      </c>
      <c r="E1619" s="168" t="s">
        <v>17</v>
      </c>
      <c r="F1619" s="169" t="s">
        <v>1101</v>
      </c>
      <c r="H1619" s="168" t="s">
        <v>17</v>
      </c>
      <c r="I1619" s="170"/>
      <c r="L1619" s="167"/>
      <c r="M1619" s="171"/>
      <c r="T1619" s="172"/>
      <c r="AT1619" s="168" t="s">
        <v>456</v>
      </c>
      <c r="AU1619" s="168" t="s">
        <v>9</v>
      </c>
      <c r="AV1619" s="166" t="s">
        <v>82</v>
      </c>
      <c r="AW1619" s="166" t="s">
        <v>197</v>
      </c>
      <c r="AX1619" s="166" t="s">
        <v>78</v>
      </c>
      <c r="AY1619" s="168" t="s">
        <v>79</v>
      </c>
    </row>
    <row r="1620" spans="2:65" s="173" customFormat="1">
      <c r="B1620" s="174"/>
      <c r="D1620" s="103" t="s">
        <v>456</v>
      </c>
      <c r="E1620" s="175" t="s">
        <v>17</v>
      </c>
      <c r="F1620" s="176" t="s">
        <v>2147</v>
      </c>
      <c r="H1620" s="177">
        <v>8.1</v>
      </c>
      <c r="I1620" s="178"/>
      <c r="L1620" s="174"/>
      <c r="M1620" s="179"/>
      <c r="T1620" s="180"/>
      <c r="AT1620" s="175" t="s">
        <v>456</v>
      </c>
      <c r="AU1620" s="175" t="s">
        <v>9</v>
      </c>
      <c r="AV1620" s="173" t="s">
        <v>9</v>
      </c>
      <c r="AW1620" s="173" t="s">
        <v>197</v>
      </c>
      <c r="AX1620" s="173" t="s">
        <v>78</v>
      </c>
      <c r="AY1620" s="175" t="s">
        <v>79</v>
      </c>
    </row>
    <row r="1621" spans="2:65" s="166" customFormat="1">
      <c r="B1621" s="167"/>
      <c r="D1621" s="103" t="s">
        <v>456</v>
      </c>
      <c r="E1621" s="168" t="s">
        <v>17</v>
      </c>
      <c r="F1621" s="169" t="s">
        <v>2148</v>
      </c>
      <c r="H1621" s="168" t="s">
        <v>17</v>
      </c>
      <c r="I1621" s="170"/>
      <c r="L1621" s="167"/>
      <c r="M1621" s="171"/>
      <c r="T1621" s="172"/>
      <c r="AT1621" s="168" t="s">
        <v>456</v>
      </c>
      <c r="AU1621" s="168" t="s">
        <v>9</v>
      </c>
      <c r="AV1621" s="166" t="s">
        <v>82</v>
      </c>
      <c r="AW1621" s="166" t="s">
        <v>197</v>
      </c>
      <c r="AX1621" s="166" t="s">
        <v>78</v>
      </c>
      <c r="AY1621" s="168" t="s">
        <v>79</v>
      </c>
    </row>
    <row r="1622" spans="2:65" s="173" customFormat="1">
      <c r="B1622" s="174"/>
      <c r="D1622" s="103" t="s">
        <v>456</v>
      </c>
      <c r="E1622" s="175" t="s">
        <v>17</v>
      </c>
      <c r="F1622" s="176" t="s">
        <v>2149</v>
      </c>
      <c r="H1622" s="177">
        <v>64.8</v>
      </c>
      <c r="I1622" s="178"/>
      <c r="L1622" s="174"/>
      <c r="M1622" s="179"/>
      <c r="T1622" s="180"/>
      <c r="AT1622" s="175" t="s">
        <v>456</v>
      </c>
      <c r="AU1622" s="175" t="s">
        <v>9</v>
      </c>
      <c r="AV1622" s="173" t="s">
        <v>9</v>
      </c>
      <c r="AW1622" s="173" t="s">
        <v>197</v>
      </c>
      <c r="AX1622" s="173" t="s">
        <v>78</v>
      </c>
      <c r="AY1622" s="175" t="s">
        <v>79</v>
      </c>
    </row>
    <row r="1623" spans="2:65" s="181" customFormat="1">
      <c r="B1623" s="182"/>
      <c r="D1623" s="103" t="s">
        <v>456</v>
      </c>
      <c r="E1623" s="183" t="s">
        <v>17</v>
      </c>
      <c r="F1623" s="184" t="s">
        <v>491</v>
      </c>
      <c r="H1623" s="185">
        <v>72.900000000000006</v>
      </c>
      <c r="I1623" s="186"/>
      <c r="L1623" s="182"/>
      <c r="M1623" s="187"/>
      <c r="T1623" s="188"/>
      <c r="AT1623" s="183" t="s">
        <v>456</v>
      </c>
      <c r="AU1623" s="183" t="s">
        <v>9</v>
      </c>
      <c r="AV1623" s="181" t="s">
        <v>103</v>
      </c>
      <c r="AW1623" s="181" t="s">
        <v>197</v>
      </c>
      <c r="AX1623" s="181" t="s">
        <v>82</v>
      </c>
      <c r="AY1623" s="183" t="s">
        <v>79</v>
      </c>
    </row>
    <row r="1624" spans="2:65" s="18" customFormat="1" ht="24.2" customHeight="1">
      <c r="B1624" s="19"/>
      <c r="C1624" s="189" t="s">
        <v>2198</v>
      </c>
      <c r="D1624" s="189" t="s">
        <v>684</v>
      </c>
      <c r="E1624" s="190" t="s">
        <v>2199</v>
      </c>
      <c r="F1624" s="191" t="s">
        <v>2200</v>
      </c>
      <c r="G1624" s="192" t="s">
        <v>452</v>
      </c>
      <c r="H1624" s="193">
        <v>29.16</v>
      </c>
      <c r="I1624" s="194"/>
      <c r="J1624" s="195">
        <f>ROUND(I1624*H1624,2)</f>
        <v>0</v>
      </c>
      <c r="K1624" s="191" t="s">
        <v>453</v>
      </c>
      <c r="L1624" s="196"/>
      <c r="M1624" s="197" t="s">
        <v>17</v>
      </c>
      <c r="N1624" s="198" t="s">
        <v>35</v>
      </c>
      <c r="P1624" s="99">
        <f>O1624*H1624</f>
        <v>0</v>
      </c>
      <c r="Q1624" s="99">
        <v>2.1999999999999999E-2</v>
      </c>
      <c r="R1624" s="99">
        <f>Q1624*H1624</f>
        <v>0.64151999999999998</v>
      </c>
      <c r="S1624" s="99">
        <v>0</v>
      </c>
      <c r="T1624" s="100">
        <f>S1624*H1624</f>
        <v>0</v>
      </c>
      <c r="AR1624" s="101" t="s">
        <v>653</v>
      </c>
      <c r="AT1624" s="101" t="s">
        <v>684</v>
      </c>
      <c r="AU1624" s="101" t="s">
        <v>9</v>
      </c>
      <c r="AY1624" s="11" t="s">
        <v>79</v>
      </c>
      <c r="BE1624" s="102">
        <f>IF(N1624="základní",J1624,0)</f>
        <v>0</v>
      </c>
      <c r="BF1624" s="102">
        <f>IF(N1624="snížená",J1624,0)</f>
        <v>0</v>
      </c>
      <c r="BG1624" s="102">
        <f>IF(N1624="zákl. přenesená",J1624,0)</f>
        <v>0</v>
      </c>
      <c r="BH1624" s="102">
        <f>IF(N1624="sníž. přenesená",J1624,0)</f>
        <v>0</v>
      </c>
      <c r="BI1624" s="102">
        <f>IF(N1624="nulová",J1624,0)</f>
        <v>0</v>
      </c>
      <c r="BJ1624" s="11" t="s">
        <v>82</v>
      </c>
      <c r="BK1624" s="102">
        <f>ROUND(I1624*H1624,2)</f>
        <v>0</v>
      </c>
      <c r="BL1624" s="11" t="s">
        <v>155</v>
      </c>
      <c r="BM1624" s="101" t="s">
        <v>2201</v>
      </c>
    </row>
    <row r="1625" spans="2:65" s="18" customFormat="1" ht="19.5">
      <c r="B1625" s="19"/>
      <c r="D1625" s="103" t="s">
        <v>89</v>
      </c>
      <c r="F1625" s="104" t="s">
        <v>2200</v>
      </c>
      <c r="I1625" s="105"/>
      <c r="L1625" s="19"/>
      <c r="M1625" s="106"/>
      <c r="T1625" s="107"/>
      <c r="AT1625" s="11" t="s">
        <v>89</v>
      </c>
      <c r="AU1625" s="11" t="s">
        <v>9</v>
      </c>
    </row>
    <row r="1626" spans="2:65" s="166" customFormat="1">
      <c r="B1626" s="167"/>
      <c r="D1626" s="103" t="s">
        <v>456</v>
      </c>
      <c r="E1626" s="168" t="s">
        <v>17</v>
      </c>
      <c r="F1626" s="169" t="s">
        <v>1101</v>
      </c>
      <c r="H1626" s="168" t="s">
        <v>17</v>
      </c>
      <c r="I1626" s="170"/>
      <c r="L1626" s="167"/>
      <c r="M1626" s="171"/>
      <c r="T1626" s="172"/>
      <c r="AT1626" s="168" t="s">
        <v>456</v>
      </c>
      <c r="AU1626" s="168" t="s">
        <v>9</v>
      </c>
      <c r="AV1626" s="166" t="s">
        <v>82</v>
      </c>
      <c r="AW1626" s="166" t="s">
        <v>197</v>
      </c>
      <c r="AX1626" s="166" t="s">
        <v>78</v>
      </c>
      <c r="AY1626" s="168" t="s">
        <v>79</v>
      </c>
    </row>
    <row r="1627" spans="2:65" s="173" customFormat="1">
      <c r="B1627" s="174"/>
      <c r="D1627" s="103" t="s">
        <v>456</v>
      </c>
      <c r="E1627" s="175" t="s">
        <v>17</v>
      </c>
      <c r="F1627" s="176" t="s">
        <v>2202</v>
      </c>
      <c r="H1627" s="177">
        <v>3.24</v>
      </c>
      <c r="I1627" s="178"/>
      <c r="L1627" s="174"/>
      <c r="M1627" s="179"/>
      <c r="T1627" s="180"/>
      <c r="AT1627" s="175" t="s">
        <v>456</v>
      </c>
      <c r="AU1627" s="175" t="s">
        <v>9</v>
      </c>
      <c r="AV1627" s="173" t="s">
        <v>9</v>
      </c>
      <c r="AW1627" s="173" t="s">
        <v>197</v>
      </c>
      <c r="AX1627" s="173" t="s">
        <v>78</v>
      </c>
      <c r="AY1627" s="175" t="s">
        <v>79</v>
      </c>
    </row>
    <row r="1628" spans="2:65" s="166" customFormat="1">
      <c r="B1628" s="167"/>
      <c r="D1628" s="103" t="s">
        <v>456</v>
      </c>
      <c r="E1628" s="168" t="s">
        <v>17</v>
      </c>
      <c r="F1628" s="169" t="s">
        <v>2148</v>
      </c>
      <c r="H1628" s="168" t="s">
        <v>17</v>
      </c>
      <c r="I1628" s="170"/>
      <c r="L1628" s="167"/>
      <c r="M1628" s="171"/>
      <c r="T1628" s="172"/>
      <c r="AT1628" s="168" t="s">
        <v>456</v>
      </c>
      <c r="AU1628" s="168" t="s">
        <v>9</v>
      </c>
      <c r="AV1628" s="166" t="s">
        <v>82</v>
      </c>
      <c r="AW1628" s="166" t="s">
        <v>197</v>
      </c>
      <c r="AX1628" s="166" t="s">
        <v>78</v>
      </c>
      <c r="AY1628" s="168" t="s">
        <v>79</v>
      </c>
    </row>
    <row r="1629" spans="2:65" s="173" customFormat="1">
      <c r="B1629" s="174"/>
      <c r="D1629" s="103" t="s">
        <v>456</v>
      </c>
      <c r="E1629" s="175" t="s">
        <v>17</v>
      </c>
      <c r="F1629" s="176" t="s">
        <v>2203</v>
      </c>
      <c r="H1629" s="177">
        <v>25.92</v>
      </c>
      <c r="I1629" s="178"/>
      <c r="L1629" s="174"/>
      <c r="M1629" s="179"/>
      <c r="T1629" s="180"/>
      <c r="AT1629" s="175" t="s">
        <v>456</v>
      </c>
      <c r="AU1629" s="175" t="s">
        <v>9</v>
      </c>
      <c r="AV1629" s="173" t="s">
        <v>9</v>
      </c>
      <c r="AW1629" s="173" t="s">
        <v>197</v>
      </c>
      <c r="AX1629" s="173" t="s">
        <v>78</v>
      </c>
      <c r="AY1629" s="175" t="s">
        <v>79</v>
      </c>
    </row>
    <row r="1630" spans="2:65" s="181" customFormat="1">
      <c r="B1630" s="182"/>
      <c r="D1630" s="103" t="s">
        <v>456</v>
      </c>
      <c r="E1630" s="183" t="s">
        <v>17</v>
      </c>
      <c r="F1630" s="184" t="s">
        <v>491</v>
      </c>
      <c r="H1630" s="185">
        <v>29.16</v>
      </c>
      <c r="I1630" s="186"/>
      <c r="L1630" s="182"/>
      <c r="M1630" s="187"/>
      <c r="T1630" s="188"/>
      <c r="AT1630" s="183" t="s">
        <v>456</v>
      </c>
      <c r="AU1630" s="183" t="s">
        <v>9</v>
      </c>
      <c r="AV1630" s="181" t="s">
        <v>103</v>
      </c>
      <c r="AW1630" s="181" t="s">
        <v>197</v>
      </c>
      <c r="AX1630" s="181" t="s">
        <v>82</v>
      </c>
      <c r="AY1630" s="183" t="s">
        <v>79</v>
      </c>
    </row>
    <row r="1631" spans="2:65" s="18" customFormat="1" ht="24.2" customHeight="1">
      <c r="B1631" s="19"/>
      <c r="C1631" s="90" t="s">
        <v>2204</v>
      </c>
      <c r="D1631" s="201" t="s">
        <v>83</v>
      </c>
      <c r="E1631" s="91" t="s">
        <v>2205</v>
      </c>
      <c r="F1631" s="92" t="s">
        <v>2206</v>
      </c>
      <c r="G1631" s="93" t="s">
        <v>495</v>
      </c>
      <c r="H1631" s="94">
        <v>29.824999999999999</v>
      </c>
      <c r="I1631" s="95"/>
      <c r="J1631" s="96">
        <f>ROUND(I1631*H1631,2)</f>
        <v>0</v>
      </c>
      <c r="K1631" s="92" t="s">
        <v>453</v>
      </c>
      <c r="L1631" s="19"/>
      <c r="M1631" s="97" t="s">
        <v>17</v>
      </c>
      <c r="N1631" s="98" t="s">
        <v>35</v>
      </c>
      <c r="P1631" s="99">
        <f>O1631*H1631</f>
        <v>0</v>
      </c>
      <c r="Q1631" s="99">
        <v>0</v>
      </c>
      <c r="R1631" s="99">
        <f>Q1631*H1631</f>
        <v>0</v>
      </c>
      <c r="S1631" s="99">
        <v>0</v>
      </c>
      <c r="T1631" s="100">
        <f>S1631*H1631</f>
        <v>0</v>
      </c>
      <c r="AR1631" s="101" t="s">
        <v>155</v>
      </c>
      <c r="AT1631" s="101" t="s">
        <v>83</v>
      </c>
      <c r="AU1631" s="101" t="s">
        <v>9</v>
      </c>
      <c r="AY1631" s="11" t="s">
        <v>79</v>
      </c>
      <c r="BE1631" s="102">
        <f>IF(N1631="základní",J1631,0)</f>
        <v>0</v>
      </c>
      <c r="BF1631" s="102">
        <f>IF(N1631="snížená",J1631,0)</f>
        <v>0</v>
      </c>
      <c r="BG1631" s="102">
        <f>IF(N1631="zákl. přenesená",J1631,0)</f>
        <v>0</v>
      </c>
      <c r="BH1631" s="102">
        <f>IF(N1631="sníž. přenesená",J1631,0)</f>
        <v>0</v>
      </c>
      <c r="BI1631" s="102">
        <f>IF(N1631="nulová",J1631,0)</f>
        <v>0</v>
      </c>
      <c r="BJ1631" s="11" t="s">
        <v>82</v>
      </c>
      <c r="BK1631" s="102">
        <f>ROUND(I1631*H1631,2)</f>
        <v>0</v>
      </c>
      <c r="BL1631" s="11" t="s">
        <v>155</v>
      </c>
      <c r="BM1631" s="101" t="s">
        <v>2207</v>
      </c>
    </row>
    <row r="1632" spans="2:65" s="18" customFormat="1" ht="29.25">
      <c r="B1632" s="19"/>
      <c r="D1632" s="103" t="s">
        <v>89</v>
      </c>
      <c r="F1632" s="104" t="s">
        <v>2208</v>
      </c>
      <c r="I1632" s="105"/>
      <c r="L1632" s="19"/>
      <c r="M1632" s="106"/>
      <c r="T1632" s="107"/>
      <c r="AT1632" s="11" t="s">
        <v>89</v>
      </c>
      <c r="AU1632" s="11" t="s">
        <v>9</v>
      </c>
    </row>
    <row r="1633" spans="2:65" s="18" customFormat="1" ht="19.5">
      <c r="B1633" s="19"/>
      <c r="D1633" s="103" t="s">
        <v>90</v>
      </c>
      <c r="F1633" s="108" t="s">
        <v>5507</v>
      </c>
      <c r="I1633" s="105"/>
      <c r="L1633" s="19"/>
      <c r="M1633" s="106"/>
      <c r="T1633" s="107"/>
      <c r="AT1633" s="11" t="s">
        <v>90</v>
      </c>
      <c r="AU1633" s="11" t="s">
        <v>9</v>
      </c>
    </row>
    <row r="1634" spans="2:65" s="77" customFormat="1" ht="22.9" customHeight="1">
      <c r="B1634" s="78"/>
      <c r="D1634" s="79" t="s">
        <v>74</v>
      </c>
      <c r="E1634" s="88" t="s">
        <v>2209</v>
      </c>
      <c r="F1634" s="88" t="s">
        <v>2210</v>
      </c>
      <c r="I1634" s="81"/>
      <c r="J1634" s="89">
        <f>BK1634</f>
        <v>0</v>
      </c>
      <c r="L1634" s="78"/>
      <c r="M1634" s="83"/>
      <c r="P1634" s="84">
        <f>SUM(P1635:P1642)</f>
        <v>0</v>
      </c>
      <c r="R1634" s="84">
        <f>SUM(R1635:R1642)</f>
        <v>0</v>
      </c>
      <c r="T1634" s="85">
        <f>SUM(T1635:T1642)</f>
        <v>4.9089</v>
      </c>
      <c r="AR1634" s="79" t="s">
        <v>9</v>
      </c>
      <c r="AT1634" s="86" t="s">
        <v>74</v>
      </c>
      <c r="AU1634" s="86" t="s">
        <v>82</v>
      </c>
      <c r="AY1634" s="79" t="s">
        <v>79</v>
      </c>
      <c r="BK1634" s="87">
        <f>SUM(BK1635:BK1642)</f>
        <v>0</v>
      </c>
    </row>
    <row r="1635" spans="2:65" s="18" customFormat="1" ht="24.2" customHeight="1">
      <c r="B1635" s="19"/>
      <c r="C1635" s="90" t="s">
        <v>2211</v>
      </c>
      <c r="D1635" s="90" t="s">
        <v>83</v>
      </c>
      <c r="E1635" s="91" t="s">
        <v>2212</v>
      </c>
      <c r="F1635" s="92" t="s">
        <v>2213</v>
      </c>
      <c r="G1635" s="93" t="s">
        <v>816</v>
      </c>
      <c r="H1635" s="94">
        <v>21.1</v>
      </c>
      <c r="I1635" s="95"/>
      <c r="J1635" s="96">
        <f>ROUND(I1635*H1635,2)</f>
        <v>0</v>
      </c>
      <c r="K1635" s="92" t="s">
        <v>453</v>
      </c>
      <c r="L1635" s="19"/>
      <c r="M1635" s="97" t="s">
        <v>17</v>
      </c>
      <c r="N1635" s="98" t="s">
        <v>35</v>
      </c>
      <c r="P1635" s="99">
        <f>O1635*H1635</f>
        <v>0</v>
      </c>
      <c r="Q1635" s="99">
        <v>0</v>
      </c>
      <c r="R1635" s="99">
        <f>Q1635*H1635</f>
        <v>0</v>
      </c>
      <c r="S1635" s="99">
        <v>1.7999999999999999E-2</v>
      </c>
      <c r="T1635" s="100">
        <f>S1635*H1635</f>
        <v>0.37979999999999997</v>
      </c>
      <c r="AR1635" s="101" t="s">
        <v>155</v>
      </c>
      <c r="AT1635" s="101" t="s">
        <v>83</v>
      </c>
      <c r="AU1635" s="101" t="s">
        <v>9</v>
      </c>
      <c r="AY1635" s="11" t="s">
        <v>79</v>
      </c>
      <c r="BE1635" s="102">
        <f>IF(N1635="základní",J1635,0)</f>
        <v>0</v>
      </c>
      <c r="BF1635" s="102">
        <f>IF(N1635="snížená",J1635,0)</f>
        <v>0</v>
      </c>
      <c r="BG1635" s="102">
        <f>IF(N1635="zákl. přenesená",J1635,0)</f>
        <v>0</v>
      </c>
      <c r="BH1635" s="102">
        <f>IF(N1635="sníž. přenesená",J1635,0)</f>
        <v>0</v>
      </c>
      <c r="BI1635" s="102">
        <f>IF(N1635="nulová",J1635,0)</f>
        <v>0</v>
      </c>
      <c r="BJ1635" s="11" t="s">
        <v>82</v>
      </c>
      <c r="BK1635" s="102">
        <f>ROUND(I1635*H1635,2)</f>
        <v>0</v>
      </c>
      <c r="BL1635" s="11" t="s">
        <v>155</v>
      </c>
      <c r="BM1635" s="101" t="s">
        <v>2214</v>
      </c>
    </row>
    <row r="1636" spans="2:65" s="18" customFormat="1" ht="19.5">
      <c r="B1636" s="19"/>
      <c r="D1636" s="103" t="s">
        <v>89</v>
      </c>
      <c r="F1636" s="104" t="s">
        <v>2215</v>
      </c>
      <c r="I1636" s="105"/>
      <c r="L1636" s="19"/>
      <c r="M1636" s="106"/>
      <c r="T1636" s="107"/>
      <c r="AT1636" s="11" t="s">
        <v>89</v>
      </c>
      <c r="AU1636" s="11" t="s">
        <v>9</v>
      </c>
    </row>
    <row r="1637" spans="2:65" s="166" customFormat="1">
      <c r="B1637" s="167"/>
      <c r="D1637" s="103" t="s">
        <v>456</v>
      </c>
      <c r="E1637" s="168" t="s">
        <v>17</v>
      </c>
      <c r="F1637" s="169" t="s">
        <v>1101</v>
      </c>
      <c r="H1637" s="168" t="s">
        <v>17</v>
      </c>
      <c r="I1637" s="170"/>
      <c r="L1637" s="167"/>
      <c r="M1637" s="171"/>
      <c r="T1637" s="172"/>
      <c r="AT1637" s="168" t="s">
        <v>456</v>
      </c>
      <c r="AU1637" s="168" t="s">
        <v>9</v>
      </c>
      <c r="AV1637" s="166" t="s">
        <v>82</v>
      </c>
      <c r="AW1637" s="166" t="s">
        <v>197</v>
      </c>
      <c r="AX1637" s="166" t="s">
        <v>78</v>
      </c>
      <c r="AY1637" s="168" t="s">
        <v>79</v>
      </c>
    </row>
    <row r="1638" spans="2:65" s="173" customFormat="1">
      <c r="B1638" s="174"/>
      <c r="D1638" s="103" t="s">
        <v>456</v>
      </c>
      <c r="E1638" s="175" t="s">
        <v>17</v>
      </c>
      <c r="F1638" s="176" t="s">
        <v>2216</v>
      </c>
      <c r="H1638" s="177">
        <v>21.1</v>
      </c>
      <c r="I1638" s="178"/>
      <c r="L1638" s="174"/>
      <c r="M1638" s="179"/>
      <c r="T1638" s="180"/>
      <c r="AT1638" s="175" t="s">
        <v>456</v>
      </c>
      <c r="AU1638" s="175" t="s">
        <v>9</v>
      </c>
      <c r="AV1638" s="173" t="s">
        <v>9</v>
      </c>
      <c r="AW1638" s="173" t="s">
        <v>197</v>
      </c>
      <c r="AX1638" s="173" t="s">
        <v>82</v>
      </c>
      <c r="AY1638" s="175" t="s">
        <v>79</v>
      </c>
    </row>
    <row r="1639" spans="2:65" s="18" customFormat="1" ht="24.2" customHeight="1">
      <c r="B1639" s="19"/>
      <c r="C1639" s="90" t="s">
        <v>2217</v>
      </c>
      <c r="D1639" s="90" t="s">
        <v>83</v>
      </c>
      <c r="E1639" s="91" t="s">
        <v>2218</v>
      </c>
      <c r="F1639" s="92" t="s">
        <v>2219</v>
      </c>
      <c r="G1639" s="93" t="s">
        <v>452</v>
      </c>
      <c r="H1639" s="94">
        <v>29.22</v>
      </c>
      <c r="I1639" s="95"/>
      <c r="J1639" s="96">
        <f>ROUND(I1639*H1639,2)</f>
        <v>0</v>
      </c>
      <c r="K1639" s="92" t="s">
        <v>453</v>
      </c>
      <c r="L1639" s="19"/>
      <c r="M1639" s="97" t="s">
        <v>17</v>
      </c>
      <c r="N1639" s="98" t="s">
        <v>35</v>
      </c>
      <c r="P1639" s="99">
        <f>O1639*H1639</f>
        <v>0</v>
      </c>
      <c r="Q1639" s="99">
        <v>0</v>
      </c>
      <c r="R1639" s="99">
        <f>Q1639*H1639</f>
        <v>0</v>
      </c>
      <c r="S1639" s="99">
        <v>0.155</v>
      </c>
      <c r="T1639" s="100">
        <f>S1639*H1639</f>
        <v>4.5290999999999997</v>
      </c>
      <c r="AR1639" s="101" t="s">
        <v>155</v>
      </c>
      <c r="AT1639" s="101" t="s">
        <v>83</v>
      </c>
      <c r="AU1639" s="101" t="s">
        <v>9</v>
      </c>
      <c r="AY1639" s="11" t="s">
        <v>79</v>
      </c>
      <c r="BE1639" s="102">
        <f>IF(N1639="základní",J1639,0)</f>
        <v>0</v>
      </c>
      <c r="BF1639" s="102">
        <f>IF(N1639="snížená",J1639,0)</f>
        <v>0</v>
      </c>
      <c r="BG1639" s="102">
        <f>IF(N1639="zákl. přenesená",J1639,0)</f>
        <v>0</v>
      </c>
      <c r="BH1639" s="102">
        <f>IF(N1639="sníž. přenesená",J1639,0)</f>
        <v>0</v>
      </c>
      <c r="BI1639" s="102">
        <f>IF(N1639="nulová",J1639,0)</f>
        <v>0</v>
      </c>
      <c r="BJ1639" s="11" t="s">
        <v>82</v>
      </c>
      <c r="BK1639" s="102">
        <f>ROUND(I1639*H1639,2)</f>
        <v>0</v>
      </c>
      <c r="BL1639" s="11" t="s">
        <v>155</v>
      </c>
      <c r="BM1639" s="101" t="s">
        <v>2220</v>
      </c>
    </row>
    <row r="1640" spans="2:65" s="18" customFormat="1" ht="19.5">
      <c r="B1640" s="19"/>
      <c r="D1640" s="103" t="s">
        <v>89</v>
      </c>
      <c r="F1640" s="104" t="s">
        <v>2219</v>
      </c>
      <c r="I1640" s="105"/>
      <c r="L1640" s="19"/>
      <c r="M1640" s="106"/>
      <c r="T1640" s="107"/>
      <c r="AT1640" s="11" t="s">
        <v>89</v>
      </c>
      <c r="AU1640" s="11" t="s">
        <v>9</v>
      </c>
    </row>
    <row r="1641" spans="2:65" s="166" customFormat="1">
      <c r="B1641" s="167"/>
      <c r="D1641" s="103" t="s">
        <v>456</v>
      </c>
      <c r="E1641" s="168" t="s">
        <v>17</v>
      </c>
      <c r="F1641" s="169" t="s">
        <v>1101</v>
      </c>
      <c r="H1641" s="168" t="s">
        <v>17</v>
      </c>
      <c r="I1641" s="170"/>
      <c r="L1641" s="167"/>
      <c r="M1641" s="171"/>
      <c r="T1641" s="172"/>
      <c r="AT1641" s="168" t="s">
        <v>456</v>
      </c>
      <c r="AU1641" s="168" t="s">
        <v>9</v>
      </c>
      <c r="AV1641" s="166" t="s">
        <v>82</v>
      </c>
      <c r="AW1641" s="166" t="s">
        <v>197</v>
      </c>
      <c r="AX1641" s="166" t="s">
        <v>78</v>
      </c>
      <c r="AY1641" s="168" t="s">
        <v>79</v>
      </c>
    </row>
    <row r="1642" spans="2:65" s="173" customFormat="1">
      <c r="B1642" s="174"/>
      <c r="D1642" s="103" t="s">
        <v>456</v>
      </c>
      <c r="E1642" s="175" t="s">
        <v>17</v>
      </c>
      <c r="F1642" s="176" t="s">
        <v>2221</v>
      </c>
      <c r="H1642" s="177">
        <v>29.22</v>
      </c>
      <c r="I1642" s="178"/>
      <c r="L1642" s="174"/>
      <c r="M1642" s="179"/>
      <c r="T1642" s="180"/>
      <c r="AT1642" s="175" t="s">
        <v>456</v>
      </c>
      <c r="AU1642" s="175" t="s">
        <v>9</v>
      </c>
      <c r="AV1642" s="173" t="s">
        <v>9</v>
      </c>
      <c r="AW1642" s="173" t="s">
        <v>197</v>
      </c>
      <c r="AX1642" s="173" t="s">
        <v>82</v>
      </c>
      <c r="AY1642" s="175" t="s">
        <v>79</v>
      </c>
    </row>
    <row r="1643" spans="2:65" s="77" customFormat="1" ht="22.9" customHeight="1">
      <c r="B1643" s="78"/>
      <c r="D1643" s="79" t="s">
        <v>74</v>
      </c>
      <c r="E1643" s="88" t="s">
        <v>2222</v>
      </c>
      <c r="F1643" s="88" t="s">
        <v>2223</v>
      </c>
      <c r="I1643" s="81"/>
      <c r="J1643" s="89">
        <f>BK1643</f>
        <v>0</v>
      </c>
      <c r="L1643" s="78"/>
      <c r="M1643" s="83"/>
      <c r="P1643" s="84">
        <f>SUM(P1644:P1694)</f>
        <v>0</v>
      </c>
      <c r="R1643" s="84">
        <f>SUM(R1644:R1694)</f>
        <v>12.975557499999999</v>
      </c>
      <c r="T1643" s="85">
        <f>SUM(T1644:T1694)</f>
        <v>8.9235179999999996</v>
      </c>
      <c r="AR1643" s="79" t="s">
        <v>9</v>
      </c>
      <c r="AT1643" s="86" t="s">
        <v>74</v>
      </c>
      <c r="AU1643" s="86" t="s">
        <v>82</v>
      </c>
      <c r="AY1643" s="79" t="s">
        <v>79</v>
      </c>
      <c r="BK1643" s="87">
        <f>SUM(BK1644:BK1694)</f>
        <v>0</v>
      </c>
    </row>
    <row r="1644" spans="2:65" s="18" customFormat="1" ht="24.2" customHeight="1">
      <c r="B1644" s="19"/>
      <c r="C1644" s="90" t="s">
        <v>2224</v>
      </c>
      <c r="D1644" s="90" t="s">
        <v>83</v>
      </c>
      <c r="E1644" s="91" t="s">
        <v>2225</v>
      </c>
      <c r="F1644" s="92" t="s">
        <v>2226</v>
      </c>
      <c r="G1644" s="93" t="s">
        <v>452</v>
      </c>
      <c r="H1644" s="94">
        <v>3398.82</v>
      </c>
      <c r="I1644" s="95"/>
      <c r="J1644" s="96">
        <f>ROUND(I1644*H1644,2)</f>
        <v>0</v>
      </c>
      <c r="K1644" s="92" t="s">
        <v>453</v>
      </c>
      <c r="L1644" s="19"/>
      <c r="M1644" s="97" t="s">
        <v>17</v>
      </c>
      <c r="N1644" s="98" t="s">
        <v>35</v>
      </c>
      <c r="P1644" s="99">
        <f>O1644*H1644</f>
        <v>0</v>
      </c>
      <c r="Q1644" s="99">
        <v>0</v>
      </c>
      <c r="R1644" s="99">
        <f>Q1644*H1644</f>
        <v>0</v>
      </c>
      <c r="S1644" s="99">
        <v>2.5000000000000001E-3</v>
      </c>
      <c r="T1644" s="100">
        <f>S1644*H1644</f>
        <v>8.4970499999999998</v>
      </c>
      <c r="AR1644" s="101" t="s">
        <v>155</v>
      </c>
      <c r="AT1644" s="101" t="s">
        <v>83</v>
      </c>
      <c r="AU1644" s="101" t="s">
        <v>9</v>
      </c>
      <c r="AY1644" s="11" t="s">
        <v>79</v>
      </c>
      <c r="BE1644" s="102">
        <f>IF(N1644="základní",J1644,0)</f>
        <v>0</v>
      </c>
      <c r="BF1644" s="102">
        <f>IF(N1644="snížená",J1644,0)</f>
        <v>0</v>
      </c>
      <c r="BG1644" s="102">
        <f>IF(N1644="zákl. přenesená",J1644,0)</f>
        <v>0</v>
      </c>
      <c r="BH1644" s="102">
        <f>IF(N1644="sníž. přenesená",J1644,0)</f>
        <v>0</v>
      </c>
      <c r="BI1644" s="102">
        <f>IF(N1644="nulová",J1644,0)</f>
        <v>0</v>
      </c>
      <c r="BJ1644" s="11" t="s">
        <v>82</v>
      </c>
      <c r="BK1644" s="102">
        <f>ROUND(I1644*H1644,2)</f>
        <v>0</v>
      </c>
      <c r="BL1644" s="11" t="s">
        <v>155</v>
      </c>
      <c r="BM1644" s="101" t="s">
        <v>2227</v>
      </c>
    </row>
    <row r="1645" spans="2:65" s="18" customFormat="1">
      <c r="B1645" s="19"/>
      <c r="D1645" s="103" t="s">
        <v>89</v>
      </c>
      <c r="F1645" s="104" t="s">
        <v>2228</v>
      </c>
      <c r="I1645" s="105"/>
      <c r="L1645" s="19"/>
      <c r="M1645" s="106"/>
      <c r="T1645" s="107"/>
      <c r="AT1645" s="11" t="s">
        <v>89</v>
      </c>
      <c r="AU1645" s="11" t="s">
        <v>9</v>
      </c>
    </row>
    <row r="1646" spans="2:65" s="173" customFormat="1">
      <c r="B1646" s="174"/>
      <c r="D1646" s="103" t="s">
        <v>456</v>
      </c>
      <c r="E1646" s="175" t="s">
        <v>17</v>
      </c>
      <c r="F1646" s="176" t="s">
        <v>271</v>
      </c>
      <c r="H1646" s="177">
        <v>3398.82</v>
      </c>
      <c r="I1646" s="178"/>
      <c r="L1646" s="174"/>
      <c r="M1646" s="179"/>
      <c r="T1646" s="180"/>
      <c r="AT1646" s="175" t="s">
        <v>456</v>
      </c>
      <c r="AU1646" s="175" t="s">
        <v>9</v>
      </c>
      <c r="AV1646" s="173" t="s">
        <v>9</v>
      </c>
      <c r="AW1646" s="173" t="s">
        <v>197</v>
      </c>
      <c r="AX1646" s="173" t="s">
        <v>82</v>
      </c>
      <c r="AY1646" s="175" t="s">
        <v>79</v>
      </c>
    </row>
    <row r="1647" spans="2:65" s="18" customFormat="1" ht="21.75" customHeight="1">
      <c r="B1647" s="19"/>
      <c r="C1647" s="90" t="s">
        <v>2229</v>
      </c>
      <c r="D1647" s="90" t="s">
        <v>83</v>
      </c>
      <c r="E1647" s="91" t="s">
        <v>2230</v>
      </c>
      <c r="F1647" s="92" t="s">
        <v>2231</v>
      </c>
      <c r="G1647" s="93" t="s">
        <v>816</v>
      </c>
      <c r="H1647" s="94">
        <v>1421.56</v>
      </c>
      <c r="I1647" s="95"/>
      <c r="J1647" s="96">
        <f>ROUND(I1647*H1647,2)</f>
        <v>0</v>
      </c>
      <c r="K1647" s="92" t="s">
        <v>453</v>
      </c>
      <c r="L1647" s="19"/>
      <c r="M1647" s="97" t="s">
        <v>17</v>
      </c>
      <c r="N1647" s="98" t="s">
        <v>35</v>
      </c>
      <c r="P1647" s="99">
        <f>O1647*H1647</f>
        <v>0</v>
      </c>
      <c r="Q1647" s="99">
        <v>0</v>
      </c>
      <c r="R1647" s="99">
        <f>Q1647*H1647</f>
        <v>0</v>
      </c>
      <c r="S1647" s="99">
        <v>2.9999999999999997E-4</v>
      </c>
      <c r="T1647" s="100">
        <f>S1647*H1647</f>
        <v>0.42646799999999996</v>
      </c>
      <c r="AR1647" s="101" t="s">
        <v>155</v>
      </c>
      <c r="AT1647" s="101" t="s">
        <v>83</v>
      </c>
      <c r="AU1647" s="101" t="s">
        <v>9</v>
      </c>
      <c r="AY1647" s="11" t="s">
        <v>79</v>
      </c>
      <c r="BE1647" s="102">
        <f>IF(N1647="základní",J1647,0)</f>
        <v>0</v>
      </c>
      <c r="BF1647" s="102">
        <f>IF(N1647="snížená",J1647,0)</f>
        <v>0</v>
      </c>
      <c r="BG1647" s="102">
        <f>IF(N1647="zákl. přenesená",J1647,0)</f>
        <v>0</v>
      </c>
      <c r="BH1647" s="102">
        <f>IF(N1647="sníž. přenesená",J1647,0)</f>
        <v>0</v>
      </c>
      <c r="BI1647" s="102">
        <f>IF(N1647="nulová",J1647,0)</f>
        <v>0</v>
      </c>
      <c r="BJ1647" s="11" t="s">
        <v>82</v>
      </c>
      <c r="BK1647" s="102">
        <f>ROUND(I1647*H1647,2)</f>
        <v>0</v>
      </c>
      <c r="BL1647" s="11" t="s">
        <v>155</v>
      </c>
      <c r="BM1647" s="101" t="s">
        <v>2232</v>
      </c>
    </row>
    <row r="1648" spans="2:65" s="18" customFormat="1">
      <c r="B1648" s="19"/>
      <c r="D1648" s="103" t="s">
        <v>89</v>
      </c>
      <c r="F1648" s="104" t="s">
        <v>2233</v>
      </c>
      <c r="I1648" s="105"/>
      <c r="L1648" s="19"/>
      <c r="M1648" s="106"/>
      <c r="T1648" s="107"/>
      <c r="AT1648" s="11" t="s">
        <v>89</v>
      </c>
      <c r="AU1648" s="11" t="s">
        <v>9</v>
      </c>
    </row>
    <row r="1649" spans="2:65" s="173" customFormat="1">
      <c r="B1649" s="174"/>
      <c r="D1649" s="103" t="s">
        <v>456</v>
      </c>
      <c r="E1649" s="175" t="s">
        <v>17</v>
      </c>
      <c r="F1649" s="176" t="s">
        <v>273</v>
      </c>
      <c r="H1649" s="177">
        <v>1421.56</v>
      </c>
      <c r="I1649" s="178"/>
      <c r="L1649" s="174"/>
      <c r="M1649" s="179"/>
      <c r="T1649" s="180"/>
      <c r="AT1649" s="175" t="s">
        <v>456</v>
      </c>
      <c r="AU1649" s="175" t="s">
        <v>9</v>
      </c>
      <c r="AV1649" s="173" t="s">
        <v>9</v>
      </c>
      <c r="AW1649" s="173" t="s">
        <v>197</v>
      </c>
      <c r="AX1649" s="173" t="s">
        <v>82</v>
      </c>
      <c r="AY1649" s="175" t="s">
        <v>79</v>
      </c>
    </row>
    <row r="1650" spans="2:65" s="18" customFormat="1" ht="24.2" customHeight="1">
      <c r="B1650" s="19"/>
      <c r="C1650" s="90" t="s">
        <v>2234</v>
      </c>
      <c r="D1650" s="90" t="s">
        <v>83</v>
      </c>
      <c r="E1650" s="91" t="s">
        <v>2235</v>
      </c>
      <c r="F1650" s="92" t="s">
        <v>2236</v>
      </c>
      <c r="G1650" s="93" t="s">
        <v>452</v>
      </c>
      <c r="H1650" s="94">
        <v>1237.8</v>
      </c>
      <c r="I1650" s="95"/>
      <c r="J1650" s="96">
        <f>ROUND(I1650*H1650,2)</f>
        <v>0</v>
      </c>
      <c r="K1650" s="92" t="s">
        <v>453</v>
      </c>
      <c r="L1650" s="19"/>
      <c r="M1650" s="97" t="s">
        <v>17</v>
      </c>
      <c r="N1650" s="98" t="s">
        <v>35</v>
      </c>
      <c r="P1650" s="99">
        <f>O1650*H1650</f>
        <v>0</v>
      </c>
      <c r="Q1650" s="99">
        <v>0</v>
      </c>
      <c r="R1650" s="99">
        <f>Q1650*H1650</f>
        <v>0</v>
      </c>
      <c r="S1650" s="99">
        <v>0</v>
      </c>
      <c r="T1650" s="100">
        <f>S1650*H1650</f>
        <v>0</v>
      </c>
      <c r="AR1650" s="101" t="s">
        <v>155</v>
      </c>
      <c r="AT1650" s="101" t="s">
        <v>83</v>
      </c>
      <c r="AU1650" s="101" t="s">
        <v>9</v>
      </c>
      <c r="AY1650" s="11" t="s">
        <v>79</v>
      </c>
      <c r="BE1650" s="102">
        <f>IF(N1650="základní",J1650,0)</f>
        <v>0</v>
      </c>
      <c r="BF1650" s="102">
        <f>IF(N1650="snížená",J1650,0)</f>
        <v>0</v>
      </c>
      <c r="BG1650" s="102">
        <f>IF(N1650="zákl. přenesená",J1650,0)</f>
        <v>0</v>
      </c>
      <c r="BH1650" s="102">
        <f>IF(N1650="sníž. přenesená",J1650,0)</f>
        <v>0</v>
      </c>
      <c r="BI1650" s="102">
        <f>IF(N1650="nulová",J1650,0)</f>
        <v>0</v>
      </c>
      <c r="BJ1650" s="11" t="s">
        <v>82</v>
      </c>
      <c r="BK1650" s="102">
        <f>ROUND(I1650*H1650,2)</f>
        <v>0</v>
      </c>
      <c r="BL1650" s="11" t="s">
        <v>155</v>
      </c>
      <c r="BM1650" s="101" t="s">
        <v>2237</v>
      </c>
    </row>
    <row r="1651" spans="2:65" s="18" customFormat="1" ht="19.5">
      <c r="B1651" s="19"/>
      <c r="D1651" s="103" t="s">
        <v>89</v>
      </c>
      <c r="F1651" s="104" t="s">
        <v>2238</v>
      </c>
      <c r="I1651" s="105"/>
      <c r="L1651" s="19"/>
      <c r="M1651" s="106"/>
      <c r="T1651" s="107"/>
      <c r="AT1651" s="11" t="s">
        <v>89</v>
      </c>
      <c r="AU1651" s="11" t="s">
        <v>9</v>
      </c>
    </row>
    <row r="1652" spans="2:65" s="173" customFormat="1">
      <c r="B1652" s="174"/>
      <c r="D1652" s="103" t="s">
        <v>456</v>
      </c>
      <c r="E1652" s="175" t="s">
        <v>17</v>
      </c>
      <c r="F1652" s="176" t="s">
        <v>343</v>
      </c>
      <c r="H1652" s="177">
        <v>1237.8</v>
      </c>
      <c r="I1652" s="178"/>
      <c r="L1652" s="174"/>
      <c r="M1652" s="179"/>
      <c r="T1652" s="180"/>
      <c r="AT1652" s="175" t="s">
        <v>456</v>
      </c>
      <c r="AU1652" s="175" t="s">
        <v>9</v>
      </c>
      <c r="AV1652" s="173" t="s">
        <v>9</v>
      </c>
      <c r="AW1652" s="173" t="s">
        <v>197</v>
      </c>
      <c r="AX1652" s="173" t="s">
        <v>82</v>
      </c>
      <c r="AY1652" s="175" t="s">
        <v>79</v>
      </c>
    </row>
    <row r="1653" spans="2:65" s="18" customFormat="1" ht="16.5" customHeight="1">
      <c r="B1653" s="19"/>
      <c r="C1653" s="90" t="s">
        <v>2239</v>
      </c>
      <c r="D1653" s="201" t="s">
        <v>83</v>
      </c>
      <c r="E1653" s="91" t="s">
        <v>2240</v>
      </c>
      <c r="F1653" s="92" t="s">
        <v>2241</v>
      </c>
      <c r="G1653" s="93" t="s">
        <v>452</v>
      </c>
      <c r="H1653" s="94">
        <v>2402.15</v>
      </c>
      <c r="I1653" s="95"/>
      <c r="J1653" s="96">
        <f>ROUND(I1653*H1653,2)</f>
        <v>0</v>
      </c>
      <c r="K1653" s="92" t="s">
        <v>453</v>
      </c>
      <c r="L1653" s="19"/>
      <c r="M1653" s="97" t="s">
        <v>17</v>
      </c>
      <c r="N1653" s="98" t="s">
        <v>35</v>
      </c>
      <c r="P1653" s="99">
        <f>O1653*H1653</f>
        <v>0</v>
      </c>
      <c r="Q1653" s="99">
        <v>0</v>
      </c>
      <c r="R1653" s="99">
        <f>Q1653*H1653</f>
        <v>0</v>
      </c>
      <c r="S1653" s="99">
        <v>0</v>
      </c>
      <c r="T1653" s="100">
        <f>S1653*H1653</f>
        <v>0</v>
      </c>
      <c r="AR1653" s="101" t="s">
        <v>155</v>
      </c>
      <c r="AT1653" s="101" t="s">
        <v>83</v>
      </c>
      <c r="AU1653" s="101" t="s">
        <v>9</v>
      </c>
      <c r="AY1653" s="11" t="s">
        <v>79</v>
      </c>
      <c r="BE1653" s="102">
        <f>IF(N1653="základní",J1653,0)</f>
        <v>0</v>
      </c>
      <c r="BF1653" s="102">
        <f>IF(N1653="snížená",J1653,0)</f>
        <v>0</v>
      </c>
      <c r="BG1653" s="102">
        <f>IF(N1653="zákl. přenesená",J1653,0)</f>
        <v>0</v>
      </c>
      <c r="BH1653" s="102">
        <f>IF(N1653="sníž. přenesená",J1653,0)</f>
        <v>0</v>
      </c>
      <c r="BI1653" s="102">
        <f>IF(N1653="nulová",J1653,0)</f>
        <v>0</v>
      </c>
      <c r="BJ1653" s="11" t="s">
        <v>82</v>
      </c>
      <c r="BK1653" s="102">
        <f>ROUND(I1653*H1653,2)</f>
        <v>0</v>
      </c>
      <c r="BL1653" s="11" t="s">
        <v>155</v>
      </c>
      <c r="BM1653" s="101" t="s">
        <v>2242</v>
      </c>
    </row>
    <row r="1654" spans="2:65" s="18" customFormat="1">
      <c r="B1654" s="19"/>
      <c r="D1654" s="103" t="s">
        <v>89</v>
      </c>
      <c r="F1654" s="104" t="s">
        <v>2243</v>
      </c>
      <c r="I1654" s="105"/>
      <c r="L1654" s="19"/>
      <c r="M1654" s="106"/>
      <c r="T1654" s="107"/>
      <c r="AT1654" s="11" t="s">
        <v>89</v>
      </c>
      <c r="AU1654" s="11" t="s">
        <v>9</v>
      </c>
    </row>
    <row r="1655" spans="2:65" s="18" customFormat="1" ht="19.5">
      <c r="B1655" s="19"/>
      <c r="D1655" s="103" t="s">
        <v>90</v>
      </c>
      <c r="F1655" s="108" t="s">
        <v>5507</v>
      </c>
      <c r="I1655" s="105"/>
      <c r="L1655" s="19"/>
      <c r="M1655" s="106"/>
      <c r="T1655" s="107"/>
      <c r="AT1655" s="11" t="s">
        <v>90</v>
      </c>
      <c r="AU1655" s="11" t="s">
        <v>9</v>
      </c>
    </row>
    <row r="1656" spans="2:65" s="173" customFormat="1">
      <c r="B1656" s="174"/>
      <c r="D1656" s="103" t="s">
        <v>456</v>
      </c>
      <c r="E1656" s="175" t="s">
        <v>17</v>
      </c>
      <c r="F1656" s="176" t="s">
        <v>339</v>
      </c>
      <c r="H1656" s="177">
        <v>823.05</v>
      </c>
      <c r="I1656" s="178"/>
      <c r="L1656" s="174"/>
      <c r="M1656" s="179"/>
      <c r="T1656" s="180"/>
      <c r="AT1656" s="175" t="s">
        <v>456</v>
      </c>
      <c r="AU1656" s="175" t="s">
        <v>9</v>
      </c>
      <c r="AV1656" s="173" t="s">
        <v>9</v>
      </c>
      <c r="AW1656" s="173" t="s">
        <v>197</v>
      </c>
      <c r="AX1656" s="173" t="s">
        <v>78</v>
      </c>
      <c r="AY1656" s="175" t="s">
        <v>79</v>
      </c>
    </row>
    <row r="1657" spans="2:65" s="173" customFormat="1">
      <c r="B1657" s="174"/>
      <c r="D1657" s="103" t="s">
        <v>456</v>
      </c>
      <c r="E1657" s="175" t="s">
        <v>17</v>
      </c>
      <c r="F1657" s="176" t="s">
        <v>2244</v>
      </c>
      <c r="H1657" s="177">
        <v>1579.1</v>
      </c>
      <c r="I1657" s="178"/>
      <c r="L1657" s="174"/>
      <c r="M1657" s="179"/>
      <c r="T1657" s="180"/>
      <c r="AT1657" s="175" t="s">
        <v>456</v>
      </c>
      <c r="AU1657" s="175" t="s">
        <v>9</v>
      </c>
      <c r="AV1657" s="173" t="s">
        <v>9</v>
      </c>
      <c r="AW1657" s="173" t="s">
        <v>197</v>
      </c>
      <c r="AX1657" s="173" t="s">
        <v>78</v>
      </c>
      <c r="AY1657" s="175" t="s">
        <v>79</v>
      </c>
    </row>
    <row r="1658" spans="2:65" s="181" customFormat="1">
      <c r="B1658" s="182"/>
      <c r="D1658" s="103" t="s">
        <v>456</v>
      </c>
      <c r="E1658" s="183" t="s">
        <v>17</v>
      </c>
      <c r="F1658" s="184" t="s">
        <v>491</v>
      </c>
      <c r="H1658" s="185">
        <v>2402.15</v>
      </c>
      <c r="I1658" s="186"/>
      <c r="L1658" s="182"/>
      <c r="M1658" s="187"/>
      <c r="T1658" s="188"/>
      <c r="AT1658" s="183" t="s">
        <v>456</v>
      </c>
      <c r="AU1658" s="183" t="s">
        <v>9</v>
      </c>
      <c r="AV1658" s="181" t="s">
        <v>103</v>
      </c>
      <c r="AW1658" s="181" t="s">
        <v>197</v>
      </c>
      <c r="AX1658" s="181" t="s">
        <v>82</v>
      </c>
      <c r="AY1658" s="183" t="s">
        <v>79</v>
      </c>
    </row>
    <row r="1659" spans="2:65" s="18" customFormat="1" ht="24.2" customHeight="1">
      <c r="B1659" s="19"/>
      <c r="C1659" s="90" t="s">
        <v>2245</v>
      </c>
      <c r="D1659" s="90" t="s">
        <v>83</v>
      </c>
      <c r="E1659" s="91" t="s">
        <v>2246</v>
      </c>
      <c r="F1659" s="92" t="s">
        <v>2247</v>
      </c>
      <c r="G1659" s="93" t="s">
        <v>452</v>
      </c>
      <c r="H1659" s="94">
        <v>3132.8</v>
      </c>
      <c r="I1659" s="95"/>
      <c r="J1659" s="96">
        <f>ROUND(I1659*H1659,2)</f>
        <v>0</v>
      </c>
      <c r="K1659" s="92" t="s">
        <v>453</v>
      </c>
      <c r="L1659" s="19"/>
      <c r="M1659" s="97" t="s">
        <v>17</v>
      </c>
      <c r="N1659" s="98" t="s">
        <v>35</v>
      </c>
      <c r="P1659" s="99">
        <f>O1659*H1659</f>
        <v>0</v>
      </c>
      <c r="Q1659" s="99">
        <v>3.0000000000000001E-5</v>
      </c>
      <c r="R1659" s="99">
        <f>Q1659*H1659</f>
        <v>9.3984000000000012E-2</v>
      </c>
      <c r="S1659" s="99">
        <v>0</v>
      </c>
      <c r="T1659" s="100">
        <f>S1659*H1659</f>
        <v>0</v>
      </c>
      <c r="AR1659" s="101" t="s">
        <v>155</v>
      </c>
      <c r="AT1659" s="101" t="s">
        <v>83</v>
      </c>
      <c r="AU1659" s="101" t="s">
        <v>9</v>
      </c>
      <c r="AY1659" s="11" t="s">
        <v>79</v>
      </c>
      <c r="BE1659" s="102">
        <f>IF(N1659="základní",J1659,0)</f>
        <v>0</v>
      </c>
      <c r="BF1659" s="102">
        <f>IF(N1659="snížená",J1659,0)</f>
        <v>0</v>
      </c>
      <c r="BG1659" s="102">
        <f>IF(N1659="zákl. přenesená",J1659,0)</f>
        <v>0</v>
      </c>
      <c r="BH1659" s="102">
        <f>IF(N1659="sníž. přenesená",J1659,0)</f>
        <v>0</v>
      </c>
      <c r="BI1659" s="102">
        <f>IF(N1659="nulová",J1659,0)</f>
        <v>0</v>
      </c>
      <c r="BJ1659" s="11" t="s">
        <v>82</v>
      </c>
      <c r="BK1659" s="102">
        <f>ROUND(I1659*H1659,2)</f>
        <v>0</v>
      </c>
      <c r="BL1659" s="11" t="s">
        <v>155</v>
      </c>
      <c r="BM1659" s="101" t="s">
        <v>2248</v>
      </c>
    </row>
    <row r="1660" spans="2:65" s="18" customFormat="1" ht="19.5">
      <c r="B1660" s="19"/>
      <c r="D1660" s="103" t="s">
        <v>89</v>
      </c>
      <c r="F1660" s="104" t="s">
        <v>2249</v>
      </c>
      <c r="I1660" s="105"/>
      <c r="L1660" s="19"/>
      <c r="M1660" s="106"/>
      <c r="T1660" s="107"/>
      <c r="AT1660" s="11" t="s">
        <v>89</v>
      </c>
      <c r="AU1660" s="11" t="s">
        <v>9</v>
      </c>
    </row>
    <row r="1661" spans="2:65" s="173" customFormat="1">
      <c r="B1661" s="174"/>
      <c r="D1661" s="103" t="s">
        <v>456</v>
      </c>
      <c r="E1661" s="175" t="s">
        <v>17</v>
      </c>
      <c r="F1661" s="176" t="s">
        <v>2250</v>
      </c>
      <c r="H1661" s="177">
        <v>2475.6</v>
      </c>
      <c r="I1661" s="178"/>
      <c r="L1661" s="174"/>
      <c r="M1661" s="179"/>
      <c r="T1661" s="180"/>
      <c r="AT1661" s="175" t="s">
        <v>456</v>
      </c>
      <c r="AU1661" s="175" t="s">
        <v>9</v>
      </c>
      <c r="AV1661" s="173" t="s">
        <v>9</v>
      </c>
      <c r="AW1661" s="173" t="s">
        <v>197</v>
      </c>
      <c r="AX1661" s="173" t="s">
        <v>78</v>
      </c>
      <c r="AY1661" s="175" t="s">
        <v>79</v>
      </c>
    </row>
    <row r="1662" spans="2:65" s="173" customFormat="1">
      <c r="B1662" s="174"/>
      <c r="D1662" s="103" t="s">
        <v>456</v>
      </c>
      <c r="E1662" s="175" t="s">
        <v>17</v>
      </c>
      <c r="F1662" s="176" t="s">
        <v>2251</v>
      </c>
      <c r="H1662" s="177">
        <v>623.4</v>
      </c>
      <c r="I1662" s="178"/>
      <c r="L1662" s="174"/>
      <c r="M1662" s="179"/>
      <c r="T1662" s="180"/>
      <c r="AT1662" s="175" t="s">
        <v>456</v>
      </c>
      <c r="AU1662" s="175" t="s">
        <v>9</v>
      </c>
      <c r="AV1662" s="173" t="s">
        <v>9</v>
      </c>
      <c r="AW1662" s="173" t="s">
        <v>197</v>
      </c>
      <c r="AX1662" s="173" t="s">
        <v>78</v>
      </c>
      <c r="AY1662" s="175" t="s">
        <v>79</v>
      </c>
    </row>
    <row r="1663" spans="2:65" s="173" customFormat="1">
      <c r="B1663" s="174"/>
      <c r="D1663" s="103" t="s">
        <v>456</v>
      </c>
      <c r="E1663" s="175" t="s">
        <v>17</v>
      </c>
      <c r="F1663" s="176" t="s">
        <v>347</v>
      </c>
      <c r="H1663" s="177">
        <v>33.799999999999997</v>
      </c>
      <c r="I1663" s="178"/>
      <c r="L1663" s="174"/>
      <c r="M1663" s="179"/>
      <c r="T1663" s="180"/>
      <c r="AT1663" s="175" t="s">
        <v>456</v>
      </c>
      <c r="AU1663" s="175" t="s">
        <v>9</v>
      </c>
      <c r="AV1663" s="173" t="s">
        <v>9</v>
      </c>
      <c r="AW1663" s="173" t="s">
        <v>197</v>
      </c>
      <c r="AX1663" s="173" t="s">
        <v>78</v>
      </c>
      <c r="AY1663" s="175" t="s">
        <v>79</v>
      </c>
    </row>
    <row r="1664" spans="2:65" s="181" customFormat="1">
      <c r="B1664" s="182"/>
      <c r="D1664" s="103" t="s">
        <v>456</v>
      </c>
      <c r="E1664" s="183" t="s">
        <v>17</v>
      </c>
      <c r="F1664" s="184" t="s">
        <v>491</v>
      </c>
      <c r="H1664" s="185">
        <v>3132.8</v>
      </c>
      <c r="I1664" s="186"/>
      <c r="L1664" s="182"/>
      <c r="M1664" s="187"/>
      <c r="T1664" s="188"/>
      <c r="AT1664" s="183" t="s">
        <v>456</v>
      </c>
      <c r="AU1664" s="183" t="s">
        <v>9</v>
      </c>
      <c r="AV1664" s="181" t="s">
        <v>103</v>
      </c>
      <c r="AW1664" s="181" t="s">
        <v>197</v>
      </c>
      <c r="AX1664" s="181" t="s">
        <v>82</v>
      </c>
      <c r="AY1664" s="183" t="s">
        <v>79</v>
      </c>
    </row>
    <row r="1665" spans="2:65" s="18" customFormat="1" ht="33" customHeight="1">
      <c r="B1665" s="19"/>
      <c r="C1665" s="90" t="s">
        <v>2252</v>
      </c>
      <c r="D1665" s="90" t="s">
        <v>83</v>
      </c>
      <c r="E1665" s="91" t="s">
        <v>2253</v>
      </c>
      <c r="F1665" s="92" t="s">
        <v>2254</v>
      </c>
      <c r="G1665" s="93" t="s">
        <v>452</v>
      </c>
      <c r="H1665" s="94">
        <v>1549.5</v>
      </c>
      <c r="I1665" s="95"/>
      <c r="J1665" s="96">
        <f>ROUND(I1665*H1665,2)</f>
        <v>0</v>
      </c>
      <c r="K1665" s="92" t="s">
        <v>453</v>
      </c>
      <c r="L1665" s="19"/>
      <c r="M1665" s="97" t="s">
        <v>17</v>
      </c>
      <c r="N1665" s="98" t="s">
        <v>35</v>
      </c>
      <c r="P1665" s="99">
        <f>O1665*H1665</f>
        <v>0</v>
      </c>
      <c r="Q1665" s="99">
        <v>4.5500000000000002E-3</v>
      </c>
      <c r="R1665" s="99">
        <f>Q1665*H1665</f>
        <v>7.0502250000000002</v>
      </c>
      <c r="S1665" s="99">
        <v>0</v>
      </c>
      <c r="T1665" s="100">
        <f>S1665*H1665</f>
        <v>0</v>
      </c>
      <c r="AR1665" s="101" t="s">
        <v>155</v>
      </c>
      <c r="AT1665" s="101" t="s">
        <v>83</v>
      </c>
      <c r="AU1665" s="101" t="s">
        <v>9</v>
      </c>
      <c r="AY1665" s="11" t="s">
        <v>79</v>
      </c>
      <c r="BE1665" s="102">
        <f>IF(N1665="základní",J1665,0)</f>
        <v>0</v>
      </c>
      <c r="BF1665" s="102">
        <f>IF(N1665="snížená",J1665,0)</f>
        <v>0</v>
      </c>
      <c r="BG1665" s="102">
        <f>IF(N1665="zákl. přenesená",J1665,0)</f>
        <v>0</v>
      </c>
      <c r="BH1665" s="102">
        <f>IF(N1665="sníž. přenesená",J1665,0)</f>
        <v>0</v>
      </c>
      <c r="BI1665" s="102">
        <f>IF(N1665="nulová",J1665,0)</f>
        <v>0</v>
      </c>
      <c r="BJ1665" s="11" t="s">
        <v>82</v>
      </c>
      <c r="BK1665" s="102">
        <f>ROUND(I1665*H1665,2)</f>
        <v>0</v>
      </c>
      <c r="BL1665" s="11" t="s">
        <v>155</v>
      </c>
      <c r="BM1665" s="101" t="s">
        <v>2255</v>
      </c>
    </row>
    <row r="1666" spans="2:65" s="18" customFormat="1" ht="29.25">
      <c r="B1666" s="19"/>
      <c r="D1666" s="103" t="s">
        <v>89</v>
      </c>
      <c r="F1666" s="104" t="s">
        <v>2256</v>
      </c>
      <c r="I1666" s="105"/>
      <c r="L1666" s="19"/>
      <c r="M1666" s="106"/>
      <c r="T1666" s="107"/>
      <c r="AT1666" s="11" t="s">
        <v>89</v>
      </c>
      <c r="AU1666" s="11" t="s">
        <v>9</v>
      </c>
    </row>
    <row r="1667" spans="2:65" s="173" customFormat="1">
      <c r="B1667" s="174"/>
      <c r="D1667" s="103" t="s">
        <v>456</v>
      </c>
      <c r="E1667" s="175" t="s">
        <v>17</v>
      </c>
      <c r="F1667" s="176" t="s">
        <v>343</v>
      </c>
      <c r="H1667" s="177">
        <v>1237.8</v>
      </c>
      <c r="I1667" s="178"/>
      <c r="L1667" s="174"/>
      <c r="M1667" s="179"/>
      <c r="T1667" s="180"/>
      <c r="AT1667" s="175" t="s">
        <v>456</v>
      </c>
      <c r="AU1667" s="175" t="s">
        <v>9</v>
      </c>
      <c r="AV1667" s="173" t="s">
        <v>9</v>
      </c>
      <c r="AW1667" s="173" t="s">
        <v>197</v>
      </c>
      <c r="AX1667" s="173" t="s">
        <v>78</v>
      </c>
      <c r="AY1667" s="175" t="s">
        <v>79</v>
      </c>
    </row>
    <row r="1668" spans="2:65" s="173" customFormat="1">
      <c r="B1668" s="174"/>
      <c r="D1668" s="103" t="s">
        <v>456</v>
      </c>
      <c r="E1668" s="175" t="s">
        <v>17</v>
      </c>
      <c r="F1668" s="176" t="s">
        <v>345</v>
      </c>
      <c r="H1668" s="177">
        <v>311.7</v>
      </c>
      <c r="I1668" s="178"/>
      <c r="L1668" s="174"/>
      <c r="M1668" s="179"/>
      <c r="T1668" s="180"/>
      <c r="AT1668" s="175" t="s">
        <v>456</v>
      </c>
      <c r="AU1668" s="175" t="s">
        <v>9</v>
      </c>
      <c r="AV1668" s="173" t="s">
        <v>9</v>
      </c>
      <c r="AW1668" s="173" t="s">
        <v>197</v>
      </c>
      <c r="AX1668" s="173" t="s">
        <v>78</v>
      </c>
      <c r="AY1668" s="175" t="s">
        <v>79</v>
      </c>
    </row>
    <row r="1669" spans="2:65" s="181" customFormat="1">
      <c r="B1669" s="182"/>
      <c r="D1669" s="103" t="s">
        <v>456</v>
      </c>
      <c r="E1669" s="183" t="s">
        <v>17</v>
      </c>
      <c r="F1669" s="184" t="s">
        <v>491</v>
      </c>
      <c r="H1669" s="185">
        <v>1549.5</v>
      </c>
      <c r="I1669" s="186"/>
      <c r="L1669" s="182"/>
      <c r="M1669" s="187"/>
      <c r="T1669" s="188"/>
      <c r="AT1669" s="183" t="s">
        <v>456</v>
      </c>
      <c r="AU1669" s="183" t="s">
        <v>9</v>
      </c>
      <c r="AV1669" s="181" t="s">
        <v>103</v>
      </c>
      <c r="AW1669" s="181" t="s">
        <v>197</v>
      </c>
      <c r="AX1669" s="181" t="s">
        <v>82</v>
      </c>
      <c r="AY1669" s="183" t="s">
        <v>79</v>
      </c>
    </row>
    <row r="1670" spans="2:65" s="18" customFormat="1" ht="24.2" customHeight="1">
      <c r="B1670" s="19"/>
      <c r="C1670" s="90" t="s">
        <v>2257</v>
      </c>
      <c r="D1670" s="201" t="s">
        <v>83</v>
      </c>
      <c r="E1670" s="91" t="s">
        <v>2258</v>
      </c>
      <c r="F1670" s="92" t="s">
        <v>2259</v>
      </c>
      <c r="G1670" s="93" t="s">
        <v>452</v>
      </c>
      <c r="H1670" s="94">
        <v>1270.9000000000001</v>
      </c>
      <c r="I1670" s="95"/>
      <c r="J1670" s="96">
        <f>ROUND(I1670*H1670,2)</f>
        <v>0</v>
      </c>
      <c r="K1670" s="92" t="s">
        <v>453</v>
      </c>
      <c r="L1670" s="19"/>
      <c r="M1670" s="97" t="s">
        <v>17</v>
      </c>
      <c r="N1670" s="98" t="s">
        <v>35</v>
      </c>
      <c r="P1670" s="99">
        <f>O1670*H1670</f>
        <v>0</v>
      </c>
      <c r="Q1670" s="99">
        <v>4.0000000000000002E-4</v>
      </c>
      <c r="R1670" s="99">
        <f>Q1670*H1670</f>
        <v>0.50836000000000003</v>
      </c>
      <c r="S1670" s="99">
        <v>0</v>
      </c>
      <c r="T1670" s="100">
        <f>S1670*H1670</f>
        <v>0</v>
      </c>
      <c r="AR1670" s="101" t="s">
        <v>155</v>
      </c>
      <c r="AT1670" s="101" t="s">
        <v>83</v>
      </c>
      <c r="AU1670" s="101" t="s">
        <v>9</v>
      </c>
      <c r="AY1670" s="11" t="s">
        <v>79</v>
      </c>
      <c r="BE1670" s="102">
        <f>IF(N1670="základní",J1670,0)</f>
        <v>0</v>
      </c>
      <c r="BF1670" s="102">
        <f>IF(N1670="snížená",J1670,0)</f>
        <v>0</v>
      </c>
      <c r="BG1670" s="102">
        <f>IF(N1670="zákl. přenesená",J1670,0)</f>
        <v>0</v>
      </c>
      <c r="BH1670" s="102">
        <f>IF(N1670="sníž. přenesená",J1670,0)</f>
        <v>0</v>
      </c>
      <c r="BI1670" s="102">
        <f>IF(N1670="nulová",J1670,0)</f>
        <v>0</v>
      </c>
      <c r="BJ1670" s="11" t="s">
        <v>82</v>
      </c>
      <c r="BK1670" s="102">
        <f>ROUND(I1670*H1670,2)</f>
        <v>0</v>
      </c>
      <c r="BL1670" s="11" t="s">
        <v>155</v>
      </c>
      <c r="BM1670" s="101" t="s">
        <v>2260</v>
      </c>
    </row>
    <row r="1671" spans="2:65" s="18" customFormat="1" ht="19.5">
      <c r="B1671" s="19"/>
      <c r="D1671" s="103" t="s">
        <v>89</v>
      </c>
      <c r="F1671" s="104" t="s">
        <v>2261</v>
      </c>
      <c r="I1671" s="105"/>
      <c r="L1671" s="19"/>
      <c r="M1671" s="106"/>
      <c r="T1671" s="107"/>
      <c r="AT1671" s="11" t="s">
        <v>89</v>
      </c>
      <c r="AU1671" s="11" t="s">
        <v>9</v>
      </c>
    </row>
    <row r="1672" spans="2:65" s="18" customFormat="1" ht="19.5">
      <c r="B1672" s="19"/>
      <c r="D1672" s="103" t="s">
        <v>90</v>
      </c>
      <c r="F1672" s="108" t="s">
        <v>5507</v>
      </c>
      <c r="I1672" s="105"/>
      <c r="L1672" s="19"/>
      <c r="M1672" s="106"/>
      <c r="T1672" s="107"/>
      <c r="AT1672" s="11" t="s">
        <v>90</v>
      </c>
      <c r="AU1672" s="11" t="s">
        <v>9</v>
      </c>
    </row>
    <row r="1673" spans="2:65" s="173" customFormat="1">
      <c r="B1673" s="174"/>
      <c r="D1673" s="103" t="s">
        <v>456</v>
      </c>
      <c r="E1673" s="175" t="s">
        <v>17</v>
      </c>
      <c r="F1673" s="176" t="s">
        <v>364</v>
      </c>
      <c r="H1673" s="177">
        <v>1270.9000000000001</v>
      </c>
      <c r="I1673" s="178"/>
      <c r="L1673" s="174"/>
      <c r="M1673" s="179"/>
      <c r="T1673" s="180"/>
      <c r="AT1673" s="175" t="s">
        <v>456</v>
      </c>
      <c r="AU1673" s="175" t="s">
        <v>9</v>
      </c>
      <c r="AV1673" s="173" t="s">
        <v>9</v>
      </c>
      <c r="AW1673" s="173" t="s">
        <v>197</v>
      </c>
      <c r="AX1673" s="173" t="s">
        <v>82</v>
      </c>
      <c r="AY1673" s="175" t="s">
        <v>79</v>
      </c>
    </row>
    <row r="1674" spans="2:65" s="18" customFormat="1" ht="16.5" customHeight="1">
      <c r="B1674" s="19"/>
      <c r="C1674" s="189" t="s">
        <v>2262</v>
      </c>
      <c r="D1674" s="206" t="s">
        <v>684</v>
      </c>
      <c r="E1674" s="190" t="s">
        <v>2263</v>
      </c>
      <c r="F1674" s="191" t="s">
        <v>2264</v>
      </c>
      <c r="G1674" s="192" t="s">
        <v>452</v>
      </c>
      <c r="H1674" s="193">
        <v>1397.99</v>
      </c>
      <c r="I1674" s="194"/>
      <c r="J1674" s="195">
        <f>ROUND(I1674*H1674,2)</f>
        <v>0</v>
      </c>
      <c r="K1674" s="191" t="s">
        <v>17</v>
      </c>
      <c r="L1674" s="196"/>
      <c r="M1674" s="197" t="s">
        <v>17</v>
      </c>
      <c r="N1674" s="198" t="s">
        <v>35</v>
      </c>
      <c r="P1674" s="99">
        <f>O1674*H1674</f>
        <v>0</v>
      </c>
      <c r="Q1674" s="99">
        <v>2.64E-3</v>
      </c>
      <c r="R1674" s="99">
        <f>Q1674*H1674</f>
        <v>3.6906935999999999</v>
      </c>
      <c r="S1674" s="99">
        <v>0</v>
      </c>
      <c r="T1674" s="100">
        <f>S1674*H1674</f>
        <v>0</v>
      </c>
      <c r="AR1674" s="101" t="s">
        <v>653</v>
      </c>
      <c r="AT1674" s="101" t="s">
        <v>684</v>
      </c>
      <c r="AU1674" s="101" t="s">
        <v>9</v>
      </c>
      <c r="AY1674" s="11" t="s">
        <v>79</v>
      </c>
      <c r="BE1674" s="102">
        <f>IF(N1674="základní",J1674,0)</f>
        <v>0</v>
      </c>
      <c r="BF1674" s="102">
        <f>IF(N1674="snížená",J1674,0)</f>
        <v>0</v>
      </c>
      <c r="BG1674" s="102">
        <f>IF(N1674="zákl. přenesená",J1674,0)</f>
        <v>0</v>
      </c>
      <c r="BH1674" s="102">
        <f>IF(N1674="sníž. přenesená",J1674,0)</f>
        <v>0</v>
      </c>
      <c r="BI1674" s="102">
        <f>IF(N1674="nulová",J1674,0)</f>
        <v>0</v>
      </c>
      <c r="BJ1674" s="11" t="s">
        <v>82</v>
      </c>
      <c r="BK1674" s="102">
        <f>ROUND(I1674*H1674,2)</f>
        <v>0</v>
      </c>
      <c r="BL1674" s="11" t="s">
        <v>155</v>
      </c>
      <c r="BM1674" s="101" t="s">
        <v>2265</v>
      </c>
    </row>
    <row r="1675" spans="2:65" s="18" customFormat="1">
      <c r="B1675" s="19"/>
      <c r="D1675" s="103" t="s">
        <v>89</v>
      </c>
      <c r="F1675" s="104" t="s">
        <v>2264</v>
      </c>
      <c r="I1675" s="105"/>
      <c r="L1675" s="19"/>
      <c r="M1675" s="106"/>
      <c r="T1675" s="107"/>
      <c r="AT1675" s="11" t="s">
        <v>89</v>
      </c>
      <c r="AU1675" s="11" t="s">
        <v>9</v>
      </c>
    </row>
    <row r="1676" spans="2:65" s="18" customFormat="1" ht="19.5">
      <c r="B1676" s="19"/>
      <c r="D1676" s="103" t="s">
        <v>90</v>
      </c>
      <c r="F1676" s="108" t="s">
        <v>5507</v>
      </c>
      <c r="I1676" s="105"/>
      <c r="L1676" s="19"/>
      <c r="M1676" s="106"/>
      <c r="T1676" s="107"/>
      <c r="AT1676" s="11" t="s">
        <v>90</v>
      </c>
      <c r="AU1676" s="11" t="s">
        <v>9</v>
      </c>
    </row>
    <row r="1677" spans="2:65" s="173" customFormat="1">
      <c r="B1677" s="174"/>
      <c r="D1677" s="103" t="s">
        <v>456</v>
      </c>
      <c r="F1677" s="176" t="s">
        <v>5509</v>
      </c>
      <c r="H1677" s="177">
        <v>1397.99</v>
      </c>
      <c r="I1677" s="178"/>
      <c r="L1677" s="174"/>
      <c r="M1677" s="179"/>
      <c r="T1677" s="180"/>
      <c r="AT1677" s="175" t="s">
        <v>456</v>
      </c>
      <c r="AU1677" s="175" t="s">
        <v>9</v>
      </c>
      <c r="AV1677" s="173" t="s">
        <v>9</v>
      </c>
      <c r="AW1677" s="173" t="s">
        <v>12</v>
      </c>
      <c r="AX1677" s="173" t="s">
        <v>82</v>
      </c>
      <c r="AY1677" s="175" t="s">
        <v>79</v>
      </c>
    </row>
    <row r="1678" spans="2:65" s="18" customFormat="1" ht="16.5" customHeight="1">
      <c r="B1678" s="19"/>
      <c r="C1678" s="90" t="s">
        <v>2266</v>
      </c>
      <c r="D1678" s="90" t="s">
        <v>83</v>
      </c>
      <c r="E1678" s="91" t="s">
        <v>2267</v>
      </c>
      <c r="F1678" s="92" t="s">
        <v>2268</v>
      </c>
      <c r="G1678" s="93" t="s">
        <v>452</v>
      </c>
      <c r="H1678" s="94">
        <v>345.5</v>
      </c>
      <c r="I1678" s="95"/>
      <c r="J1678" s="96">
        <f>ROUND(I1678*H1678,2)</f>
        <v>0</v>
      </c>
      <c r="K1678" s="92" t="s">
        <v>17</v>
      </c>
      <c r="L1678" s="19"/>
      <c r="M1678" s="97" t="s">
        <v>17</v>
      </c>
      <c r="N1678" s="98" t="s">
        <v>35</v>
      </c>
      <c r="P1678" s="99">
        <f>O1678*H1678</f>
        <v>0</v>
      </c>
      <c r="Q1678" s="99">
        <v>2.9999999999999997E-4</v>
      </c>
      <c r="R1678" s="99">
        <f>Q1678*H1678</f>
        <v>0.10364999999999999</v>
      </c>
      <c r="S1678" s="99">
        <v>0</v>
      </c>
      <c r="T1678" s="100">
        <f>S1678*H1678</f>
        <v>0</v>
      </c>
      <c r="AR1678" s="101" t="s">
        <v>155</v>
      </c>
      <c r="AT1678" s="101" t="s">
        <v>83</v>
      </c>
      <c r="AU1678" s="101" t="s">
        <v>9</v>
      </c>
      <c r="AY1678" s="11" t="s">
        <v>79</v>
      </c>
      <c r="BE1678" s="102">
        <f>IF(N1678="základní",J1678,0)</f>
        <v>0</v>
      </c>
      <c r="BF1678" s="102">
        <f>IF(N1678="snížená",J1678,0)</f>
        <v>0</v>
      </c>
      <c r="BG1678" s="102">
        <f>IF(N1678="zákl. přenesená",J1678,0)</f>
        <v>0</v>
      </c>
      <c r="BH1678" s="102">
        <f>IF(N1678="sníž. přenesená",J1678,0)</f>
        <v>0</v>
      </c>
      <c r="BI1678" s="102">
        <f>IF(N1678="nulová",J1678,0)</f>
        <v>0</v>
      </c>
      <c r="BJ1678" s="11" t="s">
        <v>82</v>
      </c>
      <c r="BK1678" s="102">
        <f>ROUND(I1678*H1678,2)</f>
        <v>0</v>
      </c>
      <c r="BL1678" s="11" t="s">
        <v>155</v>
      </c>
      <c r="BM1678" s="101" t="s">
        <v>2269</v>
      </c>
    </row>
    <row r="1679" spans="2:65" s="18" customFormat="1">
      <c r="B1679" s="19"/>
      <c r="D1679" s="103" t="s">
        <v>89</v>
      </c>
      <c r="F1679" s="104" t="s">
        <v>2268</v>
      </c>
      <c r="I1679" s="105"/>
      <c r="L1679" s="19"/>
      <c r="M1679" s="106"/>
      <c r="T1679" s="107"/>
      <c r="AT1679" s="11" t="s">
        <v>89</v>
      </c>
      <c r="AU1679" s="11" t="s">
        <v>9</v>
      </c>
    </row>
    <row r="1680" spans="2:65" s="173" customFormat="1">
      <c r="B1680" s="174"/>
      <c r="D1680" s="103" t="s">
        <v>456</v>
      </c>
      <c r="E1680" s="175" t="s">
        <v>17</v>
      </c>
      <c r="F1680" s="176" t="s">
        <v>365</v>
      </c>
      <c r="H1680" s="177">
        <v>345.5</v>
      </c>
      <c r="I1680" s="178"/>
      <c r="L1680" s="174"/>
      <c r="M1680" s="179"/>
      <c r="T1680" s="180"/>
      <c r="AT1680" s="175" t="s">
        <v>456</v>
      </c>
      <c r="AU1680" s="175" t="s">
        <v>9</v>
      </c>
      <c r="AV1680" s="173" t="s">
        <v>9</v>
      </c>
      <c r="AW1680" s="173" t="s">
        <v>197</v>
      </c>
      <c r="AX1680" s="173" t="s">
        <v>82</v>
      </c>
      <c r="AY1680" s="175" t="s">
        <v>79</v>
      </c>
    </row>
    <row r="1681" spans="2:65" s="18" customFormat="1" ht="16.5" customHeight="1">
      <c r="B1681" s="19"/>
      <c r="C1681" s="189" t="s">
        <v>2270</v>
      </c>
      <c r="D1681" s="189" t="s">
        <v>684</v>
      </c>
      <c r="E1681" s="190" t="s">
        <v>2271</v>
      </c>
      <c r="F1681" s="191" t="s">
        <v>2272</v>
      </c>
      <c r="G1681" s="192" t="s">
        <v>452</v>
      </c>
      <c r="H1681" s="193">
        <v>380.05</v>
      </c>
      <c r="I1681" s="194"/>
      <c r="J1681" s="195">
        <f>ROUND(I1681*H1681,2)</f>
        <v>0</v>
      </c>
      <c r="K1681" s="191" t="s">
        <v>17</v>
      </c>
      <c r="L1681" s="196"/>
      <c r="M1681" s="197" t="s">
        <v>17</v>
      </c>
      <c r="N1681" s="198" t="s">
        <v>35</v>
      </c>
      <c r="P1681" s="99">
        <f>O1681*H1681</f>
        <v>0</v>
      </c>
      <c r="Q1681" s="99">
        <v>2.5999999999999999E-3</v>
      </c>
      <c r="R1681" s="99">
        <f>Q1681*H1681</f>
        <v>0.98812999999999995</v>
      </c>
      <c r="S1681" s="99">
        <v>0</v>
      </c>
      <c r="T1681" s="100">
        <f>S1681*H1681</f>
        <v>0</v>
      </c>
      <c r="AR1681" s="101" t="s">
        <v>653</v>
      </c>
      <c r="AT1681" s="101" t="s">
        <v>684</v>
      </c>
      <c r="AU1681" s="101" t="s">
        <v>9</v>
      </c>
      <c r="AY1681" s="11" t="s">
        <v>79</v>
      </c>
      <c r="BE1681" s="102">
        <f>IF(N1681="základní",J1681,0)</f>
        <v>0</v>
      </c>
      <c r="BF1681" s="102">
        <f>IF(N1681="snížená",J1681,0)</f>
        <v>0</v>
      </c>
      <c r="BG1681" s="102">
        <f>IF(N1681="zákl. přenesená",J1681,0)</f>
        <v>0</v>
      </c>
      <c r="BH1681" s="102">
        <f>IF(N1681="sníž. přenesená",J1681,0)</f>
        <v>0</v>
      </c>
      <c r="BI1681" s="102">
        <f>IF(N1681="nulová",J1681,0)</f>
        <v>0</v>
      </c>
      <c r="BJ1681" s="11" t="s">
        <v>82</v>
      </c>
      <c r="BK1681" s="102">
        <f>ROUND(I1681*H1681,2)</f>
        <v>0</v>
      </c>
      <c r="BL1681" s="11" t="s">
        <v>155</v>
      </c>
      <c r="BM1681" s="101" t="s">
        <v>2273</v>
      </c>
    </row>
    <row r="1682" spans="2:65" s="18" customFormat="1">
      <c r="B1682" s="19"/>
      <c r="D1682" s="103" t="s">
        <v>89</v>
      </c>
      <c r="F1682" s="104" t="s">
        <v>2272</v>
      </c>
      <c r="I1682" s="105"/>
      <c r="L1682" s="19"/>
      <c r="M1682" s="106"/>
      <c r="T1682" s="107"/>
      <c r="AT1682" s="11" t="s">
        <v>89</v>
      </c>
      <c r="AU1682" s="11" t="s">
        <v>9</v>
      </c>
    </row>
    <row r="1683" spans="2:65" s="173" customFormat="1">
      <c r="B1683" s="174"/>
      <c r="D1683" s="103" t="s">
        <v>456</v>
      </c>
      <c r="F1683" s="176" t="s">
        <v>2274</v>
      </c>
      <c r="H1683" s="177">
        <v>380.05</v>
      </c>
      <c r="I1683" s="178"/>
      <c r="L1683" s="174"/>
      <c r="M1683" s="179"/>
      <c r="T1683" s="180"/>
      <c r="AT1683" s="175" t="s">
        <v>456</v>
      </c>
      <c r="AU1683" s="175" t="s">
        <v>9</v>
      </c>
      <c r="AV1683" s="173" t="s">
        <v>9</v>
      </c>
      <c r="AW1683" s="173" t="s">
        <v>12</v>
      </c>
      <c r="AX1683" s="173" t="s">
        <v>82</v>
      </c>
      <c r="AY1683" s="175" t="s">
        <v>79</v>
      </c>
    </row>
    <row r="1684" spans="2:65" s="18" customFormat="1" ht="16.5" customHeight="1">
      <c r="B1684" s="19"/>
      <c r="C1684" s="90" t="s">
        <v>2275</v>
      </c>
      <c r="D1684" s="201" t="s">
        <v>83</v>
      </c>
      <c r="E1684" s="91" t="s">
        <v>2276</v>
      </c>
      <c r="F1684" s="92" t="s">
        <v>2277</v>
      </c>
      <c r="G1684" s="93" t="s">
        <v>816</v>
      </c>
      <c r="H1684" s="94">
        <v>1710.49</v>
      </c>
      <c r="I1684" s="95"/>
      <c r="J1684" s="96">
        <f>ROUND(I1684*H1684,2)</f>
        <v>0</v>
      </c>
      <c r="K1684" s="92" t="s">
        <v>453</v>
      </c>
      <c r="L1684" s="19"/>
      <c r="M1684" s="97" t="s">
        <v>17</v>
      </c>
      <c r="N1684" s="98" t="s">
        <v>35</v>
      </c>
      <c r="P1684" s="99">
        <f>O1684*H1684</f>
        <v>0</v>
      </c>
      <c r="Q1684" s="99">
        <v>1.0000000000000001E-5</v>
      </c>
      <c r="R1684" s="99">
        <f>Q1684*H1684</f>
        <v>1.7104900000000003E-2</v>
      </c>
      <c r="S1684" s="99">
        <v>0</v>
      </c>
      <c r="T1684" s="100">
        <f>S1684*H1684</f>
        <v>0</v>
      </c>
      <c r="AR1684" s="101" t="s">
        <v>155</v>
      </c>
      <c r="AT1684" s="101" t="s">
        <v>83</v>
      </c>
      <c r="AU1684" s="101" t="s">
        <v>9</v>
      </c>
      <c r="AY1684" s="11" t="s">
        <v>79</v>
      </c>
      <c r="BE1684" s="102">
        <f>IF(N1684="základní",J1684,0)</f>
        <v>0</v>
      </c>
      <c r="BF1684" s="102">
        <f>IF(N1684="snížená",J1684,0)</f>
        <v>0</v>
      </c>
      <c r="BG1684" s="102">
        <f>IF(N1684="zákl. přenesená",J1684,0)</f>
        <v>0</v>
      </c>
      <c r="BH1684" s="102">
        <f>IF(N1684="sníž. přenesená",J1684,0)</f>
        <v>0</v>
      </c>
      <c r="BI1684" s="102">
        <f>IF(N1684="nulová",J1684,0)</f>
        <v>0</v>
      </c>
      <c r="BJ1684" s="11" t="s">
        <v>82</v>
      </c>
      <c r="BK1684" s="102">
        <f>ROUND(I1684*H1684,2)</f>
        <v>0</v>
      </c>
      <c r="BL1684" s="11" t="s">
        <v>155</v>
      </c>
      <c r="BM1684" s="101" t="s">
        <v>2278</v>
      </c>
    </row>
    <row r="1685" spans="2:65" s="18" customFormat="1">
      <c r="B1685" s="19"/>
      <c r="D1685" s="103" t="s">
        <v>89</v>
      </c>
      <c r="F1685" s="104" t="s">
        <v>2279</v>
      </c>
      <c r="I1685" s="105"/>
      <c r="L1685" s="19"/>
      <c r="M1685" s="106"/>
      <c r="T1685" s="107"/>
      <c r="AT1685" s="11" t="s">
        <v>89</v>
      </c>
      <c r="AU1685" s="11" t="s">
        <v>9</v>
      </c>
    </row>
    <row r="1686" spans="2:65" s="18" customFormat="1" ht="19.5">
      <c r="B1686" s="19"/>
      <c r="D1686" s="103" t="s">
        <v>90</v>
      </c>
      <c r="F1686" s="108" t="s">
        <v>5507</v>
      </c>
      <c r="I1686" s="105"/>
      <c r="L1686" s="19"/>
      <c r="M1686" s="106"/>
      <c r="T1686" s="107"/>
      <c r="AT1686" s="11" t="s">
        <v>90</v>
      </c>
      <c r="AU1686" s="11" t="s">
        <v>9</v>
      </c>
    </row>
    <row r="1687" spans="2:65" s="173" customFormat="1">
      <c r="B1687" s="174"/>
      <c r="D1687" s="103" t="s">
        <v>456</v>
      </c>
      <c r="E1687" s="175" t="s">
        <v>17</v>
      </c>
      <c r="F1687" s="176" t="s">
        <v>349</v>
      </c>
      <c r="H1687" s="177">
        <v>1710.49</v>
      </c>
      <c r="I1687" s="178"/>
      <c r="L1687" s="174"/>
      <c r="M1687" s="179"/>
      <c r="T1687" s="180"/>
      <c r="AT1687" s="175" t="s">
        <v>456</v>
      </c>
      <c r="AU1687" s="175" t="s">
        <v>9</v>
      </c>
      <c r="AV1687" s="173" t="s">
        <v>9</v>
      </c>
      <c r="AW1687" s="173" t="s">
        <v>197</v>
      </c>
      <c r="AX1687" s="173" t="s">
        <v>82</v>
      </c>
      <c r="AY1687" s="175" t="s">
        <v>79</v>
      </c>
    </row>
    <row r="1688" spans="2:65" s="18" customFormat="1" ht="16.5" customHeight="1">
      <c r="B1688" s="19"/>
      <c r="C1688" s="189" t="s">
        <v>2280</v>
      </c>
      <c r="D1688" s="206" t="s">
        <v>684</v>
      </c>
      <c r="E1688" s="190" t="s">
        <v>2281</v>
      </c>
      <c r="F1688" s="191" t="s">
        <v>2282</v>
      </c>
      <c r="G1688" s="192" t="s">
        <v>816</v>
      </c>
      <c r="H1688" s="193">
        <v>1744.7</v>
      </c>
      <c r="I1688" s="194"/>
      <c r="J1688" s="195">
        <f>ROUND(I1688*H1688,2)</f>
        <v>0</v>
      </c>
      <c r="K1688" s="191" t="s">
        <v>17</v>
      </c>
      <c r="L1688" s="196"/>
      <c r="M1688" s="197" t="s">
        <v>17</v>
      </c>
      <c r="N1688" s="198" t="s">
        <v>35</v>
      </c>
      <c r="P1688" s="99">
        <f>O1688*H1688</f>
        <v>0</v>
      </c>
      <c r="Q1688" s="99">
        <v>2.9999999999999997E-4</v>
      </c>
      <c r="R1688" s="99">
        <f>Q1688*H1688</f>
        <v>0.52340999999999993</v>
      </c>
      <c r="S1688" s="99">
        <v>0</v>
      </c>
      <c r="T1688" s="100">
        <f>S1688*H1688</f>
        <v>0</v>
      </c>
      <c r="AR1688" s="101" t="s">
        <v>653</v>
      </c>
      <c r="AT1688" s="101" t="s">
        <v>684</v>
      </c>
      <c r="AU1688" s="101" t="s">
        <v>9</v>
      </c>
      <c r="AY1688" s="11" t="s">
        <v>79</v>
      </c>
      <c r="BE1688" s="102">
        <f>IF(N1688="základní",J1688,0)</f>
        <v>0</v>
      </c>
      <c r="BF1688" s="102">
        <f>IF(N1688="snížená",J1688,0)</f>
        <v>0</v>
      </c>
      <c r="BG1688" s="102">
        <f>IF(N1688="zákl. přenesená",J1688,0)</f>
        <v>0</v>
      </c>
      <c r="BH1688" s="102">
        <f>IF(N1688="sníž. přenesená",J1688,0)</f>
        <v>0</v>
      </c>
      <c r="BI1688" s="102">
        <f>IF(N1688="nulová",J1688,0)</f>
        <v>0</v>
      </c>
      <c r="BJ1688" s="11" t="s">
        <v>82</v>
      </c>
      <c r="BK1688" s="102">
        <f>ROUND(I1688*H1688,2)</f>
        <v>0</v>
      </c>
      <c r="BL1688" s="11" t="s">
        <v>155</v>
      </c>
      <c r="BM1688" s="101" t="s">
        <v>2283</v>
      </c>
    </row>
    <row r="1689" spans="2:65" s="18" customFormat="1">
      <c r="B1689" s="19"/>
      <c r="D1689" s="103" t="s">
        <v>89</v>
      </c>
      <c r="F1689" s="104" t="s">
        <v>2282</v>
      </c>
      <c r="I1689" s="105"/>
      <c r="L1689" s="19"/>
      <c r="M1689" s="106"/>
      <c r="T1689" s="107"/>
      <c r="AT1689" s="11" t="s">
        <v>89</v>
      </c>
      <c r="AU1689" s="11" t="s">
        <v>9</v>
      </c>
    </row>
    <row r="1690" spans="2:65" s="18" customFormat="1" ht="39">
      <c r="B1690" s="19"/>
      <c r="D1690" s="103" t="s">
        <v>90</v>
      </c>
      <c r="F1690" s="108" t="s">
        <v>5510</v>
      </c>
      <c r="I1690" s="105"/>
      <c r="L1690" s="19"/>
      <c r="M1690" s="106"/>
      <c r="T1690" s="107"/>
      <c r="AT1690" s="11" t="s">
        <v>90</v>
      </c>
      <c r="AU1690" s="11" t="s">
        <v>9</v>
      </c>
    </row>
    <row r="1691" spans="2:65" s="173" customFormat="1">
      <c r="B1691" s="174"/>
      <c r="D1691" s="103" t="s">
        <v>456</v>
      </c>
      <c r="F1691" s="176" t="s">
        <v>2284</v>
      </c>
      <c r="H1691" s="177">
        <v>1744.7</v>
      </c>
      <c r="I1691" s="178"/>
      <c r="L1691" s="174"/>
      <c r="M1691" s="179"/>
      <c r="T1691" s="180"/>
      <c r="AT1691" s="175" t="s">
        <v>456</v>
      </c>
      <c r="AU1691" s="175" t="s">
        <v>9</v>
      </c>
      <c r="AV1691" s="173" t="s">
        <v>9</v>
      </c>
      <c r="AW1691" s="173" t="s">
        <v>12</v>
      </c>
      <c r="AX1691" s="173" t="s">
        <v>82</v>
      </c>
      <c r="AY1691" s="175" t="s">
        <v>79</v>
      </c>
    </row>
    <row r="1692" spans="2:65" s="18" customFormat="1" ht="24.2" customHeight="1">
      <c r="B1692" s="19"/>
      <c r="C1692" s="90" t="s">
        <v>2285</v>
      </c>
      <c r="D1692" s="201" t="s">
        <v>83</v>
      </c>
      <c r="E1692" s="91" t="s">
        <v>2286</v>
      </c>
      <c r="F1692" s="92" t="s">
        <v>2287</v>
      </c>
      <c r="G1692" s="93" t="s">
        <v>495</v>
      </c>
      <c r="H1692" s="94">
        <v>12.976000000000001</v>
      </c>
      <c r="I1692" s="95"/>
      <c r="J1692" s="96">
        <f>ROUND(I1692*H1692,2)</f>
        <v>0</v>
      </c>
      <c r="K1692" s="92" t="s">
        <v>453</v>
      </c>
      <c r="L1692" s="19"/>
      <c r="M1692" s="97" t="s">
        <v>17</v>
      </c>
      <c r="N1692" s="98" t="s">
        <v>35</v>
      </c>
      <c r="P1692" s="99">
        <f>O1692*H1692</f>
        <v>0</v>
      </c>
      <c r="Q1692" s="99">
        <v>0</v>
      </c>
      <c r="R1692" s="99">
        <f>Q1692*H1692</f>
        <v>0</v>
      </c>
      <c r="S1692" s="99">
        <v>0</v>
      </c>
      <c r="T1692" s="100">
        <f>S1692*H1692</f>
        <v>0</v>
      </c>
      <c r="AR1692" s="101" t="s">
        <v>155</v>
      </c>
      <c r="AT1692" s="101" t="s">
        <v>83</v>
      </c>
      <c r="AU1692" s="101" t="s">
        <v>9</v>
      </c>
      <c r="AY1692" s="11" t="s">
        <v>79</v>
      </c>
      <c r="BE1692" s="102">
        <f>IF(N1692="základní",J1692,0)</f>
        <v>0</v>
      </c>
      <c r="BF1692" s="102">
        <f>IF(N1692="snížená",J1692,0)</f>
        <v>0</v>
      </c>
      <c r="BG1692" s="102">
        <f>IF(N1692="zákl. přenesená",J1692,0)</f>
        <v>0</v>
      </c>
      <c r="BH1692" s="102">
        <f>IF(N1692="sníž. přenesená",J1692,0)</f>
        <v>0</v>
      </c>
      <c r="BI1692" s="102">
        <f>IF(N1692="nulová",J1692,0)</f>
        <v>0</v>
      </c>
      <c r="BJ1692" s="11" t="s">
        <v>82</v>
      </c>
      <c r="BK1692" s="102">
        <f>ROUND(I1692*H1692,2)</f>
        <v>0</v>
      </c>
      <c r="BL1692" s="11" t="s">
        <v>155</v>
      </c>
      <c r="BM1692" s="101" t="s">
        <v>2288</v>
      </c>
    </row>
    <row r="1693" spans="2:65" s="18" customFormat="1" ht="29.25">
      <c r="B1693" s="19"/>
      <c r="D1693" s="103" t="s">
        <v>89</v>
      </c>
      <c r="F1693" s="104" t="s">
        <v>2289</v>
      </c>
      <c r="I1693" s="105"/>
      <c r="L1693" s="19"/>
      <c r="M1693" s="106"/>
      <c r="T1693" s="107"/>
      <c r="AT1693" s="11" t="s">
        <v>89</v>
      </c>
      <c r="AU1693" s="11" t="s">
        <v>9</v>
      </c>
    </row>
    <row r="1694" spans="2:65" s="18" customFormat="1" ht="19.5">
      <c r="B1694" s="19"/>
      <c r="D1694" s="103" t="s">
        <v>90</v>
      </c>
      <c r="F1694" s="108" t="s">
        <v>5507</v>
      </c>
      <c r="I1694" s="105"/>
      <c r="L1694" s="19"/>
      <c r="M1694" s="106"/>
      <c r="T1694" s="107"/>
      <c r="AT1694" s="11" t="s">
        <v>90</v>
      </c>
      <c r="AU1694" s="11" t="s">
        <v>9</v>
      </c>
    </row>
    <row r="1695" spans="2:65" s="77" customFormat="1" ht="22.9" customHeight="1">
      <c r="B1695" s="78"/>
      <c r="D1695" s="79" t="s">
        <v>74</v>
      </c>
      <c r="E1695" s="88" t="s">
        <v>2290</v>
      </c>
      <c r="F1695" s="88" t="s">
        <v>2291</v>
      </c>
      <c r="I1695" s="81"/>
      <c r="J1695" s="89">
        <f>BK1695</f>
        <v>0</v>
      </c>
      <c r="L1695" s="78"/>
      <c r="M1695" s="83"/>
      <c r="P1695" s="84">
        <f>SUM(P1696:P1725)</f>
        <v>0</v>
      </c>
      <c r="R1695" s="84">
        <f>SUM(R1696:R1725)</f>
        <v>26.41422176</v>
      </c>
      <c r="T1695" s="85">
        <f>SUM(T1696:T1725)</f>
        <v>51.9150925</v>
      </c>
      <c r="AR1695" s="79" t="s">
        <v>9</v>
      </c>
      <c r="AT1695" s="86" t="s">
        <v>74</v>
      </c>
      <c r="AU1695" s="86" t="s">
        <v>82</v>
      </c>
      <c r="AY1695" s="79" t="s">
        <v>79</v>
      </c>
      <c r="BK1695" s="87">
        <f>SUM(BK1696:BK1725)</f>
        <v>0</v>
      </c>
    </row>
    <row r="1696" spans="2:65" s="18" customFormat="1" ht="24.2" customHeight="1">
      <c r="B1696" s="19"/>
      <c r="C1696" s="90" t="s">
        <v>2292</v>
      </c>
      <c r="D1696" s="90" t="s">
        <v>83</v>
      </c>
      <c r="E1696" s="91" t="s">
        <v>2293</v>
      </c>
      <c r="F1696" s="92" t="s">
        <v>2294</v>
      </c>
      <c r="G1696" s="93" t="s">
        <v>452</v>
      </c>
      <c r="H1696" s="94">
        <v>636.995</v>
      </c>
      <c r="I1696" s="95"/>
      <c r="J1696" s="96">
        <f>ROUND(I1696*H1696,2)</f>
        <v>0</v>
      </c>
      <c r="K1696" s="92" t="s">
        <v>453</v>
      </c>
      <c r="L1696" s="19"/>
      <c r="M1696" s="97" t="s">
        <v>17</v>
      </c>
      <c r="N1696" s="98" t="s">
        <v>35</v>
      </c>
      <c r="P1696" s="99">
        <f>O1696*H1696</f>
        <v>0</v>
      </c>
      <c r="Q1696" s="99">
        <v>0</v>
      </c>
      <c r="R1696" s="99">
        <f>Q1696*H1696</f>
        <v>0</v>
      </c>
      <c r="S1696" s="99">
        <v>8.1500000000000003E-2</v>
      </c>
      <c r="T1696" s="100">
        <f>S1696*H1696</f>
        <v>51.9150925</v>
      </c>
      <c r="AR1696" s="101" t="s">
        <v>155</v>
      </c>
      <c r="AT1696" s="101" t="s">
        <v>83</v>
      </c>
      <c r="AU1696" s="101" t="s">
        <v>9</v>
      </c>
      <c r="AY1696" s="11" t="s">
        <v>79</v>
      </c>
      <c r="BE1696" s="102">
        <f>IF(N1696="základní",J1696,0)</f>
        <v>0</v>
      </c>
      <c r="BF1696" s="102">
        <f>IF(N1696="snížená",J1696,0)</f>
        <v>0</v>
      </c>
      <c r="BG1696" s="102">
        <f>IF(N1696="zákl. přenesená",J1696,0)</f>
        <v>0</v>
      </c>
      <c r="BH1696" s="102">
        <f>IF(N1696="sníž. přenesená",J1696,0)</f>
        <v>0</v>
      </c>
      <c r="BI1696" s="102">
        <f>IF(N1696="nulová",J1696,0)</f>
        <v>0</v>
      </c>
      <c r="BJ1696" s="11" t="s">
        <v>82</v>
      </c>
      <c r="BK1696" s="102">
        <f>ROUND(I1696*H1696,2)</f>
        <v>0</v>
      </c>
      <c r="BL1696" s="11" t="s">
        <v>155</v>
      </c>
      <c r="BM1696" s="101" t="s">
        <v>2295</v>
      </c>
    </row>
    <row r="1697" spans="2:65" s="18" customFormat="1">
      <c r="B1697" s="19"/>
      <c r="D1697" s="103" t="s">
        <v>89</v>
      </c>
      <c r="F1697" s="104" t="s">
        <v>2296</v>
      </c>
      <c r="I1697" s="105"/>
      <c r="L1697" s="19"/>
      <c r="M1697" s="106"/>
      <c r="T1697" s="107"/>
      <c r="AT1697" s="11" t="s">
        <v>89</v>
      </c>
      <c r="AU1697" s="11" t="s">
        <v>9</v>
      </c>
    </row>
    <row r="1698" spans="2:65" s="173" customFormat="1">
      <c r="B1698" s="174"/>
      <c r="D1698" s="103" t="s">
        <v>456</v>
      </c>
      <c r="E1698" s="175" t="s">
        <v>17</v>
      </c>
      <c r="F1698" s="176" t="s">
        <v>269</v>
      </c>
      <c r="H1698" s="177">
        <v>636.995</v>
      </c>
      <c r="I1698" s="178"/>
      <c r="L1698" s="174"/>
      <c r="M1698" s="179"/>
      <c r="T1698" s="180"/>
      <c r="AT1698" s="175" t="s">
        <v>456</v>
      </c>
      <c r="AU1698" s="175" t="s">
        <v>9</v>
      </c>
      <c r="AV1698" s="173" t="s">
        <v>9</v>
      </c>
      <c r="AW1698" s="173" t="s">
        <v>197</v>
      </c>
      <c r="AX1698" s="173" t="s">
        <v>82</v>
      </c>
      <c r="AY1698" s="175" t="s">
        <v>79</v>
      </c>
    </row>
    <row r="1699" spans="2:65" s="18" customFormat="1" ht="16.5" customHeight="1">
      <c r="B1699" s="19"/>
      <c r="C1699" s="90" t="s">
        <v>2297</v>
      </c>
      <c r="D1699" s="90" t="s">
        <v>83</v>
      </c>
      <c r="E1699" s="91" t="s">
        <v>2298</v>
      </c>
      <c r="F1699" s="92" t="s">
        <v>2299</v>
      </c>
      <c r="G1699" s="93" t="s">
        <v>452</v>
      </c>
      <c r="H1699" s="94">
        <v>1341.7360000000001</v>
      </c>
      <c r="I1699" s="95"/>
      <c r="J1699" s="96">
        <f>ROUND(I1699*H1699,2)</f>
        <v>0</v>
      </c>
      <c r="K1699" s="92" t="s">
        <v>453</v>
      </c>
      <c r="L1699" s="19"/>
      <c r="M1699" s="97" t="s">
        <v>17</v>
      </c>
      <c r="N1699" s="98" t="s">
        <v>35</v>
      </c>
      <c r="P1699" s="99">
        <f>O1699*H1699</f>
        <v>0</v>
      </c>
      <c r="Q1699" s="99">
        <v>2.9999999999999997E-4</v>
      </c>
      <c r="R1699" s="99">
        <f>Q1699*H1699</f>
        <v>0.40252080000000001</v>
      </c>
      <c r="S1699" s="99">
        <v>0</v>
      </c>
      <c r="T1699" s="100">
        <f>S1699*H1699</f>
        <v>0</v>
      </c>
      <c r="AR1699" s="101" t="s">
        <v>155</v>
      </c>
      <c r="AT1699" s="101" t="s">
        <v>83</v>
      </c>
      <c r="AU1699" s="101" t="s">
        <v>9</v>
      </c>
      <c r="AY1699" s="11" t="s">
        <v>79</v>
      </c>
      <c r="BE1699" s="102">
        <f>IF(N1699="základní",J1699,0)</f>
        <v>0</v>
      </c>
      <c r="BF1699" s="102">
        <f>IF(N1699="snížená",J1699,0)</f>
        <v>0</v>
      </c>
      <c r="BG1699" s="102">
        <f>IF(N1699="zákl. přenesená",J1699,0)</f>
        <v>0</v>
      </c>
      <c r="BH1699" s="102">
        <f>IF(N1699="sníž. přenesená",J1699,0)</f>
        <v>0</v>
      </c>
      <c r="BI1699" s="102">
        <f>IF(N1699="nulová",J1699,0)</f>
        <v>0</v>
      </c>
      <c r="BJ1699" s="11" t="s">
        <v>82</v>
      </c>
      <c r="BK1699" s="102">
        <f>ROUND(I1699*H1699,2)</f>
        <v>0</v>
      </c>
      <c r="BL1699" s="11" t="s">
        <v>155</v>
      </c>
      <c r="BM1699" s="101" t="s">
        <v>2300</v>
      </c>
    </row>
    <row r="1700" spans="2:65" s="18" customFormat="1" ht="19.5">
      <c r="B1700" s="19"/>
      <c r="D1700" s="103" t="s">
        <v>89</v>
      </c>
      <c r="F1700" s="104" t="s">
        <v>2301</v>
      </c>
      <c r="I1700" s="105"/>
      <c r="L1700" s="19"/>
      <c r="M1700" s="106"/>
      <c r="T1700" s="107"/>
      <c r="AT1700" s="11" t="s">
        <v>89</v>
      </c>
      <c r="AU1700" s="11" t="s">
        <v>9</v>
      </c>
    </row>
    <row r="1701" spans="2:65" s="173" customFormat="1">
      <c r="B1701" s="174"/>
      <c r="D1701" s="103" t="s">
        <v>456</v>
      </c>
      <c r="E1701" s="175" t="s">
        <v>17</v>
      </c>
      <c r="F1701" s="176" t="s">
        <v>312</v>
      </c>
      <c r="H1701" s="177">
        <v>1341.7360000000001</v>
      </c>
      <c r="I1701" s="178"/>
      <c r="L1701" s="174"/>
      <c r="M1701" s="179"/>
      <c r="T1701" s="180"/>
      <c r="AT1701" s="175" t="s">
        <v>456</v>
      </c>
      <c r="AU1701" s="175" t="s">
        <v>9</v>
      </c>
      <c r="AV1701" s="173" t="s">
        <v>9</v>
      </c>
      <c r="AW1701" s="173" t="s">
        <v>197</v>
      </c>
      <c r="AX1701" s="173" t="s">
        <v>82</v>
      </c>
      <c r="AY1701" s="175" t="s">
        <v>79</v>
      </c>
    </row>
    <row r="1702" spans="2:65" s="18" customFormat="1" ht="24.2" customHeight="1">
      <c r="B1702" s="19"/>
      <c r="C1702" s="90" t="s">
        <v>2302</v>
      </c>
      <c r="D1702" s="90" t="s">
        <v>83</v>
      </c>
      <c r="E1702" s="91" t="s">
        <v>2303</v>
      </c>
      <c r="F1702" s="92" t="s">
        <v>2304</v>
      </c>
      <c r="G1702" s="93" t="s">
        <v>452</v>
      </c>
      <c r="H1702" s="94">
        <v>1341.7360000000001</v>
      </c>
      <c r="I1702" s="95"/>
      <c r="J1702" s="96">
        <f>ROUND(I1702*H1702,2)</f>
        <v>0</v>
      </c>
      <c r="K1702" s="92" t="s">
        <v>453</v>
      </c>
      <c r="L1702" s="19"/>
      <c r="M1702" s="97" t="s">
        <v>17</v>
      </c>
      <c r="N1702" s="98" t="s">
        <v>35</v>
      </c>
      <c r="P1702" s="99">
        <f>O1702*H1702</f>
        <v>0</v>
      </c>
      <c r="Q1702" s="99">
        <v>1.5E-3</v>
      </c>
      <c r="R1702" s="99">
        <f>Q1702*H1702</f>
        <v>2.0126040000000001</v>
      </c>
      <c r="S1702" s="99">
        <v>0</v>
      </c>
      <c r="T1702" s="100">
        <f>S1702*H1702</f>
        <v>0</v>
      </c>
      <c r="AR1702" s="101" t="s">
        <v>155</v>
      </c>
      <c r="AT1702" s="101" t="s">
        <v>83</v>
      </c>
      <c r="AU1702" s="101" t="s">
        <v>9</v>
      </c>
      <c r="AY1702" s="11" t="s">
        <v>79</v>
      </c>
      <c r="BE1702" s="102">
        <f>IF(N1702="základní",J1702,0)</f>
        <v>0</v>
      </c>
      <c r="BF1702" s="102">
        <f>IF(N1702="snížená",J1702,0)</f>
        <v>0</v>
      </c>
      <c r="BG1702" s="102">
        <f>IF(N1702="zákl. přenesená",J1702,0)</f>
        <v>0</v>
      </c>
      <c r="BH1702" s="102">
        <f>IF(N1702="sníž. přenesená",J1702,0)</f>
        <v>0</v>
      </c>
      <c r="BI1702" s="102">
        <f>IF(N1702="nulová",J1702,0)</f>
        <v>0</v>
      </c>
      <c r="BJ1702" s="11" t="s">
        <v>82</v>
      </c>
      <c r="BK1702" s="102">
        <f>ROUND(I1702*H1702,2)</f>
        <v>0</v>
      </c>
      <c r="BL1702" s="11" t="s">
        <v>155</v>
      </c>
      <c r="BM1702" s="101" t="s">
        <v>2305</v>
      </c>
    </row>
    <row r="1703" spans="2:65" s="18" customFormat="1" ht="19.5">
      <c r="B1703" s="19"/>
      <c r="D1703" s="103" t="s">
        <v>89</v>
      </c>
      <c r="F1703" s="104" t="s">
        <v>2306</v>
      </c>
      <c r="I1703" s="105"/>
      <c r="L1703" s="19"/>
      <c r="M1703" s="106"/>
      <c r="T1703" s="107"/>
      <c r="AT1703" s="11" t="s">
        <v>89</v>
      </c>
      <c r="AU1703" s="11" t="s">
        <v>9</v>
      </c>
    </row>
    <row r="1704" spans="2:65" s="173" customFormat="1">
      <c r="B1704" s="174"/>
      <c r="D1704" s="103" t="s">
        <v>456</v>
      </c>
      <c r="E1704" s="175" t="s">
        <v>17</v>
      </c>
      <c r="F1704" s="176" t="s">
        <v>312</v>
      </c>
      <c r="H1704" s="177">
        <v>1341.7360000000001</v>
      </c>
      <c r="I1704" s="178"/>
      <c r="L1704" s="174"/>
      <c r="M1704" s="179"/>
      <c r="T1704" s="180"/>
      <c r="AT1704" s="175" t="s">
        <v>456</v>
      </c>
      <c r="AU1704" s="175" t="s">
        <v>9</v>
      </c>
      <c r="AV1704" s="173" t="s">
        <v>9</v>
      </c>
      <c r="AW1704" s="173" t="s">
        <v>197</v>
      </c>
      <c r="AX1704" s="173" t="s">
        <v>82</v>
      </c>
      <c r="AY1704" s="175" t="s">
        <v>79</v>
      </c>
    </row>
    <row r="1705" spans="2:65" s="18" customFormat="1" ht="24.2" customHeight="1">
      <c r="B1705" s="19"/>
      <c r="C1705" s="90" t="s">
        <v>2307</v>
      </c>
      <c r="D1705" s="90" t="s">
        <v>83</v>
      </c>
      <c r="E1705" s="91" t="s">
        <v>2308</v>
      </c>
      <c r="F1705" s="92" t="s">
        <v>2309</v>
      </c>
      <c r="G1705" s="93" t="s">
        <v>816</v>
      </c>
      <c r="H1705" s="94">
        <v>1053.3900000000001</v>
      </c>
      <c r="I1705" s="95"/>
      <c r="J1705" s="96">
        <f>ROUND(I1705*H1705,2)</f>
        <v>0</v>
      </c>
      <c r="K1705" s="92" t="s">
        <v>453</v>
      </c>
      <c r="L1705" s="19"/>
      <c r="M1705" s="97" t="s">
        <v>17</v>
      </c>
      <c r="N1705" s="98" t="s">
        <v>35</v>
      </c>
      <c r="P1705" s="99">
        <f>O1705*H1705</f>
        <v>0</v>
      </c>
      <c r="Q1705" s="99">
        <v>2.7999999999999998E-4</v>
      </c>
      <c r="R1705" s="99">
        <f>Q1705*H1705</f>
        <v>0.29494920000000002</v>
      </c>
      <c r="S1705" s="99">
        <v>0</v>
      </c>
      <c r="T1705" s="100">
        <f>S1705*H1705</f>
        <v>0</v>
      </c>
      <c r="AR1705" s="101" t="s">
        <v>155</v>
      </c>
      <c r="AT1705" s="101" t="s">
        <v>83</v>
      </c>
      <c r="AU1705" s="101" t="s">
        <v>9</v>
      </c>
      <c r="AY1705" s="11" t="s">
        <v>79</v>
      </c>
      <c r="BE1705" s="102">
        <f>IF(N1705="základní",J1705,0)</f>
        <v>0</v>
      </c>
      <c r="BF1705" s="102">
        <f>IF(N1705="snížená",J1705,0)</f>
        <v>0</v>
      </c>
      <c r="BG1705" s="102">
        <f>IF(N1705="zákl. přenesená",J1705,0)</f>
        <v>0</v>
      </c>
      <c r="BH1705" s="102">
        <f>IF(N1705="sníž. přenesená",J1705,0)</f>
        <v>0</v>
      </c>
      <c r="BI1705" s="102">
        <f>IF(N1705="nulová",J1705,0)</f>
        <v>0</v>
      </c>
      <c r="BJ1705" s="11" t="s">
        <v>82</v>
      </c>
      <c r="BK1705" s="102">
        <f>ROUND(I1705*H1705,2)</f>
        <v>0</v>
      </c>
      <c r="BL1705" s="11" t="s">
        <v>155</v>
      </c>
      <c r="BM1705" s="101" t="s">
        <v>2310</v>
      </c>
    </row>
    <row r="1706" spans="2:65" s="18" customFormat="1" ht="19.5">
      <c r="B1706" s="19"/>
      <c r="D1706" s="103" t="s">
        <v>89</v>
      </c>
      <c r="F1706" s="104" t="s">
        <v>2311</v>
      </c>
      <c r="I1706" s="105"/>
      <c r="L1706" s="19"/>
      <c r="M1706" s="106"/>
      <c r="T1706" s="107"/>
      <c r="AT1706" s="11" t="s">
        <v>89</v>
      </c>
      <c r="AU1706" s="11" t="s">
        <v>9</v>
      </c>
    </row>
    <row r="1707" spans="2:65" s="173" customFormat="1">
      <c r="B1707" s="174"/>
      <c r="D1707" s="103" t="s">
        <v>456</v>
      </c>
      <c r="E1707" s="175" t="s">
        <v>17</v>
      </c>
      <c r="F1707" s="176" t="s">
        <v>314</v>
      </c>
      <c r="H1707" s="177">
        <v>1053.3900000000001</v>
      </c>
      <c r="I1707" s="178"/>
      <c r="L1707" s="174"/>
      <c r="M1707" s="179"/>
      <c r="T1707" s="180"/>
      <c r="AT1707" s="175" t="s">
        <v>456</v>
      </c>
      <c r="AU1707" s="175" t="s">
        <v>9</v>
      </c>
      <c r="AV1707" s="173" t="s">
        <v>9</v>
      </c>
      <c r="AW1707" s="173" t="s">
        <v>197</v>
      </c>
      <c r="AX1707" s="173" t="s">
        <v>82</v>
      </c>
      <c r="AY1707" s="175" t="s">
        <v>79</v>
      </c>
    </row>
    <row r="1708" spans="2:65" s="18" customFormat="1" ht="16.5" customHeight="1">
      <c r="B1708" s="19"/>
      <c r="C1708" s="90" t="s">
        <v>2312</v>
      </c>
      <c r="D1708" s="90" t="s">
        <v>83</v>
      </c>
      <c r="E1708" s="91" t="s">
        <v>2313</v>
      </c>
      <c r="F1708" s="92" t="s">
        <v>2314</v>
      </c>
      <c r="G1708" s="93" t="s">
        <v>1067</v>
      </c>
      <c r="H1708" s="94">
        <v>350</v>
      </c>
      <c r="I1708" s="95"/>
      <c r="J1708" s="96">
        <f>ROUND(I1708*H1708,2)</f>
        <v>0</v>
      </c>
      <c r="K1708" s="92" t="s">
        <v>17</v>
      </c>
      <c r="L1708" s="19"/>
      <c r="M1708" s="97" t="s">
        <v>17</v>
      </c>
      <c r="N1708" s="98" t="s">
        <v>35</v>
      </c>
      <c r="P1708" s="99">
        <f>O1708*H1708</f>
        <v>0</v>
      </c>
      <c r="Q1708" s="99">
        <v>2.1000000000000001E-4</v>
      </c>
      <c r="R1708" s="99">
        <f>Q1708*H1708</f>
        <v>7.350000000000001E-2</v>
      </c>
      <c r="S1708" s="99">
        <v>0</v>
      </c>
      <c r="T1708" s="100">
        <f>S1708*H1708</f>
        <v>0</v>
      </c>
      <c r="AR1708" s="101" t="s">
        <v>155</v>
      </c>
      <c r="AT1708" s="101" t="s">
        <v>83</v>
      </c>
      <c r="AU1708" s="101" t="s">
        <v>9</v>
      </c>
      <c r="AY1708" s="11" t="s">
        <v>79</v>
      </c>
      <c r="BE1708" s="102">
        <f>IF(N1708="základní",J1708,0)</f>
        <v>0</v>
      </c>
      <c r="BF1708" s="102">
        <f>IF(N1708="snížená",J1708,0)</f>
        <v>0</v>
      </c>
      <c r="BG1708" s="102">
        <f>IF(N1708="zákl. přenesená",J1708,0)</f>
        <v>0</v>
      </c>
      <c r="BH1708" s="102">
        <f>IF(N1708="sníž. přenesená",J1708,0)</f>
        <v>0</v>
      </c>
      <c r="BI1708" s="102">
        <f>IF(N1708="nulová",J1708,0)</f>
        <v>0</v>
      </c>
      <c r="BJ1708" s="11" t="s">
        <v>82</v>
      </c>
      <c r="BK1708" s="102">
        <f>ROUND(I1708*H1708,2)</f>
        <v>0</v>
      </c>
      <c r="BL1708" s="11" t="s">
        <v>155</v>
      </c>
      <c r="BM1708" s="101" t="s">
        <v>2315</v>
      </c>
    </row>
    <row r="1709" spans="2:65" s="18" customFormat="1" ht="19.5">
      <c r="B1709" s="19"/>
      <c r="D1709" s="103" t="s">
        <v>89</v>
      </c>
      <c r="F1709" s="104" t="s">
        <v>2316</v>
      </c>
      <c r="I1709" s="105"/>
      <c r="L1709" s="19"/>
      <c r="M1709" s="106"/>
      <c r="T1709" s="107"/>
      <c r="AT1709" s="11" t="s">
        <v>89</v>
      </c>
      <c r="AU1709" s="11" t="s">
        <v>9</v>
      </c>
    </row>
    <row r="1710" spans="2:65" s="173" customFormat="1">
      <c r="B1710" s="174"/>
      <c r="D1710" s="103" t="s">
        <v>456</v>
      </c>
      <c r="E1710" s="175" t="s">
        <v>17</v>
      </c>
      <c r="F1710" s="176" t="s">
        <v>317</v>
      </c>
      <c r="H1710" s="177">
        <v>350</v>
      </c>
      <c r="I1710" s="178"/>
      <c r="L1710" s="174"/>
      <c r="M1710" s="179"/>
      <c r="T1710" s="180"/>
      <c r="AT1710" s="175" t="s">
        <v>456</v>
      </c>
      <c r="AU1710" s="175" t="s">
        <v>9</v>
      </c>
      <c r="AV1710" s="173" t="s">
        <v>9</v>
      </c>
      <c r="AW1710" s="173" t="s">
        <v>197</v>
      </c>
      <c r="AX1710" s="173" t="s">
        <v>82</v>
      </c>
      <c r="AY1710" s="175" t="s">
        <v>79</v>
      </c>
    </row>
    <row r="1711" spans="2:65" s="18" customFormat="1" ht="37.9" customHeight="1">
      <c r="B1711" s="19"/>
      <c r="C1711" s="90" t="s">
        <v>2317</v>
      </c>
      <c r="D1711" s="90" t="s">
        <v>83</v>
      </c>
      <c r="E1711" s="91" t="s">
        <v>2318</v>
      </c>
      <c r="F1711" s="92" t="s">
        <v>2319</v>
      </c>
      <c r="G1711" s="93" t="s">
        <v>452</v>
      </c>
      <c r="H1711" s="94">
        <v>1341.7360000000001</v>
      </c>
      <c r="I1711" s="95"/>
      <c r="J1711" s="96">
        <f>ROUND(I1711*H1711,2)</f>
        <v>0</v>
      </c>
      <c r="K1711" s="92" t="s">
        <v>17</v>
      </c>
      <c r="L1711" s="19"/>
      <c r="M1711" s="97" t="s">
        <v>17</v>
      </c>
      <c r="N1711" s="98" t="s">
        <v>35</v>
      </c>
      <c r="P1711" s="99">
        <f>O1711*H1711</f>
        <v>0</v>
      </c>
      <c r="Q1711" s="99">
        <v>5.3800000000000002E-3</v>
      </c>
      <c r="R1711" s="99">
        <f>Q1711*H1711</f>
        <v>7.218539680000001</v>
      </c>
      <c r="S1711" s="99">
        <v>0</v>
      </c>
      <c r="T1711" s="100">
        <f>S1711*H1711</f>
        <v>0</v>
      </c>
      <c r="AR1711" s="101" t="s">
        <v>155</v>
      </c>
      <c r="AT1711" s="101" t="s">
        <v>83</v>
      </c>
      <c r="AU1711" s="101" t="s">
        <v>9</v>
      </c>
      <c r="AY1711" s="11" t="s">
        <v>79</v>
      </c>
      <c r="BE1711" s="102">
        <f>IF(N1711="základní",J1711,0)</f>
        <v>0</v>
      </c>
      <c r="BF1711" s="102">
        <f>IF(N1711="snížená",J1711,0)</f>
        <v>0</v>
      </c>
      <c r="BG1711" s="102">
        <f>IF(N1711="zákl. přenesená",J1711,0)</f>
        <v>0</v>
      </c>
      <c r="BH1711" s="102">
        <f>IF(N1711="sníž. přenesená",J1711,0)</f>
        <v>0</v>
      </c>
      <c r="BI1711" s="102">
        <f>IF(N1711="nulová",J1711,0)</f>
        <v>0</v>
      </c>
      <c r="BJ1711" s="11" t="s">
        <v>82</v>
      </c>
      <c r="BK1711" s="102">
        <f>ROUND(I1711*H1711,2)</f>
        <v>0</v>
      </c>
      <c r="BL1711" s="11" t="s">
        <v>155</v>
      </c>
      <c r="BM1711" s="101" t="s">
        <v>2320</v>
      </c>
    </row>
    <row r="1712" spans="2:65" s="18" customFormat="1" ht="29.25">
      <c r="B1712" s="19"/>
      <c r="D1712" s="103" t="s">
        <v>89</v>
      </c>
      <c r="F1712" s="104" t="s">
        <v>2319</v>
      </c>
      <c r="I1712" s="105"/>
      <c r="L1712" s="19"/>
      <c r="M1712" s="106"/>
      <c r="T1712" s="107"/>
      <c r="AT1712" s="11" t="s">
        <v>89</v>
      </c>
      <c r="AU1712" s="11" t="s">
        <v>9</v>
      </c>
    </row>
    <row r="1713" spans="2:65" s="173" customFormat="1">
      <c r="B1713" s="174"/>
      <c r="D1713" s="103" t="s">
        <v>456</v>
      </c>
      <c r="E1713" s="175" t="s">
        <v>17</v>
      </c>
      <c r="F1713" s="176" t="s">
        <v>312</v>
      </c>
      <c r="H1713" s="177">
        <v>1341.7360000000001</v>
      </c>
      <c r="I1713" s="178"/>
      <c r="L1713" s="174"/>
      <c r="M1713" s="179"/>
      <c r="T1713" s="180"/>
      <c r="AT1713" s="175" t="s">
        <v>456</v>
      </c>
      <c r="AU1713" s="175" t="s">
        <v>9</v>
      </c>
      <c r="AV1713" s="173" t="s">
        <v>9</v>
      </c>
      <c r="AW1713" s="173" t="s">
        <v>197</v>
      </c>
      <c r="AX1713" s="173" t="s">
        <v>82</v>
      </c>
      <c r="AY1713" s="175" t="s">
        <v>79</v>
      </c>
    </row>
    <row r="1714" spans="2:65" s="18" customFormat="1" ht="33" customHeight="1">
      <c r="B1714" s="19"/>
      <c r="C1714" s="189" t="s">
        <v>2321</v>
      </c>
      <c r="D1714" s="206" t="s">
        <v>684</v>
      </c>
      <c r="E1714" s="190" t="s">
        <v>5511</v>
      </c>
      <c r="F1714" s="191" t="s">
        <v>5512</v>
      </c>
      <c r="G1714" s="192" t="s">
        <v>452</v>
      </c>
      <c r="H1714" s="193">
        <v>1106.932</v>
      </c>
      <c r="I1714" s="194"/>
      <c r="J1714" s="195">
        <f>ROUND(I1714*H1714,2)</f>
        <v>0</v>
      </c>
      <c r="K1714" s="191" t="s">
        <v>17</v>
      </c>
      <c r="L1714" s="196"/>
      <c r="M1714" s="197" t="s">
        <v>17</v>
      </c>
      <c r="N1714" s="198" t="s">
        <v>35</v>
      </c>
      <c r="P1714" s="99">
        <f>O1714*H1714</f>
        <v>0</v>
      </c>
      <c r="Q1714" s="99">
        <v>1.112E-2</v>
      </c>
      <c r="R1714" s="99">
        <f>Q1714*H1714</f>
        <v>12.30908384</v>
      </c>
      <c r="S1714" s="99">
        <v>0</v>
      </c>
      <c r="T1714" s="100">
        <f>S1714*H1714</f>
        <v>0</v>
      </c>
      <c r="AR1714" s="101" t="s">
        <v>653</v>
      </c>
      <c r="AT1714" s="101" t="s">
        <v>684</v>
      </c>
      <c r="AU1714" s="101" t="s">
        <v>9</v>
      </c>
      <c r="AY1714" s="11" t="s">
        <v>79</v>
      </c>
      <c r="BE1714" s="102">
        <f>IF(N1714="základní",J1714,0)</f>
        <v>0</v>
      </c>
      <c r="BF1714" s="102">
        <f>IF(N1714="snížená",J1714,0)</f>
        <v>0</v>
      </c>
      <c r="BG1714" s="102">
        <f>IF(N1714="zákl. přenesená",J1714,0)</f>
        <v>0</v>
      </c>
      <c r="BH1714" s="102">
        <f>IF(N1714="sníž. přenesená",J1714,0)</f>
        <v>0</v>
      </c>
      <c r="BI1714" s="102">
        <f>IF(N1714="nulová",J1714,0)</f>
        <v>0</v>
      </c>
      <c r="BJ1714" s="11" t="s">
        <v>82</v>
      </c>
      <c r="BK1714" s="102">
        <f>ROUND(I1714*H1714,2)</f>
        <v>0</v>
      </c>
      <c r="BL1714" s="11" t="s">
        <v>155</v>
      </c>
      <c r="BM1714" s="101" t="s">
        <v>2322</v>
      </c>
    </row>
    <row r="1715" spans="2:65" s="18" customFormat="1" ht="19.5">
      <c r="B1715" s="19"/>
      <c r="D1715" s="103" t="s">
        <v>89</v>
      </c>
      <c r="F1715" s="104" t="s">
        <v>5512</v>
      </c>
      <c r="I1715" s="105"/>
      <c r="L1715" s="19"/>
      <c r="M1715" s="106"/>
      <c r="T1715" s="107"/>
      <c r="AT1715" s="11" t="s">
        <v>89</v>
      </c>
      <c r="AU1715" s="11" t="s">
        <v>9</v>
      </c>
    </row>
    <row r="1716" spans="2:65" s="18" customFormat="1" ht="19.5">
      <c r="B1716" s="19"/>
      <c r="D1716" s="103" t="s">
        <v>90</v>
      </c>
      <c r="F1716" s="108" t="s">
        <v>5513</v>
      </c>
      <c r="I1716" s="105"/>
      <c r="L1716" s="19"/>
      <c r="M1716" s="106"/>
      <c r="T1716" s="107"/>
      <c r="AT1716" s="11" t="s">
        <v>90</v>
      </c>
      <c r="AU1716" s="11" t="s">
        <v>9</v>
      </c>
    </row>
    <row r="1717" spans="2:65" s="173" customFormat="1">
      <c r="B1717" s="174"/>
      <c r="D1717" s="103" t="s">
        <v>456</v>
      </c>
      <c r="E1717" s="175" t="s">
        <v>17</v>
      </c>
      <c r="F1717" s="176" t="s">
        <v>5514</v>
      </c>
      <c r="H1717" s="177">
        <v>1006.302</v>
      </c>
      <c r="I1717" s="178"/>
      <c r="L1717" s="174"/>
      <c r="M1717" s="179"/>
      <c r="T1717" s="180"/>
      <c r="AT1717" s="175" t="s">
        <v>456</v>
      </c>
      <c r="AU1717" s="175" t="s">
        <v>9</v>
      </c>
      <c r="AV1717" s="173" t="s">
        <v>9</v>
      </c>
      <c r="AW1717" s="173" t="s">
        <v>197</v>
      </c>
      <c r="AX1717" s="173" t="s">
        <v>82</v>
      </c>
      <c r="AY1717" s="175" t="s">
        <v>79</v>
      </c>
    </row>
    <row r="1718" spans="2:65" s="173" customFormat="1">
      <c r="B1718" s="174"/>
      <c r="D1718" s="103" t="s">
        <v>456</v>
      </c>
      <c r="F1718" s="176" t="s">
        <v>5515</v>
      </c>
      <c r="H1718" s="177">
        <v>1106.932</v>
      </c>
      <c r="I1718" s="178"/>
      <c r="L1718" s="174"/>
      <c r="M1718" s="179"/>
      <c r="T1718" s="180"/>
      <c r="AT1718" s="175" t="s">
        <v>456</v>
      </c>
      <c r="AU1718" s="175" t="s">
        <v>9</v>
      </c>
      <c r="AV1718" s="173" t="s">
        <v>9</v>
      </c>
      <c r="AW1718" s="173" t="s">
        <v>12</v>
      </c>
      <c r="AX1718" s="173" t="s">
        <v>82</v>
      </c>
      <c r="AY1718" s="175" t="s">
        <v>79</v>
      </c>
    </row>
    <row r="1719" spans="2:65" s="18" customFormat="1" ht="33" customHeight="1">
      <c r="B1719" s="19"/>
      <c r="C1719" s="189" t="s">
        <v>5516</v>
      </c>
      <c r="D1719" s="206" t="s">
        <v>684</v>
      </c>
      <c r="E1719" s="190" t="s">
        <v>5517</v>
      </c>
      <c r="F1719" s="191" t="s">
        <v>5518</v>
      </c>
      <c r="G1719" s="192" t="s">
        <v>452</v>
      </c>
      <c r="H1719" s="193">
        <v>368.97699999999998</v>
      </c>
      <c r="I1719" s="194"/>
      <c r="J1719" s="195">
        <f>ROUND(I1719*H1719,2)</f>
        <v>0</v>
      </c>
      <c r="K1719" s="191" t="s">
        <v>17</v>
      </c>
      <c r="L1719" s="196"/>
      <c r="M1719" s="197" t="s">
        <v>17</v>
      </c>
      <c r="N1719" s="198" t="s">
        <v>35</v>
      </c>
      <c r="P1719" s="99">
        <f>O1719*H1719</f>
        <v>0</v>
      </c>
      <c r="Q1719" s="99">
        <v>1.112E-2</v>
      </c>
      <c r="R1719" s="99">
        <f>Q1719*H1719</f>
        <v>4.1030242399999999</v>
      </c>
      <c r="S1719" s="99">
        <v>0</v>
      </c>
      <c r="T1719" s="100">
        <f>S1719*H1719</f>
        <v>0</v>
      </c>
      <c r="AR1719" s="101" t="s">
        <v>653</v>
      </c>
      <c r="AT1719" s="101" t="s">
        <v>684</v>
      </c>
      <c r="AU1719" s="101" t="s">
        <v>9</v>
      </c>
      <c r="AY1719" s="11" t="s">
        <v>79</v>
      </c>
      <c r="BE1719" s="102">
        <f>IF(N1719="základní",J1719,0)</f>
        <v>0</v>
      </c>
      <c r="BF1719" s="102">
        <f>IF(N1719="snížená",J1719,0)</f>
        <v>0</v>
      </c>
      <c r="BG1719" s="102">
        <f>IF(N1719="zákl. přenesená",J1719,0)</f>
        <v>0</v>
      </c>
      <c r="BH1719" s="102">
        <f>IF(N1719="sníž. přenesená",J1719,0)</f>
        <v>0</v>
      </c>
      <c r="BI1719" s="102">
        <f>IF(N1719="nulová",J1719,0)</f>
        <v>0</v>
      </c>
      <c r="BJ1719" s="11" t="s">
        <v>82</v>
      </c>
      <c r="BK1719" s="102">
        <f>ROUND(I1719*H1719,2)</f>
        <v>0</v>
      </c>
      <c r="BL1719" s="11" t="s">
        <v>155</v>
      </c>
      <c r="BM1719" s="101" t="s">
        <v>5519</v>
      </c>
    </row>
    <row r="1720" spans="2:65" s="18" customFormat="1" ht="19.5">
      <c r="B1720" s="19"/>
      <c r="D1720" s="103" t="s">
        <v>89</v>
      </c>
      <c r="F1720" s="104" t="s">
        <v>5518</v>
      </c>
      <c r="I1720" s="105"/>
      <c r="L1720" s="19"/>
      <c r="M1720" s="106"/>
      <c r="T1720" s="107"/>
      <c r="AT1720" s="11" t="s">
        <v>89</v>
      </c>
      <c r="AU1720" s="11" t="s">
        <v>9</v>
      </c>
    </row>
    <row r="1721" spans="2:65" s="18" customFormat="1" ht="19.5">
      <c r="B1721" s="19"/>
      <c r="D1721" s="103" t="s">
        <v>90</v>
      </c>
      <c r="F1721" s="108" t="s">
        <v>5513</v>
      </c>
      <c r="I1721" s="105"/>
      <c r="L1721" s="19"/>
      <c r="M1721" s="106"/>
      <c r="T1721" s="107"/>
      <c r="AT1721" s="11" t="s">
        <v>90</v>
      </c>
      <c r="AU1721" s="11" t="s">
        <v>9</v>
      </c>
    </row>
    <row r="1722" spans="2:65" s="173" customFormat="1">
      <c r="B1722" s="174"/>
      <c r="D1722" s="103" t="s">
        <v>456</v>
      </c>
      <c r="E1722" s="175" t="s">
        <v>17</v>
      </c>
      <c r="F1722" s="176" t="s">
        <v>5520</v>
      </c>
      <c r="H1722" s="177">
        <v>335.43400000000003</v>
      </c>
      <c r="I1722" s="178"/>
      <c r="L1722" s="174"/>
      <c r="M1722" s="179"/>
      <c r="T1722" s="180"/>
      <c r="AT1722" s="175" t="s">
        <v>456</v>
      </c>
      <c r="AU1722" s="175" t="s">
        <v>9</v>
      </c>
      <c r="AV1722" s="173" t="s">
        <v>9</v>
      </c>
      <c r="AW1722" s="173" t="s">
        <v>197</v>
      </c>
      <c r="AX1722" s="173" t="s">
        <v>82</v>
      </c>
      <c r="AY1722" s="175" t="s">
        <v>79</v>
      </c>
    </row>
    <row r="1723" spans="2:65" s="173" customFormat="1">
      <c r="B1723" s="174"/>
      <c r="D1723" s="103" t="s">
        <v>456</v>
      </c>
      <c r="F1723" s="176" t="s">
        <v>5521</v>
      </c>
      <c r="H1723" s="177">
        <v>368.97699999999998</v>
      </c>
      <c r="I1723" s="178"/>
      <c r="L1723" s="174"/>
      <c r="M1723" s="179"/>
      <c r="T1723" s="180"/>
      <c r="AT1723" s="175" t="s">
        <v>456</v>
      </c>
      <c r="AU1723" s="175" t="s">
        <v>9</v>
      </c>
      <c r="AV1723" s="173" t="s">
        <v>9</v>
      </c>
      <c r="AW1723" s="173" t="s">
        <v>12</v>
      </c>
      <c r="AX1723" s="173" t="s">
        <v>82</v>
      </c>
      <c r="AY1723" s="175" t="s">
        <v>79</v>
      </c>
    </row>
    <row r="1724" spans="2:65" s="18" customFormat="1" ht="24.2" customHeight="1">
      <c r="B1724" s="19"/>
      <c r="C1724" s="90" t="s">
        <v>2323</v>
      </c>
      <c r="D1724" s="90" t="s">
        <v>83</v>
      </c>
      <c r="E1724" s="91" t="s">
        <v>2324</v>
      </c>
      <c r="F1724" s="92" t="s">
        <v>2325</v>
      </c>
      <c r="G1724" s="93" t="s">
        <v>495</v>
      </c>
      <c r="H1724" s="94">
        <v>26.414000000000001</v>
      </c>
      <c r="I1724" s="95"/>
      <c r="J1724" s="96">
        <f>ROUND(I1724*H1724,2)</f>
        <v>0</v>
      </c>
      <c r="K1724" s="92" t="s">
        <v>540</v>
      </c>
      <c r="L1724" s="19"/>
      <c r="M1724" s="97" t="s">
        <v>17</v>
      </c>
      <c r="N1724" s="98" t="s">
        <v>35</v>
      </c>
      <c r="P1724" s="99">
        <f>O1724*H1724</f>
        <v>0</v>
      </c>
      <c r="Q1724" s="99">
        <v>0</v>
      </c>
      <c r="R1724" s="99">
        <f>Q1724*H1724</f>
        <v>0</v>
      </c>
      <c r="S1724" s="99">
        <v>0</v>
      </c>
      <c r="T1724" s="100">
        <f>S1724*H1724</f>
        <v>0</v>
      </c>
      <c r="AR1724" s="101" t="s">
        <v>155</v>
      </c>
      <c r="AT1724" s="101" t="s">
        <v>83</v>
      </c>
      <c r="AU1724" s="101" t="s">
        <v>9</v>
      </c>
      <c r="AY1724" s="11" t="s">
        <v>79</v>
      </c>
      <c r="BE1724" s="102">
        <f>IF(N1724="základní",J1724,0)</f>
        <v>0</v>
      </c>
      <c r="BF1724" s="102">
        <f>IF(N1724="snížená",J1724,0)</f>
        <v>0</v>
      </c>
      <c r="BG1724" s="102">
        <f>IF(N1724="zákl. přenesená",J1724,0)</f>
        <v>0</v>
      </c>
      <c r="BH1724" s="102">
        <f>IF(N1724="sníž. přenesená",J1724,0)</f>
        <v>0</v>
      </c>
      <c r="BI1724" s="102">
        <f>IF(N1724="nulová",J1724,0)</f>
        <v>0</v>
      </c>
      <c r="BJ1724" s="11" t="s">
        <v>82</v>
      </c>
      <c r="BK1724" s="102">
        <f>ROUND(I1724*H1724,2)</f>
        <v>0</v>
      </c>
      <c r="BL1724" s="11" t="s">
        <v>155</v>
      </c>
      <c r="BM1724" s="101" t="s">
        <v>2326</v>
      </c>
    </row>
    <row r="1725" spans="2:65" s="18" customFormat="1" ht="29.25">
      <c r="B1725" s="19"/>
      <c r="D1725" s="103" t="s">
        <v>89</v>
      </c>
      <c r="F1725" s="104" t="s">
        <v>2327</v>
      </c>
      <c r="I1725" s="105"/>
      <c r="L1725" s="19"/>
      <c r="M1725" s="106"/>
      <c r="T1725" s="107"/>
      <c r="AT1725" s="11" t="s">
        <v>89</v>
      </c>
      <c r="AU1725" s="11" t="s">
        <v>9</v>
      </c>
    </row>
    <row r="1726" spans="2:65" s="77" customFormat="1" ht="22.9" customHeight="1">
      <c r="B1726" s="78"/>
      <c r="D1726" s="79" t="s">
        <v>74</v>
      </c>
      <c r="E1726" s="88" t="s">
        <v>5522</v>
      </c>
      <c r="F1726" s="88" t="s">
        <v>5523</v>
      </c>
      <c r="I1726" s="81"/>
      <c r="J1726" s="89">
        <f>BK1726</f>
        <v>0</v>
      </c>
      <c r="L1726" s="78"/>
      <c r="M1726" s="83"/>
      <c r="P1726" s="84">
        <f>SUM(P1727:P1736)</f>
        <v>0</v>
      </c>
      <c r="R1726" s="84">
        <f>SUM(R1727:R1736)</f>
        <v>9.8567699999999994E-2</v>
      </c>
      <c r="T1726" s="85">
        <f>SUM(T1727:T1736)</f>
        <v>0</v>
      </c>
      <c r="AR1726" s="79" t="s">
        <v>9</v>
      </c>
      <c r="AT1726" s="86" t="s">
        <v>74</v>
      </c>
      <c r="AU1726" s="86" t="s">
        <v>82</v>
      </c>
      <c r="AY1726" s="79" t="s">
        <v>79</v>
      </c>
      <c r="BK1726" s="87">
        <f>SUM(BK1727:BK1736)</f>
        <v>0</v>
      </c>
    </row>
    <row r="1727" spans="2:65" s="18" customFormat="1" ht="24.2" customHeight="1">
      <c r="B1727" s="19"/>
      <c r="C1727" s="90" t="s">
        <v>5524</v>
      </c>
      <c r="D1727" s="199" t="s">
        <v>83</v>
      </c>
      <c r="E1727" s="91" t="s">
        <v>5525</v>
      </c>
      <c r="F1727" s="92" t="s">
        <v>5526</v>
      </c>
      <c r="G1727" s="93" t="s">
        <v>452</v>
      </c>
      <c r="H1727" s="94">
        <v>298.69</v>
      </c>
      <c r="I1727" s="95"/>
      <c r="J1727" s="96">
        <f>ROUND(I1727*H1727,2)</f>
        <v>0</v>
      </c>
      <c r="K1727" s="92" t="s">
        <v>453</v>
      </c>
      <c r="L1727" s="19"/>
      <c r="M1727" s="97" t="s">
        <v>17</v>
      </c>
      <c r="N1727" s="98" t="s">
        <v>35</v>
      </c>
      <c r="P1727" s="99">
        <f>O1727*H1727</f>
        <v>0</v>
      </c>
      <c r="Q1727" s="99">
        <v>3.3E-4</v>
      </c>
      <c r="R1727" s="99">
        <f>Q1727*H1727</f>
        <v>9.8567699999999994E-2</v>
      </c>
      <c r="S1727" s="99">
        <v>0</v>
      </c>
      <c r="T1727" s="100">
        <f>S1727*H1727</f>
        <v>0</v>
      </c>
      <c r="AR1727" s="101" t="s">
        <v>155</v>
      </c>
      <c r="AT1727" s="101" t="s">
        <v>83</v>
      </c>
      <c r="AU1727" s="101" t="s">
        <v>9</v>
      </c>
      <c r="AY1727" s="11" t="s">
        <v>79</v>
      </c>
      <c r="BE1727" s="102">
        <f>IF(N1727="základní",J1727,0)</f>
        <v>0</v>
      </c>
      <c r="BF1727" s="102">
        <f>IF(N1727="snížená",J1727,0)</f>
        <v>0</v>
      </c>
      <c r="BG1727" s="102">
        <f>IF(N1727="zákl. přenesená",J1727,0)</f>
        <v>0</v>
      </c>
      <c r="BH1727" s="102">
        <f>IF(N1727="sníž. přenesená",J1727,0)</f>
        <v>0</v>
      </c>
      <c r="BI1727" s="102">
        <f>IF(N1727="nulová",J1727,0)</f>
        <v>0</v>
      </c>
      <c r="BJ1727" s="11" t="s">
        <v>82</v>
      </c>
      <c r="BK1727" s="102">
        <f>ROUND(I1727*H1727,2)</f>
        <v>0</v>
      </c>
      <c r="BL1727" s="11" t="s">
        <v>155</v>
      </c>
      <c r="BM1727" s="101" t="s">
        <v>5527</v>
      </c>
    </row>
    <row r="1728" spans="2:65" s="18" customFormat="1" ht="29.25">
      <c r="B1728" s="19"/>
      <c r="D1728" s="103" t="s">
        <v>89</v>
      </c>
      <c r="F1728" s="104" t="s">
        <v>5528</v>
      </c>
      <c r="I1728" s="105"/>
      <c r="L1728" s="19"/>
      <c r="M1728" s="106"/>
      <c r="T1728" s="107"/>
      <c r="AT1728" s="11" t="s">
        <v>89</v>
      </c>
      <c r="AU1728" s="11" t="s">
        <v>9</v>
      </c>
    </row>
    <row r="1729" spans="2:65" s="18" customFormat="1" ht="19.5">
      <c r="B1729" s="19"/>
      <c r="D1729" s="103" t="s">
        <v>90</v>
      </c>
      <c r="F1729" s="108" t="s">
        <v>5529</v>
      </c>
      <c r="I1729" s="105"/>
      <c r="L1729" s="19"/>
      <c r="M1729" s="106"/>
      <c r="T1729" s="107"/>
      <c r="AT1729" s="11" t="s">
        <v>90</v>
      </c>
      <c r="AU1729" s="11" t="s">
        <v>9</v>
      </c>
    </row>
    <row r="1730" spans="2:65" s="166" customFormat="1">
      <c r="B1730" s="167"/>
      <c r="D1730" s="103" t="s">
        <v>456</v>
      </c>
      <c r="E1730" s="168" t="s">
        <v>17</v>
      </c>
      <c r="F1730" s="169" t="s">
        <v>4821</v>
      </c>
      <c r="H1730" s="168" t="s">
        <v>17</v>
      </c>
      <c r="I1730" s="170"/>
      <c r="L1730" s="167"/>
      <c r="M1730" s="171"/>
      <c r="T1730" s="172"/>
      <c r="AT1730" s="168" t="s">
        <v>456</v>
      </c>
      <c r="AU1730" s="168" t="s">
        <v>9</v>
      </c>
      <c r="AV1730" s="166" t="s">
        <v>82</v>
      </c>
      <c r="AW1730" s="166" t="s">
        <v>197</v>
      </c>
      <c r="AX1730" s="166" t="s">
        <v>78</v>
      </c>
      <c r="AY1730" s="168" t="s">
        <v>79</v>
      </c>
    </row>
    <row r="1731" spans="2:65" s="173" customFormat="1">
      <c r="B1731" s="174"/>
      <c r="D1731" s="103" t="s">
        <v>456</v>
      </c>
      <c r="E1731" s="175" t="s">
        <v>17</v>
      </c>
      <c r="F1731" s="176" t="s">
        <v>5530</v>
      </c>
      <c r="H1731" s="177">
        <v>82.18</v>
      </c>
      <c r="I1731" s="178"/>
      <c r="L1731" s="174"/>
      <c r="M1731" s="179"/>
      <c r="T1731" s="180"/>
      <c r="AT1731" s="175" t="s">
        <v>456</v>
      </c>
      <c r="AU1731" s="175" t="s">
        <v>9</v>
      </c>
      <c r="AV1731" s="173" t="s">
        <v>9</v>
      </c>
      <c r="AW1731" s="173" t="s">
        <v>197</v>
      </c>
      <c r="AX1731" s="173" t="s">
        <v>78</v>
      </c>
      <c r="AY1731" s="175" t="s">
        <v>79</v>
      </c>
    </row>
    <row r="1732" spans="2:65" s="166" customFormat="1">
      <c r="B1732" s="167"/>
      <c r="D1732" s="103" t="s">
        <v>456</v>
      </c>
      <c r="E1732" s="168" t="s">
        <v>17</v>
      </c>
      <c r="F1732" s="169" t="s">
        <v>4827</v>
      </c>
      <c r="H1732" s="168" t="s">
        <v>17</v>
      </c>
      <c r="I1732" s="170"/>
      <c r="L1732" s="167"/>
      <c r="M1732" s="171"/>
      <c r="T1732" s="172"/>
      <c r="AT1732" s="168" t="s">
        <v>456</v>
      </c>
      <c r="AU1732" s="168" t="s">
        <v>9</v>
      </c>
      <c r="AV1732" s="166" t="s">
        <v>82</v>
      </c>
      <c r="AW1732" s="166" t="s">
        <v>197</v>
      </c>
      <c r="AX1732" s="166" t="s">
        <v>78</v>
      </c>
      <c r="AY1732" s="168" t="s">
        <v>79</v>
      </c>
    </row>
    <row r="1733" spans="2:65" s="173" customFormat="1">
      <c r="B1733" s="174"/>
      <c r="D1733" s="103" t="s">
        <v>456</v>
      </c>
      <c r="E1733" s="175" t="s">
        <v>17</v>
      </c>
      <c r="F1733" s="176" t="s">
        <v>5531</v>
      </c>
      <c r="H1733" s="177">
        <v>115.32</v>
      </c>
      <c r="I1733" s="178"/>
      <c r="L1733" s="174"/>
      <c r="M1733" s="179"/>
      <c r="T1733" s="180"/>
      <c r="AT1733" s="175" t="s">
        <v>456</v>
      </c>
      <c r="AU1733" s="175" t="s">
        <v>9</v>
      </c>
      <c r="AV1733" s="173" t="s">
        <v>9</v>
      </c>
      <c r="AW1733" s="173" t="s">
        <v>197</v>
      </c>
      <c r="AX1733" s="173" t="s">
        <v>78</v>
      </c>
      <c r="AY1733" s="175" t="s">
        <v>79</v>
      </c>
    </row>
    <row r="1734" spans="2:65" s="166" customFormat="1">
      <c r="B1734" s="167"/>
      <c r="D1734" s="103" t="s">
        <v>456</v>
      </c>
      <c r="E1734" s="168" t="s">
        <v>17</v>
      </c>
      <c r="F1734" s="169" t="s">
        <v>4825</v>
      </c>
      <c r="H1734" s="168" t="s">
        <v>17</v>
      </c>
      <c r="I1734" s="170"/>
      <c r="L1734" s="167"/>
      <c r="M1734" s="171"/>
      <c r="T1734" s="172"/>
      <c r="AT1734" s="168" t="s">
        <v>456</v>
      </c>
      <c r="AU1734" s="168" t="s">
        <v>9</v>
      </c>
      <c r="AV1734" s="166" t="s">
        <v>82</v>
      </c>
      <c r="AW1734" s="166" t="s">
        <v>197</v>
      </c>
      <c r="AX1734" s="166" t="s">
        <v>78</v>
      </c>
      <c r="AY1734" s="168" t="s">
        <v>79</v>
      </c>
    </row>
    <row r="1735" spans="2:65" s="173" customFormat="1">
      <c r="B1735" s="174"/>
      <c r="D1735" s="103" t="s">
        <v>456</v>
      </c>
      <c r="E1735" s="175" t="s">
        <v>17</v>
      </c>
      <c r="F1735" s="176" t="s">
        <v>5532</v>
      </c>
      <c r="H1735" s="177">
        <v>101.19</v>
      </c>
      <c r="I1735" s="178"/>
      <c r="L1735" s="174"/>
      <c r="M1735" s="179"/>
      <c r="T1735" s="180"/>
      <c r="AT1735" s="175" t="s">
        <v>456</v>
      </c>
      <c r="AU1735" s="175" t="s">
        <v>9</v>
      </c>
      <c r="AV1735" s="173" t="s">
        <v>9</v>
      </c>
      <c r="AW1735" s="173" t="s">
        <v>197</v>
      </c>
      <c r="AX1735" s="173" t="s">
        <v>78</v>
      </c>
      <c r="AY1735" s="175" t="s">
        <v>79</v>
      </c>
    </row>
    <row r="1736" spans="2:65" s="181" customFormat="1">
      <c r="B1736" s="182"/>
      <c r="D1736" s="103" t="s">
        <v>456</v>
      </c>
      <c r="E1736" s="183" t="s">
        <v>17</v>
      </c>
      <c r="F1736" s="184" t="s">
        <v>491</v>
      </c>
      <c r="H1736" s="185">
        <v>298.69</v>
      </c>
      <c r="I1736" s="186"/>
      <c r="L1736" s="182"/>
      <c r="M1736" s="187"/>
      <c r="T1736" s="188"/>
      <c r="AT1736" s="183" t="s">
        <v>456</v>
      </c>
      <c r="AU1736" s="183" t="s">
        <v>9</v>
      </c>
      <c r="AV1736" s="181" t="s">
        <v>103</v>
      </c>
      <c r="AW1736" s="181" t="s">
        <v>197</v>
      </c>
      <c r="AX1736" s="181" t="s">
        <v>82</v>
      </c>
      <c r="AY1736" s="183" t="s">
        <v>79</v>
      </c>
    </row>
    <row r="1737" spans="2:65" s="77" customFormat="1" ht="22.9" customHeight="1">
      <c r="B1737" s="78"/>
      <c r="D1737" s="79" t="s">
        <v>74</v>
      </c>
      <c r="E1737" s="88" t="s">
        <v>2328</v>
      </c>
      <c r="F1737" s="88" t="s">
        <v>2329</v>
      </c>
      <c r="I1737" s="81"/>
      <c r="J1737" s="89">
        <f>BK1737</f>
        <v>0</v>
      </c>
      <c r="L1737" s="78"/>
      <c r="M1737" s="83"/>
      <c r="P1737" s="84">
        <f>SUM(P1738:P1760)</f>
        <v>0</v>
      </c>
      <c r="R1737" s="84">
        <f>SUM(R1738:R1760)</f>
        <v>2.2137852100000002</v>
      </c>
      <c r="T1737" s="85">
        <f>SUM(T1738:T1760)</f>
        <v>0</v>
      </c>
      <c r="AR1737" s="79" t="s">
        <v>9</v>
      </c>
      <c r="AT1737" s="86" t="s">
        <v>74</v>
      </c>
      <c r="AU1737" s="86" t="s">
        <v>82</v>
      </c>
      <c r="AY1737" s="79" t="s">
        <v>79</v>
      </c>
      <c r="BK1737" s="87">
        <f>SUM(BK1738:BK1760)</f>
        <v>0</v>
      </c>
    </row>
    <row r="1738" spans="2:65" s="18" customFormat="1" ht="24.2" customHeight="1">
      <c r="B1738" s="19"/>
      <c r="C1738" s="90" t="s">
        <v>2330</v>
      </c>
      <c r="D1738" s="90" t="s">
        <v>83</v>
      </c>
      <c r="E1738" s="91" t="s">
        <v>2331</v>
      </c>
      <c r="F1738" s="92" t="s">
        <v>2332</v>
      </c>
      <c r="G1738" s="93" t="s">
        <v>452</v>
      </c>
      <c r="H1738" s="94">
        <v>4517.9290000000001</v>
      </c>
      <c r="I1738" s="95"/>
      <c r="J1738" s="96">
        <f>ROUND(I1738*H1738,2)</f>
        <v>0</v>
      </c>
      <c r="K1738" s="92" t="s">
        <v>453</v>
      </c>
      <c r="L1738" s="19"/>
      <c r="M1738" s="97" t="s">
        <v>17</v>
      </c>
      <c r="N1738" s="98" t="s">
        <v>35</v>
      </c>
      <c r="P1738" s="99">
        <f>O1738*H1738</f>
        <v>0</v>
      </c>
      <c r="Q1738" s="99">
        <v>0</v>
      </c>
      <c r="R1738" s="99">
        <f>Q1738*H1738</f>
        <v>0</v>
      </c>
      <c r="S1738" s="99">
        <v>0</v>
      </c>
      <c r="T1738" s="100">
        <f>S1738*H1738</f>
        <v>0</v>
      </c>
      <c r="AR1738" s="101" t="s">
        <v>155</v>
      </c>
      <c r="AT1738" s="101" t="s">
        <v>83</v>
      </c>
      <c r="AU1738" s="101" t="s">
        <v>9</v>
      </c>
      <c r="AY1738" s="11" t="s">
        <v>79</v>
      </c>
      <c r="BE1738" s="102">
        <f>IF(N1738="základní",J1738,0)</f>
        <v>0</v>
      </c>
      <c r="BF1738" s="102">
        <f>IF(N1738="snížená",J1738,0)</f>
        <v>0</v>
      </c>
      <c r="BG1738" s="102">
        <f>IF(N1738="zákl. přenesená",J1738,0)</f>
        <v>0</v>
      </c>
      <c r="BH1738" s="102">
        <f>IF(N1738="sníž. přenesená",J1738,0)</f>
        <v>0</v>
      </c>
      <c r="BI1738" s="102">
        <f>IF(N1738="nulová",J1738,0)</f>
        <v>0</v>
      </c>
      <c r="BJ1738" s="11" t="s">
        <v>82</v>
      </c>
      <c r="BK1738" s="102">
        <f>ROUND(I1738*H1738,2)</f>
        <v>0</v>
      </c>
      <c r="BL1738" s="11" t="s">
        <v>155</v>
      </c>
      <c r="BM1738" s="101" t="s">
        <v>2333</v>
      </c>
    </row>
    <row r="1739" spans="2:65" s="18" customFormat="1">
      <c r="B1739" s="19"/>
      <c r="D1739" s="103" t="s">
        <v>89</v>
      </c>
      <c r="F1739" s="104" t="s">
        <v>2334</v>
      </c>
      <c r="I1739" s="105"/>
      <c r="L1739" s="19"/>
      <c r="M1739" s="106"/>
      <c r="T1739" s="107"/>
      <c r="AT1739" s="11" t="s">
        <v>89</v>
      </c>
      <c r="AU1739" s="11" t="s">
        <v>9</v>
      </c>
    </row>
    <row r="1740" spans="2:65" s="18" customFormat="1" ht="24.2" customHeight="1">
      <c r="B1740" s="19"/>
      <c r="C1740" s="90" t="s">
        <v>2335</v>
      </c>
      <c r="D1740" s="90" t="s">
        <v>83</v>
      </c>
      <c r="E1740" s="91" t="s">
        <v>2336</v>
      </c>
      <c r="F1740" s="92" t="s">
        <v>2337</v>
      </c>
      <c r="G1740" s="93" t="s">
        <v>452</v>
      </c>
      <c r="H1740" s="94">
        <v>4517.9290000000001</v>
      </c>
      <c r="I1740" s="95"/>
      <c r="J1740" s="96">
        <f>ROUND(I1740*H1740,2)</f>
        <v>0</v>
      </c>
      <c r="K1740" s="92" t="s">
        <v>453</v>
      </c>
      <c r="L1740" s="19"/>
      <c r="M1740" s="97" t="s">
        <v>17</v>
      </c>
      <c r="N1740" s="98" t="s">
        <v>35</v>
      </c>
      <c r="P1740" s="99">
        <f>O1740*H1740</f>
        <v>0</v>
      </c>
      <c r="Q1740" s="99">
        <v>2.0000000000000001E-4</v>
      </c>
      <c r="R1740" s="99">
        <f>Q1740*H1740</f>
        <v>0.90358580000000011</v>
      </c>
      <c r="S1740" s="99">
        <v>0</v>
      </c>
      <c r="T1740" s="100">
        <f>S1740*H1740</f>
        <v>0</v>
      </c>
      <c r="AR1740" s="101" t="s">
        <v>155</v>
      </c>
      <c r="AT1740" s="101" t="s">
        <v>83</v>
      </c>
      <c r="AU1740" s="101" t="s">
        <v>9</v>
      </c>
      <c r="AY1740" s="11" t="s">
        <v>79</v>
      </c>
      <c r="BE1740" s="102">
        <f>IF(N1740="základní",J1740,0)</f>
        <v>0</v>
      </c>
      <c r="BF1740" s="102">
        <f>IF(N1740="snížená",J1740,0)</f>
        <v>0</v>
      </c>
      <c r="BG1740" s="102">
        <f>IF(N1740="zákl. přenesená",J1740,0)</f>
        <v>0</v>
      </c>
      <c r="BH1740" s="102">
        <f>IF(N1740="sníž. přenesená",J1740,0)</f>
        <v>0</v>
      </c>
      <c r="BI1740" s="102">
        <f>IF(N1740="nulová",J1740,0)</f>
        <v>0</v>
      </c>
      <c r="BJ1740" s="11" t="s">
        <v>82</v>
      </c>
      <c r="BK1740" s="102">
        <f>ROUND(I1740*H1740,2)</f>
        <v>0</v>
      </c>
      <c r="BL1740" s="11" t="s">
        <v>155</v>
      </c>
      <c r="BM1740" s="101" t="s">
        <v>2338</v>
      </c>
    </row>
    <row r="1741" spans="2:65" s="18" customFormat="1" ht="19.5">
      <c r="B1741" s="19"/>
      <c r="D1741" s="103" t="s">
        <v>89</v>
      </c>
      <c r="F1741" s="104" t="s">
        <v>2339</v>
      </c>
      <c r="I1741" s="105"/>
      <c r="L1741" s="19"/>
      <c r="M1741" s="106"/>
      <c r="T1741" s="107"/>
      <c r="AT1741" s="11" t="s">
        <v>89</v>
      </c>
      <c r="AU1741" s="11" t="s">
        <v>9</v>
      </c>
    </row>
    <row r="1742" spans="2:65" s="18" customFormat="1" ht="37.9" customHeight="1">
      <c r="B1742" s="19"/>
      <c r="C1742" s="90" t="s">
        <v>2340</v>
      </c>
      <c r="D1742" s="90" t="s">
        <v>83</v>
      </c>
      <c r="E1742" s="91" t="s">
        <v>2341</v>
      </c>
      <c r="F1742" s="92" t="s">
        <v>2342</v>
      </c>
      <c r="G1742" s="93" t="s">
        <v>452</v>
      </c>
      <c r="H1742" s="94">
        <v>4517.9290000000001</v>
      </c>
      <c r="I1742" s="95"/>
      <c r="J1742" s="96">
        <f>ROUND(I1742*H1742,2)</f>
        <v>0</v>
      </c>
      <c r="K1742" s="92" t="s">
        <v>17</v>
      </c>
      <c r="L1742" s="19"/>
      <c r="M1742" s="97" t="s">
        <v>17</v>
      </c>
      <c r="N1742" s="98" t="s">
        <v>35</v>
      </c>
      <c r="P1742" s="99">
        <f>O1742*H1742</f>
        <v>0</v>
      </c>
      <c r="Q1742" s="99">
        <v>2.9E-4</v>
      </c>
      <c r="R1742" s="99">
        <f>Q1742*H1742</f>
        <v>1.3101994100000001</v>
      </c>
      <c r="S1742" s="99">
        <v>0</v>
      </c>
      <c r="T1742" s="100">
        <f>S1742*H1742</f>
        <v>0</v>
      </c>
      <c r="AR1742" s="101" t="s">
        <v>155</v>
      </c>
      <c r="AT1742" s="101" t="s">
        <v>83</v>
      </c>
      <c r="AU1742" s="101" t="s">
        <v>9</v>
      </c>
      <c r="AY1742" s="11" t="s">
        <v>79</v>
      </c>
      <c r="BE1742" s="102">
        <f>IF(N1742="základní",J1742,0)</f>
        <v>0</v>
      </c>
      <c r="BF1742" s="102">
        <f>IF(N1742="snížená",J1742,0)</f>
        <v>0</v>
      </c>
      <c r="BG1742" s="102">
        <f>IF(N1742="zákl. přenesená",J1742,0)</f>
        <v>0</v>
      </c>
      <c r="BH1742" s="102">
        <f>IF(N1742="sníž. přenesená",J1742,0)</f>
        <v>0</v>
      </c>
      <c r="BI1742" s="102">
        <f>IF(N1742="nulová",J1742,0)</f>
        <v>0</v>
      </c>
      <c r="BJ1742" s="11" t="s">
        <v>82</v>
      </c>
      <c r="BK1742" s="102">
        <f>ROUND(I1742*H1742,2)</f>
        <v>0</v>
      </c>
      <c r="BL1742" s="11" t="s">
        <v>155</v>
      </c>
      <c r="BM1742" s="101" t="s">
        <v>2343</v>
      </c>
    </row>
    <row r="1743" spans="2:65" s="18" customFormat="1" ht="19.5">
      <c r="B1743" s="19"/>
      <c r="D1743" s="103" t="s">
        <v>89</v>
      </c>
      <c r="F1743" s="104" t="s">
        <v>2342</v>
      </c>
      <c r="I1743" s="105"/>
      <c r="L1743" s="19"/>
      <c r="M1743" s="106"/>
      <c r="T1743" s="107"/>
      <c r="AT1743" s="11" t="s">
        <v>89</v>
      </c>
      <c r="AU1743" s="11" t="s">
        <v>9</v>
      </c>
    </row>
    <row r="1744" spans="2:65" s="173" customFormat="1">
      <c r="B1744" s="174"/>
      <c r="D1744" s="103" t="s">
        <v>456</v>
      </c>
      <c r="E1744" s="175" t="s">
        <v>17</v>
      </c>
      <c r="F1744" s="176" t="s">
        <v>290</v>
      </c>
      <c r="H1744" s="177">
        <v>784.54499999999996</v>
      </c>
      <c r="I1744" s="178"/>
      <c r="L1744" s="174"/>
      <c r="M1744" s="179"/>
      <c r="T1744" s="180"/>
      <c r="AT1744" s="175" t="s">
        <v>456</v>
      </c>
      <c r="AU1744" s="175" t="s">
        <v>9</v>
      </c>
      <c r="AV1744" s="173" t="s">
        <v>9</v>
      </c>
      <c r="AW1744" s="173" t="s">
        <v>197</v>
      </c>
      <c r="AX1744" s="173" t="s">
        <v>78</v>
      </c>
      <c r="AY1744" s="175" t="s">
        <v>79</v>
      </c>
    </row>
    <row r="1745" spans="2:51" s="173" customFormat="1">
      <c r="B1745" s="174"/>
      <c r="D1745" s="103" t="s">
        <v>456</v>
      </c>
      <c r="E1745" s="175" t="s">
        <v>17</v>
      </c>
      <c r="F1745" s="176" t="s">
        <v>381</v>
      </c>
      <c r="H1745" s="177">
        <v>56.942999999999998</v>
      </c>
      <c r="I1745" s="178"/>
      <c r="L1745" s="174"/>
      <c r="M1745" s="179"/>
      <c r="T1745" s="180"/>
      <c r="AT1745" s="175" t="s">
        <v>456</v>
      </c>
      <c r="AU1745" s="175" t="s">
        <v>9</v>
      </c>
      <c r="AV1745" s="173" t="s">
        <v>9</v>
      </c>
      <c r="AW1745" s="173" t="s">
        <v>197</v>
      </c>
      <c r="AX1745" s="173" t="s">
        <v>78</v>
      </c>
      <c r="AY1745" s="175" t="s">
        <v>79</v>
      </c>
    </row>
    <row r="1746" spans="2:51" s="173" customFormat="1">
      <c r="B1746" s="174"/>
      <c r="D1746" s="103" t="s">
        <v>456</v>
      </c>
      <c r="E1746" s="175" t="s">
        <v>17</v>
      </c>
      <c r="F1746" s="176" t="s">
        <v>383</v>
      </c>
      <c r="H1746" s="177">
        <v>960.12800000000004</v>
      </c>
      <c r="I1746" s="178"/>
      <c r="L1746" s="174"/>
      <c r="M1746" s="179"/>
      <c r="T1746" s="180"/>
      <c r="AT1746" s="175" t="s">
        <v>456</v>
      </c>
      <c r="AU1746" s="175" t="s">
        <v>9</v>
      </c>
      <c r="AV1746" s="173" t="s">
        <v>9</v>
      </c>
      <c r="AW1746" s="173" t="s">
        <v>197</v>
      </c>
      <c r="AX1746" s="173" t="s">
        <v>78</v>
      </c>
      <c r="AY1746" s="175" t="s">
        <v>79</v>
      </c>
    </row>
    <row r="1747" spans="2:51" s="173" customFormat="1">
      <c r="B1747" s="174"/>
      <c r="D1747" s="103" t="s">
        <v>456</v>
      </c>
      <c r="E1747" s="175" t="s">
        <v>17</v>
      </c>
      <c r="F1747" s="176" t="s">
        <v>385</v>
      </c>
      <c r="H1747" s="177">
        <v>163.65</v>
      </c>
      <c r="I1747" s="178"/>
      <c r="L1747" s="174"/>
      <c r="M1747" s="179"/>
      <c r="T1747" s="180"/>
      <c r="AT1747" s="175" t="s">
        <v>456</v>
      </c>
      <c r="AU1747" s="175" t="s">
        <v>9</v>
      </c>
      <c r="AV1747" s="173" t="s">
        <v>9</v>
      </c>
      <c r="AW1747" s="173" t="s">
        <v>197</v>
      </c>
      <c r="AX1747" s="173" t="s">
        <v>78</v>
      </c>
      <c r="AY1747" s="175" t="s">
        <v>79</v>
      </c>
    </row>
    <row r="1748" spans="2:51" s="173" customFormat="1">
      <c r="B1748" s="174"/>
      <c r="D1748" s="103" t="s">
        <v>456</v>
      </c>
      <c r="E1748" s="175" t="s">
        <v>17</v>
      </c>
      <c r="F1748" s="176" t="s">
        <v>377</v>
      </c>
      <c r="H1748" s="177">
        <v>48.947000000000003</v>
      </c>
      <c r="I1748" s="178"/>
      <c r="L1748" s="174"/>
      <c r="M1748" s="179"/>
      <c r="T1748" s="180"/>
      <c r="AT1748" s="175" t="s">
        <v>456</v>
      </c>
      <c r="AU1748" s="175" t="s">
        <v>9</v>
      </c>
      <c r="AV1748" s="173" t="s">
        <v>9</v>
      </c>
      <c r="AW1748" s="173" t="s">
        <v>197</v>
      </c>
      <c r="AX1748" s="173" t="s">
        <v>78</v>
      </c>
      <c r="AY1748" s="175" t="s">
        <v>79</v>
      </c>
    </row>
    <row r="1749" spans="2:51" s="173" customFormat="1">
      <c r="B1749" s="174"/>
      <c r="D1749" s="103" t="s">
        <v>456</v>
      </c>
      <c r="E1749" s="175" t="s">
        <v>17</v>
      </c>
      <c r="F1749" s="176" t="s">
        <v>960</v>
      </c>
      <c r="H1749" s="177">
        <v>40.340000000000003</v>
      </c>
      <c r="I1749" s="178"/>
      <c r="L1749" s="174"/>
      <c r="M1749" s="179"/>
      <c r="T1749" s="180"/>
      <c r="AT1749" s="175" t="s">
        <v>456</v>
      </c>
      <c r="AU1749" s="175" t="s">
        <v>9</v>
      </c>
      <c r="AV1749" s="173" t="s">
        <v>9</v>
      </c>
      <c r="AW1749" s="173" t="s">
        <v>197</v>
      </c>
      <c r="AX1749" s="173" t="s">
        <v>78</v>
      </c>
      <c r="AY1749" s="175" t="s">
        <v>79</v>
      </c>
    </row>
    <row r="1750" spans="2:51" s="173" customFormat="1">
      <c r="B1750" s="174"/>
      <c r="D1750" s="103" t="s">
        <v>456</v>
      </c>
      <c r="E1750" s="175" t="s">
        <v>17</v>
      </c>
      <c r="F1750" s="176" t="s">
        <v>961</v>
      </c>
      <c r="H1750" s="177">
        <v>50.276000000000003</v>
      </c>
      <c r="I1750" s="178"/>
      <c r="L1750" s="174"/>
      <c r="M1750" s="179"/>
      <c r="T1750" s="180"/>
      <c r="AT1750" s="175" t="s">
        <v>456</v>
      </c>
      <c r="AU1750" s="175" t="s">
        <v>9</v>
      </c>
      <c r="AV1750" s="173" t="s">
        <v>9</v>
      </c>
      <c r="AW1750" s="173" t="s">
        <v>197</v>
      </c>
      <c r="AX1750" s="173" t="s">
        <v>78</v>
      </c>
      <c r="AY1750" s="175" t="s">
        <v>79</v>
      </c>
    </row>
    <row r="1751" spans="2:51" s="173" customFormat="1">
      <c r="B1751" s="174"/>
      <c r="D1751" s="103" t="s">
        <v>456</v>
      </c>
      <c r="E1751" s="175" t="s">
        <v>17</v>
      </c>
      <c r="F1751" s="176" t="s">
        <v>962</v>
      </c>
      <c r="H1751" s="177">
        <v>410.93599999999998</v>
      </c>
      <c r="I1751" s="178"/>
      <c r="L1751" s="174"/>
      <c r="M1751" s="179"/>
      <c r="T1751" s="180"/>
      <c r="AT1751" s="175" t="s">
        <v>456</v>
      </c>
      <c r="AU1751" s="175" t="s">
        <v>9</v>
      </c>
      <c r="AV1751" s="173" t="s">
        <v>9</v>
      </c>
      <c r="AW1751" s="173" t="s">
        <v>197</v>
      </c>
      <c r="AX1751" s="173" t="s">
        <v>78</v>
      </c>
      <c r="AY1751" s="175" t="s">
        <v>79</v>
      </c>
    </row>
    <row r="1752" spans="2:51" s="173" customFormat="1">
      <c r="B1752" s="174"/>
      <c r="D1752" s="103" t="s">
        <v>456</v>
      </c>
      <c r="E1752" s="175" t="s">
        <v>17</v>
      </c>
      <c r="F1752" s="176" t="s">
        <v>2344</v>
      </c>
      <c r="H1752" s="177">
        <v>-1341.7360000000001</v>
      </c>
      <c r="I1752" s="178"/>
      <c r="L1752" s="174"/>
      <c r="M1752" s="179"/>
      <c r="T1752" s="180"/>
      <c r="AT1752" s="175" t="s">
        <v>456</v>
      </c>
      <c r="AU1752" s="175" t="s">
        <v>9</v>
      </c>
      <c r="AV1752" s="173" t="s">
        <v>9</v>
      </c>
      <c r="AW1752" s="173" t="s">
        <v>197</v>
      </c>
      <c r="AX1752" s="173" t="s">
        <v>78</v>
      </c>
      <c r="AY1752" s="175" t="s">
        <v>79</v>
      </c>
    </row>
    <row r="1753" spans="2:51" s="173" customFormat="1">
      <c r="B1753" s="174"/>
      <c r="D1753" s="103" t="s">
        <v>456</v>
      </c>
      <c r="E1753" s="175" t="s">
        <v>17</v>
      </c>
      <c r="F1753" s="176" t="s">
        <v>387</v>
      </c>
      <c r="H1753" s="177">
        <v>43.48</v>
      </c>
      <c r="I1753" s="178"/>
      <c r="L1753" s="174"/>
      <c r="M1753" s="179"/>
      <c r="T1753" s="180"/>
      <c r="AT1753" s="175" t="s">
        <v>456</v>
      </c>
      <c r="AU1753" s="175" t="s">
        <v>9</v>
      </c>
      <c r="AV1753" s="173" t="s">
        <v>9</v>
      </c>
      <c r="AW1753" s="173" t="s">
        <v>197</v>
      </c>
      <c r="AX1753" s="173" t="s">
        <v>78</v>
      </c>
      <c r="AY1753" s="175" t="s">
        <v>79</v>
      </c>
    </row>
    <row r="1754" spans="2:51" s="173" customFormat="1">
      <c r="B1754" s="174"/>
      <c r="D1754" s="103" t="s">
        <v>456</v>
      </c>
      <c r="E1754" s="175" t="s">
        <v>17</v>
      </c>
      <c r="F1754" s="176" t="s">
        <v>390</v>
      </c>
      <c r="H1754" s="177">
        <v>258.2</v>
      </c>
      <c r="I1754" s="178"/>
      <c r="L1754" s="174"/>
      <c r="M1754" s="179"/>
      <c r="T1754" s="180"/>
      <c r="AT1754" s="175" t="s">
        <v>456</v>
      </c>
      <c r="AU1754" s="175" t="s">
        <v>9</v>
      </c>
      <c r="AV1754" s="173" t="s">
        <v>9</v>
      </c>
      <c r="AW1754" s="173" t="s">
        <v>197</v>
      </c>
      <c r="AX1754" s="173" t="s">
        <v>78</v>
      </c>
      <c r="AY1754" s="175" t="s">
        <v>79</v>
      </c>
    </row>
    <row r="1755" spans="2:51" s="173" customFormat="1">
      <c r="B1755" s="174"/>
      <c r="D1755" s="103" t="s">
        <v>456</v>
      </c>
      <c r="E1755" s="175" t="s">
        <v>17</v>
      </c>
      <c r="F1755" s="176" t="s">
        <v>393</v>
      </c>
      <c r="H1755" s="177">
        <v>3.6</v>
      </c>
      <c r="I1755" s="178"/>
      <c r="L1755" s="174"/>
      <c r="M1755" s="179"/>
      <c r="T1755" s="180"/>
      <c r="AT1755" s="175" t="s">
        <v>456</v>
      </c>
      <c r="AU1755" s="175" t="s">
        <v>9</v>
      </c>
      <c r="AV1755" s="173" t="s">
        <v>9</v>
      </c>
      <c r="AW1755" s="173" t="s">
        <v>197</v>
      </c>
      <c r="AX1755" s="173" t="s">
        <v>78</v>
      </c>
      <c r="AY1755" s="175" t="s">
        <v>79</v>
      </c>
    </row>
    <row r="1756" spans="2:51" s="173" customFormat="1">
      <c r="B1756" s="174"/>
      <c r="D1756" s="103" t="s">
        <v>456</v>
      </c>
      <c r="E1756" s="175" t="s">
        <v>17</v>
      </c>
      <c r="F1756" s="176" t="s">
        <v>396</v>
      </c>
      <c r="H1756" s="177">
        <v>2597.91</v>
      </c>
      <c r="I1756" s="178"/>
      <c r="L1756" s="174"/>
      <c r="M1756" s="179"/>
      <c r="T1756" s="180"/>
      <c r="AT1756" s="175" t="s">
        <v>456</v>
      </c>
      <c r="AU1756" s="175" t="s">
        <v>9</v>
      </c>
      <c r="AV1756" s="173" t="s">
        <v>9</v>
      </c>
      <c r="AW1756" s="173" t="s">
        <v>197</v>
      </c>
      <c r="AX1756" s="173" t="s">
        <v>78</v>
      </c>
      <c r="AY1756" s="175" t="s">
        <v>79</v>
      </c>
    </row>
    <row r="1757" spans="2:51" s="173" customFormat="1">
      <c r="B1757" s="174"/>
      <c r="D1757" s="103" t="s">
        <v>456</v>
      </c>
      <c r="E1757" s="175" t="s">
        <v>17</v>
      </c>
      <c r="F1757" s="176" t="s">
        <v>974</v>
      </c>
      <c r="H1757" s="177">
        <v>21.07</v>
      </c>
      <c r="I1757" s="178"/>
      <c r="L1757" s="174"/>
      <c r="M1757" s="179"/>
      <c r="T1757" s="180"/>
      <c r="AT1757" s="175" t="s">
        <v>456</v>
      </c>
      <c r="AU1757" s="175" t="s">
        <v>9</v>
      </c>
      <c r="AV1757" s="173" t="s">
        <v>9</v>
      </c>
      <c r="AW1757" s="173" t="s">
        <v>197</v>
      </c>
      <c r="AX1757" s="173" t="s">
        <v>78</v>
      </c>
      <c r="AY1757" s="175" t="s">
        <v>79</v>
      </c>
    </row>
    <row r="1758" spans="2:51" s="173" customFormat="1">
      <c r="B1758" s="174"/>
      <c r="D1758" s="103" t="s">
        <v>456</v>
      </c>
      <c r="E1758" s="175" t="s">
        <v>17</v>
      </c>
      <c r="F1758" s="176" t="s">
        <v>2345</v>
      </c>
      <c r="H1758" s="177">
        <v>205.89</v>
      </c>
      <c r="I1758" s="178"/>
      <c r="L1758" s="174"/>
      <c r="M1758" s="179"/>
      <c r="T1758" s="180"/>
      <c r="AT1758" s="175" t="s">
        <v>456</v>
      </c>
      <c r="AU1758" s="175" t="s">
        <v>9</v>
      </c>
      <c r="AV1758" s="173" t="s">
        <v>9</v>
      </c>
      <c r="AW1758" s="173" t="s">
        <v>197</v>
      </c>
      <c r="AX1758" s="173" t="s">
        <v>78</v>
      </c>
      <c r="AY1758" s="175" t="s">
        <v>79</v>
      </c>
    </row>
    <row r="1759" spans="2:51" s="173" customFormat="1">
      <c r="B1759" s="174"/>
      <c r="D1759" s="103" t="s">
        <v>456</v>
      </c>
      <c r="E1759" s="175" t="s">
        <v>17</v>
      </c>
      <c r="F1759" s="176" t="s">
        <v>2346</v>
      </c>
      <c r="H1759" s="177">
        <v>213.75</v>
      </c>
      <c r="I1759" s="178"/>
      <c r="L1759" s="174"/>
      <c r="M1759" s="179"/>
      <c r="T1759" s="180"/>
      <c r="AT1759" s="175" t="s">
        <v>456</v>
      </c>
      <c r="AU1759" s="175" t="s">
        <v>9</v>
      </c>
      <c r="AV1759" s="173" t="s">
        <v>9</v>
      </c>
      <c r="AW1759" s="173" t="s">
        <v>197</v>
      </c>
      <c r="AX1759" s="173" t="s">
        <v>78</v>
      </c>
      <c r="AY1759" s="175" t="s">
        <v>79</v>
      </c>
    </row>
    <row r="1760" spans="2:51" s="181" customFormat="1">
      <c r="B1760" s="182"/>
      <c r="D1760" s="103" t="s">
        <v>456</v>
      </c>
      <c r="E1760" s="183" t="s">
        <v>17</v>
      </c>
      <c r="F1760" s="184" t="s">
        <v>491</v>
      </c>
      <c r="H1760" s="185">
        <v>4517.9290000000001</v>
      </c>
      <c r="I1760" s="186"/>
      <c r="L1760" s="182"/>
      <c r="M1760" s="202"/>
      <c r="N1760" s="203"/>
      <c r="O1760" s="203"/>
      <c r="P1760" s="203"/>
      <c r="Q1760" s="203"/>
      <c r="R1760" s="203"/>
      <c r="S1760" s="203"/>
      <c r="T1760" s="204"/>
      <c r="AT1760" s="183" t="s">
        <v>456</v>
      </c>
      <c r="AU1760" s="183" t="s">
        <v>9</v>
      </c>
      <c r="AV1760" s="181" t="s">
        <v>103</v>
      </c>
      <c r="AW1760" s="181" t="s">
        <v>197</v>
      </c>
      <c r="AX1760" s="181" t="s">
        <v>82</v>
      </c>
      <c r="AY1760" s="183" t="s">
        <v>79</v>
      </c>
    </row>
    <row r="1761" spans="2:12" s="18" customFormat="1" ht="6.95" customHeight="1">
      <c r="B1761" s="46"/>
      <c r="C1761" s="47"/>
      <c r="D1761" s="47"/>
      <c r="E1761" s="47"/>
      <c r="F1761" s="47"/>
      <c r="G1761" s="47"/>
      <c r="H1761" s="47"/>
      <c r="I1761" s="47"/>
      <c r="J1761" s="47"/>
      <c r="K1761" s="47"/>
      <c r="L1761" s="19"/>
    </row>
  </sheetData>
  <sheetProtection algorithmName="SHA-512" hashValue="1RUEPe3j8s2bxk/alrsUpLVJMtpWj2vuZh04yNMHHG7PLClCxEDiHf7cbPBUlIAN2wGCh5hJ6MW5lkXw7IuXOg==" saltValue="Wwm3yPk5cHIFwXmhqP3X7xvQS+ENCeHVylNLMunVyWCDpsPc1oe2RHUb0oYHcr+/4fqwz70/h1Lo/ZEGeKbcVw==" spinCount="100000" sheet="1" objects="1" scenarios="1" formatColumns="0" formatRows="0" autoFilter="0"/>
  <autoFilter ref="C150:K1760" xr:uid="{00000000-0009-0000-0000-000001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3D72-A476-424E-9C13-6024DE2B7B29}">
  <sheetPr>
    <pageSetUpPr fitToPage="1"/>
  </sheetPr>
  <dimension ref="B2:BM313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225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2347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ROUND((SUM(BE125:BE312)),  2)</f>
        <v>0</v>
      </c>
      <c r="I33" s="32">
        <v>0.21</v>
      </c>
      <c r="J33" s="31">
        <f>ROUND(((SUM(BE125:BE312))*I33),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ROUND((SUM(BF125:BF312)),  2)</f>
        <v>0</v>
      </c>
      <c r="I34" s="32">
        <v>0.12</v>
      </c>
      <c r="J34" s="31">
        <f>ROUND(((SUM(BF125:BF312))*I34),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ROUND((SUM(BG125:BG312)),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ROUND((SUM(BH125:BH312)),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ROUND((SUM(BI125:BI312)),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D.1.4.A - Vytápění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424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2348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4.85" customHeight="1">
      <c r="B99" s="59"/>
      <c r="D99" s="60" t="s">
        <v>2349</v>
      </c>
      <c r="E99" s="61"/>
      <c r="F99" s="61"/>
      <c r="G99" s="61"/>
      <c r="H99" s="61"/>
      <c r="I99" s="61"/>
      <c r="J99" s="62">
        <f>J128</f>
        <v>0</v>
      </c>
      <c r="L99" s="59"/>
    </row>
    <row r="100" spans="2:12" s="58" customFormat="1" ht="14.85" customHeight="1">
      <c r="B100" s="59"/>
      <c r="D100" s="60" t="s">
        <v>2350</v>
      </c>
      <c r="E100" s="61"/>
      <c r="F100" s="61"/>
      <c r="G100" s="61"/>
      <c r="H100" s="61"/>
      <c r="I100" s="61"/>
      <c r="J100" s="62">
        <f>J145</f>
        <v>0</v>
      </c>
      <c r="L100" s="59"/>
    </row>
    <row r="101" spans="2:12" s="58" customFormat="1" ht="14.85" customHeight="1">
      <c r="B101" s="59"/>
      <c r="D101" s="60" t="s">
        <v>2351</v>
      </c>
      <c r="E101" s="61"/>
      <c r="F101" s="61"/>
      <c r="G101" s="61"/>
      <c r="H101" s="61"/>
      <c r="I101" s="61"/>
      <c r="J101" s="62">
        <f>J167</f>
        <v>0</v>
      </c>
      <c r="L101" s="59"/>
    </row>
    <row r="102" spans="2:12" s="58" customFormat="1" ht="14.85" customHeight="1">
      <c r="B102" s="59"/>
      <c r="D102" s="60" t="s">
        <v>2352</v>
      </c>
      <c r="E102" s="61"/>
      <c r="F102" s="61"/>
      <c r="G102" s="61"/>
      <c r="H102" s="61"/>
      <c r="I102" s="61"/>
      <c r="J102" s="62">
        <f>J212</f>
        <v>0</v>
      </c>
      <c r="L102" s="59"/>
    </row>
    <row r="103" spans="2:12" s="58" customFormat="1" ht="14.85" customHeight="1">
      <c r="B103" s="59"/>
      <c r="D103" s="60" t="s">
        <v>2353</v>
      </c>
      <c r="E103" s="61"/>
      <c r="F103" s="61"/>
      <c r="G103" s="61"/>
      <c r="H103" s="61"/>
      <c r="I103" s="61"/>
      <c r="J103" s="62">
        <f>J228</f>
        <v>0</v>
      </c>
      <c r="L103" s="59"/>
    </row>
    <row r="104" spans="2:12" s="58" customFormat="1" ht="14.85" customHeight="1">
      <c r="B104" s="59"/>
      <c r="D104" s="60" t="s">
        <v>2354</v>
      </c>
      <c r="E104" s="61"/>
      <c r="F104" s="61"/>
      <c r="G104" s="61"/>
      <c r="H104" s="61"/>
      <c r="I104" s="61"/>
      <c r="J104" s="62">
        <f>J257</f>
        <v>0</v>
      </c>
      <c r="L104" s="59"/>
    </row>
    <row r="105" spans="2:12" s="53" customFormat="1" ht="24.95" customHeight="1">
      <c r="B105" s="54"/>
      <c r="D105" s="55" t="s">
        <v>2355</v>
      </c>
      <c r="E105" s="56"/>
      <c r="F105" s="56"/>
      <c r="G105" s="56"/>
      <c r="H105" s="56"/>
      <c r="I105" s="56"/>
      <c r="J105" s="57">
        <f>J275</f>
        <v>0</v>
      </c>
      <c r="L105" s="54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3" s="18" customFormat="1" ht="6.95" customHeight="1">
      <c r="B113" s="19"/>
      <c r="L113" s="19"/>
    </row>
    <row r="114" spans="2:63" s="18" customFormat="1" ht="12" customHeight="1">
      <c r="B114" s="19"/>
      <c r="C114" s="17" t="s">
        <v>13</v>
      </c>
      <c r="L114" s="19"/>
    </row>
    <row r="115" spans="2:63" s="18" customFormat="1" ht="16.5" customHeight="1">
      <c r="B115" s="19"/>
      <c r="E115" s="273" t="str">
        <f>E7</f>
        <v>Přestavba objektu č. 5 na kolej - INV (Revize č.03)</v>
      </c>
      <c r="F115" s="274"/>
      <c r="G115" s="274"/>
      <c r="H115" s="274"/>
      <c r="L115" s="19"/>
    </row>
    <row r="116" spans="2:63" s="18" customFormat="1" ht="12" customHeight="1">
      <c r="B116" s="19"/>
      <c r="C116" s="17" t="s">
        <v>14</v>
      </c>
      <c r="L116" s="19"/>
    </row>
    <row r="117" spans="2:63" s="18" customFormat="1" ht="16.5" customHeight="1">
      <c r="B117" s="19"/>
      <c r="E117" s="258" t="str">
        <f>E9</f>
        <v>D.1.4.A - Vytápění</v>
      </c>
      <c r="F117" s="272"/>
      <c r="G117" s="272"/>
      <c r="H117" s="272"/>
      <c r="L117" s="19"/>
    </row>
    <row r="118" spans="2:63" s="18" customFormat="1" ht="6.95" customHeight="1">
      <c r="B118" s="19"/>
      <c r="L118" s="19"/>
    </row>
    <row r="119" spans="2:63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3" s="18" customFormat="1" ht="6.95" customHeight="1">
      <c r="B120" s="19"/>
      <c r="L120" s="19"/>
    </row>
    <row r="121" spans="2:63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>Digitronic CZ s.r.o.</v>
      </c>
      <c r="L121" s="19"/>
    </row>
    <row r="122" spans="2:63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3" s="18" customFormat="1" ht="10.35" customHeight="1">
      <c r="B123" s="19"/>
      <c r="L123" s="19"/>
    </row>
    <row r="124" spans="2:63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3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P126+P275</f>
        <v>0</v>
      </c>
      <c r="Q125" s="26"/>
      <c r="R125" s="74">
        <f>R126+R275</f>
        <v>5.003099999999999</v>
      </c>
      <c r="S125" s="26"/>
      <c r="T125" s="75">
        <f>T126+T275</f>
        <v>16.200700000000001</v>
      </c>
      <c r="AT125" s="11" t="s">
        <v>74</v>
      </c>
      <c r="AU125" s="11" t="s">
        <v>53</v>
      </c>
      <c r="BK125" s="76">
        <f>BK126+BK275</f>
        <v>0</v>
      </c>
    </row>
    <row r="126" spans="2:63" s="77" customFormat="1" ht="25.9" customHeight="1">
      <c r="B126" s="78"/>
      <c r="D126" s="79" t="s">
        <v>74</v>
      </c>
      <c r="E126" s="80" t="s">
        <v>1428</v>
      </c>
      <c r="F126" s="80" t="s">
        <v>1429</v>
      </c>
      <c r="I126" s="81"/>
      <c r="J126" s="82">
        <f>BK126</f>
        <v>0</v>
      </c>
      <c r="L126" s="78"/>
      <c r="M126" s="83"/>
      <c r="P126" s="84">
        <f>P127</f>
        <v>0</v>
      </c>
      <c r="R126" s="84">
        <f>R127</f>
        <v>5.003099999999999</v>
      </c>
      <c r="T126" s="85">
        <f>T127</f>
        <v>16.200700000000001</v>
      </c>
      <c r="AR126" s="79" t="s">
        <v>9</v>
      </c>
      <c r="AT126" s="86" t="s">
        <v>74</v>
      </c>
      <c r="AU126" s="86" t="s">
        <v>78</v>
      </c>
      <c r="AY126" s="79" t="s">
        <v>79</v>
      </c>
      <c r="BK126" s="87">
        <f>BK127</f>
        <v>0</v>
      </c>
    </row>
    <row r="127" spans="2:63" s="77" customFormat="1" ht="22.9" customHeight="1">
      <c r="B127" s="78"/>
      <c r="D127" s="79" t="s">
        <v>74</v>
      </c>
      <c r="E127" s="88" t="s">
        <v>2356</v>
      </c>
      <c r="F127" s="88" t="s">
        <v>2357</v>
      </c>
      <c r="I127" s="81"/>
      <c r="J127" s="89">
        <f>BK127</f>
        <v>0</v>
      </c>
      <c r="L127" s="78"/>
      <c r="M127" s="83"/>
      <c r="P127" s="84">
        <f>P128+P145+P167+P212+P228+P257</f>
        <v>0</v>
      </c>
      <c r="R127" s="84">
        <f>R128+R145+R167+R212+R228+R257</f>
        <v>5.003099999999999</v>
      </c>
      <c r="T127" s="85">
        <f>T128+T145+T167+T212+T228+T257</f>
        <v>16.200700000000001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BK128+BK145+BK167+BK212+BK228+BK257</f>
        <v>0</v>
      </c>
    </row>
    <row r="128" spans="2:63" s="77" customFormat="1" ht="20.85" customHeight="1">
      <c r="B128" s="78"/>
      <c r="D128" s="79" t="s">
        <v>74</v>
      </c>
      <c r="E128" s="88" t="s">
        <v>2358</v>
      </c>
      <c r="F128" s="88" t="s">
        <v>2359</v>
      </c>
      <c r="I128" s="81"/>
      <c r="J128" s="89">
        <f>BK128</f>
        <v>0</v>
      </c>
      <c r="L128" s="78"/>
      <c r="M128" s="83"/>
      <c r="P128" s="84">
        <f>SUM(P129:P144)</f>
        <v>0</v>
      </c>
      <c r="R128" s="84">
        <f>SUM(R129:R144)</f>
        <v>1.0709</v>
      </c>
      <c r="T128" s="85">
        <f>SUM(T129:T144)</f>
        <v>3.6795</v>
      </c>
      <c r="AR128" s="79" t="s">
        <v>9</v>
      </c>
      <c r="AT128" s="86" t="s">
        <v>74</v>
      </c>
      <c r="AU128" s="86" t="s">
        <v>9</v>
      </c>
      <c r="AY128" s="79" t="s">
        <v>79</v>
      </c>
      <c r="BK128" s="87">
        <f>SUM(BK129:BK144)</f>
        <v>0</v>
      </c>
    </row>
    <row r="129" spans="2:65" s="18" customFormat="1" ht="24.2" customHeight="1">
      <c r="B129" s="19"/>
      <c r="C129" s="90" t="s">
        <v>82</v>
      </c>
      <c r="D129" s="90" t="s">
        <v>83</v>
      </c>
      <c r="E129" s="91" t="s">
        <v>2360</v>
      </c>
      <c r="F129" s="92" t="s">
        <v>2361</v>
      </c>
      <c r="G129" s="93" t="s">
        <v>816</v>
      </c>
      <c r="H129" s="94">
        <v>950</v>
      </c>
      <c r="I129" s="95"/>
      <c r="J129" s="96">
        <f>ROUND(I129*H129,2)</f>
        <v>0</v>
      </c>
      <c r="K129" s="92" t="s">
        <v>453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5.1000000000000004E-4</v>
      </c>
      <c r="R129" s="99">
        <f>Q129*H129</f>
        <v>0.48450000000000004</v>
      </c>
      <c r="S129" s="99">
        <v>0</v>
      </c>
      <c r="T129" s="100">
        <f>S129*H129</f>
        <v>0</v>
      </c>
      <c r="AR129" s="101" t="s">
        <v>155</v>
      </c>
      <c r="AT129" s="101" t="s">
        <v>83</v>
      </c>
      <c r="AU129" s="101" t="s">
        <v>96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155</v>
      </c>
      <c r="BM129" s="101" t="s">
        <v>2362</v>
      </c>
    </row>
    <row r="130" spans="2:65" s="18" customFormat="1" ht="29.25">
      <c r="B130" s="19"/>
      <c r="D130" s="103" t="s">
        <v>89</v>
      </c>
      <c r="F130" s="104" t="s">
        <v>2363</v>
      </c>
      <c r="I130" s="105"/>
      <c r="L130" s="19"/>
      <c r="M130" s="106"/>
      <c r="T130" s="107"/>
      <c r="AT130" s="11" t="s">
        <v>89</v>
      </c>
      <c r="AU130" s="11" t="s">
        <v>96</v>
      </c>
    </row>
    <row r="131" spans="2:65" s="18" customFormat="1" ht="24.2" customHeight="1">
      <c r="B131" s="19"/>
      <c r="C131" s="90" t="s">
        <v>9</v>
      </c>
      <c r="D131" s="90" t="s">
        <v>83</v>
      </c>
      <c r="E131" s="91" t="s">
        <v>2364</v>
      </c>
      <c r="F131" s="92" t="s">
        <v>2365</v>
      </c>
      <c r="G131" s="93" t="s">
        <v>816</v>
      </c>
      <c r="H131" s="94">
        <v>120</v>
      </c>
      <c r="I131" s="95"/>
      <c r="J131" s="96">
        <f>ROUND(I131*H131,2)</f>
        <v>0</v>
      </c>
      <c r="K131" s="92" t="s">
        <v>453</v>
      </c>
      <c r="L131" s="19"/>
      <c r="M131" s="97" t="s">
        <v>17</v>
      </c>
      <c r="N131" s="98" t="s">
        <v>35</v>
      </c>
      <c r="P131" s="99">
        <f>O131*H131</f>
        <v>0</v>
      </c>
      <c r="Q131" s="99">
        <v>6.2E-4</v>
      </c>
      <c r="R131" s="99">
        <f>Q131*H131</f>
        <v>7.4399999999999994E-2</v>
      </c>
      <c r="S131" s="99">
        <v>0</v>
      </c>
      <c r="T131" s="100">
        <f>S131*H131</f>
        <v>0</v>
      </c>
      <c r="AR131" s="101" t="s">
        <v>155</v>
      </c>
      <c r="AT131" s="101" t="s">
        <v>83</v>
      </c>
      <c r="AU131" s="101" t="s">
        <v>96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155</v>
      </c>
      <c r="BM131" s="101" t="s">
        <v>2366</v>
      </c>
    </row>
    <row r="132" spans="2:65" s="18" customFormat="1" ht="29.25">
      <c r="B132" s="19"/>
      <c r="D132" s="103" t="s">
        <v>89</v>
      </c>
      <c r="F132" s="104" t="s">
        <v>2367</v>
      </c>
      <c r="I132" s="105"/>
      <c r="L132" s="19"/>
      <c r="M132" s="106"/>
      <c r="T132" s="107"/>
      <c r="AT132" s="11" t="s">
        <v>89</v>
      </c>
      <c r="AU132" s="11" t="s">
        <v>96</v>
      </c>
    </row>
    <row r="133" spans="2:65" s="18" customFormat="1" ht="24.2" customHeight="1">
      <c r="B133" s="19"/>
      <c r="C133" s="90" t="s">
        <v>96</v>
      </c>
      <c r="D133" s="90" t="s">
        <v>83</v>
      </c>
      <c r="E133" s="91" t="s">
        <v>2368</v>
      </c>
      <c r="F133" s="92" t="s">
        <v>2369</v>
      </c>
      <c r="G133" s="93" t="s">
        <v>816</v>
      </c>
      <c r="H133" s="94">
        <v>130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9.5E-4</v>
      </c>
      <c r="R133" s="99">
        <f>Q133*H133</f>
        <v>0.1235</v>
      </c>
      <c r="S133" s="99">
        <v>0</v>
      </c>
      <c r="T133" s="100">
        <f>S133*H133</f>
        <v>0</v>
      </c>
      <c r="AR133" s="101" t="s">
        <v>155</v>
      </c>
      <c r="AT133" s="101" t="s">
        <v>83</v>
      </c>
      <c r="AU133" s="101" t="s">
        <v>96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155</v>
      </c>
      <c r="BM133" s="101" t="s">
        <v>2370</v>
      </c>
    </row>
    <row r="134" spans="2:65" s="18" customFormat="1" ht="29.25">
      <c r="B134" s="19"/>
      <c r="D134" s="103" t="s">
        <v>89</v>
      </c>
      <c r="F134" s="104" t="s">
        <v>2371</v>
      </c>
      <c r="I134" s="105"/>
      <c r="L134" s="19"/>
      <c r="M134" s="106"/>
      <c r="T134" s="107"/>
      <c r="AT134" s="11" t="s">
        <v>89</v>
      </c>
      <c r="AU134" s="11" t="s">
        <v>96</v>
      </c>
    </row>
    <row r="135" spans="2:65" s="18" customFormat="1" ht="24.2" customHeight="1">
      <c r="B135" s="19"/>
      <c r="C135" s="90" t="s">
        <v>103</v>
      </c>
      <c r="D135" s="90" t="s">
        <v>83</v>
      </c>
      <c r="E135" s="91" t="s">
        <v>2372</v>
      </c>
      <c r="F135" s="92" t="s">
        <v>2373</v>
      </c>
      <c r="G135" s="93" t="s">
        <v>816</v>
      </c>
      <c r="H135" s="94">
        <v>130</v>
      </c>
      <c r="I135" s="95"/>
      <c r="J135" s="96">
        <f>ROUND(I135*H135,2)</f>
        <v>0</v>
      </c>
      <c r="K135" s="92" t="s">
        <v>453</v>
      </c>
      <c r="L135" s="19"/>
      <c r="M135" s="97" t="s">
        <v>17</v>
      </c>
      <c r="N135" s="98" t="s">
        <v>35</v>
      </c>
      <c r="P135" s="99">
        <f>O135*H135</f>
        <v>0</v>
      </c>
      <c r="Q135" s="99">
        <v>1.1900000000000001E-3</v>
      </c>
      <c r="R135" s="99">
        <f>Q135*H135</f>
        <v>0.1547</v>
      </c>
      <c r="S135" s="99">
        <v>0</v>
      </c>
      <c r="T135" s="100">
        <f>S135*H135</f>
        <v>0</v>
      </c>
      <c r="AR135" s="101" t="s">
        <v>155</v>
      </c>
      <c r="AT135" s="101" t="s">
        <v>83</v>
      </c>
      <c r="AU135" s="101" t="s">
        <v>96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155</v>
      </c>
      <c r="BM135" s="101" t="s">
        <v>2374</v>
      </c>
    </row>
    <row r="136" spans="2:65" s="18" customFormat="1" ht="29.25">
      <c r="B136" s="19"/>
      <c r="D136" s="103" t="s">
        <v>89</v>
      </c>
      <c r="F136" s="104" t="s">
        <v>2375</v>
      </c>
      <c r="I136" s="105"/>
      <c r="L136" s="19"/>
      <c r="M136" s="106"/>
      <c r="T136" s="107"/>
      <c r="AT136" s="11" t="s">
        <v>89</v>
      </c>
      <c r="AU136" s="11" t="s">
        <v>96</v>
      </c>
    </row>
    <row r="137" spans="2:65" s="18" customFormat="1" ht="24.2" customHeight="1">
      <c r="B137" s="19"/>
      <c r="C137" s="90" t="s">
        <v>77</v>
      </c>
      <c r="D137" s="90" t="s">
        <v>83</v>
      </c>
      <c r="E137" s="91" t="s">
        <v>2376</v>
      </c>
      <c r="F137" s="92" t="s">
        <v>2377</v>
      </c>
      <c r="G137" s="93" t="s">
        <v>816</v>
      </c>
      <c r="H137" s="94">
        <v>100</v>
      </c>
      <c r="I137" s="95"/>
      <c r="J137" s="96">
        <f>ROUND(I137*H137,2)</f>
        <v>0</v>
      </c>
      <c r="K137" s="92" t="s">
        <v>453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1.5E-3</v>
      </c>
      <c r="R137" s="99">
        <f>Q137*H137</f>
        <v>0.15</v>
      </c>
      <c r="S137" s="99">
        <v>0</v>
      </c>
      <c r="T137" s="100">
        <f>S137*H137</f>
        <v>0</v>
      </c>
      <c r="AR137" s="101" t="s">
        <v>155</v>
      </c>
      <c r="AT137" s="101" t="s">
        <v>83</v>
      </c>
      <c r="AU137" s="101" t="s">
        <v>96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155</v>
      </c>
      <c r="BM137" s="101" t="s">
        <v>2378</v>
      </c>
    </row>
    <row r="138" spans="2:65" s="18" customFormat="1" ht="29.25">
      <c r="B138" s="19"/>
      <c r="D138" s="103" t="s">
        <v>89</v>
      </c>
      <c r="F138" s="104" t="s">
        <v>2379</v>
      </c>
      <c r="I138" s="105"/>
      <c r="L138" s="19"/>
      <c r="M138" s="106"/>
      <c r="T138" s="107"/>
      <c r="AT138" s="11" t="s">
        <v>89</v>
      </c>
      <c r="AU138" s="11" t="s">
        <v>96</v>
      </c>
    </row>
    <row r="139" spans="2:65" s="18" customFormat="1" ht="24.2" customHeight="1">
      <c r="B139" s="19"/>
      <c r="C139" s="90" t="s">
        <v>112</v>
      </c>
      <c r="D139" s="90" t="s">
        <v>83</v>
      </c>
      <c r="E139" s="91" t="s">
        <v>2380</v>
      </c>
      <c r="F139" s="92" t="s">
        <v>2381</v>
      </c>
      <c r="G139" s="93" t="s">
        <v>816</v>
      </c>
      <c r="H139" s="94">
        <v>10</v>
      </c>
      <c r="I139" s="95"/>
      <c r="J139" s="96">
        <f>ROUND(I139*H139,2)</f>
        <v>0</v>
      </c>
      <c r="K139" s="92" t="s">
        <v>453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2.6099999999999999E-3</v>
      </c>
      <c r="R139" s="99">
        <f>Q139*H139</f>
        <v>2.6099999999999998E-2</v>
      </c>
      <c r="S139" s="99">
        <v>0</v>
      </c>
      <c r="T139" s="100">
        <f>S139*H139</f>
        <v>0</v>
      </c>
      <c r="AR139" s="101" t="s">
        <v>155</v>
      </c>
      <c r="AT139" s="101" t="s">
        <v>83</v>
      </c>
      <c r="AU139" s="101" t="s">
        <v>96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155</v>
      </c>
      <c r="BM139" s="101" t="s">
        <v>2382</v>
      </c>
    </row>
    <row r="140" spans="2:65" s="18" customFormat="1" ht="29.25">
      <c r="B140" s="19"/>
      <c r="D140" s="103" t="s">
        <v>89</v>
      </c>
      <c r="F140" s="104" t="s">
        <v>2383</v>
      </c>
      <c r="I140" s="105"/>
      <c r="L140" s="19"/>
      <c r="M140" s="106"/>
      <c r="T140" s="107"/>
      <c r="AT140" s="11" t="s">
        <v>89</v>
      </c>
      <c r="AU140" s="11" t="s">
        <v>96</v>
      </c>
    </row>
    <row r="141" spans="2:65" s="18" customFormat="1" ht="16.5" customHeight="1">
      <c r="B141" s="19"/>
      <c r="C141" s="90" t="s">
        <v>116</v>
      </c>
      <c r="D141" s="90" t="s">
        <v>83</v>
      </c>
      <c r="E141" s="91" t="s">
        <v>2384</v>
      </c>
      <c r="F141" s="92" t="s">
        <v>2385</v>
      </c>
      <c r="G141" s="93" t="s">
        <v>816</v>
      </c>
      <c r="H141" s="94">
        <v>1430</v>
      </c>
      <c r="I141" s="95"/>
      <c r="J141" s="96">
        <f>ROUND(I141*H141,2)</f>
        <v>0</v>
      </c>
      <c r="K141" s="92" t="s">
        <v>453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4.0000000000000003E-5</v>
      </c>
      <c r="R141" s="99">
        <f>Q141*H141</f>
        <v>5.7200000000000008E-2</v>
      </c>
      <c r="S141" s="99">
        <v>2.5400000000000002E-3</v>
      </c>
      <c r="T141" s="100">
        <f>S141*H141</f>
        <v>3.6322000000000001</v>
      </c>
      <c r="AR141" s="101" t="s">
        <v>155</v>
      </c>
      <c r="AT141" s="101" t="s">
        <v>83</v>
      </c>
      <c r="AU141" s="101" t="s">
        <v>96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155</v>
      </c>
      <c r="BM141" s="101" t="s">
        <v>2386</v>
      </c>
    </row>
    <row r="142" spans="2:65" s="18" customFormat="1">
      <c r="B142" s="19"/>
      <c r="D142" s="103" t="s">
        <v>89</v>
      </c>
      <c r="F142" s="104" t="s">
        <v>2387</v>
      </c>
      <c r="I142" s="105"/>
      <c r="L142" s="19"/>
      <c r="M142" s="106"/>
      <c r="T142" s="107"/>
      <c r="AT142" s="11" t="s">
        <v>89</v>
      </c>
      <c r="AU142" s="11" t="s">
        <v>96</v>
      </c>
    </row>
    <row r="143" spans="2:65" s="18" customFormat="1" ht="24.2" customHeight="1">
      <c r="B143" s="19"/>
      <c r="C143" s="90" t="s">
        <v>121</v>
      </c>
      <c r="D143" s="90" t="s">
        <v>83</v>
      </c>
      <c r="E143" s="91" t="s">
        <v>2388</v>
      </c>
      <c r="F143" s="92" t="s">
        <v>2389</v>
      </c>
      <c r="G143" s="93" t="s">
        <v>816</v>
      </c>
      <c r="H143" s="94">
        <v>10</v>
      </c>
      <c r="I143" s="95"/>
      <c r="J143" s="96">
        <f>ROUND(I143*H143,2)</f>
        <v>0</v>
      </c>
      <c r="K143" s="92" t="s">
        <v>453</v>
      </c>
      <c r="L143" s="19"/>
      <c r="M143" s="97" t="s">
        <v>17</v>
      </c>
      <c r="N143" s="98" t="s">
        <v>35</v>
      </c>
      <c r="P143" s="99">
        <f>O143*H143</f>
        <v>0</v>
      </c>
      <c r="Q143" s="99">
        <v>5.0000000000000002E-5</v>
      </c>
      <c r="R143" s="99">
        <f>Q143*H143</f>
        <v>5.0000000000000001E-4</v>
      </c>
      <c r="S143" s="99">
        <v>4.7299999999999998E-3</v>
      </c>
      <c r="T143" s="100">
        <f>S143*H143</f>
        <v>4.7299999999999995E-2</v>
      </c>
      <c r="AR143" s="101" t="s">
        <v>155</v>
      </c>
      <c r="AT143" s="101" t="s">
        <v>83</v>
      </c>
      <c r="AU143" s="101" t="s">
        <v>96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155</v>
      </c>
      <c r="BM143" s="101" t="s">
        <v>2390</v>
      </c>
    </row>
    <row r="144" spans="2:65" s="18" customFormat="1">
      <c r="B144" s="19"/>
      <c r="D144" s="103" t="s">
        <v>89</v>
      </c>
      <c r="F144" s="104" t="s">
        <v>2391</v>
      </c>
      <c r="I144" s="105"/>
      <c r="L144" s="19"/>
      <c r="M144" s="106"/>
      <c r="T144" s="107"/>
      <c r="AT144" s="11" t="s">
        <v>89</v>
      </c>
      <c r="AU144" s="11" t="s">
        <v>96</v>
      </c>
    </row>
    <row r="145" spans="2:65" s="77" customFormat="1" ht="20.85" customHeight="1">
      <c r="B145" s="78"/>
      <c r="D145" s="79" t="s">
        <v>74</v>
      </c>
      <c r="E145" s="88" t="s">
        <v>2392</v>
      </c>
      <c r="F145" s="88" t="s">
        <v>2393</v>
      </c>
      <c r="I145" s="81"/>
      <c r="J145" s="89">
        <f>BK145</f>
        <v>0</v>
      </c>
      <c r="L145" s="78"/>
      <c r="M145" s="83"/>
      <c r="P145" s="84">
        <f>SUM(P146:P166)</f>
        <v>0</v>
      </c>
      <c r="R145" s="84">
        <f>SUM(R146:R166)</f>
        <v>0.30309999999999998</v>
      </c>
      <c r="T145" s="85">
        <f>SUM(T146:T166)</f>
        <v>8.016</v>
      </c>
      <c r="AR145" s="79" t="s">
        <v>9</v>
      </c>
      <c r="AT145" s="86" t="s">
        <v>74</v>
      </c>
      <c r="AU145" s="86" t="s">
        <v>9</v>
      </c>
      <c r="AY145" s="79" t="s">
        <v>79</v>
      </c>
      <c r="BK145" s="87">
        <f>SUM(BK146:BK166)</f>
        <v>0</v>
      </c>
    </row>
    <row r="146" spans="2:65" s="18" customFormat="1" ht="44.25" customHeight="1">
      <c r="B146" s="19"/>
      <c r="C146" s="90" t="s">
        <v>125</v>
      </c>
      <c r="D146" s="201" t="s">
        <v>83</v>
      </c>
      <c r="E146" s="91" t="s">
        <v>2394</v>
      </c>
      <c r="F146" s="92" t="s">
        <v>2395</v>
      </c>
      <c r="G146" s="93" t="s">
        <v>816</v>
      </c>
      <c r="H146" s="94">
        <v>1070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2.0000000000000001E-4</v>
      </c>
      <c r="R146" s="99">
        <f>Q146*H146</f>
        <v>0.21400000000000002</v>
      </c>
      <c r="S146" s="99">
        <v>0</v>
      </c>
      <c r="T146" s="100">
        <f>S146*H146</f>
        <v>0</v>
      </c>
      <c r="AR146" s="101" t="s">
        <v>155</v>
      </c>
      <c r="AT146" s="101" t="s">
        <v>83</v>
      </c>
      <c r="AU146" s="101" t="s">
        <v>96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155</v>
      </c>
      <c r="BM146" s="101" t="s">
        <v>2396</v>
      </c>
    </row>
    <row r="147" spans="2:65" s="18" customFormat="1" ht="39">
      <c r="B147" s="19"/>
      <c r="D147" s="103" t="s">
        <v>89</v>
      </c>
      <c r="F147" s="104" t="s">
        <v>2397</v>
      </c>
      <c r="I147" s="105"/>
      <c r="L147" s="19"/>
      <c r="M147" s="106"/>
      <c r="T147" s="107"/>
      <c r="AT147" s="11" t="s">
        <v>89</v>
      </c>
      <c r="AU147" s="11" t="s">
        <v>96</v>
      </c>
    </row>
    <row r="148" spans="2:65" s="18" customFormat="1" ht="58.5">
      <c r="B148" s="19"/>
      <c r="D148" s="103" t="s">
        <v>90</v>
      </c>
      <c r="F148" s="108" t="s">
        <v>2398</v>
      </c>
      <c r="I148" s="105"/>
      <c r="L148" s="19"/>
      <c r="M148" s="106"/>
      <c r="T148" s="107"/>
      <c r="AT148" s="11" t="s">
        <v>90</v>
      </c>
      <c r="AU148" s="11" t="s">
        <v>96</v>
      </c>
    </row>
    <row r="149" spans="2:65" s="18" customFormat="1" ht="44.25" customHeight="1">
      <c r="B149" s="19"/>
      <c r="C149" s="90" t="s">
        <v>129</v>
      </c>
      <c r="D149" s="201" t="s">
        <v>83</v>
      </c>
      <c r="E149" s="91" t="s">
        <v>2399</v>
      </c>
      <c r="F149" s="92" t="s">
        <v>2400</v>
      </c>
      <c r="G149" s="93" t="s">
        <v>816</v>
      </c>
      <c r="H149" s="94">
        <v>360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2.4000000000000001E-4</v>
      </c>
      <c r="R149" s="99">
        <f>Q149*H149</f>
        <v>8.6400000000000005E-2</v>
      </c>
      <c r="S149" s="99">
        <v>0</v>
      </c>
      <c r="T149" s="100">
        <f>S149*H149</f>
        <v>0</v>
      </c>
      <c r="AR149" s="101" t="s">
        <v>155</v>
      </c>
      <c r="AT149" s="101" t="s">
        <v>83</v>
      </c>
      <c r="AU149" s="101" t="s">
        <v>96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155</v>
      </c>
      <c r="BM149" s="101" t="s">
        <v>2401</v>
      </c>
    </row>
    <row r="150" spans="2:65" s="18" customFormat="1" ht="39">
      <c r="B150" s="19"/>
      <c r="D150" s="103" t="s">
        <v>89</v>
      </c>
      <c r="F150" s="104" t="s">
        <v>2402</v>
      </c>
      <c r="I150" s="105"/>
      <c r="L150" s="19"/>
      <c r="M150" s="106"/>
      <c r="T150" s="107"/>
      <c r="AT150" s="11" t="s">
        <v>89</v>
      </c>
      <c r="AU150" s="11" t="s">
        <v>96</v>
      </c>
    </row>
    <row r="151" spans="2:65" s="18" customFormat="1" ht="58.5">
      <c r="B151" s="19"/>
      <c r="D151" s="103" t="s">
        <v>90</v>
      </c>
      <c r="F151" s="108" t="s">
        <v>2398</v>
      </c>
      <c r="I151" s="105"/>
      <c r="L151" s="19"/>
      <c r="M151" s="106"/>
      <c r="T151" s="107"/>
      <c r="AT151" s="11" t="s">
        <v>90</v>
      </c>
      <c r="AU151" s="11" t="s">
        <v>96</v>
      </c>
    </row>
    <row r="152" spans="2:65" s="18" customFormat="1" ht="44.25" customHeight="1">
      <c r="B152" s="19"/>
      <c r="C152" s="90" t="s">
        <v>133</v>
      </c>
      <c r="D152" s="201" t="s">
        <v>83</v>
      </c>
      <c r="E152" s="91" t="s">
        <v>2403</v>
      </c>
      <c r="F152" s="92" t="s">
        <v>2404</v>
      </c>
      <c r="G152" s="93" t="s">
        <v>816</v>
      </c>
      <c r="H152" s="94">
        <v>10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2.7E-4</v>
      </c>
      <c r="R152" s="99">
        <f>Q152*H152</f>
        <v>2.7000000000000001E-3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96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2405</v>
      </c>
    </row>
    <row r="153" spans="2:65" s="18" customFormat="1" ht="39">
      <c r="B153" s="19"/>
      <c r="D153" s="103" t="s">
        <v>89</v>
      </c>
      <c r="F153" s="104" t="s">
        <v>2406</v>
      </c>
      <c r="I153" s="105"/>
      <c r="L153" s="19"/>
      <c r="M153" s="106"/>
      <c r="T153" s="107"/>
      <c r="AT153" s="11" t="s">
        <v>89</v>
      </c>
      <c r="AU153" s="11" t="s">
        <v>96</v>
      </c>
    </row>
    <row r="154" spans="2:65" s="18" customFormat="1" ht="58.5">
      <c r="B154" s="19"/>
      <c r="D154" s="103" t="s">
        <v>90</v>
      </c>
      <c r="F154" s="108" t="s">
        <v>2398</v>
      </c>
      <c r="I154" s="105"/>
      <c r="L154" s="19"/>
      <c r="M154" s="106"/>
      <c r="T154" s="107"/>
      <c r="AT154" s="11" t="s">
        <v>90</v>
      </c>
      <c r="AU154" s="11" t="s">
        <v>96</v>
      </c>
    </row>
    <row r="155" spans="2:65" s="18" customFormat="1" ht="37.9" customHeight="1">
      <c r="B155" s="19"/>
      <c r="C155" s="90" t="s">
        <v>137</v>
      </c>
      <c r="D155" s="201" t="s">
        <v>83</v>
      </c>
      <c r="E155" s="91" t="s">
        <v>2407</v>
      </c>
      <c r="F155" s="92" t="s">
        <v>2408</v>
      </c>
      <c r="G155" s="93" t="s">
        <v>1067</v>
      </c>
      <c r="H155" s="94">
        <v>1</v>
      </c>
      <c r="I155" s="95"/>
      <c r="J155" s="96">
        <f>ROUND(I155*H155,2)</f>
        <v>0</v>
      </c>
      <c r="K155" s="92" t="s">
        <v>17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155</v>
      </c>
      <c r="AT155" s="101" t="s">
        <v>83</v>
      </c>
      <c r="AU155" s="101" t="s">
        <v>96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155</v>
      </c>
      <c r="BM155" s="101" t="s">
        <v>2409</v>
      </c>
    </row>
    <row r="156" spans="2:65" s="18" customFormat="1" ht="29.25">
      <c r="B156" s="19"/>
      <c r="D156" s="103" t="s">
        <v>89</v>
      </c>
      <c r="F156" s="104" t="s">
        <v>2410</v>
      </c>
      <c r="I156" s="105"/>
      <c r="L156" s="19"/>
      <c r="M156" s="106"/>
      <c r="T156" s="107"/>
      <c r="AT156" s="11" t="s">
        <v>89</v>
      </c>
      <c r="AU156" s="11" t="s">
        <v>96</v>
      </c>
    </row>
    <row r="157" spans="2:65" s="18" customFormat="1" ht="39">
      <c r="B157" s="19"/>
      <c r="D157" s="103" t="s">
        <v>90</v>
      </c>
      <c r="F157" s="108" t="s">
        <v>2411</v>
      </c>
      <c r="I157" s="105"/>
      <c r="L157" s="19"/>
      <c r="M157" s="106"/>
      <c r="T157" s="107"/>
      <c r="AT157" s="11" t="s">
        <v>90</v>
      </c>
      <c r="AU157" s="11" t="s">
        <v>96</v>
      </c>
    </row>
    <row r="158" spans="2:65" s="18" customFormat="1" ht="24.2" customHeight="1">
      <c r="B158" s="19"/>
      <c r="C158" s="90" t="s">
        <v>141</v>
      </c>
      <c r="D158" s="201" t="s">
        <v>83</v>
      </c>
      <c r="E158" s="91" t="s">
        <v>2412</v>
      </c>
      <c r="F158" s="92" t="s">
        <v>2413</v>
      </c>
      <c r="G158" s="93" t="s">
        <v>1067</v>
      </c>
      <c r="H158" s="94">
        <v>1</v>
      </c>
      <c r="I158" s="95"/>
      <c r="J158" s="96">
        <f>ROUND(I158*H158,2)</f>
        <v>0</v>
      </c>
      <c r="K158" s="92" t="s">
        <v>17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155</v>
      </c>
      <c r="AT158" s="101" t="s">
        <v>83</v>
      </c>
      <c r="AU158" s="101" t="s">
        <v>96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155</v>
      </c>
      <c r="BM158" s="101" t="s">
        <v>2414</v>
      </c>
    </row>
    <row r="159" spans="2:65" s="18" customFormat="1" ht="19.5">
      <c r="B159" s="19"/>
      <c r="D159" s="103" t="s">
        <v>89</v>
      </c>
      <c r="F159" s="104" t="s">
        <v>2415</v>
      </c>
      <c r="I159" s="105"/>
      <c r="L159" s="19"/>
      <c r="M159" s="106"/>
      <c r="T159" s="107"/>
      <c r="AT159" s="11" t="s">
        <v>89</v>
      </c>
      <c r="AU159" s="11" t="s">
        <v>96</v>
      </c>
    </row>
    <row r="160" spans="2:65" s="18" customFormat="1" ht="39">
      <c r="B160" s="19"/>
      <c r="D160" s="103" t="s">
        <v>90</v>
      </c>
      <c r="F160" s="108" t="s">
        <v>2411</v>
      </c>
      <c r="I160" s="105"/>
      <c r="L160" s="19"/>
      <c r="M160" s="106"/>
      <c r="T160" s="107"/>
      <c r="AT160" s="11" t="s">
        <v>90</v>
      </c>
      <c r="AU160" s="11" t="s">
        <v>96</v>
      </c>
    </row>
    <row r="161" spans="2:65" s="18" customFormat="1" ht="33" customHeight="1">
      <c r="B161" s="19"/>
      <c r="C161" s="90" t="s">
        <v>928</v>
      </c>
      <c r="D161" s="199" t="s">
        <v>83</v>
      </c>
      <c r="E161" s="91" t="s">
        <v>2416</v>
      </c>
      <c r="F161" s="92" t="s">
        <v>2417</v>
      </c>
      <c r="G161" s="93" t="s">
        <v>816</v>
      </c>
      <c r="H161" s="94">
        <v>1320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5.4200000000000003E-3</v>
      </c>
      <c r="T161" s="100">
        <f>S161*H161</f>
        <v>7.1544000000000008</v>
      </c>
      <c r="AR161" s="101" t="s">
        <v>155</v>
      </c>
      <c r="AT161" s="101" t="s">
        <v>83</v>
      </c>
      <c r="AU161" s="101" t="s">
        <v>96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155</v>
      </c>
      <c r="BM161" s="101" t="s">
        <v>2418</v>
      </c>
    </row>
    <row r="162" spans="2:65" s="18" customFormat="1" ht="19.5">
      <c r="B162" s="19"/>
      <c r="D162" s="103" t="s">
        <v>89</v>
      </c>
      <c r="F162" s="104" t="s">
        <v>2419</v>
      </c>
      <c r="I162" s="105"/>
      <c r="L162" s="19"/>
      <c r="M162" s="106"/>
      <c r="T162" s="107"/>
      <c r="AT162" s="11" t="s">
        <v>89</v>
      </c>
      <c r="AU162" s="11" t="s">
        <v>96</v>
      </c>
    </row>
    <row r="163" spans="2:65" s="18" customFormat="1" ht="39">
      <c r="B163" s="19"/>
      <c r="D163" s="103" t="s">
        <v>90</v>
      </c>
      <c r="F163" s="108" t="s">
        <v>2420</v>
      </c>
      <c r="I163" s="105"/>
      <c r="L163" s="19"/>
      <c r="M163" s="106"/>
      <c r="T163" s="107"/>
      <c r="AT163" s="11" t="s">
        <v>90</v>
      </c>
      <c r="AU163" s="11" t="s">
        <v>96</v>
      </c>
    </row>
    <row r="164" spans="2:65" s="18" customFormat="1" ht="33" customHeight="1">
      <c r="B164" s="19"/>
      <c r="C164" s="90" t="s">
        <v>933</v>
      </c>
      <c r="D164" s="199" t="s">
        <v>83</v>
      </c>
      <c r="E164" s="91" t="s">
        <v>2421</v>
      </c>
      <c r="F164" s="92" t="s">
        <v>2422</v>
      </c>
      <c r="G164" s="93" t="s">
        <v>816</v>
      </c>
      <c r="H164" s="94">
        <v>120</v>
      </c>
      <c r="I164" s="95"/>
      <c r="J164" s="96">
        <f>ROUND(I164*H164,2)</f>
        <v>0</v>
      </c>
      <c r="K164" s="92" t="s">
        <v>17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7.1799999999999998E-3</v>
      </c>
      <c r="T164" s="100">
        <f>S164*H164</f>
        <v>0.86159999999999992</v>
      </c>
      <c r="AR164" s="101" t="s">
        <v>155</v>
      </c>
      <c r="AT164" s="101" t="s">
        <v>83</v>
      </c>
      <c r="AU164" s="101" t="s">
        <v>96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155</v>
      </c>
      <c r="BM164" s="101" t="s">
        <v>2423</v>
      </c>
    </row>
    <row r="165" spans="2:65" s="18" customFormat="1" ht="19.5">
      <c r="B165" s="19"/>
      <c r="D165" s="103" t="s">
        <v>89</v>
      </c>
      <c r="F165" s="104" t="s">
        <v>2424</v>
      </c>
      <c r="I165" s="105"/>
      <c r="L165" s="19"/>
      <c r="M165" s="106"/>
      <c r="T165" s="107"/>
      <c r="AT165" s="11" t="s">
        <v>89</v>
      </c>
      <c r="AU165" s="11" t="s">
        <v>96</v>
      </c>
    </row>
    <row r="166" spans="2:65" s="18" customFormat="1" ht="39">
      <c r="B166" s="19"/>
      <c r="D166" s="103" t="s">
        <v>90</v>
      </c>
      <c r="F166" s="108" t="s">
        <v>2420</v>
      </c>
      <c r="I166" s="105"/>
      <c r="L166" s="19"/>
      <c r="M166" s="106"/>
      <c r="T166" s="107"/>
      <c r="AT166" s="11" t="s">
        <v>90</v>
      </c>
      <c r="AU166" s="11" t="s">
        <v>96</v>
      </c>
    </row>
    <row r="167" spans="2:65" s="77" customFormat="1" ht="20.85" customHeight="1">
      <c r="B167" s="78"/>
      <c r="D167" s="79" t="s">
        <v>74</v>
      </c>
      <c r="E167" s="88" t="s">
        <v>2425</v>
      </c>
      <c r="F167" s="88" t="s">
        <v>2426</v>
      </c>
      <c r="I167" s="81"/>
      <c r="J167" s="89">
        <f>BK167</f>
        <v>0</v>
      </c>
      <c r="L167" s="78"/>
      <c r="M167" s="83"/>
      <c r="P167" s="84">
        <f>SUM(P168:P211)</f>
        <v>0</v>
      </c>
      <c r="R167" s="84">
        <f>SUM(R168:R211)</f>
        <v>3.3367699999999996</v>
      </c>
      <c r="T167" s="85">
        <f>SUM(T168:T211)</f>
        <v>3.6652000000000005</v>
      </c>
      <c r="AR167" s="79" t="s">
        <v>9</v>
      </c>
      <c r="AT167" s="86" t="s">
        <v>74</v>
      </c>
      <c r="AU167" s="86" t="s">
        <v>9</v>
      </c>
      <c r="AY167" s="79" t="s">
        <v>79</v>
      </c>
      <c r="BK167" s="87">
        <f>SUM(BK168:BK211)</f>
        <v>0</v>
      </c>
    </row>
    <row r="168" spans="2:65" s="18" customFormat="1" ht="37.9" customHeight="1">
      <c r="B168" s="19"/>
      <c r="C168" s="90" t="s">
        <v>147</v>
      </c>
      <c r="D168" s="201" t="s">
        <v>83</v>
      </c>
      <c r="E168" s="91" t="s">
        <v>2427</v>
      </c>
      <c r="F168" s="92" t="s">
        <v>2428</v>
      </c>
      <c r="G168" s="93" t="s">
        <v>1067</v>
      </c>
      <c r="H168" s="94">
        <v>1</v>
      </c>
      <c r="I168" s="95"/>
      <c r="J168" s="96">
        <f>ROUND(I168*H168,2)</f>
        <v>0</v>
      </c>
      <c r="K168" s="92" t="s">
        <v>453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8.3999999999999995E-3</v>
      </c>
      <c r="R168" s="99">
        <f>Q168*H168</f>
        <v>8.3999999999999995E-3</v>
      </c>
      <c r="S168" s="99">
        <v>0</v>
      </c>
      <c r="T168" s="100">
        <f>S168*H168</f>
        <v>0</v>
      </c>
      <c r="AR168" s="101" t="s">
        <v>155</v>
      </c>
      <c r="AT168" s="101" t="s">
        <v>83</v>
      </c>
      <c r="AU168" s="101" t="s">
        <v>96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155</v>
      </c>
      <c r="BM168" s="101" t="s">
        <v>2429</v>
      </c>
    </row>
    <row r="169" spans="2:65" s="18" customFormat="1" ht="29.25">
      <c r="B169" s="19"/>
      <c r="D169" s="103" t="s">
        <v>89</v>
      </c>
      <c r="F169" s="104" t="s">
        <v>2430</v>
      </c>
      <c r="I169" s="105"/>
      <c r="L169" s="19"/>
      <c r="M169" s="106"/>
      <c r="T169" s="107"/>
      <c r="AT169" s="11" t="s">
        <v>89</v>
      </c>
      <c r="AU169" s="11" t="s">
        <v>96</v>
      </c>
    </row>
    <row r="170" spans="2:65" s="18" customFormat="1" ht="39">
      <c r="B170" s="19"/>
      <c r="D170" s="103" t="s">
        <v>90</v>
      </c>
      <c r="F170" s="108" t="s">
        <v>2431</v>
      </c>
      <c r="I170" s="105"/>
      <c r="L170" s="19"/>
      <c r="M170" s="106"/>
      <c r="T170" s="107"/>
      <c r="AT170" s="11" t="s">
        <v>90</v>
      </c>
      <c r="AU170" s="11" t="s">
        <v>96</v>
      </c>
    </row>
    <row r="171" spans="2:65" s="18" customFormat="1" ht="37.9" customHeight="1">
      <c r="B171" s="19"/>
      <c r="C171" s="90" t="s">
        <v>151</v>
      </c>
      <c r="D171" s="201" t="s">
        <v>83</v>
      </c>
      <c r="E171" s="91" t="s">
        <v>2432</v>
      </c>
      <c r="F171" s="92" t="s">
        <v>2433</v>
      </c>
      <c r="G171" s="93" t="s">
        <v>1067</v>
      </c>
      <c r="H171" s="94">
        <v>2</v>
      </c>
      <c r="I171" s="95"/>
      <c r="J171" s="96">
        <f>ROUND(I171*H171,2)</f>
        <v>0</v>
      </c>
      <c r="K171" s="92" t="s">
        <v>453</v>
      </c>
      <c r="L171" s="19"/>
      <c r="M171" s="97" t="s">
        <v>17</v>
      </c>
      <c r="N171" s="98" t="s">
        <v>35</v>
      </c>
      <c r="P171" s="99">
        <f>O171*H171</f>
        <v>0</v>
      </c>
      <c r="Q171" s="99">
        <v>1.0749999999999999E-2</v>
      </c>
      <c r="R171" s="99">
        <f>Q171*H171</f>
        <v>2.1499999999999998E-2</v>
      </c>
      <c r="S171" s="99">
        <v>0</v>
      </c>
      <c r="T171" s="100">
        <f>S171*H171</f>
        <v>0</v>
      </c>
      <c r="AR171" s="101" t="s">
        <v>155</v>
      </c>
      <c r="AT171" s="101" t="s">
        <v>83</v>
      </c>
      <c r="AU171" s="101" t="s">
        <v>96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155</v>
      </c>
      <c r="BM171" s="101" t="s">
        <v>2434</v>
      </c>
    </row>
    <row r="172" spans="2:65" s="18" customFormat="1" ht="29.25">
      <c r="B172" s="19"/>
      <c r="D172" s="103" t="s">
        <v>89</v>
      </c>
      <c r="F172" s="104" t="s">
        <v>2435</v>
      </c>
      <c r="I172" s="105"/>
      <c r="L172" s="19"/>
      <c r="M172" s="106"/>
      <c r="T172" s="107"/>
      <c r="AT172" s="11" t="s">
        <v>89</v>
      </c>
      <c r="AU172" s="11" t="s">
        <v>96</v>
      </c>
    </row>
    <row r="173" spans="2:65" s="18" customFormat="1" ht="39">
      <c r="B173" s="19"/>
      <c r="D173" s="103" t="s">
        <v>90</v>
      </c>
      <c r="F173" s="108" t="s">
        <v>2431</v>
      </c>
      <c r="I173" s="105"/>
      <c r="L173" s="19"/>
      <c r="M173" s="106"/>
      <c r="T173" s="107"/>
      <c r="AT173" s="11" t="s">
        <v>90</v>
      </c>
      <c r="AU173" s="11" t="s">
        <v>96</v>
      </c>
    </row>
    <row r="174" spans="2:65" s="18" customFormat="1" ht="37.9" customHeight="1">
      <c r="B174" s="19"/>
      <c r="C174" s="90" t="s">
        <v>155</v>
      </c>
      <c r="D174" s="201" t="s">
        <v>83</v>
      </c>
      <c r="E174" s="91" t="s">
        <v>2436</v>
      </c>
      <c r="F174" s="92" t="s">
        <v>2437</v>
      </c>
      <c r="G174" s="93" t="s">
        <v>1067</v>
      </c>
      <c r="H174" s="94">
        <v>3</v>
      </c>
      <c r="I174" s="95"/>
      <c r="J174" s="96">
        <f>ROUND(I174*H174,2)</f>
        <v>0</v>
      </c>
      <c r="K174" s="92" t="s">
        <v>453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1.4149999999999999E-2</v>
      </c>
      <c r="R174" s="99">
        <f>Q174*H174</f>
        <v>4.2450000000000002E-2</v>
      </c>
      <c r="S174" s="99">
        <v>0</v>
      </c>
      <c r="T174" s="100">
        <f>S174*H174</f>
        <v>0</v>
      </c>
      <c r="AR174" s="101" t="s">
        <v>155</v>
      </c>
      <c r="AT174" s="101" t="s">
        <v>83</v>
      </c>
      <c r="AU174" s="101" t="s">
        <v>96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155</v>
      </c>
      <c r="BM174" s="101" t="s">
        <v>2438</v>
      </c>
    </row>
    <row r="175" spans="2:65" s="18" customFormat="1" ht="29.25">
      <c r="B175" s="19"/>
      <c r="D175" s="103" t="s">
        <v>89</v>
      </c>
      <c r="F175" s="104" t="s">
        <v>2439</v>
      </c>
      <c r="I175" s="105"/>
      <c r="L175" s="19"/>
      <c r="M175" s="106"/>
      <c r="T175" s="107"/>
      <c r="AT175" s="11" t="s">
        <v>89</v>
      </c>
      <c r="AU175" s="11" t="s">
        <v>96</v>
      </c>
    </row>
    <row r="176" spans="2:65" s="18" customFormat="1" ht="39">
      <c r="B176" s="19"/>
      <c r="D176" s="103" t="s">
        <v>90</v>
      </c>
      <c r="F176" s="108" t="s">
        <v>2431</v>
      </c>
      <c r="I176" s="105"/>
      <c r="L176" s="19"/>
      <c r="M176" s="106"/>
      <c r="T176" s="107"/>
      <c r="AT176" s="11" t="s">
        <v>90</v>
      </c>
      <c r="AU176" s="11" t="s">
        <v>96</v>
      </c>
    </row>
    <row r="177" spans="2:65" s="18" customFormat="1" ht="37.9" customHeight="1">
      <c r="B177" s="19"/>
      <c r="C177" s="90" t="s">
        <v>159</v>
      </c>
      <c r="D177" s="201" t="s">
        <v>83</v>
      </c>
      <c r="E177" s="91" t="s">
        <v>2440</v>
      </c>
      <c r="F177" s="92" t="s">
        <v>2441</v>
      </c>
      <c r="G177" s="93" t="s">
        <v>1067</v>
      </c>
      <c r="H177" s="94">
        <v>26</v>
      </c>
      <c r="I177" s="95"/>
      <c r="J177" s="96">
        <f>ROUND(I177*H177,2)</f>
        <v>0</v>
      </c>
      <c r="K177" s="92" t="s">
        <v>453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2.1319999999999999E-2</v>
      </c>
      <c r="R177" s="99">
        <f>Q177*H177</f>
        <v>0.55431999999999992</v>
      </c>
      <c r="S177" s="99">
        <v>0</v>
      </c>
      <c r="T177" s="100">
        <f>S177*H177</f>
        <v>0</v>
      </c>
      <c r="AR177" s="101" t="s">
        <v>155</v>
      </c>
      <c r="AT177" s="101" t="s">
        <v>83</v>
      </c>
      <c r="AU177" s="101" t="s">
        <v>96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155</v>
      </c>
      <c r="BM177" s="101" t="s">
        <v>2442</v>
      </c>
    </row>
    <row r="178" spans="2:65" s="18" customFormat="1" ht="29.25">
      <c r="B178" s="19"/>
      <c r="D178" s="103" t="s">
        <v>89</v>
      </c>
      <c r="F178" s="104" t="s">
        <v>2443</v>
      </c>
      <c r="I178" s="105"/>
      <c r="L178" s="19"/>
      <c r="M178" s="106"/>
      <c r="T178" s="107"/>
      <c r="AT178" s="11" t="s">
        <v>89</v>
      </c>
      <c r="AU178" s="11" t="s">
        <v>96</v>
      </c>
    </row>
    <row r="179" spans="2:65" s="18" customFormat="1" ht="39">
      <c r="B179" s="19"/>
      <c r="D179" s="103" t="s">
        <v>90</v>
      </c>
      <c r="F179" s="108" t="s">
        <v>2431</v>
      </c>
      <c r="I179" s="105"/>
      <c r="L179" s="19"/>
      <c r="M179" s="106"/>
      <c r="T179" s="107"/>
      <c r="AT179" s="11" t="s">
        <v>90</v>
      </c>
      <c r="AU179" s="11" t="s">
        <v>96</v>
      </c>
    </row>
    <row r="180" spans="2:65" s="18" customFormat="1" ht="37.9" customHeight="1">
      <c r="B180" s="19"/>
      <c r="C180" s="90" t="s">
        <v>163</v>
      </c>
      <c r="D180" s="201" t="s">
        <v>83</v>
      </c>
      <c r="E180" s="91" t="s">
        <v>2444</v>
      </c>
      <c r="F180" s="92" t="s">
        <v>2445</v>
      </c>
      <c r="G180" s="93" t="s">
        <v>1067</v>
      </c>
      <c r="H180" s="94">
        <v>6</v>
      </c>
      <c r="I180" s="95"/>
      <c r="J180" s="96">
        <f>ROUND(I180*H180,2)</f>
        <v>0</v>
      </c>
      <c r="K180" s="92" t="s">
        <v>453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2.3709999999999998E-2</v>
      </c>
      <c r="R180" s="99">
        <f>Q180*H180</f>
        <v>0.14226</v>
      </c>
      <c r="S180" s="99">
        <v>0</v>
      </c>
      <c r="T180" s="100">
        <f>S180*H180</f>
        <v>0</v>
      </c>
      <c r="AR180" s="101" t="s">
        <v>155</v>
      </c>
      <c r="AT180" s="101" t="s">
        <v>83</v>
      </c>
      <c r="AU180" s="101" t="s">
        <v>96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155</v>
      </c>
      <c r="BM180" s="101" t="s">
        <v>2446</v>
      </c>
    </row>
    <row r="181" spans="2:65" s="18" customFormat="1" ht="29.25">
      <c r="B181" s="19"/>
      <c r="D181" s="103" t="s">
        <v>89</v>
      </c>
      <c r="F181" s="104" t="s">
        <v>2447</v>
      </c>
      <c r="I181" s="105"/>
      <c r="L181" s="19"/>
      <c r="M181" s="106"/>
      <c r="T181" s="107"/>
      <c r="AT181" s="11" t="s">
        <v>89</v>
      </c>
      <c r="AU181" s="11" t="s">
        <v>96</v>
      </c>
    </row>
    <row r="182" spans="2:65" s="18" customFormat="1" ht="39">
      <c r="B182" s="19"/>
      <c r="D182" s="103" t="s">
        <v>90</v>
      </c>
      <c r="F182" s="108" t="s">
        <v>2431</v>
      </c>
      <c r="I182" s="105"/>
      <c r="L182" s="19"/>
      <c r="M182" s="106"/>
      <c r="T182" s="107"/>
      <c r="AT182" s="11" t="s">
        <v>90</v>
      </c>
      <c r="AU182" s="11" t="s">
        <v>96</v>
      </c>
    </row>
    <row r="183" spans="2:65" s="18" customFormat="1" ht="37.9" customHeight="1">
      <c r="B183" s="19"/>
      <c r="C183" s="90" t="s">
        <v>167</v>
      </c>
      <c r="D183" s="201" t="s">
        <v>83</v>
      </c>
      <c r="E183" s="91" t="s">
        <v>2448</v>
      </c>
      <c r="F183" s="92" t="s">
        <v>2449</v>
      </c>
      <c r="G183" s="93" t="s">
        <v>1067</v>
      </c>
      <c r="H183" s="94">
        <v>47</v>
      </c>
      <c r="I183" s="95"/>
      <c r="J183" s="96">
        <f>ROUND(I183*H183,2)</f>
        <v>0</v>
      </c>
      <c r="K183" s="92" t="s">
        <v>453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2.6100000000000002E-2</v>
      </c>
      <c r="R183" s="99">
        <f>Q183*H183</f>
        <v>1.2267000000000001</v>
      </c>
      <c r="S183" s="99">
        <v>0</v>
      </c>
      <c r="T183" s="100">
        <f>S183*H183</f>
        <v>0</v>
      </c>
      <c r="AR183" s="101" t="s">
        <v>155</v>
      </c>
      <c r="AT183" s="101" t="s">
        <v>83</v>
      </c>
      <c r="AU183" s="101" t="s">
        <v>96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155</v>
      </c>
      <c r="BM183" s="101" t="s">
        <v>2450</v>
      </c>
    </row>
    <row r="184" spans="2:65" s="18" customFormat="1" ht="29.25">
      <c r="B184" s="19"/>
      <c r="D184" s="103" t="s">
        <v>89</v>
      </c>
      <c r="F184" s="104" t="s">
        <v>2451</v>
      </c>
      <c r="I184" s="105"/>
      <c r="L184" s="19"/>
      <c r="M184" s="106"/>
      <c r="T184" s="107"/>
      <c r="AT184" s="11" t="s">
        <v>89</v>
      </c>
      <c r="AU184" s="11" t="s">
        <v>96</v>
      </c>
    </row>
    <row r="185" spans="2:65" s="18" customFormat="1" ht="39">
      <c r="B185" s="19"/>
      <c r="D185" s="103" t="s">
        <v>90</v>
      </c>
      <c r="F185" s="108" t="s">
        <v>2431</v>
      </c>
      <c r="I185" s="105"/>
      <c r="L185" s="19"/>
      <c r="M185" s="106"/>
      <c r="T185" s="107"/>
      <c r="AT185" s="11" t="s">
        <v>90</v>
      </c>
      <c r="AU185" s="11" t="s">
        <v>96</v>
      </c>
    </row>
    <row r="186" spans="2:65" s="18" customFormat="1" ht="37.9" customHeight="1">
      <c r="B186" s="19"/>
      <c r="C186" s="90" t="s">
        <v>178</v>
      </c>
      <c r="D186" s="201" t="s">
        <v>83</v>
      </c>
      <c r="E186" s="91" t="s">
        <v>2452</v>
      </c>
      <c r="F186" s="92" t="s">
        <v>2453</v>
      </c>
      <c r="G186" s="93" t="s">
        <v>1067</v>
      </c>
      <c r="H186" s="94">
        <v>5</v>
      </c>
      <c r="I186" s="95"/>
      <c r="J186" s="96">
        <f>ROUND(I186*H186,2)</f>
        <v>0</v>
      </c>
      <c r="K186" s="92" t="s">
        <v>453</v>
      </c>
      <c r="L186" s="19"/>
      <c r="M186" s="97" t="s">
        <v>17</v>
      </c>
      <c r="N186" s="98" t="s">
        <v>35</v>
      </c>
      <c r="P186" s="99">
        <f>O186*H186</f>
        <v>0</v>
      </c>
      <c r="Q186" s="99">
        <v>2.7199999999999998E-2</v>
      </c>
      <c r="R186" s="99">
        <f>Q186*H186</f>
        <v>0.13599999999999998</v>
      </c>
      <c r="S186" s="99">
        <v>0</v>
      </c>
      <c r="T186" s="100">
        <f>S186*H186</f>
        <v>0</v>
      </c>
      <c r="AR186" s="101" t="s">
        <v>155</v>
      </c>
      <c r="AT186" s="101" t="s">
        <v>83</v>
      </c>
      <c r="AU186" s="101" t="s">
        <v>96</v>
      </c>
      <c r="AY186" s="11" t="s">
        <v>79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1" t="s">
        <v>82</v>
      </c>
      <c r="BK186" s="102">
        <f>ROUND(I186*H186,2)</f>
        <v>0</v>
      </c>
      <c r="BL186" s="11" t="s">
        <v>155</v>
      </c>
      <c r="BM186" s="101" t="s">
        <v>2454</v>
      </c>
    </row>
    <row r="187" spans="2:65" s="18" customFormat="1" ht="29.25">
      <c r="B187" s="19"/>
      <c r="D187" s="103" t="s">
        <v>89</v>
      </c>
      <c r="F187" s="104" t="s">
        <v>2455</v>
      </c>
      <c r="I187" s="105"/>
      <c r="L187" s="19"/>
      <c r="M187" s="106"/>
      <c r="T187" s="107"/>
      <c r="AT187" s="11" t="s">
        <v>89</v>
      </c>
      <c r="AU187" s="11" t="s">
        <v>96</v>
      </c>
    </row>
    <row r="188" spans="2:65" s="18" customFormat="1" ht="39">
      <c r="B188" s="19"/>
      <c r="D188" s="103" t="s">
        <v>90</v>
      </c>
      <c r="F188" s="108" t="s">
        <v>2431</v>
      </c>
      <c r="I188" s="105"/>
      <c r="L188" s="19"/>
      <c r="M188" s="106"/>
      <c r="T188" s="107"/>
      <c r="AT188" s="11" t="s">
        <v>90</v>
      </c>
      <c r="AU188" s="11" t="s">
        <v>96</v>
      </c>
    </row>
    <row r="189" spans="2:65" s="18" customFormat="1" ht="37.9" customHeight="1">
      <c r="B189" s="19"/>
      <c r="C189" s="90" t="s">
        <v>171</v>
      </c>
      <c r="D189" s="201" t="s">
        <v>83</v>
      </c>
      <c r="E189" s="91" t="s">
        <v>2456</v>
      </c>
      <c r="F189" s="92" t="s">
        <v>2457</v>
      </c>
      <c r="G189" s="93" t="s">
        <v>1067</v>
      </c>
      <c r="H189" s="94">
        <v>8</v>
      </c>
      <c r="I189" s="95"/>
      <c r="J189" s="96">
        <f>ROUND(I189*H189,2)</f>
        <v>0</v>
      </c>
      <c r="K189" s="92" t="s">
        <v>453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3.0880000000000001E-2</v>
      </c>
      <c r="R189" s="99">
        <f>Q189*H189</f>
        <v>0.24704000000000001</v>
      </c>
      <c r="S189" s="99">
        <v>0</v>
      </c>
      <c r="T189" s="100">
        <f>S189*H189</f>
        <v>0</v>
      </c>
      <c r="AR189" s="101" t="s">
        <v>155</v>
      </c>
      <c r="AT189" s="101" t="s">
        <v>83</v>
      </c>
      <c r="AU189" s="101" t="s">
        <v>96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155</v>
      </c>
      <c r="BM189" s="101" t="s">
        <v>2458</v>
      </c>
    </row>
    <row r="190" spans="2:65" s="18" customFormat="1" ht="29.25">
      <c r="B190" s="19"/>
      <c r="D190" s="103" t="s">
        <v>89</v>
      </c>
      <c r="F190" s="104" t="s">
        <v>2459</v>
      </c>
      <c r="I190" s="105"/>
      <c r="L190" s="19"/>
      <c r="M190" s="106"/>
      <c r="T190" s="107"/>
      <c r="AT190" s="11" t="s">
        <v>89</v>
      </c>
      <c r="AU190" s="11" t="s">
        <v>96</v>
      </c>
    </row>
    <row r="191" spans="2:65" s="18" customFormat="1" ht="39">
      <c r="B191" s="19"/>
      <c r="D191" s="103" t="s">
        <v>90</v>
      </c>
      <c r="F191" s="108" t="s">
        <v>2431</v>
      </c>
      <c r="I191" s="105"/>
      <c r="L191" s="19"/>
      <c r="M191" s="106"/>
      <c r="T191" s="107"/>
      <c r="AT191" s="11" t="s">
        <v>90</v>
      </c>
      <c r="AU191" s="11" t="s">
        <v>96</v>
      </c>
    </row>
    <row r="192" spans="2:65" s="18" customFormat="1" ht="37.9" customHeight="1">
      <c r="B192" s="19"/>
      <c r="C192" s="90" t="s">
        <v>581</v>
      </c>
      <c r="D192" s="201" t="s">
        <v>83</v>
      </c>
      <c r="E192" s="91" t="s">
        <v>2460</v>
      </c>
      <c r="F192" s="92" t="s">
        <v>2461</v>
      </c>
      <c r="G192" s="93" t="s">
        <v>1067</v>
      </c>
      <c r="H192" s="94">
        <v>2</v>
      </c>
      <c r="I192" s="95"/>
      <c r="J192" s="96">
        <f>ROUND(I192*H192,2)</f>
        <v>0</v>
      </c>
      <c r="K192" s="92" t="s">
        <v>453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4.9200000000000001E-2</v>
      </c>
      <c r="R192" s="99">
        <f>Q192*H192</f>
        <v>9.8400000000000001E-2</v>
      </c>
      <c r="S192" s="99">
        <v>0</v>
      </c>
      <c r="T192" s="100">
        <f>S192*H192</f>
        <v>0</v>
      </c>
      <c r="AR192" s="101" t="s">
        <v>155</v>
      </c>
      <c r="AT192" s="101" t="s">
        <v>83</v>
      </c>
      <c r="AU192" s="101" t="s">
        <v>96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155</v>
      </c>
      <c r="BM192" s="101" t="s">
        <v>2462</v>
      </c>
    </row>
    <row r="193" spans="2:65" s="18" customFormat="1" ht="29.25">
      <c r="B193" s="19"/>
      <c r="D193" s="103" t="s">
        <v>89</v>
      </c>
      <c r="F193" s="104" t="s">
        <v>2463</v>
      </c>
      <c r="I193" s="105"/>
      <c r="L193" s="19"/>
      <c r="M193" s="106"/>
      <c r="T193" s="107"/>
      <c r="AT193" s="11" t="s">
        <v>89</v>
      </c>
      <c r="AU193" s="11" t="s">
        <v>96</v>
      </c>
    </row>
    <row r="194" spans="2:65" s="18" customFormat="1" ht="39">
      <c r="B194" s="19"/>
      <c r="D194" s="103" t="s">
        <v>90</v>
      </c>
      <c r="F194" s="108" t="s">
        <v>2431</v>
      </c>
      <c r="I194" s="105"/>
      <c r="L194" s="19"/>
      <c r="M194" s="106"/>
      <c r="T194" s="107"/>
      <c r="AT194" s="11" t="s">
        <v>90</v>
      </c>
      <c r="AU194" s="11" t="s">
        <v>96</v>
      </c>
    </row>
    <row r="195" spans="2:65" s="18" customFormat="1" ht="37.9" customHeight="1">
      <c r="B195" s="19"/>
      <c r="C195" s="90" t="s">
        <v>587</v>
      </c>
      <c r="D195" s="201" t="s">
        <v>83</v>
      </c>
      <c r="E195" s="91" t="s">
        <v>2464</v>
      </c>
      <c r="F195" s="92" t="s">
        <v>2465</v>
      </c>
      <c r="G195" s="93" t="s">
        <v>1067</v>
      </c>
      <c r="H195" s="94">
        <v>14</v>
      </c>
      <c r="I195" s="95"/>
      <c r="J195" s="96">
        <f>ROUND(I195*H195,2)</f>
        <v>0</v>
      </c>
      <c r="K195" s="92" t="s">
        <v>453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1.545E-2</v>
      </c>
      <c r="R195" s="99">
        <f>Q195*H195</f>
        <v>0.21629999999999999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96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2466</v>
      </c>
    </row>
    <row r="196" spans="2:65" s="18" customFormat="1" ht="29.25">
      <c r="B196" s="19"/>
      <c r="D196" s="103" t="s">
        <v>89</v>
      </c>
      <c r="F196" s="104" t="s">
        <v>2467</v>
      </c>
      <c r="I196" s="105"/>
      <c r="L196" s="19"/>
      <c r="M196" s="106"/>
      <c r="T196" s="107"/>
      <c r="AT196" s="11" t="s">
        <v>89</v>
      </c>
      <c r="AU196" s="11" t="s">
        <v>96</v>
      </c>
    </row>
    <row r="197" spans="2:65" s="18" customFormat="1" ht="39">
      <c r="B197" s="19"/>
      <c r="D197" s="103" t="s">
        <v>90</v>
      </c>
      <c r="F197" s="108" t="s">
        <v>2431</v>
      </c>
      <c r="I197" s="105"/>
      <c r="L197" s="19"/>
      <c r="M197" s="106"/>
      <c r="T197" s="107"/>
      <c r="AT197" s="11" t="s">
        <v>90</v>
      </c>
      <c r="AU197" s="11" t="s">
        <v>96</v>
      </c>
    </row>
    <row r="198" spans="2:65" s="18" customFormat="1" ht="37.9" customHeight="1">
      <c r="B198" s="19"/>
      <c r="C198" s="90" t="s">
        <v>595</v>
      </c>
      <c r="D198" s="201" t="s">
        <v>83</v>
      </c>
      <c r="E198" s="91" t="s">
        <v>2468</v>
      </c>
      <c r="F198" s="92" t="s">
        <v>2469</v>
      </c>
      <c r="G198" s="93" t="s">
        <v>1067</v>
      </c>
      <c r="H198" s="94">
        <v>4</v>
      </c>
      <c r="I198" s="95"/>
      <c r="J198" s="96">
        <f>ROUND(I198*H198,2)</f>
        <v>0</v>
      </c>
      <c r="K198" s="92" t="s">
        <v>453</v>
      </c>
      <c r="L198" s="19"/>
      <c r="M198" s="97" t="s">
        <v>17</v>
      </c>
      <c r="N198" s="98" t="s">
        <v>35</v>
      </c>
      <c r="P198" s="99">
        <f>O198*H198</f>
        <v>0</v>
      </c>
      <c r="Q198" s="99">
        <v>2.0750000000000001E-2</v>
      </c>
      <c r="R198" s="99">
        <f>Q198*H198</f>
        <v>8.3000000000000004E-2</v>
      </c>
      <c r="S198" s="99">
        <v>0</v>
      </c>
      <c r="T198" s="100">
        <f>S198*H198</f>
        <v>0</v>
      </c>
      <c r="AR198" s="101" t="s">
        <v>155</v>
      </c>
      <c r="AT198" s="101" t="s">
        <v>83</v>
      </c>
      <c r="AU198" s="101" t="s">
        <v>96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155</v>
      </c>
      <c r="BM198" s="101" t="s">
        <v>2470</v>
      </c>
    </row>
    <row r="199" spans="2:65" s="18" customFormat="1" ht="29.25">
      <c r="B199" s="19"/>
      <c r="D199" s="103" t="s">
        <v>89</v>
      </c>
      <c r="F199" s="104" t="s">
        <v>2471</v>
      </c>
      <c r="I199" s="105"/>
      <c r="L199" s="19"/>
      <c r="M199" s="106"/>
      <c r="T199" s="107"/>
      <c r="AT199" s="11" t="s">
        <v>89</v>
      </c>
      <c r="AU199" s="11" t="s">
        <v>96</v>
      </c>
    </row>
    <row r="200" spans="2:65" s="18" customFormat="1" ht="39">
      <c r="B200" s="19"/>
      <c r="D200" s="103" t="s">
        <v>90</v>
      </c>
      <c r="F200" s="108" t="s">
        <v>2431</v>
      </c>
      <c r="I200" s="105"/>
      <c r="L200" s="19"/>
      <c r="M200" s="106"/>
      <c r="T200" s="107"/>
      <c r="AT200" s="11" t="s">
        <v>90</v>
      </c>
      <c r="AU200" s="11" t="s">
        <v>96</v>
      </c>
    </row>
    <row r="201" spans="2:65" s="18" customFormat="1" ht="37.9" customHeight="1">
      <c r="B201" s="19"/>
      <c r="C201" s="90" t="s">
        <v>601</v>
      </c>
      <c r="D201" s="201" t="s">
        <v>83</v>
      </c>
      <c r="E201" s="91" t="s">
        <v>2472</v>
      </c>
      <c r="F201" s="92" t="s">
        <v>2473</v>
      </c>
      <c r="G201" s="93" t="s">
        <v>1067</v>
      </c>
      <c r="H201" s="94">
        <v>4</v>
      </c>
      <c r="I201" s="95"/>
      <c r="J201" s="96">
        <f>ROUND(I201*H201,2)</f>
        <v>0</v>
      </c>
      <c r="K201" s="92" t="s">
        <v>453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2.3400000000000001E-2</v>
      </c>
      <c r="R201" s="99">
        <f>Q201*H201</f>
        <v>9.3600000000000003E-2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96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2474</v>
      </c>
    </row>
    <row r="202" spans="2:65" s="18" customFormat="1" ht="29.25">
      <c r="B202" s="19"/>
      <c r="D202" s="103" t="s">
        <v>89</v>
      </c>
      <c r="F202" s="104" t="s">
        <v>2475</v>
      </c>
      <c r="I202" s="105"/>
      <c r="L202" s="19"/>
      <c r="M202" s="106"/>
      <c r="T202" s="107"/>
      <c r="AT202" s="11" t="s">
        <v>89</v>
      </c>
      <c r="AU202" s="11" t="s">
        <v>96</v>
      </c>
    </row>
    <row r="203" spans="2:65" s="18" customFormat="1" ht="39">
      <c r="B203" s="19"/>
      <c r="D203" s="103" t="s">
        <v>90</v>
      </c>
      <c r="F203" s="108" t="s">
        <v>2431</v>
      </c>
      <c r="I203" s="105"/>
      <c r="L203" s="19"/>
      <c r="M203" s="106"/>
      <c r="T203" s="107"/>
      <c r="AT203" s="11" t="s">
        <v>90</v>
      </c>
      <c r="AU203" s="11" t="s">
        <v>96</v>
      </c>
    </row>
    <row r="204" spans="2:65" s="18" customFormat="1" ht="37.9" customHeight="1">
      <c r="B204" s="19"/>
      <c r="C204" s="90" t="s">
        <v>607</v>
      </c>
      <c r="D204" s="201" t="s">
        <v>83</v>
      </c>
      <c r="E204" s="91" t="s">
        <v>2476</v>
      </c>
      <c r="F204" s="92" t="s">
        <v>2477</v>
      </c>
      <c r="G204" s="93" t="s">
        <v>1067</v>
      </c>
      <c r="H204" s="94">
        <v>4</v>
      </c>
      <c r="I204" s="95"/>
      <c r="J204" s="96">
        <f>ROUND(I204*H204,2)</f>
        <v>0</v>
      </c>
      <c r="K204" s="92" t="s">
        <v>453</v>
      </c>
      <c r="L204" s="19"/>
      <c r="M204" s="97" t="s">
        <v>17</v>
      </c>
      <c r="N204" s="98" t="s">
        <v>35</v>
      </c>
      <c r="P204" s="99">
        <f>O204*H204</f>
        <v>0</v>
      </c>
      <c r="Q204" s="99">
        <v>4.4600000000000001E-2</v>
      </c>
      <c r="R204" s="99">
        <f>Q204*H204</f>
        <v>0.1784</v>
      </c>
      <c r="S204" s="99">
        <v>0</v>
      </c>
      <c r="T204" s="100">
        <f>S204*H204</f>
        <v>0</v>
      </c>
      <c r="AR204" s="101" t="s">
        <v>155</v>
      </c>
      <c r="AT204" s="101" t="s">
        <v>83</v>
      </c>
      <c r="AU204" s="101" t="s">
        <v>96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155</v>
      </c>
      <c r="BM204" s="101" t="s">
        <v>2478</v>
      </c>
    </row>
    <row r="205" spans="2:65" s="18" customFormat="1" ht="29.25">
      <c r="B205" s="19"/>
      <c r="D205" s="103" t="s">
        <v>89</v>
      </c>
      <c r="F205" s="104" t="s">
        <v>2479</v>
      </c>
      <c r="I205" s="105"/>
      <c r="L205" s="19"/>
      <c r="M205" s="106"/>
      <c r="T205" s="107"/>
      <c r="AT205" s="11" t="s">
        <v>89</v>
      </c>
      <c r="AU205" s="11" t="s">
        <v>96</v>
      </c>
    </row>
    <row r="206" spans="2:65" s="18" customFormat="1" ht="39">
      <c r="B206" s="19"/>
      <c r="D206" s="103" t="s">
        <v>90</v>
      </c>
      <c r="F206" s="108" t="s">
        <v>2431</v>
      </c>
      <c r="I206" s="105"/>
      <c r="L206" s="19"/>
      <c r="M206" s="106"/>
      <c r="T206" s="107"/>
      <c r="AT206" s="11" t="s">
        <v>90</v>
      </c>
      <c r="AU206" s="11" t="s">
        <v>96</v>
      </c>
    </row>
    <row r="207" spans="2:65" s="18" customFormat="1" ht="24.2" customHeight="1">
      <c r="B207" s="19"/>
      <c r="C207" s="90" t="s">
        <v>619</v>
      </c>
      <c r="D207" s="201" t="s">
        <v>83</v>
      </c>
      <c r="E207" s="91" t="s">
        <v>2480</v>
      </c>
      <c r="F207" s="92" t="s">
        <v>2481</v>
      </c>
      <c r="G207" s="93" t="s">
        <v>1067</v>
      </c>
      <c r="H207" s="94">
        <v>28</v>
      </c>
      <c r="I207" s="95"/>
      <c r="J207" s="96">
        <f>ROUND(I207*H207,2)</f>
        <v>0</v>
      </c>
      <c r="K207" s="92" t="s">
        <v>453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1.03E-2</v>
      </c>
      <c r="R207" s="99">
        <f>Q207*H207</f>
        <v>0.28839999999999999</v>
      </c>
      <c r="S207" s="99">
        <v>0</v>
      </c>
      <c r="T207" s="100">
        <f>S207*H207</f>
        <v>0</v>
      </c>
      <c r="AR207" s="101" t="s">
        <v>155</v>
      </c>
      <c r="AT207" s="101" t="s">
        <v>83</v>
      </c>
      <c r="AU207" s="101" t="s">
        <v>96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2482</v>
      </c>
    </row>
    <row r="208" spans="2:65" s="18" customFormat="1" ht="19.5">
      <c r="B208" s="19"/>
      <c r="D208" s="103" t="s">
        <v>89</v>
      </c>
      <c r="F208" s="104" t="s">
        <v>2483</v>
      </c>
      <c r="I208" s="105"/>
      <c r="L208" s="19"/>
      <c r="M208" s="106"/>
      <c r="T208" s="107"/>
      <c r="AT208" s="11" t="s">
        <v>89</v>
      </c>
      <c r="AU208" s="11" t="s">
        <v>96</v>
      </c>
    </row>
    <row r="209" spans="2:65" s="18" customFormat="1" ht="39">
      <c r="B209" s="19"/>
      <c r="D209" s="103" t="s">
        <v>90</v>
      </c>
      <c r="F209" s="108" t="s">
        <v>2431</v>
      </c>
      <c r="I209" s="105"/>
      <c r="L209" s="19"/>
      <c r="M209" s="106"/>
      <c r="T209" s="107"/>
      <c r="AT209" s="11" t="s">
        <v>90</v>
      </c>
      <c r="AU209" s="11" t="s">
        <v>96</v>
      </c>
    </row>
    <row r="210" spans="2:65" s="18" customFormat="1" ht="16.5" customHeight="1">
      <c r="B210" s="19"/>
      <c r="C210" s="90" t="s">
        <v>627</v>
      </c>
      <c r="D210" s="90" t="s">
        <v>83</v>
      </c>
      <c r="E210" s="91" t="s">
        <v>2484</v>
      </c>
      <c r="F210" s="92" t="s">
        <v>2485</v>
      </c>
      <c r="G210" s="93" t="s">
        <v>1067</v>
      </c>
      <c r="H210" s="94">
        <v>154</v>
      </c>
      <c r="I210" s="95"/>
      <c r="J210" s="96">
        <f>ROUND(I210*H210,2)</f>
        <v>0</v>
      </c>
      <c r="K210" s="92" t="s">
        <v>17</v>
      </c>
      <c r="L210" s="19"/>
      <c r="M210" s="97" t="s">
        <v>17</v>
      </c>
      <c r="N210" s="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2.3800000000000002E-2</v>
      </c>
      <c r="T210" s="100">
        <f>S210*H210</f>
        <v>3.6652000000000005</v>
      </c>
      <c r="AR210" s="101" t="s">
        <v>155</v>
      </c>
      <c r="AT210" s="101" t="s">
        <v>83</v>
      </c>
      <c r="AU210" s="101" t="s">
        <v>96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155</v>
      </c>
      <c r="BM210" s="101" t="s">
        <v>2486</v>
      </c>
    </row>
    <row r="211" spans="2:65" s="18" customFormat="1">
      <c r="B211" s="19"/>
      <c r="D211" s="103" t="s">
        <v>89</v>
      </c>
      <c r="F211" s="104" t="s">
        <v>2487</v>
      </c>
      <c r="I211" s="105"/>
      <c r="L211" s="19"/>
      <c r="M211" s="106"/>
      <c r="T211" s="107"/>
      <c r="AT211" s="11" t="s">
        <v>89</v>
      </c>
      <c r="AU211" s="11" t="s">
        <v>96</v>
      </c>
    </row>
    <row r="212" spans="2:65" s="77" customFormat="1" ht="20.85" customHeight="1">
      <c r="B212" s="78"/>
      <c r="D212" s="79" t="s">
        <v>74</v>
      </c>
      <c r="E212" s="88" t="s">
        <v>2488</v>
      </c>
      <c r="F212" s="88" t="s">
        <v>2489</v>
      </c>
      <c r="I212" s="81"/>
      <c r="J212" s="89">
        <f>BK212</f>
        <v>0</v>
      </c>
      <c r="L212" s="78"/>
      <c r="M212" s="83"/>
      <c r="P212" s="84">
        <f>SUM(P213:P227)</f>
        <v>0</v>
      </c>
      <c r="R212" s="84">
        <f>SUM(R213:R227)</f>
        <v>0.10976</v>
      </c>
      <c r="T212" s="85">
        <f>SUM(T213:T227)</f>
        <v>0</v>
      </c>
      <c r="AR212" s="79" t="s">
        <v>9</v>
      </c>
      <c r="AT212" s="86" t="s">
        <v>74</v>
      </c>
      <c r="AU212" s="86" t="s">
        <v>9</v>
      </c>
      <c r="AY212" s="79" t="s">
        <v>79</v>
      </c>
      <c r="BK212" s="87">
        <f>SUM(BK213:BK227)</f>
        <v>0</v>
      </c>
    </row>
    <row r="213" spans="2:65" s="18" customFormat="1" ht="24.2" customHeight="1">
      <c r="B213" s="19"/>
      <c r="C213" s="90" t="s">
        <v>635</v>
      </c>
      <c r="D213" s="109" t="s">
        <v>83</v>
      </c>
      <c r="E213" s="91" t="s">
        <v>2490</v>
      </c>
      <c r="F213" s="92" t="s">
        <v>2491</v>
      </c>
      <c r="G213" s="93" t="s">
        <v>1067</v>
      </c>
      <c r="H213" s="94">
        <v>0</v>
      </c>
      <c r="I213" s="95"/>
      <c r="J213" s="96">
        <f>ROUND(I213*H213,2)</f>
        <v>0</v>
      </c>
      <c r="K213" s="92" t="s">
        <v>453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2.9E-4</v>
      </c>
      <c r="R213" s="99">
        <f>Q213*H213</f>
        <v>0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96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2492</v>
      </c>
    </row>
    <row r="214" spans="2:65" s="18" customFormat="1" ht="19.5">
      <c r="B214" s="19"/>
      <c r="D214" s="103" t="s">
        <v>89</v>
      </c>
      <c r="F214" s="104" t="s">
        <v>2493</v>
      </c>
      <c r="I214" s="105"/>
      <c r="L214" s="19"/>
      <c r="M214" s="106"/>
      <c r="T214" s="107"/>
      <c r="AT214" s="11" t="s">
        <v>89</v>
      </c>
      <c r="AU214" s="11" t="s">
        <v>96</v>
      </c>
    </row>
    <row r="215" spans="2:65" s="18" customFormat="1" ht="39">
      <c r="B215" s="19"/>
      <c r="D215" s="103" t="s">
        <v>90</v>
      </c>
      <c r="F215" s="108" t="s">
        <v>2494</v>
      </c>
      <c r="I215" s="105"/>
      <c r="L215" s="19"/>
      <c r="M215" s="106"/>
      <c r="T215" s="107"/>
      <c r="AT215" s="11" t="s">
        <v>90</v>
      </c>
      <c r="AU215" s="11" t="s">
        <v>96</v>
      </c>
    </row>
    <row r="216" spans="2:65" s="18" customFormat="1" ht="24.2" customHeight="1">
      <c r="B216" s="19"/>
      <c r="C216" s="90" t="s">
        <v>642</v>
      </c>
      <c r="D216" s="90" t="s">
        <v>83</v>
      </c>
      <c r="E216" s="91" t="s">
        <v>2495</v>
      </c>
      <c r="F216" s="92" t="s">
        <v>2496</v>
      </c>
      <c r="G216" s="93" t="s">
        <v>1067</v>
      </c>
      <c r="H216" s="94">
        <v>154</v>
      </c>
      <c r="I216" s="95"/>
      <c r="J216" s="96">
        <f>ROUND(I216*H216,2)</f>
        <v>0</v>
      </c>
      <c r="K216" s="92" t="s">
        <v>453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1.3999999999999999E-4</v>
      </c>
      <c r="R216" s="99">
        <f>Q216*H216</f>
        <v>2.1559999999999999E-2</v>
      </c>
      <c r="S216" s="99">
        <v>0</v>
      </c>
      <c r="T216" s="100">
        <f>S216*H216</f>
        <v>0</v>
      </c>
      <c r="AR216" s="101" t="s">
        <v>155</v>
      </c>
      <c r="AT216" s="101" t="s">
        <v>83</v>
      </c>
      <c r="AU216" s="101" t="s">
        <v>96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155</v>
      </c>
      <c r="BM216" s="101" t="s">
        <v>2497</v>
      </c>
    </row>
    <row r="217" spans="2:65" s="18" customFormat="1" ht="19.5">
      <c r="B217" s="19"/>
      <c r="D217" s="103" t="s">
        <v>89</v>
      </c>
      <c r="F217" s="104" t="s">
        <v>2498</v>
      </c>
      <c r="I217" s="105"/>
      <c r="L217" s="19"/>
      <c r="M217" s="106"/>
      <c r="T217" s="107"/>
      <c r="AT217" s="11" t="s">
        <v>89</v>
      </c>
      <c r="AU217" s="11" t="s">
        <v>96</v>
      </c>
    </row>
    <row r="218" spans="2:65" s="18" customFormat="1" ht="24.2" customHeight="1">
      <c r="B218" s="19"/>
      <c r="C218" s="90" t="s">
        <v>648</v>
      </c>
      <c r="D218" s="90" t="s">
        <v>83</v>
      </c>
      <c r="E218" s="91" t="s">
        <v>2499</v>
      </c>
      <c r="F218" s="92" t="s">
        <v>2500</v>
      </c>
      <c r="G218" s="93" t="s">
        <v>1067</v>
      </c>
      <c r="H218" s="94">
        <v>126</v>
      </c>
      <c r="I218" s="95"/>
      <c r="J218" s="96">
        <f>ROUND(I218*H218,2)</f>
        <v>0</v>
      </c>
      <c r="K218" s="92" t="s">
        <v>453</v>
      </c>
      <c r="L218" s="19"/>
      <c r="M218" s="97" t="s">
        <v>17</v>
      </c>
      <c r="N218" s="98" t="s">
        <v>35</v>
      </c>
      <c r="P218" s="99">
        <f>O218*H218</f>
        <v>0</v>
      </c>
      <c r="Q218" s="99">
        <v>6.9999999999999999E-4</v>
      </c>
      <c r="R218" s="99">
        <f>Q218*H218</f>
        <v>8.8200000000000001E-2</v>
      </c>
      <c r="S218" s="99">
        <v>0</v>
      </c>
      <c r="T218" s="100">
        <f>S218*H218</f>
        <v>0</v>
      </c>
      <c r="AR218" s="101" t="s">
        <v>155</v>
      </c>
      <c r="AT218" s="101" t="s">
        <v>83</v>
      </c>
      <c r="AU218" s="101" t="s">
        <v>96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155</v>
      </c>
      <c r="BM218" s="101" t="s">
        <v>2501</v>
      </c>
    </row>
    <row r="219" spans="2:65" s="18" customFormat="1" ht="19.5">
      <c r="B219" s="19"/>
      <c r="D219" s="103" t="s">
        <v>89</v>
      </c>
      <c r="F219" s="104" t="s">
        <v>2502</v>
      </c>
      <c r="I219" s="105"/>
      <c r="L219" s="19"/>
      <c r="M219" s="106"/>
      <c r="T219" s="107"/>
      <c r="AT219" s="11" t="s">
        <v>89</v>
      </c>
      <c r="AU219" s="11" t="s">
        <v>96</v>
      </c>
    </row>
    <row r="220" spans="2:65" s="18" customFormat="1" ht="21.75" customHeight="1">
      <c r="B220" s="19"/>
      <c r="C220" s="90" t="s">
        <v>653</v>
      </c>
      <c r="D220" s="109" t="s">
        <v>83</v>
      </c>
      <c r="E220" s="91" t="s">
        <v>2503</v>
      </c>
      <c r="F220" s="92" t="s">
        <v>2504</v>
      </c>
      <c r="G220" s="93" t="s">
        <v>1067</v>
      </c>
      <c r="H220" s="94">
        <v>0</v>
      </c>
      <c r="I220" s="95"/>
      <c r="J220" s="96">
        <f>ROUND(I220*H220,2)</f>
        <v>0</v>
      </c>
      <c r="K220" s="92" t="s">
        <v>453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2.7E-4</v>
      </c>
      <c r="R220" s="99">
        <f>Q220*H220</f>
        <v>0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96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2505</v>
      </c>
    </row>
    <row r="221" spans="2:65" s="18" customFormat="1">
      <c r="B221" s="19"/>
      <c r="D221" s="103" t="s">
        <v>89</v>
      </c>
      <c r="F221" s="104" t="s">
        <v>2506</v>
      </c>
      <c r="I221" s="105"/>
      <c r="L221" s="19"/>
      <c r="M221" s="106"/>
      <c r="T221" s="107"/>
      <c r="AT221" s="11" t="s">
        <v>89</v>
      </c>
      <c r="AU221" s="11" t="s">
        <v>96</v>
      </c>
    </row>
    <row r="222" spans="2:65" s="18" customFormat="1" ht="39">
      <c r="B222" s="19"/>
      <c r="D222" s="103" t="s">
        <v>90</v>
      </c>
      <c r="F222" s="108" t="s">
        <v>2507</v>
      </c>
      <c r="I222" s="105"/>
      <c r="L222" s="19"/>
      <c r="M222" s="106"/>
      <c r="T222" s="107"/>
      <c r="AT222" s="11" t="s">
        <v>90</v>
      </c>
      <c r="AU222" s="11" t="s">
        <v>96</v>
      </c>
    </row>
    <row r="223" spans="2:65" s="18" customFormat="1" ht="24.2" customHeight="1">
      <c r="B223" s="19"/>
      <c r="C223" s="90" t="s">
        <v>659</v>
      </c>
      <c r="D223" s="90" t="s">
        <v>83</v>
      </c>
      <c r="E223" s="91" t="s">
        <v>2508</v>
      </c>
      <c r="F223" s="92" t="s">
        <v>2509</v>
      </c>
      <c r="G223" s="93" t="s">
        <v>1067</v>
      </c>
      <c r="H223" s="94">
        <v>28</v>
      </c>
      <c r="I223" s="95"/>
      <c r="J223" s="96">
        <f>ROUND(I223*H223,2)</f>
        <v>0</v>
      </c>
      <c r="K223" s="92" t="s">
        <v>17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155</v>
      </c>
      <c r="AT223" s="101" t="s">
        <v>83</v>
      </c>
      <c r="AU223" s="101" t="s">
        <v>96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155</v>
      </c>
      <c r="BM223" s="101" t="s">
        <v>2510</v>
      </c>
    </row>
    <row r="224" spans="2:65" s="18" customFormat="1">
      <c r="B224" s="19"/>
      <c r="D224" s="103" t="s">
        <v>89</v>
      </c>
      <c r="F224" s="104" t="s">
        <v>2509</v>
      </c>
      <c r="I224" s="105"/>
      <c r="L224" s="19"/>
      <c r="M224" s="106"/>
      <c r="T224" s="107"/>
      <c r="AT224" s="11" t="s">
        <v>89</v>
      </c>
      <c r="AU224" s="11" t="s">
        <v>96</v>
      </c>
    </row>
    <row r="225" spans="2:65" s="18" customFormat="1" ht="16.5" customHeight="1">
      <c r="B225" s="19"/>
      <c r="C225" s="90" t="s">
        <v>938</v>
      </c>
      <c r="D225" s="199" t="s">
        <v>83</v>
      </c>
      <c r="E225" s="91" t="s">
        <v>2511</v>
      </c>
      <c r="F225" s="92" t="s">
        <v>2512</v>
      </c>
      <c r="G225" s="93" t="s">
        <v>1067</v>
      </c>
      <c r="H225" s="94">
        <v>308</v>
      </c>
      <c r="I225" s="95"/>
      <c r="J225" s="96">
        <f>ROUND(I225*H225,2)</f>
        <v>0</v>
      </c>
      <c r="K225" s="92" t="s">
        <v>17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155</v>
      </c>
      <c r="AT225" s="101" t="s">
        <v>83</v>
      </c>
      <c r="AU225" s="101" t="s">
        <v>96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155</v>
      </c>
      <c r="BM225" s="101" t="s">
        <v>2513</v>
      </c>
    </row>
    <row r="226" spans="2:65" s="18" customFormat="1">
      <c r="B226" s="19"/>
      <c r="D226" s="103" t="s">
        <v>89</v>
      </c>
      <c r="F226" s="104" t="s">
        <v>2512</v>
      </c>
      <c r="I226" s="105"/>
      <c r="L226" s="19"/>
      <c r="M226" s="106"/>
      <c r="T226" s="107"/>
      <c r="AT226" s="11" t="s">
        <v>89</v>
      </c>
      <c r="AU226" s="11" t="s">
        <v>96</v>
      </c>
    </row>
    <row r="227" spans="2:65" s="18" customFormat="1" ht="39">
      <c r="B227" s="19"/>
      <c r="D227" s="103" t="s">
        <v>90</v>
      </c>
      <c r="F227" s="108" t="s">
        <v>2514</v>
      </c>
      <c r="I227" s="105"/>
      <c r="L227" s="19"/>
      <c r="M227" s="106"/>
      <c r="T227" s="107"/>
      <c r="AT227" s="11" t="s">
        <v>90</v>
      </c>
      <c r="AU227" s="11" t="s">
        <v>96</v>
      </c>
    </row>
    <row r="228" spans="2:65" s="77" customFormat="1" ht="20.85" customHeight="1">
      <c r="B228" s="78"/>
      <c r="D228" s="79" t="s">
        <v>74</v>
      </c>
      <c r="E228" s="88" t="s">
        <v>2515</v>
      </c>
      <c r="F228" s="88" t="s">
        <v>2516</v>
      </c>
      <c r="I228" s="81"/>
      <c r="J228" s="89">
        <f>BK228</f>
        <v>0</v>
      </c>
      <c r="L228" s="78"/>
      <c r="M228" s="83"/>
      <c r="P228" s="84">
        <f>SUM(P229:P256)</f>
        <v>0</v>
      </c>
      <c r="R228" s="84">
        <f>SUM(R229:R256)</f>
        <v>0.15642</v>
      </c>
      <c r="T228" s="85">
        <f>SUM(T229:T256)</f>
        <v>0</v>
      </c>
      <c r="AR228" s="79" t="s">
        <v>9</v>
      </c>
      <c r="AT228" s="86" t="s">
        <v>74</v>
      </c>
      <c r="AU228" s="86" t="s">
        <v>9</v>
      </c>
      <c r="AY228" s="79" t="s">
        <v>79</v>
      </c>
      <c r="BK228" s="87">
        <f>SUM(BK229:BK256)</f>
        <v>0</v>
      </c>
    </row>
    <row r="229" spans="2:65" s="18" customFormat="1" ht="33" customHeight="1">
      <c r="B229" s="19"/>
      <c r="C229" s="90" t="s">
        <v>665</v>
      </c>
      <c r="D229" s="90" t="s">
        <v>83</v>
      </c>
      <c r="E229" s="91" t="s">
        <v>2517</v>
      </c>
      <c r="F229" s="92" t="s">
        <v>2518</v>
      </c>
      <c r="G229" s="93" t="s">
        <v>1067</v>
      </c>
      <c r="H229" s="94">
        <v>2</v>
      </c>
      <c r="I229" s="95"/>
      <c r="J229" s="96">
        <f>ROUND(I229*H229,2)</f>
        <v>0</v>
      </c>
      <c r="K229" s="92" t="s">
        <v>453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5.1799999999999997E-3</v>
      </c>
      <c r="R229" s="99">
        <f>Q229*H229</f>
        <v>1.0359999999999999E-2</v>
      </c>
      <c r="S229" s="99">
        <v>0</v>
      </c>
      <c r="T229" s="100">
        <f>S229*H229</f>
        <v>0</v>
      </c>
      <c r="AR229" s="101" t="s">
        <v>155</v>
      </c>
      <c r="AT229" s="101" t="s">
        <v>83</v>
      </c>
      <c r="AU229" s="101" t="s">
        <v>96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155</v>
      </c>
      <c r="BM229" s="101" t="s">
        <v>2519</v>
      </c>
    </row>
    <row r="230" spans="2:65" s="18" customFormat="1" ht="39">
      <c r="B230" s="19"/>
      <c r="D230" s="103" t="s">
        <v>89</v>
      </c>
      <c r="F230" s="104" t="s">
        <v>2520</v>
      </c>
      <c r="I230" s="105"/>
      <c r="L230" s="19"/>
      <c r="M230" s="106"/>
      <c r="T230" s="107"/>
      <c r="AT230" s="11" t="s">
        <v>89</v>
      </c>
      <c r="AU230" s="11" t="s">
        <v>96</v>
      </c>
    </row>
    <row r="231" spans="2:65" s="18" customFormat="1" ht="24.2" customHeight="1">
      <c r="B231" s="19"/>
      <c r="C231" s="90" t="s">
        <v>671</v>
      </c>
      <c r="D231" s="90" t="s">
        <v>83</v>
      </c>
      <c r="E231" s="91" t="s">
        <v>2521</v>
      </c>
      <c r="F231" s="92" t="s">
        <v>2522</v>
      </c>
      <c r="G231" s="93" t="s">
        <v>1067</v>
      </c>
      <c r="H231" s="94">
        <v>2</v>
      </c>
      <c r="I231" s="95"/>
      <c r="J231" s="96">
        <f>ROUND(I231*H231,2)</f>
        <v>0</v>
      </c>
      <c r="K231" s="92" t="s">
        <v>453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1.4599999999999999E-3</v>
      </c>
      <c r="R231" s="99">
        <f>Q231*H231</f>
        <v>2.9199999999999999E-3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96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2523</v>
      </c>
    </row>
    <row r="232" spans="2:65" s="18" customFormat="1" ht="19.5">
      <c r="B232" s="19"/>
      <c r="D232" s="103" t="s">
        <v>89</v>
      </c>
      <c r="F232" s="104" t="s">
        <v>2524</v>
      </c>
      <c r="I232" s="105"/>
      <c r="L232" s="19"/>
      <c r="M232" s="106"/>
      <c r="T232" s="107"/>
      <c r="AT232" s="11" t="s">
        <v>89</v>
      </c>
      <c r="AU232" s="11" t="s">
        <v>96</v>
      </c>
    </row>
    <row r="233" spans="2:65" s="18" customFormat="1" ht="16.5" customHeight="1">
      <c r="B233" s="19"/>
      <c r="C233" s="90" t="s">
        <v>683</v>
      </c>
      <c r="D233" s="90" t="s">
        <v>83</v>
      </c>
      <c r="E233" s="91" t="s">
        <v>2525</v>
      </c>
      <c r="F233" s="92" t="s">
        <v>2526</v>
      </c>
      <c r="G233" s="93" t="s">
        <v>1067</v>
      </c>
      <c r="H233" s="94">
        <v>1</v>
      </c>
      <c r="I233" s="95"/>
      <c r="J233" s="96">
        <f>ROUND(I233*H233,2)</f>
        <v>0</v>
      </c>
      <c r="K233" s="92" t="s">
        <v>17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2E-3</v>
      </c>
      <c r="R233" s="99">
        <f>Q233*H233</f>
        <v>2E-3</v>
      </c>
      <c r="S233" s="99">
        <v>0</v>
      </c>
      <c r="T233" s="100">
        <f>S233*H233</f>
        <v>0</v>
      </c>
      <c r="AR233" s="101" t="s">
        <v>155</v>
      </c>
      <c r="AT233" s="101" t="s">
        <v>83</v>
      </c>
      <c r="AU233" s="101" t="s">
        <v>96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2527</v>
      </c>
    </row>
    <row r="234" spans="2:65" s="18" customFormat="1" ht="19.5">
      <c r="B234" s="19"/>
      <c r="D234" s="103" t="s">
        <v>89</v>
      </c>
      <c r="F234" s="104" t="s">
        <v>2528</v>
      </c>
      <c r="I234" s="105"/>
      <c r="L234" s="19"/>
      <c r="M234" s="106"/>
      <c r="T234" s="107"/>
      <c r="AT234" s="11" t="s">
        <v>89</v>
      </c>
      <c r="AU234" s="11" t="s">
        <v>96</v>
      </c>
    </row>
    <row r="235" spans="2:65" s="18" customFormat="1" ht="24.2" customHeight="1">
      <c r="B235" s="19"/>
      <c r="C235" s="90" t="s">
        <v>689</v>
      </c>
      <c r="D235" s="201" t="s">
        <v>83</v>
      </c>
      <c r="E235" s="91" t="s">
        <v>2529</v>
      </c>
      <c r="F235" s="92" t="s">
        <v>2530</v>
      </c>
      <c r="G235" s="93" t="s">
        <v>1067</v>
      </c>
      <c r="H235" s="94">
        <v>1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3.4470000000000001E-2</v>
      </c>
      <c r="R235" s="99">
        <f>Q235*H235</f>
        <v>3.4470000000000001E-2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96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2531</v>
      </c>
    </row>
    <row r="236" spans="2:65" s="18" customFormat="1" ht="29.25">
      <c r="B236" s="19"/>
      <c r="D236" s="103" t="s">
        <v>89</v>
      </c>
      <c r="F236" s="104" t="s">
        <v>2532</v>
      </c>
      <c r="I236" s="105"/>
      <c r="L236" s="19"/>
      <c r="M236" s="106"/>
      <c r="T236" s="107"/>
      <c r="AT236" s="11" t="s">
        <v>89</v>
      </c>
      <c r="AU236" s="11" t="s">
        <v>96</v>
      </c>
    </row>
    <row r="237" spans="2:65" s="18" customFormat="1" ht="39">
      <c r="B237" s="19"/>
      <c r="D237" s="103" t="s">
        <v>90</v>
      </c>
      <c r="F237" s="108" t="s">
        <v>2533</v>
      </c>
      <c r="I237" s="105"/>
      <c r="L237" s="19"/>
      <c r="M237" s="106"/>
      <c r="T237" s="107"/>
      <c r="AT237" s="11" t="s">
        <v>90</v>
      </c>
      <c r="AU237" s="11" t="s">
        <v>96</v>
      </c>
    </row>
    <row r="238" spans="2:65" s="18" customFormat="1" ht="37.9" customHeight="1">
      <c r="B238" s="19"/>
      <c r="C238" s="90" t="s">
        <v>696</v>
      </c>
      <c r="D238" s="201" t="s">
        <v>83</v>
      </c>
      <c r="E238" s="91" t="s">
        <v>2534</v>
      </c>
      <c r="F238" s="92" t="s">
        <v>2535</v>
      </c>
      <c r="G238" s="93" t="s">
        <v>1067</v>
      </c>
      <c r="H238" s="94">
        <v>1</v>
      </c>
      <c r="I238" s="95"/>
      <c r="J238" s="96">
        <f>ROUND(I238*H238,2)</f>
        <v>0</v>
      </c>
      <c r="K238" s="92" t="s">
        <v>17</v>
      </c>
      <c r="L238" s="19"/>
      <c r="M238" s="97" t="s">
        <v>17</v>
      </c>
      <c r="N238" s="98" t="s">
        <v>35</v>
      </c>
      <c r="P238" s="99">
        <f>O238*H238</f>
        <v>0</v>
      </c>
      <c r="Q238" s="99">
        <v>3.7510000000000002E-2</v>
      </c>
      <c r="R238" s="99">
        <f>Q238*H238</f>
        <v>3.7510000000000002E-2</v>
      </c>
      <c r="S238" s="99">
        <v>0</v>
      </c>
      <c r="T238" s="100">
        <f>S238*H238</f>
        <v>0</v>
      </c>
      <c r="AR238" s="101" t="s">
        <v>155</v>
      </c>
      <c r="AT238" s="101" t="s">
        <v>83</v>
      </c>
      <c r="AU238" s="101" t="s">
        <v>96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155</v>
      </c>
      <c r="BM238" s="101" t="s">
        <v>2536</v>
      </c>
    </row>
    <row r="239" spans="2:65" s="18" customFormat="1" ht="19.5">
      <c r="B239" s="19"/>
      <c r="D239" s="103" t="s">
        <v>89</v>
      </c>
      <c r="F239" s="104" t="s">
        <v>2537</v>
      </c>
      <c r="I239" s="105"/>
      <c r="L239" s="19"/>
      <c r="M239" s="106"/>
      <c r="T239" s="107"/>
      <c r="AT239" s="11" t="s">
        <v>89</v>
      </c>
      <c r="AU239" s="11" t="s">
        <v>96</v>
      </c>
    </row>
    <row r="240" spans="2:65" s="18" customFormat="1" ht="39">
      <c r="B240" s="19"/>
      <c r="D240" s="103" t="s">
        <v>90</v>
      </c>
      <c r="F240" s="108" t="s">
        <v>2533</v>
      </c>
      <c r="I240" s="105"/>
      <c r="L240" s="19"/>
      <c r="M240" s="106"/>
      <c r="T240" s="107"/>
      <c r="AT240" s="11" t="s">
        <v>90</v>
      </c>
      <c r="AU240" s="11" t="s">
        <v>96</v>
      </c>
    </row>
    <row r="241" spans="2:65" s="18" customFormat="1" ht="24.2" customHeight="1">
      <c r="B241" s="19"/>
      <c r="C241" s="90" t="s">
        <v>702</v>
      </c>
      <c r="D241" s="90" t="s">
        <v>83</v>
      </c>
      <c r="E241" s="91" t="s">
        <v>2538</v>
      </c>
      <c r="F241" s="92" t="s">
        <v>2539</v>
      </c>
      <c r="G241" s="93" t="s">
        <v>1067</v>
      </c>
      <c r="H241" s="94">
        <v>5</v>
      </c>
      <c r="I241" s="95"/>
      <c r="J241" s="96">
        <f>ROUND(I241*H241,2)</f>
        <v>0</v>
      </c>
      <c r="K241" s="92" t="s">
        <v>453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2.4000000000000001E-4</v>
      </c>
      <c r="R241" s="99">
        <f>Q241*H241</f>
        <v>1.2000000000000001E-3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96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2540</v>
      </c>
    </row>
    <row r="242" spans="2:65" s="18" customFormat="1">
      <c r="B242" s="19"/>
      <c r="D242" s="103" t="s">
        <v>89</v>
      </c>
      <c r="F242" s="104" t="s">
        <v>2541</v>
      </c>
      <c r="I242" s="105"/>
      <c r="L242" s="19"/>
      <c r="M242" s="106"/>
      <c r="T242" s="107"/>
      <c r="AT242" s="11" t="s">
        <v>89</v>
      </c>
      <c r="AU242" s="11" t="s">
        <v>96</v>
      </c>
    </row>
    <row r="243" spans="2:65" s="18" customFormat="1" ht="24.2" customHeight="1">
      <c r="B243" s="19"/>
      <c r="C243" s="90" t="s">
        <v>706</v>
      </c>
      <c r="D243" s="90" t="s">
        <v>83</v>
      </c>
      <c r="E243" s="91" t="s">
        <v>2542</v>
      </c>
      <c r="F243" s="92" t="s">
        <v>2543</v>
      </c>
      <c r="G243" s="93" t="s">
        <v>1067</v>
      </c>
      <c r="H243" s="94">
        <v>1</v>
      </c>
      <c r="I243" s="95"/>
      <c r="J243" s="96">
        <f>ROUND(I243*H243,2)</f>
        <v>0</v>
      </c>
      <c r="K243" s="92" t="s">
        <v>453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1.7399999999999999E-2</v>
      </c>
      <c r="R243" s="99">
        <f>Q243*H243</f>
        <v>1.7399999999999999E-2</v>
      </c>
      <c r="S243" s="99">
        <v>0</v>
      </c>
      <c r="T243" s="100">
        <f>S243*H243</f>
        <v>0</v>
      </c>
      <c r="AR243" s="101" t="s">
        <v>155</v>
      </c>
      <c r="AT243" s="101" t="s">
        <v>83</v>
      </c>
      <c r="AU243" s="101" t="s">
        <v>96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155</v>
      </c>
      <c r="BM243" s="101" t="s">
        <v>2544</v>
      </c>
    </row>
    <row r="244" spans="2:65" s="18" customFormat="1" ht="19.5">
      <c r="B244" s="19"/>
      <c r="D244" s="103" t="s">
        <v>89</v>
      </c>
      <c r="F244" s="104" t="s">
        <v>2545</v>
      </c>
      <c r="I244" s="105"/>
      <c r="L244" s="19"/>
      <c r="M244" s="106"/>
      <c r="T244" s="107"/>
      <c r="AT244" s="11" t="s">
        <v>89</v>
      </c>
      <c r="AU244" s="11" t="s">
        <v>96</v>
      </c>
    </row>
    <row r="245" spans="2:65" s="18" customFormat="1" ht="21.75" customHeight="1">
      <c r="B245" s="19"/>
      <c r="C245" s="90" t="s">
        <v>714</v>
      </c>
      <c r="D245" s="90" t="s">
        <v>83</v>
      </c>
      <c r="E245" s="91" t="s">
        <v>2546</v>
      </c>
      <c r="F245" s="92" t="s">
        <v>2547</v>
      </c>
      <c r="G245" s="93" t="s">
        <v>1067</v>
      </c>
      <c r="H245" s="94">
        <v>2</v>
      </c>
      <c r="I245" s="95"/>
      <c r="J245" s="96">
        <f>ROUND(I245*H245,2)</f>
        <v>0</v>
      </c>
      <c r="K245" s="92" t="s">
        <v>453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8.4000000000000003E-4</v>
      </c>
      <c r="R245" s="99">
        <f>Q245*H245</f>
        <v>1.6800000000000001E-3</v>
      </c>
      <c r="S245" s="99">
        <v>0</v>
      </c>
      <c r="T245" s="100">
        <f>S245*H245</f>
        <v>0</v>
      </c>
      <c r="AR245" s="101" t="s">
        <v>155</v>
      </c>
      <c r="AT245" s="101" t="s">
        <v>83</v>
      </c>
      <c r="AU245" s="101" t="s">
        <v>96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155</v>
      </c>
      <c r="BM245" s="101" t="s">
        <v>2548</v>
      </c>
    </row>
    <row r="246" spans="2:65" s="18" customFormat="1">
      <c r="B246" s="19"/>
      <c r="D246" s="103" t="s">
        <v>89</v>
      </c>
      <c r="F246" s="104" t="s">
        <v>2549</v>
      </c>
      <c r="I246" s="105"/>
      <c r="L246" s="19"/>
      <c r="M246" s="106"/>
      <c r="T246" s="107"/>
      <c r="AT246" s="11" t="s">
        <v>89</v>
      </c>
      <c r="AU246" s="11" t="s">
        <v>96</v>
      </c>
    </row>
    <row r="247" spans="2:65" s="18" customFormat="1" ht="24.2" customHeight="1">
      <c r="B247" s="19"/>
      <c r="C247" s="90" t="s">
        <v>723</v>
      </c>
      <c r="D247" s="90" t="s">
        <v>83</v>
      </c>
      <c r="E247" s="91" t="s">
        <v>2550</v>
      </c>
      <c r="F247" s="92" t="s">
        <v>2551</v>
      </c>
      <c r="G247" s="93" t="s">
        <v>1067</v>
      </c>
      <c r="H247" s="94">
        <v>1</v>
      </c>
      <c r="I247" s="95"/>
      <c r="J247" s="96">
        <f>ROUND(I247*H247,2)</f>
        <v>0</v>
      </c>
      <c r="K247" s="92" t="s">
        <v>453</v>
      </c>
      <c r="L247" s="19"/>
      <c r="M247" s="97" t="s">
        <v>17</v>
      </c>
      <c r="N247" s="98" t="s">
        <v>35</v>
      </c>
      <c r="P247" s="99">
        <f>O247*H247</f>
        <v>0</v>
      </c>
      <c r="Q247" s="99">
        <v>4.0000000000000002E-4</v>
      </c>
      <c r="R247" s="99">
        <f>Q247*H247</f>
        <v>4.0000000000000002E-4</v>
      </c>
      <c r="S247" s="99">
        <v>0</v>
      </c>
      <c r="T247" s="100">
        <f>S247*H247</f>
        <v>0</v>
      </c>
      <c r="AR247" s="101" t="s">
        <v>155</v>
      </c>
      <c r="AT247" s="101" t="s">
        <v>83</v>
      </c>
      <c r="AU247" s="101" t="s">
        <v>96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155</v>
      </c>
      <c r="BM247" s="101" t="s">
        <v>2552</v>
      </c>
    </row>
    <row r="248" spans="2:65" s="18" customFormat="1" ht="19.5">
      <c r="B248" s="19"/>
      <c r="D248" s="103" t="s">
        <v>89</v>
      </c>
      <c r="F248" s="104" t="s">
        <v>2553</v>
      </c>
      <c r="I248" s="105"/>
      <c r="L248" s="19"/>
      <c r="M248" s="106"/>
      <c r="T248" s="107"/>
      <c r="AT248" s="11" t="s">
        <v>89</v>
      </c>
      <c r="AU248" s="11" t="s">
        <v>96</v>
      </c>
    </row>
    <row r="249" spans="2:65" s="18" customFormat="1" ht="24.2" customHeight="1">
      <c r="B249" s="19"/>
      <c r="C249" s="90" t="s">
        <v>732</v>
      </c>
      <c r="D249" s="90" t="s">
        <v>83</v>
      </c>
      <c r="E249" s="91" t="s">
        <v>2554</v>
      </c>
      <c r="F249" s="92" t="s">
        <v>2555</v>
      </c>
      <c r="G249" s="93" t="s">
        <v>1067</v>
      </c>
      <c r="H249" s="94">
        <v>8</v>
      </c>
      <c r="I249" s="95"/>
      <c r="J249" s="96">
        <f>ROUND(I249*H249,2)</f>
        <v>0</v>
      </c>
      <c r="K249" s="92" t="s">
        <v>453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6.9999999999999999E-4</v>
      </c>
      <c r="R249" s="99">
        <f>Q249*H249</f>
        <v>5.5999999999999999E-3</v>
      </c>
      <c r="S249" s="99">
        <v>0</v>
      </c>
      <c r="T249" s="100">
        <f>S249*H249</f>
        <v>0</v>
      </c>
      <c r="AR249" s="101" t="s">
        <v>155</v>
      </c>
      <c r="AT249" s="101" t="s">
        <v>83</v>
      </c>
      <c r="AU249" s="101" t="s">
        <v>96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155</v>
      </c>
      <c r="BM249" s="101" t="s">
        <v>2556</v>
      </c>
    </row>
    <row r="250" spans="2:65" s="18" customFormat="1" ht="19.5">
      <c r="B250" s="19"/>
      <c r="D250" s="103" t="s">
        <v>89</v>
      </c>
      <c r="F250" s="104" t="s">
        <v>2557</v>
      </c>
      <c r="I250" s="105"/>
      <c r="L250" s="19"/>
      <c r="M250" s="106"/>
      <c r="T250" s="107"/>
      <c r="AT250" s="11" t="s">
        <v>89</v>
      </c>
      <c r="AU250" s="11" t="s">
        <v>96</v>
      </c>
    </row>
    <row r="251" spans="2:65" s="18" customFormat="1" ht="24.2" customHeight="1">
      <c r="B251" s="19"/>
      <c r="C251" s="90" t="s">
        <v>741</v>
      </c>
      <c r="D251" s="90" t="s">
        <v>83</v>
      </c>
      <c r="E251" s="91" t="s">
        <v>2558</v>
      </c>
      <c r="F251" s="92" t="s">
        <v>2559</v>
      </c>
      <c r="G251" s="93" t="s">
        <v>1067</v>
      </c>
      <c r="H251" s="94">
        <v>2</v>
      </c>
      <c r="I251" s="95"/>
      <c r="J251" s="96">
        <f>ROUND(I251*H251,2)</f>
        <v>0</v>
      </c>
      <c r="K251" s="92" t="s">
        <v>453</v>
      </c>
      <c r="L251" s="19"/>
      <c r="M251" s="97" t="s">
        <v>17</v>
      </c>
      <c r="N251" s="98" t="s">
        <v>35</v>
      </c>
      <c r="P251" s="99">
        <f>O251*H251</f>
        <v>0</v>
      </c>
      <c r="Q251" s="99">
        <v>1.924E-2</v>
      </c>
      <c r="R251" s="99">
        <f>Q251*H251</f>
        <v>3.848E-2</v>
      </c>
      <c r="S251" s="99">
        <v>0</v>
      </c>
      <c r="T251" s="100">
        <f>S251*H251</f>
        <v>0</v>
      </c>
      <c r="AR251" s="101" t="s">
        <v>155</v>
      </c>
      <c r="AT251" s="101" t="s">
        <v>83</v>
      </c>
      <c r="AU251" s="101" t="s">
        <v>96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155</v>
      </c>
      <c r="BM251" s="101" t="s">
        <v>2560</v>
      </c>
    </row>
    <row r="252" spans="2:65" s="18" customFormat="1" ht="19.5">
      <c r="B252" s="19"/>
      <c r="D252" s="103" t="s">
        <v>89</v>
      </c>
      <c r="F252" s="104" t="s">
        <v>2561</v>
      </c>
      <c r="I252" s="105"/>
      <c r="L252" s="19"/>
      <c r="M252" s="106"/>
      <c r="T252" s="107"/>
      <c r="AT252" s="11" t="s">
        <v>89</v>
      </c>
      <c r="AU252" s="11" t="s">
        <v>96</v>
      </c>
    </row>
    <row r="253" spans="2:65" s="18" customFormat="1" ht="24.2" customHeight="1">
      <c r="B253" s="19"/>
      <c r="C253" s="90" t="s">
        <v>751</v>
      </c>
      <c r="D253" s="90" t="s">
        <v>83</v>
      </c>
      <c r="E253" s="91" t="s">
        <v>2562</v>
      </c>
      <c r="F253" s="92" t="s">
        <v>2563</v>
      </c>
      <c r="G253" s="93" t="s">
        <v>1067</v>
      </c>
      <c r="H253" s="94">
        <v>4</v>
      </c>
      <c r="I253" s="95"/>
      <c r="J253" s="96">
        <f>ROUND(I253*H253,2)</f>
        <v>0</v>
      </c>
      <c r="K253" s="92" t="s">
        <v>453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5.2999999999999998E-4</v>
      </c>
      <c r="R253" s="99">
        <f>Q253*H253</f>
        <v>2.1199999999999999E-3</v>
      </c>
      <c r="S253" s="99">
        <v>0</v>
      </c>
      <c r="T253" s="100">
        <f>S253*H253</f>
        <v>0</v>
      </c>
      <c r="AR253" s="101" t="s">
        <v>155</v>
      </c>
      <c r="AT253" s="101" t="s">
        <v>83</v>
      </c>
      <c r="AU253" s="101" t="s">
        <v>96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155</v>
      </c>
      <c r="BM253" s="101" t="s">
        <v>2564</v>
      </c>
    </row>
    <row r="254" spans="2:65" s="18" customFormat="1" ht="19.5">
      <c r="B254" s="19"/>
      <c r="D254" s="103" t="s">
        <v>89</v>
      </c>
      <c r="F254" s="104" t="s">
        <v>2565</v>
      </c>
      <c r="I254" s="105"/>
      <c r="L254" s="19"/>
      <c r="M254" s="106"/>
      <c r="T254" s="107"/>
      <c r="AT254" s="11" t="s">
        <v>89</v>
      </c>
      <c r="AU254" s="11" t="s">
        <v>96</v>
      </c>
    </row>
    <row r="255" spans="2:65" s="18" customFormat="1" ht="24.2" customHeight="1">
      <c r="B255" s="19"/>
      <c r="C255" s="90" t="s">
        <v>756</v>
      </c>
      <c r="D255" s="90" t="s">
        <v>83</v>
      </c>
      <c r="E255" s="91" t="s">
        <v>2566</v>
      </c>
      <c r="F255" s="92" t="s">
        <v>2567</v>
      </c>
      <c r="G255" s="93" t="s">
        <v>1067</v>
      </c>
      <c r="H255" s="94">
        <v>1</v>
      </c>
      <c r="I255" s="95"/>
      <c r="J255" s="96">
        <f>ROUND(I255*H255,2)</f>
        <v>0</v>
      </c>
      <c r="K255" s="92" t="s">
        <v>453</v>
      </c>
      <c r="L255" s="19"/>
      <c r="M255" s="97" t="s">
        <v>17</v>
      </c>
      <c r="N255" s="98" t="s">
        <v>35</v>
      </c>
      <c r="P255" s="99">
        <f>O255*H255</f>
        <v>0</v>
      </c>
      <c r="Q255" s="99">
        <v>2.2799999999999999E-3</v>
      </c>
      <c r="R255" s="99">
        <f>Q255*H255</f>
        <v>2.2799999999999999E-3</v>
      </c>
      <c r="S255" s="99">
        <v>0</v>
      </c>
      <c r="T255" s="100">
        <f>S255*H255</f>
        <v>0</v>
      </c>
      <c r="AR255" s="101" t="s">
        <v>155</v>
      </c>
      <c r="AT255" s="101" t="s">
        <v>83</v>
      </c>
      <c r="AU255" s="101" t="s">
        <v>96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155</v>
      </c>
      <c r="BM255" s="101" t="s">
        <v>2568</v>
      </c>
    </row>
    <row r="256" spans="2:65" s="18" customFormat="1" ht="19.5">
      <c r="B256" s="19"/>
      <c r="D256" s="103" t="s">
        <v>89</v>
      </c>
      <c r="F256" s="104" t="s">
        <v>2569</v>
      </c>
      <c r="I256" s="105"/>
      <c r="L256" s="19"/>
      <c r="M256" s="106"/>
      <c r="T256" s="107"/>
      <c r="AT256" s="11" t="s">
        <v>89</v>
      </c>
      <c r="AU256" s="11" t="s">
        <v>96</v>
      </c>
    </row>
    <row r="257" spans="2:65" s="77" customFormat="1" ht="20.85" customHeight="1">
      <c r="B257" s="78"/>
      <c r="D257" s="79" t="s">
        <v>74</v>
      </c>
      <c r="E257" s="88" t="s">
        <v>2570</v>
      </c>
      <c r="F257" s="88" t="s">
        <v>2571</v>
      </c>
      <c r="I257" s="81"/>
      <c r="J257" s="89">
        <f>BK257</f>
        <v>0</v>
      </c>
      <c r="L257" s="78"/>
      <c r="M257" s="83"/>
      <c r="P257" s="84">
        <f>SUM(P258:P274)</f>
        <v>0</v>
      </c>
      <c r="R257" s="84">
        <f>SUM(R258:R274)</f>
        <v>2.615E-2</v>
      </c>
      <c r="T257" s="85">
        <f>SUM(T258:T274)</f>
        <v>0.84</v>
      </c>
      <c r="AR257" s="79" t="s">
        <v>9</v>
      </c>
      <c r="AT257" s="86" t="s">
        <v>74</v>
      </c>
      <c r="AU257" s="86" t="s">
        <v>9</v>
      </c>
      <c r="AY257" s="79" t="s">
        <v>79</v>
      </c>
      <c r="BK257" s="87">
        <f>SUM(BK258:BK274)</f>
        <v>0</v>
      </c>
    </row>
    <row r="258" spans="2:65" s="18" customFormat="1" ht="21.75" customHeight="1">
      <c r="B258" s="19"/>
      <c r="C258" s="90" t="s">
        <v>761</v>
      </c>
      <c r="D258" s="90" t="s">
        <v>83</v>
      </c>
      <c r="E258" s="91" t="s">
        <v>2572</v>
      </c>
      <c r="F258" s="92" t="s">
        <v>2573</v>
      </c>
      <c r="G258" s="93" t="s">
        <v>1067</v>
      </c>
      <c r="H258" s="94">
        <v>14</v>
      </c>
      <c r="I258" s="95"/>
      <c r="J258" s="96">
        <f>ROUND(I258*H258,2)</f>
        <v>0</v>
      </c>
      <c r="K258" s="92" t="s">
        <v>453</v>
      </c>
      <c r="L258" s="19"/>
      <c r="M258" s="97" t="s">
        <v>17</v>
      </c>
      <c r="N258" s="98" t="s">
        <v>35</v>
      </c>
      <c r="P258" s="99">
        <f>O258*H258</f>
        <v>0</v>
      </c>
      <c r="Q258" s="99">
        <v>5.0000000000000001E-4</v>
      </c>
      <c r="R258" s="99">
        <f>Q258*H258</f>
        <v>7.0000000000000001E-3</v>
      </c>
      <c r="S258" s="99">
        <v>0</v>
      </c>
      <c r="T258" s="100">
        <f>S258*H258</f>
        <v>0</v>
      </c>
      <c r="AR258" s="101" t="s">
        <v>155</v>
      </c>
      <c r="AT258" s="101" t="s">
        <v>83</v>
      </c>
      <c r="AU258" s="101" t="s">
        <v>96</v>
      </c>
      <c r="AY258" s="11" t="s">
        <v>79</v>
      </c>
      <c r="BE258" s="102">
        <f>IF(N258="základní",J258,0)</f>
        <v>0</v>
      </c>
      <c r="BF258" s="102">
        <f>IF(N258="snížená",J258,0)</f>
        <v>0</v>
      </c>
      <c r="BG258" s="102">
        <f>IF(N258="zákl. přenesená",J258,0)</f>
        <v>0</v>
      </c>
      <c r="BH258" s="102">
        <f>IF(N258="sníž. přenesená",J258,0)</f>
        <v>0</v>
      </c>
      <c r="BI258" s="102">
        <f>IF(N258="nulová",J258,0)</f>
        <v>0</v>
      </c>
      <c r="BJ258" s="11" t="s">
        <v>82</v>
      </c>
      <c r="BK258" s="102">
        <f>ROUND(I258*H258,2)</f>
        <v>0</v>
      </c>
      <c r="BL258" s="11" t="s">
        <v>155</v>
      </c>
      <c r="BM258" s="101" t="s">
        <v>2574</v>
      </c>
    </row>
    <row r="259" spans="2:65" s="18" customFormat="1" ht="19.5">
      <c r="B259" s="19"/>
      <c r="D259" s="103" t="s">
        <v>89</v>
      </c>
      <c r="F259" s="104" t="s">
        <v>2575</v>
      </c>
      <c r="I259" s="105"/>
      <c r="L259" s="19"/>
      <c r="M259" s="106"/>
      <c r="T259" s="107"/>
      <c r="AT259" s="11" t="s">
        <v>89</v>
      </c>
      <c r="AU259" s="11" t="s">
        <v>96</v>
      </c>
    </row>
    <row r="260" spans="2:65" s="18" customFormat="1" ht="21.75" customHeight="1">
      <c r="B260" s="19"/>
      <c r="C260" s="90" t="s">
        <v>766</v>
      </c>
      <c r="D260" s="90" t="s">
        <v>83</v>
      </c>
      <c r="E260" s="91" t="s">
        <v>2576</v>
      </c>
      <c r="F260" s="92" t="s">
        <v>2577</v>
      </c>
      <c r="G260" s="93" t="s">
        <v>1067</v>
      </c>
      <c r="H260" s="94">
        <v>10</v>
      </c>
      <c r="I260" s="95"/>
      <c r="J260" s="96">
        <f>ROUND(I260*H260,2)</f>
        <v>0</v>
      </c>
      <c r="K260" s="92" t="s">
        <v>453</v>
      </c>
      <c r="L260" s="19"/>
      <c r="M260" s="97" t="s">
        <v>17</v>
      </c>
      <c r="N260" s="98" t="s">
        <v>35</v>
      </c>
      <c r="P260" s="99">
        <f>O260*H260</f>
        <v>0</v>
      </c>
      <c r="Q260" s="99">
        <v>2.1000000000000001E-4</v>
      </c>
      <c r="R260" s="99">
        <f>Q260*H260</f>
        <v>2.1000000000000003E-3</v>
      </c>
      <c r="S260" s="99">
        <v>0</v>
      </c>
      <c r="T260" s="100">
        <f>S260*H260</f>
        <v>0</v>
      </c>
      <c r="AR260" s="101" t="s">
        <v>155</v>
      </c>
      <c r="AT260" s="101" t="s">
        <v>83</v>
      </c>
      <c r="AU260" s="101" t="s">
        <v>96</v>
      </c>
      <c r="AY260" s="11" t="s">
        <v>79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1" t="s">
        <v>82</v>
      </c>
      <c r="BK260" s="102">
        <f>ROUND(I260*H260,2)</f>
        <v>0</v>
      </c>
      <c r="BL260" s="11" t="s">
        <v>155</v>
      </c>
      <c r="BM260" s="101" t="s">
        <v>2578</v>
      </c>
    </row>
    <row r="261" spans="2:65" s="18" customFormat="1" ht="19.5">
      <c r="B261" s="19"/>
      <c r="D261" s="103" t="s">
        <v>89</v>
      </c>
      <c r="F261" s="104" t="s">
        <v>2579</v>
      </c>
      <c r="I261" s="105"/>
      <c r="L261" s="19"/>
      <c r="M261" s="106"/>
      <c r="T261" s="107"/>
      <c r="AT261" s="11" t="s">
        <v>89</v>
      </c>
      <c r="AU261" s="11" t="s">
        <v>96</v>
      </c>
    </row>
    <row r="262" spans="2:65" s="18" customFormat="1" ht="21.75" customHeight="1">
      <c r="B262" s="19"/>
      <c r="C262" s="90" t="s">
        <v>771</v>
      </c>
      <c r="D262" s="90" t="s">
        <v>83</v>
      </c>
      <c r="E262" s="91" t="s">
        <v>2576</v>
      </c>
      <c r="F262" s="92" t="s">
        <v>2577</v>
      </c>
      <c r="G262" s="93" t="s">
        <v>1067</v>
      </c>
      <c r="H262" s="94">
        <v>24</v>
      </c>
      <c r="I262" s="95"/>
      <c r="J262" s="96">
        <f>ROUND(I262*H262,2)</f>
        <v>0</v>
      </c>
      <c r="K262" s="92" t="s">
        <v>453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2.1000000000000001E-4</v>
      </c>
      <c r="R262" s="99">
        <f>Q262*H262</f>
        <v>5.0400000000000002E-3</v>
      </c>
      <c r="S262" s="99">
        <v>0</v>
      </c>
      <c r="T262" s="100">
        <f>S262*H262</f>
        <v>0</v>
      </c>
      <c r="AR262" s="101" t="s">
        <v>155</v>
      </c>
      <c r="AT262" s="101" t="s">
        <v>83</v>
      </c>
      <c r="AU262" s="101" t="s">
        <v>96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155</v>
      </c>
      <c r="BM262" s="101" t="s">
        <v>2580</v>
      </c>
    </row>
    <row r="263" spans="2:65" s="18" customFormat="1" ht="19.5">
      <c r="B263" s="19"/>
      <c r="D263" s="103" t="s">
        <v>89</v>
      </c>
      <c r="F263" s="104" t="s">
        <v>2579</v>
      </c>
      <c r="I263" s="105"/>
      <c r="L263" s="19"/>
      <c r="M263" s="106"/>
      <c r="T263" s="107"/>
      <c r="AT263" s="11" t="s">
        <v>89</v>
      </c>
      <c r="AU263" s="11" t="s">
        <v>96</v>
      </c>
    </row>
    <row r="264" spans="2:65" s="18" customFormat="1" ht="24.2" customHeight="1">
      <c r="B264" s="19"/>
      <c r="C264" s="90" t="s">
        <v>781</v>
      </c>
      <c r="D264" s="90" t="s">
        <v>83</v>
      </c>
      <c r="E264" s="91" t="s">
        <v>2581</v>
      </c>
      <c r="F264" s="92" t="s">
        <v>2582</v>
      </c>
      <c r="G264" s="93" t="s">
        <v>1067</v>
      </c>
      <c r="H264" s="94">
        <v>6</v>
      </c>
      <c r="I264" s="95"/>
      <c r="J264" s="96">
        <f>ROUND(I264*H264,2)</f>
        <v>0</v>
      </c>
      <c r="K264" s="92" t="s">
        <v>453</v>
      </c>
      <c r="L264" s="19"/>
      <c r="M264" s="97" t="s">
        <v>17</v>
      </c>
      <c r="N264" s="98" t="s">
        <v>35</v>
      </c>
      <c r="P264" s="99">
        <f>O264*H264</f>
        <v>0</v>
      </c>
      <c r="Q264" s="99">
        <v>2.2000000000000001E-4</v>
      </c>
      <c r="R264" s="99">
        <f>Q264*H264</f>
        <v>1.32E-3</v>
      </c>
      <c r="S264" s="99">
        <v>0</v>
      </c>
      <c r="T264" s="100">
        <f>S264*H264</f>
        <v>0</v>
      </c>
      <c r="AR264" s="101" t="s">
        <v>155</v>
      </c>
      <c r="AT264" s="101" t="s">
        <v>83</v>
      </c>
      <c r="AU264" s="101" t="s">
        <v>96</v>
      </c>
      <c r="AY264" s="11" t="s">
        <v>79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1" t="s">
        <v>82</v>
      </c>
      <c r="BK264" s="102">
        <f>ROUND(I264*H264,2)</f>
        <v>0</v>
      </c>
      <c r="BL264" s="11" t="s">
        <v>155</v>
      </c>
      <c r="BM264" s="101" t="s">
        <v>2583</v>
      </c>
    </row>
    <row r="265" spans="2:65" s="18" customFormat="1">
      <c r="B265" s="19"/>
      <c r="D265" s="103" t="s">
        <v>89</v>
      </c>
      <c r="F265" s="104" t="s">
        <v>2584</v>
      </c>
      <c r="I265" s="105"/>
      <c r="L265" s="19"/>
      <c r="M265" s="106"/>
      <c r="T265" s="107"/>
      <c r="AT265" s="11" t="s">
        <v>89</v>
      </c>
      <c r="AU265" s="11" t="s">
        <v>96</v>
      </c>
    </row>
    <row r="266" spans="2:65" s="18" customFormat="1" ht="24.2" customHeight="1">
      <c r="B266" s="19"/>
      <c r="C266" s="90" t="s">
        <v>788</v>
      </c>
      <c r="D266" s="90" t="s">
        <v>83</v>
      </c>
      <c r="E266" s="91" t="s">
        <v>2585</v>
      </c>
      <c r="F266" s="92" t="s">
        <v>2586</v>
      </c>
      <c r="G266" s="93" t="s">
        <v>1067</v>
      </c>
      <c r="H266" s="94">
        <v>5</v>
      </c>
      <c r="I266" s="95"/>
      <c r="J266" s="96">
        <f>ROUND(I266*H266,2)</f>
        <v>0</v>
      </c>
      <c r="K266" s="92" t="s">
        <v>453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6.6E-4</v>
      </c>
      <c r="R266" s="99">
        <f>Q266*H266</f>
        <v>3.3E-3</v>
      </c>
      <c r="S266" s="99">
        <v>0</v>
      </c>
      <c r="T266" s="100">
        <f>S266*H266</f>
        <v>0</v>
      </c>
      <c r="AR266" s="101" t="s">
        <v>155</v>
      </c>
      <c r="AT266" s="101" t="s">
        <v>83</v>
      </c>
      <c r="AU266" s="101" t="s">
        <v>96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2587</v>
      </c>
    </row>
    <row r="267" spans="2:65" s="18" customFormat="1" ht="19.5">
      <c r="B267" s="19"/>
      <c r="D267" s="103" t="s">
        <v>89</v>
      </c>
      <c r="F267" s="104" t="s">
        <v>2588</v>
      </c>
      <c r="I267" s="105"/>
      <c r="L267" s="19"/>
      <c r="M267" s="106"/>
      <c r="T267" s="107"/>
      <c r="AT267" s="11" t="s">
        <v>89</v>
      </c>
      <c r="AU267" s="11" t="s">
        <v>96</v>
      </c>
    </row>
    <row r="268" spans="2:65" s="18" customFormat="1" ht="24.2" customHeight="1">
      <c r="B268" s="19"/>
      <c r="C268" s="90" t="s">
        <v>795</v>
      </c>
      <c r="D268" s="90" t="s">
        <v>83</v>
      </c>
      <c r="E268" s="91" t="s">
        <v>2589</v>
      </c>
      <c r="F268" s="92" t="s">
        <v>2590</v>
      </c>
      <c r="G268" s="93" t="s">
        <v>1067</v>
      </c>
      <c r="H268" s="94">
        <v>2</v>
      </c>
      <c r="I268" s="95"/>
      <c r="J268" s="96">
        <f>ROUND(I268*H268,2)</f>
        <v>0</v>
      </c>
      <c r="K268" s="92" t="s">
        <v>453</v>
      </c>
      <c r="L268" s="19"/>
      <c r="M268" s="97" t="s">
        <v>17</v>
      </c>
      <c r="N268" s="98" t="s">
        <v>35</v>
      </c>
      <c r="P268" s="99">
        <f>O268*H268</f>
        <v>0</v>
      </c>
      <c r="Q268" s="99">
        <v>7.6999999999999996E-4</v>
      </c>
      <c r="R268" s="99">
        <f>Q268*H268</f>
        <v>1.5399999999999999E-3</v>
      </c>
      <c r="S268" s="99">
        <v>0</v>
      </c>
      <c r="T268" s="100">
        <f>S268*H268</f>
        <v>0</v>
      </c>
      <c r="AR268" s="101" t="s">
        <v>155</v>
      </c>
      <c r="AT268" s="101" t="s">
        <v>83</v>
      </c>
      <c r="AU268" s="101" t="s">
        <v>96</v>
      </c>
      <c r="AY268" s="11" t="s">
        <v>79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1" t="s">
        <v>82</v>
      </c>
      <c r="BK268" s="102">
        <f>ROUND(I268*H268,2)</f>
        <v>0</v>
      </c>
      <c r="BL268" s="11" t="s">
        <v>155</v>
      </c>
      <c r="BM268" s="101" t="s">
        <v>2591</v>
      </c>
    </row>
    <row r="269" spans="2:65" s="18" customFormat="1" ht="19.5">
      <c r="B269" s="19"/>
      <c r="D269" s="103" t="s">
        <v>89</v>
      </c>
      <c r="F269" s="104" t="s">
        <v>2592</v>
      </c>
      <c r="I269" s="105"/>
      <c r="L269" s="19"/>
      <c r="M269" s="106"/>
      <c r="T269" s="107"/>
      <c r="AT269" s="11" t="s">
        <v>89</v>
      </c>
      <c r="AU269" s="11" t="s">
        <v>96</v>
      </c>
    </row>
    <row r="270" spans="2:65" s="18" customFormat="1" ht="24.2" customHeight="1">
      <c r="B270" s="19"/>
      <c r="C270" s="90" t="s">
        <v>800</v>
      </c>
      <c r="D270" s="90" t="s">
        <v>83</v>
      </c>
      <c r="E270" s="91" t="s">
        <v>2593</v>
      </c>
      <c r="F270" s="92" t="s">
        <v>2594</v>
      </c>
      <c r="G270" s="93" t="s">
        <v>1067</v>
      </c>
      <c r="H270" s="94">
        <v>5</v>
      </c>
      <c r="I270" s="95"/>
      <c r="J270" s="96">
        <f>ROUND(I270*H270,2)</f>
        <v>0</v>
      </c>
      <c r="K270" s="92" t="s">
        <v>453</v>
      </c>
      <c r="L270" s="19"/>
      <c r="M270" s="97" t="s">
        <v>17</v>
      </c>
      <c r="N270" s="98" t="s">
        <v>35</v>
      </c>
      <c r="P270" s="99">
        <f>O270*H270</f>
        <v>0</v>
      </c>
      <c r="Q270" s="99">
        <v>9.3000000000000005E-4</v>
      </c>
      <c r="R270" s="99">
        <f>Q270*H270</f>
        <v>4.6500000000000005E-3</v>
      </c>
      <c r="S270" s="99">
        <v>0</v>
      </c>
      <c r="T270" s="100">
        <f>S270*H270</f>
        <v>0</v>
      </c>
      <c r="AR270" s="101" t="s">
        <v>155</v>
      </c>
      <c r="AT270" s="101" t="s">
        <v>83</v>
      </c>
      <c r="AU270" s="101" t="s">
        <v>96</v>
      </c>
      <c r="AY270" s="11" t="s">
        <v>79</v>
      </c>
      <c r="BE270" s="102">
        <f>IF(N270="základní",J270,0)</f>
        <v>0</v>
      </c>
      <c r="BF270" s="102">
        <f>IF(N270="snížená",J270,0)</f>
        <v>0</v>
      </c>
      <c r="BG270" s="102">
        <f>IF(N270="zákl. přenesená",J270,0)</f>
        <v>0</v>
      </c>
      <c r="BH270" s="102">
        <f>IF(N270="sníž. přenesená",J270,0)</f>
        <v>0</v>
      </c>
      <c r="BI270" s="102">
        <f>IF(N270="nulová",J270,0)</f>
        <v>0</v>
      </c>
      <c r="BJ270" s="11" t="s">
        <v>82</v>
      </c>
      <c r="BK270" s="102">
        <f>ROUND(I270*H270,2)</f>
        <v>0</v>
      </c>
      <c r="BL270" s="11" t="s">
        <v>155</v>
      </c>
      <c r="BM270" s="101" t="s">
        <v>2595</v>
      </c>
    </row>
    <row r="271" spans="2:65" s="18" customFormat="1" ht="19.5">
      <c r="B271" s="19"/>
      <c r="D271" s="103" t="s">
        <v>89</v>
      </c>
      <c r="F271" s="104" t="s">
        <v>2596</v>
      </c>
      <c r="I271" s="105"/>
      <c r="L271" s="19"/>
      <c r="M271" s="106"/>
      <c r="T271" s="107"/>
      <c r="AT271" s="11" t="s">
        <v>89</v>
      </c>
      <c r="AU271" s="11" t="s">
        <v>96</v>
      </c>
    </row>
    <row r="272" spans="2:65" s="18" customFormat="1" ht="16.5" customHeight="1">
      <c r="B272" s="19"/>
      <c r="C272" s="90" t="s">
        <v>950</v>
      </c>
      <c r="D272" s="199" t="s">
        <v>83</v>
      </c>
      <c r="E272" s="91" t="s">
        <v>2597</v>
      </c>
      <c r="F272" s="92" t="s">
        <v>2598</v>
      </c>
      <c r="G272" s="93" t="s">
        <v>1067</v>
      </c>
      <c r="H272" s="94">
        <v>60</v>
      </c>
      <c r="I272" s="95"/>
      <c r="J272" s="96">
        <f>ROUND(I272*H272,2)</f>
        <v>0</v>
      </c>
      <c r="K272" s="92" t="s">
        <v>17</v>
      </c>
      <c r="L272" s="19"/>
      <c r="M272" s="97" t="s">
        <v>17</v>
      </c>
      <c r="N272" s="98" t="s">
        <v>35</v>
      </c>
      <c r="P272" s="99">
        <f>O272*H272</f>
        <v>0</v>
      </c>
      <c r="Q272" s="99">
        <v>2.0000000000000002E-5</v>
      </c>
      <c r="R272" s="99">
        <f>Q272*H272</f>
        <v>1.2000000000000001E-3</v>
      </c>
      <c r="S272" s="99">
        <v>1.4E-2</v>
      </c>
      <c r="T272" s="100">
        <f>S272*H272</f>
        <v>0.84</v>
      </c>
      <c r="AR272" s="101" t="s">
        <v>155</v>
      </c>
      <c r="AT272" s="101" t="s">
        <v>83</v>
      </c>
      <c r="AU272" s="101" t="s">
        <v>96</v>
      </c>
      <c r="AY272" s="11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1" t="s">
        <v>82</v>
      </c>
      <c r="BK272" s="102">
        <f>ROUND(I272*H272,2)</f>
        <v>0</v>
      </c>
      <c r="BL272" s="11" t="s">
        <v>155</v>
      </c>
      <c r="BM272" s="101" t="s">
        <v>2599</v>
      </c>
    </row>
    <row r="273" spans="2:65" s="18" customFormat="1" ht="29.25">
      <c r="B273" s="19"/>
      <c r="D273" s="103" t="s">
        <v>89</v>
      </c>
      <c r="F273" s="104" t="s">
        <v>2600</v>
      </c>
      <c r="I273" s="105"/>
      <c r="L273" s="19"/>
      <c r="M273" s="106"/>
      <c r="T273" s="107"/>
      <c r="AT273" s="11" t="s">
        <v>89</v>
      </c>
      <c r="AU273" s="11" t="s">
        <v>96</v>
      </c>
    </row>
    <row r="274" spans="2:65" s="18" customFormat="1" ht="58.5">
      <c r="B274" s="19"/>
      <c r="D274" s="103" t="s">
        <v>90</v>
      </c>
      <c r="F274" s="108" t="s">
        <v>2601</v>
      </c>
      <c r="I274" s="105"/>
      <c r="L274" s="19"/>
      <c r="M274" s="106"/>
      <c r="T274" s="107"/>
      <c r="AT274" s="11" t="s">
        <v>90</v>
      </c>
      <c r="AU274" s="11" t="s">
        <v>96</v>
      </c>
    </row>
    <row r="275" spans="2:65" s="77" customFormat="1" ht="25.9" customHeight="1">
      <c r="B275" s="78"/>
      <c r="D275" s="79" t="s">
        <v>74</v>
      </c>
      <c r="E275" s="80" t="s">
        <v>2602</v>
      </c>
      <c r="F275" s="80" t="s">
        <v>2603</v>
      </c>
      <c r="I275" s="81"/>
      <c r="J275" s="82">
        <f>BK275</f>
        <v>0</v>
      </c>
      <c r="L275" s="78"/>
      <c r="M275" s="83"/>
      <c r="P275" s="84">
        <f>SUM(P276:P312)</f>
        <v>0</v>
      </c>
      <c r="R275" s="84">
        <f>SUM(R276:R312)</f>
        <v>0</v>
      </c>
      <c r="T275" s="85">
        <f>SUM(T276:T312)</f>
        <v>0</v>
      </c>
      <c r="AR275" s="79" t="s">
        <v>9</v>
      </c>
      <c r="AT275" s="86" t="s">
        <v>74</v>
      </c>
      <c r="AU275" s="86" t="s">
        <v>78</v>
      </c>
      <c r="AY275" s="79" t="s">
        <v>79</v>
      </c>
      <c r="BK275" s="87">
        <f>SUM(BK276:BK312)</f>
        <v>0</v>
      </c>
    </row>
    <row r="276" spans="2:65" s="18" customFormat="1" ht="16.5" customHeight="1">
      <c r="B276" s="19"/>
      <c r="C276" s="90" t="s">
        <v>805</v>
      </c>
      <c r="D276" s="90" t="s">
        <v>83</v>
      </c>
      <c r="E276" s="91" t="s">
        <v>2604</v>
      </c>
      <c r="F276" s="92" t="s">
        <v>85</v>
      </c>
      <c r="G276" s="93" t="s">
        <v>1067</v>
      </c>
      <c r="H276" s="94">
        <v>1</v>
      </c>
      <c r="I276" s="95"/>
      <c r="J276" s="96">
        <f>ROUND(I276*H276,2)</f>
        <v>0</v>
      </c>
      <c r="K276" s="92" t="s">
        <v>453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155</v>
      </c>
      <c r="AT276" s="101" t="s">
        <v>83</v>
      </c>
      <c r="AU276" s="101" t="s">
        <v>82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155</v>
      </c>
      <c r="BM276" s="101" t="s">
        <v>2605</v>
      </c>
    </row>
    <row r="277" spans="2:65" s="18" customFormat="1">
      <c r="B277" s="19"/>
      <c r="D277" s="103" t="s">
        <v>89</v>
      </c>
      <c r="F277" s="104" t="s">
        <v>85</v>
      </c>
      <c r="I277" s="105"/>
      <c r="L277" s="19"/>
      <c r="M277" s="106"/>
      <c r="T277" s="107"/>
      <c r="AT277" s="11" t="s">
        <v>89</v>
      </c>
      <c r="AU277" s="11" t="s">
        <v>82</v>
      </c>
    </row>
    <row r="278" spans="2:65" s="18" customFormat="1" ht="16.5" customHeight="1">
      <c r="B278" s="19"/>
      <c r="C278" s="90" t="s">
        <v>813</v>
      </c>
      <c r="D278" s="90" t="s">
        <v>83</v>
      </c>
      <c r="E278" s="91" t="s">
        <v>2606</v>
      </c>
      <c r="F278" s="92" t="s">
        <v>2607</v>
      </c>
      <c r="G278" s="93" t="s">
        <v>1067</v>
      </c>
      <c r="H278" s="94">
        <v>1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155</v>
      </c>
      <c r="AT278" s="101" t="s">
        <v>83</v>
      </c>
      <c r="AU278" s="101" t="s">
        <v>82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155</v>
      </c>
      <c r="BM278" s="101" t="s">
        <v>2608</v>
      </c>
    </row>
    <row r="279" spans="2:65" s="18" customFormat="1">
      <c r="B279" s="19"/>
      <c r="D279" s="103" t="s">
        <v>89</v>
      </c>
      <c r="F279" s="104" t="s">
        <v>2607</v>
      </c>
      <c r="I279" s="105"/>
      <c r="L279" s="19"/>
      <c r="M279" s="106"/>
      <c r="T279" s="107"/>
      <c r="AT279" s="11" t="s">
        <v>89</v>
      </c>
      <c r="AU279" s="11" t="s">
        <v>82</v>
      </c>
    </row>
    <row r="280" spans="2:65" s="18" customFormat="1" ht="16.5" customHeight="1">
      <c r="B280" s="19"/>
      <c r="C280" s="90" t="s">
        <v>819</v>
      </c>
      <c r="D280" s="90" t="s">
        <v>83</v>
      </c>
      <c r="E280" s="91" t="s">
        <v>2609</v>
      </c>
      <c r="F280" s="92" t="s">
        <v>2610</v>
      </c>
      <c r="G280" s="93" t="s">
        <v>2611</v>
      </c>
      <c r="H280" s="205"/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82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2612</v>
      </c>
    </row>
    <row r="281" spans="2:65" s="18" customFormat="1">
      <c r="B281" s="19"/>
      <c r="D281" s="103" t="s">
        <v>89</v>
      </c>
      <c r="F281" s="104" t="s">
        <v>2610</v>
      </c>
      <c r="I281" s="105"/>
      <c r="L281" s="19"/>
      <c r="M281" s="106"/>
      <c r="T281" s="107"/>
      <c r="AT281" s="11" t="s">
        <v>89</v>
      </c>
      <c r="AU281" s="11" t="s">
        <v>82</v>
      </c>
    </row>
    <row r="282" spans="2:65" s="18" customFormat="1" ht="21.75" customHeight="1">
      <c r="B282" s="19"/>
      <c r="C282" s="90" t="s">
        <v>826</v>
      </c>
      <c r="D282" s="90" t="s">
        <v>83</v>
      </c>
      <c r="E282" s="91" t="s">
        <v>2613</v>
      </c>
      <c r="F282" s="92" t="s">
        <v>2614</v>
      </c>
      <c r="G282" s="93" t="s">
        <v>2615</v>
      </c>
      <c r="H282" s="94">
        <v>72</v>
      </c>
      <c r="I282" s="95"/>
      <c r="J282" s="96">
        <f>ROUND(I282*H282,2)</f>
        <v>0</v>
      </c>
      <c r="K282" s="92" t="s">
        <v>17</v>
      </c>
      <c r="L282" s="19"/>
      <c r="M282" s="97" t="s">
        <v>17</v>
      </c>
      <c r="N282" s="98" t="s">
        <v>35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155</v>
      </c>
      <c r="AT282" s="101" t="s">
        <v>83</v>
      </c>
      <c r="AU282" s="101" t="s">
        <v>82</v>
      </c>
      <c r="AY282" s="11" t="s">
        <v>79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1" t="s">
        <v>82</v>
      </c>
      <c r="BK282" s="102">
        <f>ROUND(I282*H282,2)</f>
        <v>0</v>
      </c>
      <c r="BL282" s="11" t="s">
        <v>155</v>
      </c>
      <c r="BM282" s="101" t="s">
        <v>2616</v>
      </c>
    </row>
    <row r="283" spans="2:65" s="18" customFormat="1">
      <c r="B283" s="19"/>
      <c r="D283" s="103" t="s">
        <v>89</v>
      </c>
      <c r="F283" s="104" t="s">
        <v>2614</v>
      </c>
      <c r="I283" s="105"/>
      <c r="L283" s="19"/>
      <c r="M283" s="106"/>
      <c r="T283" s="107"/>
      <c r="AT283" s="11" t="s">
        <v>89</v>
      </c>
      <c r="AU283" s="11" t="s">
        <v>82</v>
      </c>
    </row>
    <row r="284" spans="2:65" s="18" customFormat="1" ht="21.75" customHeight="1">
      <c r="B284" s="19"/>
      <c r="C284" s="90" t="s">
        <v>834</v>
      </c>
      <c r="D284" s="90" t="s">
        <v>83</v>
      </c>
      <c r="E284" s="91" t="s">
        <v>2617</v>
      </c>
      <c r="F284" s="92" t="s">
        <v>2618</v>
      </c>
      <c r="G284" s="93" t="s">
        <v>2619</v>
      </c>
      <c r="H284" s="94">
        <v>1</v>
      </c>
      <c r="I284" s="95"/>
      <c r="J284" s="96">
        <f>ROUND(I284*H284,2)</f>
        <v>0</v>
      </c>
      <c r="K284" s="92" t="s">
        <v>17</v>
      </c>
      <c r="L284" s="19"/>
      <c r="M284" s="97" t="s">
        <v>17</v>
      </c>
      <c r="N284" s="98" t="s">
        <v>35</v>
      </c>
      <c r="P284" s="99">
        <f>O284*H284</f>
        <v>0</v>
      </c>
      <c r="Q284" s="99">
        <v>0</v>
      </c>
      <c r="R284" s="99">
        <f>Q284*H284</f>
        <v>0</v>
      </c>
      <c r="S284" s="99">
        <v>0</v>
      </c>
      <c r="T284" s="100">
        <f>S284*H284</f>
        <v>0</v>
      </c>
      <c r="AR284" s="101" t="s">
        <v>155</v>
      </c>
      <c r="AT284" s="101" t="s">
        <v>83</v>
      </c>
      <c r="AU284" s="101" t="s">
        <v>82</v>
      </c>
      <c r="AY284" s="11" t="s">
        <v>79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1" t="s">
        <v>82</v>
      </c>
      <c r="BK284" s="102">
        <f>ROUND(I284*H284,2)</f>
        <v>0</v>
      </c>
      <c r="BL284" s="11" t="s">
        <v>155</v>
      </c>
      <c r="BM284" s="101" t="s">
        <v>2620</v>
      </c>
    </row>
    <row r="285" spans="2:65" s="18" customFormat="1">
      <c r="B285" s="19"/>
      <c r="D285" s="103" t="s">
        <v>89</v>
      </c>
      <c r="F285" s="104" t="s">
        <v>2618</v>
      </c>
      <c r="I285" s="105"/>
      <c r="L285" s="19"/>
      <c r="M285" s="106"/>
      <c r="T285" s="107"/>
      <c r="AT285" s="11" t="s">
        <v>89</v>
      </c>
      <c r="AU285" s="11" t="s">
        <v>82</v>
      </c>
    </row>
    <row r="286" spans="2:65" s="18" customFormat="1" ht="16.5" customHeight="1">
      <c r="B286" s="19"/>
      <c r="C286" s="90" t="s">
        <v>839</v>
      </c>
      <c r="D286" s="201" t="s">
        <v>83</v>
      </c>
      <c r="E286" s="91" t="s">
        <v>2621</v>
      </c>
      <c r="F286" s="92" t="s">
        <v>2622</v>
      </c>
      <c r="G286" s="93" t="s">
        <v>2623</v>
      </c>
      <c r="H286" s="94">
        <v>1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0</v>
      </c>
      <c r="R286" s="99">
        <f>Q286*H286</f>
        <v>0</v>
      </c>
      <c r="S286" s="99">
        <v>0</v>
      </c>
      <c r="T286" s="100">
        <f>S286*H286</f>
        <v>0</v>
      </c>
      <c r="AR286" s="101" t="s">
        <v>155</v>
      </c>
      <c r="AT286" s="101" t="s">
        <v>83</v>
      </c>
      <c r="AU286" s="101" t="s">
        <v>82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2624</v>
      </c>
    </row>
    <row r="287" spans="2:65" s="18" customFormat="1" ht="87.75">
      <c r="B287" s="19"/>
      <c r="D287" s="103" t="s">
        <v>89</v>
      </c>
      <c r="F287" s="104" t="s">
        <v>2625</v>
      </c>
      <c r="I287" s="105"/>
      <c r="L287" s="19"/>
      <c r="M287" s="106"/>
      <c r="T287" s="107"/>
      <c r="AT287" s="11" t="s">
        <v>89</v>
      </c>
      <c r="AU287" s="11" t="s">
        <v>82</v>
      </c>
    </row>
    <row r="288" spans="2:65" s="18" customFormat="1" ht="39">
      <c r="B288" s="19"/>
      <c r="D288" s="103" t="s">
        <v>90</v>
      </c>
      <c r="F288" s="108" t="s">
        <v>2533</v>
      </c>
      <c r="I288" s="105"/>
      <c r="L288" s="19"/>
      <c r="M288" s="106"/>
      <c r="T288" s="107"/>
      <c r="AT288" s="11" t="s">
        <v>90</v>
      </c>
      <c r="AU288" s="11" t="s">
        <v>82</v>
      </c>
    </row>
    <row r="289" spans="2:65" s="18" customFormat="1" ht="16.5" customHeight="1">
      <c r="B289" s="19"/>
      <c r="C289" s="90" t="s">
        <v>843</v>
      </c>
      <c r="D289" s="90" t="s">
        <v>83</v>
      </c>
      <c r="E289" s="91" t="s">
        <v>2626</v>
      </c>
      <c r="F289" s="92" t="s">
        <v>2627</v>
      </c>
      <c r="G289" s="93" t="s">
        <v>2623</v>
      </c>
      <c r="H289" s="94">
        <v>1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155</v>
      </c>
      <c r="AT289" s="101" t="s">
        <v>83</v>
      </c>
      <c r="AU289" s="101" t="s">
        <v>82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155</v>
      </c>
      <c r="BM289" s="101" t="s">
        <v>2628</v>
      </c>
    </row>
    <row r="290" spans="2:65" s="18" customFormat="1">
      <c r="B290" s="19"/>
      <c r="D290" s="103" t="s">
        <v>89</v>
      </c>
      <c r="F290" s="104" t="s">
        <v>2627</v>
      </c>
      <c r="I290" s="105"/>
      <c r="L290" s="19"/>
      <c r="M290" s="106"/>
      <c r="T290" s="107"/>
      <c r="AT290" s="11" t="s">
        <v>89</v>
      </c>
      <c r="AU290" s="11" t="s">
        <v>82</v>
      </c>
    </row>
    <row r="291" spans="2:65" s="18" customFormat="1" ht="16.5" customHeight="1">
      <c r="B291" s="19"/>
      <c r="C291" s="90" t="s">
        <v>848</v>
      </c>
      <c r="D291" s="90" t="s">
        <v>83</v>
      </c>
      <c r="E291" s="91" t="s">
        <v>2629</v>
      </c>
      <c r="F291" s="92" t="s">
        <v>2630</v>
      </c>
      <c r="G291" s="93" t="s">
        <v>2623</v>
      </c>
      <c r="H291" s="94">
        <v>1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82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2631</v>
      </c>
    </row>
    <row r="292" spans="2:65" s="18" customFormat="1">
      <c r="B292" s="19"/>
      <c r="D292" s="103" t="s">
        <v>89</v>
      </c>
      <c r="F292" s="104" t="s">
        <v>2630</v>
      </c>
      <c r="I292" s="105"/>
      <c r="L292" s="19"/>
      <c r="M292" s="106"/>
      <c r="T292" s="107"/>
      <c r="AT292" s="11" t="s">
        <v>89</v>
      </c>
      <c r="AU292" s="11" t="s">
        <v>82</v>
      </c>
    </row>
    <row r="293" spans="2:65" s="18" customFormat="1" ht="37.9" customHeight="1">
      <c r="B293" s="19"/>
      <c r="C293" s="90" t="s">
        <v>853</v>
      </c>
      <c r="D293" s="90" t="s">
        <v>83</v>
      </c>
      <c r="E293" s="91" t="s">
        <v>2632</v>
      </c>
      <c r="F293" s="92" t="s">
        <v>2633</v>
      </c>
      <c r="G293" s="93" t="s">
        <v>2611</v>
      </c>
      <c r="H293" s="205"/>
      <c r="I293" s="95"/>
      <c r="J293" s="96">
        <f>ROUND(I293*H293,2)</f>
        <v>0</v>
      </c>
      <c r="K293" s="92" t="s">
        <v>17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82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2634</v>
      </c>
    </row>
    <row r="294" spans="2:65" s="18" customFormat="1" ht="19.5">
      <c r="B294" s="19"/>
      <c r="D294" s="103" t="s">
        <v>89</v>
      </c>
      <c r="F294" s="104" t="s">
        <v>2633</v>
      </c>
      <c r="I294" s="105"/>
      <c r="L294" s="19"/>
      <c r="M294" s="106"/>
      <c r="T294" s="107"/>
      <c r="AT294" s="11" t="s">
        <v>89</v>
      </c>
      <c r="AU294" s="11" t="s">
        <v>82</v>
      </c>
    </row>
    <row r="295" spans="2:65" s="18" customFormat="1" ht="37.9" customHeight="1">
      <c r="B295" s="19"/>
      <c r="C295" s="90" t="s">
        <v>857</v>
      </c>
      <c r="D295" s="201" t="s">
        <v>83</v>
      </c>
      <c r="E295" s="91" t="s">
        <v>2635</v>
      </c>
      <c r="F295" s="92" t="s">
        <v>2636</v>
      </c>
      <c r="G295" s="93" t="s">
        <v>2623</v>
      </c>
      <c r="H295" s="94">
        <v>1</v>
      </c>
      <c r="I295" s="95"/>
      <c r="J295" s="96">
        <f>ROUND(I295*H295,2)</f>
        <v>0</v>
      </c>
      <c r="K295" s="92" t="s">
        <v>17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155</v>
      </c>
      <c r="AT295" s="101" t="s">
        <v>83</v>
      </c>
      <c r="AU295" s="101" t="s">
        <v>82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2637</v>
      </c>
    </row>
    <row r="296" spans="2:65" s="18" customFormat="1" ht="19.5">
      <c r="B296" s="19"/>
      <c r="D296" s="103" t="s">
        <v>89</v>
      </c>
      <c r="F296" s="104" t="s">
        <v>2636</v>
      </c>
      <c r="I296" s="105"/>
      <c r="L296" s="19"/>
      <c r="M296" s="106"/>
      <c r="T296" s="107"/>
      <c r="AT296" s="11" t="s">
        <v>89</v>
      </c>
      <c r="AU296" s="11" t="s">
        <v>82</v>
      </c>
    </row>
    <row r="297" spans="2:65" s="18" customFormat="1" ht="39">
      <c r="B297" s="19"/>
      <c r="D297" s="103" t="s">
        <v>90</v>
      </c>
      <c r="F297" s="108" t="s">
        <v>2533</v>
      </c>
      <c r="I297" s="105"/>
      <c r="L297" s="19"/>
      <c r="M297" s="106"/>
      <c r="T297" s="107"/>
      <c r="AT297" s="11" t="s">
        <v>90</v>
      </c>
      <c r="AU297" s="11" t="s">
        <v>82</v>
      </c>
    </row>
    <row r="298" spans="2:65" s="18" customFormat="1" ht="16.5" customHeight="1">
      <c r="B298" s="19"/>
      <c r="C298" s="90" t="s">
        <v>862</v>
      </c>
      <c r="D298" s="90" t="s">
        <v>83</v>
      </c>
      <c r="E298" s="91" t="s">
        <v>2638</v>
      </c>
      <c r="F298" s="92" t="s">
        <v>2639</v>
      </c>
      <c r="G298" s="93" t="s">
        <v>1067</v>
      </c>
      <c r="H298" s="94">
        <v>125</v>
      </c>
      <c r="I298" s="95"/>
      <c r="J298" s="96">
        <f>ROUND(I298*H298,2)</f>
        <v>0</v>
      </c>
      <c r="K298" s="92" t="s">
        <v>17</v>
      </c>
      <c r="L298" s="19"/>
      <c r="M298" s="97" t="s">
        <v>17</v>
      </c>
      <c r="N298" s="98" t="s">
        <v>35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155</v>
      </c>
      <c r="AT298" s="101" t="s">
        <v>83</v>
      </c>
      <c r="AU298" s="101" t="s">
        <v>82</v>
      </c>
      <c r="AY298" s="11" t="s">
        <v>79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1" t="s">
        <v>82</v>
      </c>
      <c r="BK298" s="102">
        <f>ROUND(I298*H298,2)</f>
        <v>0</v>
      </c>
      <c r="BL298" s="11" t="s">
        <v>155</v>
      </c>
      <c r="BM298" s="101" t="s">
        <v>2640</v>
      </c>
    </row>
    <row r="299" spans="2:65" s="18" customFormat="1">
      <c r="B299" s="19"/>
      <c r="D299" s="103" t="s">
        <v>89</v>
      </c>
      <c r="F299" s="104" t="s">
        <v>2639</v>
      </c>
      <c r="I299" s="105"/>
      <c r="L299" s="19"/>
      <c r="M299" s="106"/>
      <c r="T299" s="107"/>
      <c r="AT299" s="11" t="s">
        <v>89</v>
      </c>
      <c r="AU299" s="11" t="s">
        <v>82</v>
      </c>
    </row>
    <row r="300" spans="2:65" s="18" customFormat="1" ht="16.5" customHeight="1">
      <c r="B300" s="19"/>
      <c r="C300" s="90" t="s">
        <v>867</v>
      </c>
      <c r="D300" s="90" t="s">
        <v>83</v>
      </c>
      <c r="E300" s="91" t="s">
        <v>2641</v>
      </c>
      <c r="F300" s="92" t="s">
        <v>2642</v>
      </c>
      <c r="G300" s="93" t="s">
        <v>2623</v>
      </c>
      <c r="H300" s="94">
        <v>1</v>
      </c>
      <c r="I300" s="95"/>
      <c r="J300" s="96">
        <f>ROUND(I300*H300,2)</f>
        <v>0</v>
      </c>
      <c r="K300" s="92" t="s">
        <v>17</v>
      </c>
      <c r="L300" s="19"/>
      <c r="M300" s="97" t="s">
        <v>17</v>
      </c>
      <c r="N300" s="98" t="s">
        <v>35</v>
      </c>
      <c r="P300" s="99">
        <f>O300*H300</f>
        <v>0</v>
      </c>
      <c r="Q300" s="99">
        <v>0</v>
      </c>
      <c r="R300" s="99">
        <f>Q300*H300</f>
        <v>0</v>
      </c>
      <c r="S300" s="99">
        <v>0</v>
      </c>
      <c r="T300" s="100">
        <f>S300*H300</f>
        <v>0</v>
      </c>
      <c r="AR300" s="101" t="s">
        <v>155</v>
      </c>
      <c r="AT300" s="101" t="s">
        <v>83</v>
      </c>
      <c r="AU300" s="101" t="s">
        <v>82</v>
      </c>
      <c r="AY300" s="11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1" t="s">
        <v>82</v>
      </c>
      <c r="BK300" s="102">
        <f>ROUND(I300*H300,2)</f>
        <v>0</v>
      </c>
      <c r="BL300" s="11" t="s">
        <v>155</v>
      </c>
      <c r="BM300" s="101" t="s">
        <v>2643</v>
      </c>
    </row>
    <row r="301" spans="2:65" s="18" customFormat="1">
      <c r="B301" s="19"/>
      <c r="D301" s="103" t="s">
        <v>89</v>
      </c>
      <c r="F301" s="104" t="s">
        <v>2642</v>
      </c>
      <c r="I301" s="105"/>
      <c r="L301" s="19"/>
      <c r="M301" s="106"/>
      <c r="T301" s="107"/>
      <c r="AT301" s="11" t="s">
        <v>89</v>
      </c>
      <c r="AU301" s="11" t="s">
        <v>82</v>
      </c>
    </row>
    <row r="302" spans="2:65" s="18" customFormat="1" ht="16.5" customHeight="1">
      <c r="B302" s="19"/>
      <c r="C302" s="90" t="s">
        <v>873</v>
      </c>
      <c r="D302" s="90" t="s">
        <v>83</v>
      </c>
      <c r="E302" s="91" t="s">
        <v>2644</v>
      </c>
      <c r="F302" s="92" t="s">
        <v>2645</v>
      </c>
      <c r="G302" s="93" t="s">
        <v>2623</v>
      </c>
      <c r="H302" s="94">
        <v>1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155</v>
      </c>
      <c r="AT302" s="101" t="s">
        <v>83</v>
      </c>
      <c r="AU302" s="101" t="s">
        <v>82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155</v>
      </c>
      <c r="BM302" s="101" t="s">
        <v>2646</v>
      </c>
    </row>
    <row r="303" spans="2:65" s="18" customFormat="1">
      <c r="B303" s="19"/>
      <c r="D303" s="103" t="s">
        <v>89</v>
      </c>
      <c r="F303" s="104" t="s">
        <v>2645</v>
      </c>
      <c r="I303" s="105"/>
      <c r="L303" s="19"/>
      <c r="M303" s="106"/>
      <c r="T303" s="107"/>
      <c r="AT303" s="11" t="s">
        <v>89</v>
      </c>
      <c r="AU303" s="11" t="s">
        <v>82</v>
      </c>
    </row>
    <row r="304" spans="2:65" s="18" customFormat="1" ht="16.5" customHeight="1">
      <c r="B304" s="19"/>
      <c r="C304" s="90" t="s">
        <v>955</v>
      </c>
      <c r="D304" s="199" t="s">
        <v>83</v>
      </c>
      <c r="E304" s="91" t="s">
        <v>2647</v>
      </c>
      <c r="F304" s="92" t="s">
        <v>2648</v>
      </c>
      <c r="G304" s="93" t="s">
        <v>2623</v>
      </c>
      <c r="H304" s="94">
        <v>1</v>
      </c>
      <c r="I304" s="95"/>
      <c r="J304" s="96">
        <f>ROUND(I304*H304,2)</f>
        <v>0</v>
      </c>
      <c r="K304" s="92" t="s">
        <v>17</v>
      </c>
      <c r="L304" s="19"/>
      <c r="M304" s="97" t="s">
        <v>17</v>
      </c>
      <c r="N304" s="98" t="s">
        <v>35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155</v>
      </c>
      <c r="AT304" s="101" t="s">
        <v>83</v>
      </c>
      <c r="AU304" s="101" t="s">
        <v>82</v>
      </c>
      <c r="AY304" s="11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1" t="s">
        <v>82</v>
      </c>
      <c r="BK304" s="102">
        <f>ROUND(I304*H304,2)</f>
        <v>0</v>
      </c>
      <c r="BL304" s="11" t="s">
        <v>155</v>
      </c>
      <c r="BM304" s="101" t="s">
        <v>2649</v>
      </c>
    </row>
    <row r="305" spans="2:65" s="18" customFormat="1">
      <c r="B305" s="19"/>
      <c r="D305" s="103" t="s">
        <v>89</v>
      </c>
      <c r="F305" s="104" t="s">
        <v>2648</v>
      </c>
      <c r="I305" s="105"/>
      <c r="L305" s="19"/>
      <c r="M305" s="106"/>
      <c r="T305" s="107"/>
      <c r="AT305" s="11" t="s">
        <v>89</v>
      </c>
      <c r="AU305" s="11" t="s">
        <v>82</v>
      </c>
    </row>
    <row r="306" spans="2:65" s="18" customFormat="1" ht="58.5">
      <c r="B306" s="19"/>
      <c r="D306" s="103" t="s">
        <v>90</v>
      </c>
      <c r="F306" s="108" t="s">
        <v>2650</v>
      </c>
      <c r="I306" s="105"/>
      <c r="L306" s="19"/>
      <c r="M306" s="106"/>
      <c r="T306" s="107"/>
      <c r="AT306" s="11" t="s">
        <v>90</v>
      </c>
      <c r="AU306" s="11" t="s">
        <v>82</v>
      </c>
    </row>
    <row r="307" spans="2:65" s="18" customFormat="1" ht="24.2" customHeight="1">
      <c r="B307" s="19"/>
      <c r="C307" s="90" t="s">
        <v>963</v>
      </c>
      <c r="D307" s="199" t="s">
        <v>83</v>
      </c>
      <c r="E307" s="91" t="s">
        <v>2651</v>
      </c>
      <c r="F307" s="92" t="s">
        <v>2652</v>
      </c>
      <c r="G307" s="93" t="s">
        <v>2623</v>
      </c>
      <c r="H307" s="94">
        <v>1</v>
      </c>
      <c r="I307" s="95"/>
      <c r="J307" s="96">
        <f>ROUND(I307*H307,2)</f>
        <v>0</v>
      </c>
      <c r="K307" s="92" t="s">
        <v>17</v>
      </c>
      <c r="L307" s="19"/>
      <c r="M307" s="97" t="s">
        <v>17</v>
      </c>
      <c r="N307" s="98" t="s">
        <v>35</v>
      </c>
      <c r="P307" s="99">
        <f>O307*H307</f>
        <v>0</v>
      </c>
      <c r="Q307" s="99">
        <v>0</v>
      </c>
      <c r="R307" s="99">
        <f>Q307*H307</f>
        <v>0</v>
      </c>
      <c r="S307" s="99">
        <v>0</v>
      </c>
      <c r="T307" s="100">
        <f>S307*H307</f>
        <v>0</v>
      </c>
      <c r="AR307" s="101" t="s">
        <v>155</v>
      </c>
      <c r="AT307" s="101" t="s">
        <v>83</v>
      </c>
      <c r="AU307" s="101" t="s">
        <v>82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2653</v>
      </c>
    </row>
    <row r="308" spans="2:65" s="18" customFormat="1" ht="19.5">
      <c r="B308" s="19"/>
      <c r="D308" s="103" t="s">
        <v>89</v>
      </c>
      <c r="F308" s="104" t="s">
        <v>2654</v>
      </c>
      <c r="I308" s="105"/>
      <c r="L308" s="19"/>
      <c r="M308" s="106"/>
      <c r="T308" s="107"/>
      <c r="AT308" s="11" t="s">
        <v>89</v>
      </c>
      <c r="AU308" s="11" t="s">
        <v>82</v>
      </c>
    </row>
    <row r="309" spans="2:65" s="18" customFormat="1" ht="48.75">
      <c r="B309" s="19"/>
      <c r="D309" s="103" t="s">
        <v>90</v>
      </c>
      <c r="F309" s="108" t="s">
        <v>2655</v>
      </c>
      <c r="I309" s="105"/>
      <c r="L309" s="19"/>
      <c r="M309" s="106"/>
      <c r="T309" s="107"/>
      <c r="AT309" s="11" t="s">
        <v>90</v>
      </c>
      <c r="AU309" s="11" t="s">
        <v>82</v>
      </c>
    </row>
    <row r="310" spans="2:65" s="18" customFormat="1" ht="44.25" customHeight="1">
      <c r="B310" s="19"/>
      <c r="C310" s="90" t="s">
        <v>968</v>
      </c>
      <c r="D310" s="199" t="s">
        <v>83</v>
      </c>
      <c r="E310" s="91" t="s">
        <v>2656</v>
      </c>
      <c r="F310" s="92" t="s">
        <v>2657</v>
      </c>
      <c r="G310" s="93" t="s">
        <v>2611</v>
      </c>
      <c r="H310" s="205"/>
      <c r="I310" s="95"/>
      <c r="J310" s="96">
        <f>ROUND(I310*H310,2)</f>
        <v>0</v>
      </c>
      <c r="K310" s="92" t="s">
        <v>17</v>
      </c>
      <c r="L310" s="19"/>
      <c r="M310" s="97" t="s">
        <v>17</v>
      </c>
      <c r="N310" s="98" t="s">
        <v>35</v>
      </c>
      <c r="P310" s="99">
        <f>O310*H310</f>
        <v>0</v>
      </c>
      <c r="Q310" s="99">
        <v>0</v>
      </c>
      <c r="R310" s="99">
        <f>Q310*H310</f>
        <v>0</v>
      </c>
      <c r="S310" s="99">
        <v>0</v>
      </c>
      <c r="T310" s="100">
        <f>S310*H310</f>
        <v>0</v>
      </c>
      <c r="AR310" s="101" t="s">
        <v>155</v>
      </c>
      <c r="AT310" s="101" t="s">
        <v>83</v>
      </c>
      <c r="AU310" s="101" t="s">
        <v>82</v>
      </c>
      <c r="AY310" s="11" t="s">
        <v>79</v>
      </c>
      <c r="BE310" s="102">
        <f>IF(N310="základní",J310,0)</f>
        <v>0</v>
      </c>
      <c r="BF310" s="102">
        <f>IF(N310="snížená",J310,0)</f>
        <v>0</v>
      </c>
      <c r="BG310" s="102">
        <f>IF(N310="zákl. přenesená",J310,0)</f>
        <v>0</v>
      </c>
      <c r="BH310" s="102">
        <f>IF(N310="sníž. přenesená",J310,0)</f>
        <v>0</v>
      </c>
      <c r="BI310" s="102">
        <f>IF(N310="nulová",J310,0)</f>
        <v>0</v>
      </c>
      <c r="BJ310" s="11" t="s">
        <v>82</v>
      </c>
      <c r="BK310" s="102">
        <f>ROUND(I310*H310,2)</f>
        <v>0</v>
      </c>
      <c r="BL310" s="11" t="s">
        <v>155</v>
      </c>
      <c r="BM310" s="101" t="s">
        <v>2658</v>
      </c>
    </row>
    <row r="311" spans="2:65" s="18" customFormat="1" ht="29.25">
      <c r="B311" s="19"/>
      <c r="D311" s="103" t="s">
        <v>89</v>
      </c>
      <c r="F311" s="104" t="s">
        <v>2657</v>
      </c>
      <c r="I311" s="105"/>
      <c r="L311" s="19"/>
      <c r="M311" s="106"/>
      <c r="T311" s="107"/>
      <c r="AT311" s="11" t="s">
        <v>89</v>
      </c>
      <c r="AU311" s="11" t="s">
        <v>82</v>
      </c>
    </row>
    <row r="312" spans="2:65" s="18" customFormat="1" ht="48.75">
      <c r="B312" s="19"/>
      <c r="D312" s="103" t="s">
        <v>90</v>
      </c>
      <c r="F312" s="108" t="s">
        <v>2655</v>
      </c>
      <c r="I312" s="105"/>
      <c r="L312" s="19"/>
      <c r="M312" s="110"/>
      <c r="N312" s="111"/>
      <c r="O312" s="111"/>
      <c r="P312" s="111"/>
      <c r="Q312" s="111"/>
      <c r="R312" s="111"/>
      <c r="S312" s="111"/>
      <c r="T312" s="112"/>
      <c r="AT312" s="11" t="s">
        <v>90</v>
      </c>
      <c r="AU312" s="11" t="s">
        <v>82</v>
      </c>
    </row>
    <row r="313" spans="2:65" s="18" customFormat="1" ht="6.95" customHeight="1">
      <c r="B313" s="46"/>
      <c r="C313" s="47"/>
      <c r="D313" s="47"/>
      <c r="E313" s="47"/>
      <c r="F313" s="47"/>
      <c r="G313" s="47"/>
      <c r="H313" s="47"/>
      <c r="I313" s="47"/>
      <c r="J313" s="47"/>
      <c r="K313" s="47"/>
      <c r="L313" s="19"/>
    </row>
  </sheetData>
  <sheetProtection algorithmName="SHA-512" hashValue="FPqWtQ7LcGDGENhBwJtK8nIkm7jAh96Kwzn/TGsLfBumaeEQfPLQupZ187Iwayk3Mh7Mm+3uTetvtToOuqIcfQ==" saltValue="TDyBEwMLjXvL36RsC2sZhz9B72xYAwRsVbi73lcFuWLMuERUhAEwBoARyBQCV08eXQhufduhOEZnV1EL/AT8CA==" spinCount="100000" sheet="1" objects="1" scenarios="1" formatColumns="0" formatRows="0" autoFilter="0"/>
  <autoFilter ref="C124:K312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DE8-73BE-40E4-ACEB-6D9A722CF91E}">
  <sheetPr>
    <pageSetUpPr fitToPage="1"/>
  </sheetPr>
  <dimension ref="B2:BM41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228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2659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ROUND((SUM(BE125:BE416)),  2)</f>
        <v>0</v>
      </c>
      <c r="I33" s="32">
        <v>0.21</v>
      </c>
      <c r="J33" s="31">
        <f>ROUND(((SUM(BE125:BE416))*I33),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ROUND((SUM(BF125:BF416)),  2)</f>
        <v>0</v>
      </c>
      <c r="I34" s="32">
        <v>0.12</v>
      </c>
      <c r="J34" s="31">
        <f>ROUND(((SUM(BF125:BF416))*I34),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ROUND((SUM(BG125:BG416)),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ROUND((SUM(BH125:BH416)),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ROUND((SUM(BI125:BI416)),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D.1.4.C - Vzduchotechnika a chlazení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424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2660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4.85" customHeight="1">
      <c r="B99" s="59"/>
      <c r="D99" s="60" t="s">
        <v>2661</v>
      </c>
      <c r="E99" s="61"/>
      <c r="F99" s="61"/>
      <c r="G99" s="61"/>
      <c r="H99" s="61"/>
      <c r="I99" s="61"/>
      <c r="J99" s="62">
        <f>J128</f>
        <v>0</v>
      </c>
      <c r="L99" s="59"/>
    </row>
    <row r="100" spans="2:12" s="58" customFormat="1" ht="14.85" customHeight="1">
      <c r="B100" s="59"/>
      <c r="D100" s="60" t="s">
        <v>2662</v>
      </c>
      <c r="E100" s="61"/>
      <c r="F100" s="61"/>
      <c r="G100" s="61"/>
      <c r="H100" s="61"/>
      <c r="I100" s="61"/>
      <c r="J100" s="62">
        <f>J219</f>
        <v>0</v>
      </c>
      <c r="L100" s="59"/>
    </row>
    <row r="101" spans="2:12" s="58" customFormat="1" ht="14.85" customHeight="1">
      <c r="B101" s="59"/>
      <c r="D101" s="60" t="s">
        <v>2663</v>
      </c>
      <c r="E101" s="61"/>
      <c r="F101" s="61"/>
      <c r="G101" s="61"/>
      <c r="H101" s="61"/>
      <c r="I101" s="61"/>
      <c r="J101" s="62">
        <f>J230</f>
        <v>0</v>
      </c>
      <c r="L101" s="59"/>
    </row>
    <row r="102" spans="2:12" s="58" customFormat="1" ht="14.85" customHeight="1">
      <c r="B102" s="59"/>
      <c r="D102" s="60" t="s">
        <v>2664</v>
      </c>
      <c r="E102" s="61"/>
      <c r="F102" s="61"/>
      <c r="G102" s="61"/>
      <c r="H102" s="61"/>
      <c r="I102" s="61"/>
      <c r="J102" s="62">
        <f>J311</f>
        <v>0</v>
      </c>
      <c r="L102" s="59"/>
    </row>
    <row r="103" spans="2:12" s="58" customFormat="1" ht="14.85" customHeight="1">
      <c r="B103" s="59"/>
      <c r="D103" s="60" t="s">
        <v>2665</v>
      </c>
      <c r="E103" s="61"/>
      <c r="F103" s="61"/>
      <c r="G103" s="61"/>
      <c r="H103" s="61"/>
      <c r="I103" s="61"/>
      <c r="J103" s="62">
        <f>J340</f>
        <v>0</v>
      </c>
      <c r="L103" s="59"/>
    </row>
    <row r="104" spans="2:12" s="58" customFormat="1" ht="14.85" customHeight="1">
      <c r="B104" s="59"/>
      <c r="D104" s="60" t="s">
        <v>2666</v>
      </c>
      <c r="E104" s="61"/>
      <c r="F104" s="61"/>
      <c r="G104" s="61"/>
      <c r="H104" s="61"/>
      <c r="I104" s="61"/>
      <c r="J104" s="62">
        <f>J369</f>
        <v>0</v>
      </c>
      <c r="L104" s="59"/>
    </row>
    <row r="105" spans="2:12" s="58" customFormat="1" ht="19.899999999999999" customHeight="1">
      <c r="B105" s="59"/>
      <c r="D105" s="60" t="s">
        <v>2667</v>
      </c>
      <c r="E105" s="61"/>
      <c r="F105" s="61"/>
      <c r="G105" s="61"/>
      <c r="H105" s="61"/>
      <c r="I105" s="61"/>
      <c r="J105" s="62">
        <f>J388</f>
        <v>0</v>
      </c>
      <c r="L105" s="59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3" s="18" customFormat="1" ht="6.95" customHeight="1">
      <c r="B113" s="19"/>
      <c r="L113" s="19"/>
    </row>
    <row r="114" spans="2:63" s="18" customFormat="1" ht="12" customHeight="1">
      <c r="B114" s="19"/>
      <c r="C114" s="17" t="s">
        <v>13</v>
      </c>
      <c r="L114" s="19"/>
    </row>
    <row r="115" spans="2:63" s="18" customFormat="1" ht="16.5" customHeight="1">
      <c r="B115" s="19"/>
      <c r="E115" s="273" t="str">
        <f>E7</f>
        <v>Přestavba objektu č. 5 na kolej - INV (Revize č.03)</v>
      </c>
      <c r="F115" s="274"/>
      <c r="G115" s="274"/>
      <c r="H115" s="274"/>
      <c r="L115" s="19"/>
    </row>
    <row r="116" spans="2:63" s="18" customFormat="1" ht="12" customHeight="1">
      <c r="B116" s="19"/>
      <c r="C116" s="17" t="s">
        <v>14</v>
      </c>
      <c r="L116" s="19"/>
    </row>
    <row r="117" spans="2:63" s="18" customFormat="1" ht="16.5" customHeight="1">
      <c r="B117" s="19"/>
      <c r="E117" s="258" t="str">
        <f>E9</f>
        <v>D.1.4.C - Vzduchotechnika a chlazení</v>
      </c>
      <c r="F117" s="272"/>
      <c r="G117" s="272"/>
      <c r="H117" s="272"/>
      <c r="L117" s="19"/>
    </row>
    <row r="118" spans="2:63" s="18" customFormat="1" ht="6.95" customHeight="1">
      <c r="B118" s="19"/>
      <c r="L118" s="19"/>
    </row>
    <row r="119" spans="2:63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3" s="18" customFormat="1" ht="6.95" customHeight="1">
      <c r="B120" s="19"/>
      <c r="L120" s="19"/>
    </row>
    <row r="121" spans="2:63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>Digitronic CZ s.r.o.</v>
      </c>
      <c r="L121" s="19"/>
    </row>
    <row r="122" spans="2:63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3" s="18" customFormat="1" ht="10.35" customHeight="1">
      <c r="B123" s="19"/>
      <c r="L123" s="19"/>
    </row>
    <row r="124" spans="2:63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3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</f>
        <v>0</v>
      </c>
      <c r="Q125" s="26"/>
      <c r="R125" s="74">
        <f>R126</f>
        <v>3.4489796000000004</v>
      </c>
      <c r="S125" s="26"/>
      <c r="T125" s="75">
        <f>T126</f>
        <v>1.5356399999999999</v>
      </c>
      <c r="AT125" s="11" t="s">
        <v>74</v>
      </c>
      <c r="AU125" s="11" t="s">
        <v>53</v>
      </c>
      <c r="BK125" s="76">
        <f>BK126</f>
        <v>0</v>
      </c>
    </row>
    <row r="126" spans="2:63" s="77" customFormat="1" ht="25.9" customHeight="1">
      <c r="B126" s="78"/>
      <c r="D126" s="79" t="s">
        <v>74</v>
      </c>
      <c r="E126" s="80" t="s">
        <v>1428</v>
      </c>
      <c r="F126" s="80" t="s">
        <v>1429</v>
      </c>
      <c r="I126" s="81"/>
      <c r="J126" s="82">
        <f>BK126</f>
        <v>0</v>
      </c>
      <c r="L126" s="78"/>
      <c r="M126" s="83"/>
      <c r="P126" s="84">
        <f>P127+P388</f>
        <v>0</v>
      </c>
      <c r="R126" s="84">
        <f>R127+R388</f>
        <v>3.4489796000000004</v>
      </c>
      <c r="T126" s="85">
        <f>T127+T388</f>
        <v>1.5356399999999999</v>
      </c>
      <c r="AR126" s="79" t="s">
        <v>103</v>
      </c>
      <c r="AT126" s="86" t="s">
        <v>74</v>
      </c>
      <c r="AU126" s="86" t="s">
        <v>78</v>
      </c>
      <c r="AY126" s="79" t="s">
        <v>79</v>
      </c>
      <c r="BK126" s="87">
        <f>BK127+BK388</f>
        <v>0</v>
      </c>
    </row>
    <row r="127" spans="2:63" s="77" customFormat="1" ht="22.9" customHeight="1">
      <c r="B127" s="78"/>
      <c r="D127" s="79" t="s">
        <v>74</v>
      </c>
      <c r="E127" s="88" t="s">
        <v>2668</v>
      </c>
      <c r="F127" s="88" t="s">
        <v>2669</v>
      </c>
      <c r="I127" s="81"/>
      <c r="J127" s="89">
        <f>BK127</f>
        <v>0</v>
      </c>
      <c r="L127" s="78"/>
      <c r="M127" s="83"/>
      <c r="P127" s="84">
        <f>P128+P219+P230+P311+P340+P369</f>
        <v>0</v>
      </c>
      <c r="R127" s="84">
        <f>R128+R219+R230+R311+R340+R369</f>
        <v>3.4311740000000004</v>
      </c>
      <c r="T127" s="85">
        <f>T128+T219+T230+T311+T340+T369</f>
        <v>0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BK128+BK219+BK230+BK311+BK340+BK369</f>
        <v>0</v>
      </c>
    </row>
    <row r="128" spans="2:63" s="77" customFormat="1" ht="20.85" customHeight="1">
      <c r="B128" s="78"/>
      <c r="D128" s="79" t="s">
        <v>74</v>
      </c>
      <c r="E128" s="88" t="s">
        <v>2670</v>
      </c>
      <c r="F128" s="88" t="s">
        <v>2671</v>
      </c>
      <c r="I128" s="81"/>
      <c r="J128" s="89">
        <f>BK128</f>
        <v>0</v>
      </c>
      <c r="L128" s="78"/>
      <c r="M128" s="83"/>
      <c r="P128" s="84">
        <f>SUM(P129:P218)</f>
        <v>0</v>
      </c>
      <c r="R128" s="84">
        <f>SUM(R129:R218)</f>
        <v>2.2376</v>
      </c>
      <c r="T128" s="85">
        <f>SUM(T129:T218)</f>
        <v>0</v>
      </c>
      <c r="AR128" s="79" t="s">
        <v>9</v>
      </c>
      <c r="AT128" s="86" t="s">
        <v>74</v>
      </c>
      <c r="AU128" s="86" t="s">
        <v>9</v>
      </c>
      <c r="AY128" s="79" t="s">
        <v>79</v>
      </c>
      <c r="BK128" s="87">
        <f>SUM(BK129:BK218)</f>
        <v>0</v>
      </c>
    </row>
    <row r="129" spans="2:65" s="18" customFormat="1" ht="24.2" customHeight="1">
      <c r="B129" s="19"/>
      <c r="C129" s="90" t="s">
        <v>82</v>
      </c>
      <c r="D129" s="90" t="s">
        <v>83</v>
      </c>
      <c r="E129" s="91" t="s">
        <v>2672</v>
      </c>
      <c r="F129" s="92" t="s">
        <v>2673</v>
      </c>
      <c r="G129" s="93" t="s">
        <v>1067</v>
      </c>
      <c r="H129" s="94">
        <v>3</v>
      </c>
      <c r="I129" s="95"/>
      <c r="J129" s="96">
        <f>ROUND(I129*H129,2)</f>
        <v>0</v>
      </c>
      <c r="K129" s="92" t="s">
        <v>453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155</v>
      </c>
      <c r="AT129" s="101" t="s">
        <v>83</v>
      </c>
      <c r="AU129" s="101" t="s">
        <v>96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155</v>
      </c>
      <c r="BM129" s="101" t="s">
        <v>2674</v>
      </c>
    </row>
    <row r="130" spans="2:65" s="18" customFormat="1" ht="19.5">
      <c r="B130" s="19"/>
      <c r="D130" s="103" t="s">
        <v>89</v>
      </c>
      <c r="F130" s="104" t="s">
        <v>2675</v>
      </c>
      <c r="I130" s="105"/>
      <c r="L130" s="19"/>
      <c r="M130" s="106"/>
      <c r="T130" s="107"/>
      <c r="AT130" s="11" t="s">
        <v>89</v>
      </c>
      <c r="AU130" s="11" t="s">
        <v>96</v>
      </c>
    </row>
    <row r="131" spans="2:65" s="18" customFormat="1" ht="37.9" customHeight="1">
      <c r="B131" s="19"/>
      <c r="C131" s="189" t="s">
        <v>9</v>
      </c>
      <c r="D131" s="189" t="s">
        <v>684</v>
      </c>
      <c r="E131" s="190" t="s">
        <v>2676</v>
      </c>
      <c r="F131" s="191" t="s">
        <v>2677</v>
      </c>
      <c r="G131" s="192" t="s">
        <v>1067</v>
      </c>
      <c r="H131" s="193">
        <v>2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4.8999999999999998E-3</v>
      </c>
      <c r="R131" s="99">
        <f>Q131*H131</f>
        <v>9.7999999999999997E-3</v>
      </c>
      <c r="S131" s="99">
        <v>0</v>
      </c>
      <c r="T131" s="100">
        <f>S131*H131</f>
        <v>0</v>
      </c>
      <c r="AR131" s="101" t="s">
        <v>1333</v>
      </c>
      <c r="AT131" s="101" t="s">
        <v>684</v>
      </c>
      <c r="AU131" s="101" t="s">
        <v>96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1333</v>
      </c>
      <c r="BM131" s="101" t="s">
        <v>2678</v>
      </c>
    </row>
    <row r="132" spans="2:65" s="18" customFormat="1" ht="19.5">
      <c r="B132" s="19"/>
      <c r="D132" s="103" t="s">
        <v>89</v>
      </c>
      <c r="F132" s="104" t="s">
        <v>2679</v>
      </c>
      <c r="I132" s="105"/>
      <c r="L132" s="19"/>
      <c r="M132" s="106"/>
      <c r="T132" s="107"/>
      <c r="AT132" s="11" t="s">
        <v>89</v>
      </c>
      <c r="AU132" s="11" t="s">
        <v>96</v>
      </c>
    </row>
    <row r="133" spans="2:65" s="18" customFormat="1" ht="37.9" customHeight="1">
      <c r="B133" s="19"/>
      <c r="C133" s="189" t="s">
        <v>96</v>
      </c>
      <c r="D133" s="189" t="s">
        <v>684</v>
      </c>
      <c r="E133" s="190" t="s">
        <v>2680</v>
      </c>
      <c r="F133" s="191" t="s">
        <v>2681</v>
      </c>
      <c r="G133" s="192" t="s">
        <v>1067</v>
      </c>
      <c r="H133" s="193">
        <v>1</v>
      </c>
      <c r="I133" s="194"/>
      <c r="J133" s="195">
        <f>ROUND(I133*H133,2)</f>
        <v>0</v>
      </c>
      <c r="K133" s="191" t="s">
        <v>17</v>
      </c>
      <c r="L133" s="196"/>
      <c r="M133" s="197" t="s">
        <v>17</v>
      </c>
      <c r="N133" s="198" t="s">
        <v>35</v>
      </c>
      <c r="P133" s="99">
        <f>O133*H133</f>
        <v>0</v>
      </c>
      <c r="Q133" s="99">
        <v>2E-3</v>
      </c>
      <c r="R133" s="99">
        <f>Q133*H133</f>
        <v>2E-3</v>
      </c>
      <c r="S133" s="99">
        <v>0</v>
      </c>
      <c r="T133" s="100">
        <f>S133*H133</f>
        <v>0</v>
      </c>
      <c r="AR133" s="101" t="s">
        <v>1333</v>
      </c>
      <c r="AT133" s="101" t="s">
        <v>684</v>
      </c>
      <c r="AU133" s="101" t="s">
        <v>96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1333</v>
      </c>
      <c r="BM133" s="101" t="s">
        <v>2682</v>
      </c>
    </row>
    <row r="134" spans="2:65" s="18" customFormat="1" ht="19.5">
      <c r="B134" s="19"/>
      <c r="D134" s="103" t="s">
        <v>89</v>
      </c>
      <c r="F134" s="104" t="s">
        <v>2683</v>
      </c>
      <c r="I134" s="105"/>
      <c r="L134" s="19"/>
      <c r="M134" s="106"/>
      <c r="T134" s="107"/>
      <c r="AT134" s="11" t="s">
        <v>89</v>
      </c>
      <c r="AU134" s="11" t="s">
        <v>96</v>
      </c>
    </row>
    <row r="135" spans="2:65" s="18" customFormat="1" ht="24.2" customHeight="1">
      <c r="B135" s="19"/>
      <c r="C135" s="90" t="s">
        <v>103</v>
      </c>
      <c r="D135" s="90" t="s">
        <v>83</v>
      </c>
      <c r="E135" s="91" t="s">
        <v>2684</v>
      </c>
      <c r="F135" s="92" t="s">
        <v>2685</v>
      </c>
      <c r="G135" s="93" t="s">
        <v>1067</v>
      </c>
      <c r="H135" s="94">
        <v>3</v>
      </c>
      <c r="I135" s="95"/>
      <c r="J135" s="96">
        <f>ROUND(I135*H135,2)</f>
        <v>0</v>
      </c>
      <c r="K135" s="92" t="s">
        <v>453</v>
      </c>
      <c r="L135" s="19"/>
      <c r="M135" s="97" t="s">
        <v>17</v>
      </c>
      <c r="N135" s="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155</v>
      </c>
      <c r="AT135" s="101" t="s">
        <v>83</v>
      </c>
      <c r="AU135" s="101" t="s">
        <v>96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155</v>
      </c>
      <c r="BM135" s="101" t="s">
        <v>2686</v>
      </c>
    </row>
    <row r="136" spans="2:65" s="18" customFormat="1" ht="19.5">
      <c r="B136" s="19"/>
      <c r="D136" s="103" t="s">
        <v>89</v>
      </c>
      <c r="F136" s="104" t="s">
        <v>2687</v>
      </c>
      <c r="I136" s="105"/>
      <c r="L136" s="19"/>
      <c r="M136" s="106"/>
      <c r="T136" s="107"/>
      <c r="AT136" s="11" t="s">
        <v>89</v>
      </c>
      <c r="AU136" s="11" t="s">
        <v>96</v>
      </c>
    </row>
    <row r="137" spans="2:65" s="18" customFormat="1" ht="37.9" customHeight="1">
      <c r="B137" s="19"/>
      <c r="C137" s="189" t="s">
        <v>77</v>
      </c>
      <c r="D137" s="189" t="s">
        <v>684</v>
      </c>
      <c r="E137" s="190" t="s">
        <v>2688</v>
      </c>
      <c r="F137" s="191" t="s">
        <v>2689</v>
      </c>
      <c r="G137" s="192" t="s">
        <v>1067</v>
      </c>
      <c r="H137" s="193">
        <v>3</v>
      </c>
      <c r="I137" s="194"/>
      <c r="J137" s="195">
        <f>ROUND(I137*H137,2)</f>
        <v>0</v>
      </c>
      <c r="K137" s="191" t="s">
        <v>17</v>
      </c>
      <c r="L137" s="196"/>
      <c r="M137" s="197" t="s">
        <v>17</v>
      </c>
      <c r="N137" s="198" t="s">
        <v>35</v>
      </c>
      <c r="P137" s="99">
        <f>O137*H137</f>
        <v>0</v>
      </c>
      <c r="Q137" s="99">
        <v>1.4E-2</v>
      </c>
      <c r="R137" s="99">
        <f>Q137*H137</f>
        <v>4.2000000000000003E-2</v>
      </c>
      <c r="S137" s="99">
        <v>0</v>
      </c>
      <c r="T137" s="100">
        <f>S137*H137</f>
        <v>0</v>
      </c>
      <c r="AR137" s="101" t="s">
        <v>1333</v>
      </c>
      <c r="AT137" s="101" t="s">
        <v>684</v>
      </c>
      <c r="AU137" s="101" t="s">
        <v>96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1333</v>
      </c>
      <c r="BM137" s="101" t="s">
        <v>2690</v>
      </c>
    </row>
    <row r="138" spans="2:65" s="18" customFormat="1" ht="19.5">
      <c r="B138" s="19"/>
      <c r="D138" s="103" t="s">
        <v>89</v>
      </c>
      <c r="F138" s="104" t="s">
        <v>2691</v>
      </c>
      <c r="I138" s="105"/>
      <c r="L138" s="19"/>
      <c r="M138" s="106"/>
      <c r="T138" s="107"/>
      <c r="AT138" s="11" t="s">
        <v>89</v>
      </c>
      <c r="AU138" s="11" t="s">
        <v>96</v>
      </c>
    </row>
    <row r="139" spans="2:65" s="18" customFormat="1" ht="24.2" customHeight="1">
      <c r="B139" s="19"/>
      <c r="C139" s="90" t="s">
        <v>112</v>
      </c>
      <c r="D139" s="90" t="s">
        <v>83</v>
      </c>
      <c r="E139" s="91" t="s">
        <v>2692</v>
      </c>
      <c r="F139" s="92" t="s">
        <v>2693</v>
      </c>
      <c r="G139" s="93" t="s">
        <v>808</v>
      </c>
      <c r="H139" s="94">
        <v>4</v>
      </c>
      <c r="I139" s="95"/>
      <c r="J139" s="96">
        <f>ROUND(I139*H139,2)</f>
        <v>0</v>
      </c>
      <c r="K139" s="92" t="s">
        <v>17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155</v>
      </c>
      <c r="AT139" s="101" t="s">
        <v>83</v>
      </c>
      <c r="AU139" s="101" t="s">
        <v>96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155</v>
      </c>
      <c r="BM139" s="101" t="s">
        <v>2694</v>
      </c>
    </row>
    <row r="140" spans="2:65" s="18" customFormat="1">
      <c r="B140" s="19"/>
      <c r="D140" s="103" t="s">
        <v>89</v>
      </c>
      <c r="F140" s="104" t="s">
        <v>2695</v>
      </c>
      <c r="I140" s="105"/>
      <c r="L140" s="19"/>
      <c r="M140" s="106"/>
      <c r="T140" s="107"/>
      <c r="AT140" s="11" t="s">
        <v>89</v>
      </c>
      <c r="AU140" s="11" t="s">
        <v>96</v>
      </c>
    </row>
    <row r="141" spans="2:65" s="18" customFormat="1" ht="24.2" customHeight="1">
      <c r="B141" s="19"/>
      <c r="C141" s="90" t="s">
        <v>116</v>
      </c>
      <c r="D141" s="90" t="s">
        <v>83</v>
      </c>
      <c r="E141" s="91" t="s">
        <v>2696</v>
      </c>
      <c r="F141" s="92" t="s">
        <v>2697</v>
      </c>
      <c r="G141" s="93" t="s">
        <v>1067</v>
      </c>
      <c r="H141" s="94">
        <v>6</v>
      </c>
      <c r="I141" s="95"/>
      <c r="J141" s="96">
        <f>ROUND(I141*H141,2)</f>
        <v>0</v>
      </c>
      <c r="K141" s="92" t="s">
        <v>453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155</v>
      </c>
      <c r="AT141" s="101" t="s">
        <v>83</v>
      </c>
      <c r="AU141" s="101" t="s">
        <v>96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155</v>
      </c>
      <c r="BM141" s="101" t="s">
        <v>2698</v>
      </c>
    </row>
    <row r="142" spans="2:65" s="18" customFormat="1" ht="19.5">
      <c r="B142" s="19"/>
      <c r="D142" s="103" t="s">
        <v>89</v>
      </c>
      <c r="F142" s="104" t="s">
        <v>2699</v>
      </c>
      <c r="I142" s="105"/>
      <c r="L142" s="19"/>
      <c r="M142" s="106"/>
      <c r="T142" s="107"/>
      <c r="AT142" s="11" t="s">
        <v>89</v>
      </c>
      <c r="AU142" s="11" t="s">
        <v>96</v>
      </c>
    </row>
    <row r="143" spans="2:65" s="18" customFormat="1" ht="24.2" customHeight="1">
      <c r="B143" s="19"/>
      <c r="C143" s="189" t="s">
        <v>121</v>
      </c>
      <c r="D143" s="189" t="s">
        <v>684</v>
      </c>
      <c r="E143" s="190" t="s">
        <v>2700</v>
      </c>
      <c r="F143" s="191" t="s">
        <v>2701</v>
      </c>
      <c r="G143" s="192" t="s">
        <v>1067</v>
      </c>
      <c r="H143" s="193">
        <v>1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2.8E-3</v>
      </c>
      <c r="R143" s="99">
        <f>Q143*H143</f>
        <v>2.8E-3</v>
      </c>
      <c r="S143" s="99">
        <v>0</v>
      </c>
      <c r="T143" s="100">
        <f>S143*H143</f>
        <v>0</v>
      </c>
      <c r="AR143" s="101" t="s">
        <v>653</v>
      </c>
      <c r="AT143" s="101" t="s">
        <v>684</v>
      </c>
      <c r="AU143" s="101" t="s">
        <v>96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155</v>
      </c>
      <c r="BM143" s="101" t="s">
        <v>2702</v>
      </c>
    </row>
    <row r="144" spans="2:65" s="18" customFormat="1" ht="48.75">
      <c r="B144" s="19"/>
      <c r="D144" s="103" t="s">
        <v>89</v>
      </c>
      <c r="F144" s="104" t="s">
        <v>2703</v>
      </c>
      <c r="I144" s="105"/>
      <c r="L144" s="19"/>
      <c r="M144" s="106"/>
      <c r="T144" s="107"/>
      <c r="AT144" s="11" t="s">
        <v>89</v>
      </c>
      <c r="AU144" s="11" t="s">
        <v>96</v>
      </c>
    </row>
    <row r="145" spans="2:65" s="18" customFormat="1" ht="24.2" customHeight="1">
      <c r="B145" s="19"/>
      <c r="C145" s="189" t="s">
        <v>125</v>
      </c>
      <c r="D145" s="189" t="s">
        <v>684</v>
      </c>
      <c r="E145" s="190" t="s">
        <v>2704</v>
      </c>
      <c r="F145" s="191" t="s">
        <v>2705</v>
      </c>
      <c r="G145" s="192" t="s">
        <v>1067</v>
      </c>
      <c r="H145" s="193">
        <v>1</v>
      </c>
      <c r="I145" s="194"/>
      <c r="J145" s="195">
        <f>ROUND(I145*H145,2)</f>
        <v>0</v>
      </c>
      <c r="K145" s="191" t="s">
        <v>17</v>
      </c>
      <c r="L145" s="196"/>
      <c r="M145" s="197" t="s">
        <v>17</v>
      </c>
      <c r="N145" s="198" t="s">
        <v>35</v>
      </c>
      <c r="P145" s="99">
        <f>O145*H145</f>
        <v>0</v>
      </c>
      <c r="Q145" s="99">
        <v>2.8E-3</v>
      </c>
      <c r="R145" s="99">
        <f>Q145*H145</f>
        <v>2.8E-3</v>
      </c>
      <c r="S145" s="99">
        <v>0</v>
      </c>
      <c r="T145" s="100">
        <f>S145*H145</f>
        <v>0</v>
      </c>
      <c r="AR145" s="101" t="s">
        <v>653</v>
      </c>
      <c r="AT145" s="101" t="s">
        <v>684</v>
      </c>
      <c r="AU145" s="101" t="s">
        <v>96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155</v>
      </c>
      <c r="BM145" s="101" t="s">
        <v>2706</v>
      </c>
    </row>
    <row r="146" spans="2:65" s="18" customFormat="1" ht="48.75">
      <c r="B146" s="19"/>
      <c r="D146" s="103" t="s">
        <v>89</v>
      </c>
      <c r="F146" s="104" t="s">
        <v>2703</v>
      </c>
      <c r="I146" s="105"/>
      <c r="L146" s="19"/>
      <c r="M146" s="106"/>
      <c r="T146" s="107"/>
      <c r="AT146" s="11" t="s">
        <v>89</v>
      </c>
      <c r="AU146" s="11" t="s">
        <v>96</v>
      </c>
    </row>
    <row r="147" spans="2:65" s="18" customFormat="1" ht="24.2" customHeight="1">
      <c r="B147" s="19"/>
      <c r="C147" s="189" t="s">
        <v>129</v>
      </c>
      <c r="D147" s="189" t="s">
        <v>684</v>
      </c>
      <c r="E147" s="190" t="s">
        <v>2707</v>
      </c>
      <c r="F147" s="191" t="s">
        <v>2708</v>
      </c>
      <c r="G147" s="192" t="s">
        <v>1067</v>
      </c>
      <c r="H147" s="193">
        <v>2</v>
      </c>
      <c r="I147" s="194"/>
      <c r="J147" s="195">
        <f>ROUND(I147*H147,2)</f>
        <v>0</v>
      </c>
      <c r="K147" s="191" t="s">
        <v>17</v>
      </c>
      <c r="L147" s="196"/>
      <c r="M147" s="197" t="s">
        <v>17</v>
      </c>
      <c r="N147" s="198" t="s">
        <v>35</v>
      </c>
      <c r="P147" s="99">
        <f>O147*H147</f>
        <v>0</v>
      </c>
      <c r="Q147" s="99">
        <v>3.8999999999999998E-3</v>
      </c>
      <c r="R147" s="99">
        <f>Q147*H147</f>
        <v>7.7999999999999996E-3</v>
      </c>
      <c r="S147" s="99">
        <v>0</v>
      </c>
      <c r="T147" s="100">
        <f>S147*H147</f>
        <v>0</v>
      </c>
      <c r="AR147" s="101" t="s">
        <v>1333</v>
      </c>
      <c r="AT147" s="101" t="s">
        <v>684</v>
      </c>
      <c r="AU147" s="101" t="s">
        <v>96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1333</v>
      </c>
      <c r="BM147" s="101" t="s">
        <v>2709</v>
      </c>
    </row>
    <row r="148" spans="2:65" s="18" customFormat="1" ht="48.75">
      <c r="B148" s="19"/>
      <c r="D148" s="103" t="s">
        <v>89</v>
      </c>
      <c r="F148" s="104" t="s">
        <v>2710</v>
      </c>
      <c r="I148" s="105"/>
      <c r="L148" s="19"/>
      <c r="M148" s="106"/>
      <c r="T148" s="107"/>
      <c r="AT148" s="11" t="s">
        <v>89</v>
      </c>
      <c r="AU148" s="11" t="s">
        <v>96</v>
      </c>
    </row>
    <row r="149" spans="2:65" s="18" customFormat="1" ht="24.2" customHeight="1">
      <c r="B149" s="19"/>
      <c r="C149" s="189" t="s">
        <v>133</v>
      </c>
      <c r="D149" s="189" t="s">
        <v>684</v>
      </c>
      <c r="E149" s="190" t="s">
        <v>2711</v>
      </c>
      <c r="F149" s="191" t="s">
        <v>2712</v>
      </c>
      <c r="G149" s="192" t="s">
        <v>1067</v>
      </c>
      <c r="H149" s="193">
        <v>2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3.8999999999999998E-3</v>
      </c>
      <c r="R149" s="99">
        <f>Q149*H149</f>
        <v>7.7999999999999996E-3</v>
      </c>
      <c r="S149" s="99">
        <v>0</v>
      </c>
      <c r="T149" s="100">
        <f>S149*H149</f>
        <v>0</v>
      </c>
      <c r="AR149" s="101" t="s">
        <v>1333</v>
      </c>
      <c r="AT149" s="101" t="s">
        <v>684</v>
      </c>
      <c r="AU149" s="101" t="s">
        <v>96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1333</v>
      </c>
      <c r="BM149" s="101" t="s">
        <v>2713</v>
      </c>
    </row>
    <row r="150" spans="2:65" s="18" customFormat="1" ht="48.75">
      <c r="B150" s="19"/>
      <c r="D150" s="103" t="s">
        <v>89</v>
      </c>
      <c r="F150" s="104" t="s">
        <v>2710</v>
      </c>
      <c r="I150" s="105"/>
      <c r="L150" s="19"/>
      <c r="M150" s="106"/>
      <c r="T150" s="107"/>
      <c r="AT150" s="11" t="s">
        <v>89</v>
      </c>
      <c r="AU150" s="11" t="s">
        <v>96</v>
      </c>
    </row>
    <row r="151" spans="2:65" s="18" customFormat="1" ht="24.2" customHeight="1">
      <c r="B151" s="19"/>
      <c r="C151" s="90" t="s">
        <v>137</v>
      </c>
      <c r="D151" s="90" t="s">
        <v>83</v>
      </c>
      <c r="E151" s="91" t="s">
        <v>2714</v>
      </c>
      <c r="F151" s="92" t="s">
        <v>2715</v>
      </c>
      <c r="G151" s="93" t="s">
        <v>1067</v>
      </c>
      <c r="H151" s="94">
        <v>6</v>
      </c>
      <c r="I151" s="95"/>
      <c r="J151" s="96">
        <f>ROUND(I151*H151,2)</f>
        <v>0</v>
      </c>
      <c r="K151" s="92" t="s">
        <v>453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155</v>
      </c>
      <c r="AT151" s="101" t="s">
        <v>83</v>
      </c>
      <c r="AU151" s="101" t="s">
        <v>96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155</v>
      </c>
      <c r="BM151" s="101" t="s">
        <v>2716</v>
      </c>
    </row>
    <row r="152" spans="2:65" s="18" customFormat="1" ht="19.5">
      <c r="B152" s="19"/>
      <c r="D152" s="103" t="s">
        <v>89</v>
      </c>
      <c r="F152" s="104" t="s">
        <v>2717</v>
      </c>
      <c r="I152" s="105"/>
      <c r="L152" s="19"/>
      <c r="M152" s="106"/>
      <c r="T152" s="107"/>
      <c r="AT152" s="11" t="s">
        <v>89</v>
      </c>
      <c r="AU152" s="11" t="s">
        <v>96</v>
      </c>
    </row>
    <row r="153" spans="2:65" s="18" customFormat="1" ht="16.5" customHeight="1">
      <c r="B153" s="19"/>
      <c r="C153" s="189" t="s">
        <v>141</v>
      </c>
      <c r="D153" s="189" t="s">
        <v>684</v>
      </c>
      <c r="E153" s="190" t="s">
        <v>2718</v>
      </c>
      <c r="F153" s="191" t="s">
        <v>2719</v>
      </c>
      <c r="G153" s="192" t="s">
        <v>1067</v>
      </c>
      <c r="H153" s="193">
        <v>6</v>
      </c>
      <c r="I153" s="194"/>
      <c r="J153" s="195">
        <f>ROUND(I153*H153,2)</f>
        <v>0</v>
      </c>
      <c r="K153" s="191" t="s">
        <v>453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5.0000000000000001E-3</v>
      </c>
      <c r="R153" s="99">
        <f>Q153*H153</f>
        <v>0.03</v>
      </c>
      <c r="S153" s="99">
        <v>0</v>
      </c>
      <c r="T153" s="100">
        <f>S153*H153</f>
        <v>0</v>
      </c>
      <c r="AR153" s="101" t="s">
        <v>653</v>
      </c>
      <c r="AT153" s="101" t="s">
        <v>684</v>
      </c>
      <c r="AU153" s="101" t="s">
        <v>96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155</v>
      </c>
      <c r="BM153" s="101" t="s">
        <v>2720</v>
      </c>
    </row>
    <row r="154" spans="2:65" s="18" customFormat="1">
      <c r="B154" s="19"/>
      <c r="D154" s="103" t="s">
        <v>89</v>
      </c>
      <c r="F154" s="104" t="s">
        <v>2719</v>
      </c>
      <c r="I154" s="105"/>
      <c r="L154" s="19"/>
      <c r="M154" s="106"/>
      <c r="T154" s="107"/>
      <c r="AT154" s="11" t="s">
        <v>89</v>
      </c>
      <c r="AU154" s="11" t="s">
        <v>96</v>
      </c>
    </row>
    <row r="155" spans="2:65" s="18" customFormat="1" ht="37.9" customHeight="1">
      <c r="B155" s="19"/>
      <c r="C155" s="90" t="s">
        <v>147</v>
      </c>
      <c r="D155" s="90" t="s">
        <v>83</v>
      </c>
      <c r="E155" s="91" t="s">
        <v>2721</v>
      </c>
      <c r="F155" s="92" t="s">
        <v>2722</v>
      </c>
      <c r="G155" s="93" t="s">
        <v>1067</v>
      </c>
      <c r="H155" s="94">
        <v>4</v>
      </c>
      <c r="I155" s="95"/>
      <c r="J155" s="96">
        <f>ROUND(I155*H155,2)</f>
        <v>0</v>
      </c>
      <c r="K155" s="92" t="s">
        <v>453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155</v>
      </c>
      <c r="AT155" s="101" t="s">
        <v>83</v>
      </c>
      <c r="AU155" s="101" t="s">
        <v>96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155</v>
      </c>
      <c r="BM155" s="101" t="s">
        <v>2723</v>
      </c>
    </row>
    <row r="156" spans="2:65" s="18" customFormat="1" ht="19.5">
      <c r="B156" s="19"/>
      <c r="D156" s="103" t="s">
        <v>89</v>
      </c>
      <c r="F156" s="104" t="s">
        <v>2724</v>
      </c>
      <c r="I156" s="105"/>
      <c r="L156" s="19"/>
      <c r="M156" s="106"/>
      <c r="T156" s="107"/>
      <c r="AT156" s="11" t="s">
        <v>89</v>
      </c>
      <c r="AU156" s="11" t="s">
        <v>96</v>
      </c>
    </row>
    <row r="157" spans="2:65" s="18" customFormat="1" ht="16.5" customHeight="1">
      <c r="B157" s="19"/>
      <c r="C157" s="189" t="s">
        <v>151</v>
      </c>
      <c r="D157" s="189" t="s">
        <v>684</v>
      </c>
      <c r="E157" s="190" t="s">
        <v>2725</v>
      </c>
      <c r="F157" s="191" t="s">
        <v>2726</v>
      </c>
      <c r="G157" s="192" t="s">
        <v>1067</v>
      </c>
      <c r="H157" s="193">
        <v>4</v>
      </c>
      <c r="I157" s="194"/>
      <c r="J157" s="195">
        <f>ROUND(I157*H157,2)</f>
        <v>0</v>
      </c>
      <c r="K157" s="191" t="s">
        <v>453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1.4E-3</v>
      </c>
      <c r="R157" s="99">
        <f>Q157*H157</f>
        <v>5.5999999999999999E-3</v>
      </c>
      <c r="S157" s="99">
        <v>0</v>
      </c>
      <c r="T157" s="100">
        <f>S157*H157</f>
        <v>0</v>
      </c>
      <c r="AR157" s="101" t="s">
        <v>1333</v>
      </c>
      <c r="AT157" s="101" t="s">
        <v>684</v>
      </c>
      <c r="AU157" s="101" t="s">
        <v>96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1333</v>
      </c>
      <c r="BM157" s="101" t="s">
        <v>2727</v>
      </c>
    </row>
    <row r="158" spans="2:65" s="18" customFormat="1">
      <c r="B158" s="19"/>
      <c r="D158" s="103" t="s">
        <v>89</v>
      </c>
      <c r="F158" s="104" t="s">
        <v>2726</v>
      </c>
      <c r="I158" s="105"/>
      <c r="L158" s="19"/>
      <c r="M158" s="106"/>
      <c r="T158" s="107"/>
      <c r="AT158" s="11" t="s">
        <v>89</v>
      </c>
      <c r="AU158" s="11" t="s">
        <v>96</v>
      </c>
    </row>
    <row r="159" spans="2:65" s="18" customFormat="1" ht="21.75" customHeight="1">
      <c r="B159" s="19"/>
      <c r="C159" s="90" t="s">
        <v>155</v>
      </c>
      <c r="D159" s="90" t="s">
        <v>83</v>
      </c>
      <c r="E159" s="91" t="s">
        <v>2728</v>
      </c>
      <c r="F159" s="92" t="s">
        <v>2729</v>
      </c>
      <c r="G159" s="93" t="s">
        <v>1067</v>
      </c>
      <c r="H159" s="94">
        <v>54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155</v>
      </c>
      <c r="AT159" s="101" t="s">
        <v>83</v>
      </c>
      <c r="AU159" s="101" t="s">
        <v>96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2730</v>
      </c>
    </row>
    <row r="160" spans="2:65" s="18" customFormat="1" ht="19.5">
      <c r="B160" s="19"/>
      <c r="D160" s="103" t="s">
        <v>89</v>
      </c>
      <c r="F160" s="104" t="s">
        <v>2731</v>
      </c>
      <c r="I160" s="105"/>
      <c r="L160" s="19"/>
      <c r="M160" s="106"/>
      <c r="T160" s="107"/>
      <c r="AT160" s="11" t="s">
        <v>89</v>
      </c>
      <c r="AU160" s="11" t="s">
        <v>96</v>
      </c>
    </row>
    <row r="161" spans="2:65" s="18" customFormat="1" ht="21.75" customHeight="1">
      <c r="B161" s="19"/>
      <c r="C161" s="189" t="s">
        <v>159</v>
      </c>
      <c r="D161" s="189" t="s">
        <v>684</v>
      </c>
      <c r="E161" s="190" t="s">
        <v>2732</v>
      </c>
      <c r="F161" s="191" t="s">
        <v>2733</v>
      </c>
      <c r="G161" s="192" t="s">
        <v>1067</v>
      </c>
      <c r="H161" s="193">
        <v>8</v>
      </c>
      <c r="I161" s="194"/>
      <c r="J161" s="195">
        <f>ROUND(I161*H161,2)</f>
        <v>0</v>
      </c>
      <c r="K161" s="191" t="s">
        <v>453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4.0000000000000002E-4</v>
      </c>
      <c r="R161" s="99">
        <f>Q161*H161</f>
        <v>3.2000000000000002E-3</v>
      </c>
      <c r="S161" s="99">
        <v>0</v>
      </c>
      <c r="T161" s="100">
        <f>S161*H161</f>
        <v>0</v>
      </c>
      <c r="AR161" s="101" t="s">
        <v>1333</v>
      </c>
      <c r="AT161" s="101" t="s">
        <v>684</v>
      </c>
      <c r="AU161" s="101" t="s">
        <v>96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1333</v>
      </c>
      <c r="BM161" s="101" t="s">
        <v>2734</v>
      </c>
    </row>
    <row r="162" spans="2:65" s="18" customFormat="1">
      <c r="B162" s="19"/>
      <c r="D162" s="103" t="s">
        <v>89</v>
      </c>
      <c r="F162" s="104" t="s">
        <v>2733</v>
      </c>
      <c r="I162" s="105"/>
      <c r="L162" s="19"/>
      <c r="M162" s="106"/>
      <c r="T162" s="107"/>
      <c r="AT162" s="11" t="s">
        <v>89</v>
      </c>
      <c r="AU162" s="11" t="s">
        <v>96</v>
      </c>
    </row>
    <row r="163" spans="2:65" s="173" customFormat="1">
      <c r="B163" s="174"/>
      <c r="D163" s="103" t="s">
        <v>456</v>
      </c>
      <c r="E163" s="175" t="s">
        <v>17</v>
      </c>
      <c r="F163" s="176" t="s">
        <v>2735</v>
      </c>
      <c r="H163" s="177">
        <v>0</v>
      </c>
      <c r="I163" s="178"/>
      <c r="L163" s="174"/>
      <c r="M163" s="179"/>
      <c r="T163" s="180"/>
      <c r="AT163" s="175" t="s">
        <v>456</v>
      </c>
      <c r="AU163" s="175" t="s">
        <v>96</v>
      </c>
      <c r="AV163" s="173" t="s">
        <v>9</v>
      </c>
      <c r="AW163" s="173" t="s">
        <v>197</v>
      </c>
      <c r="AX163" s="173" t="s">
        <v>78</v>
      </c>
      <c r="AY163" s="175" t="s">
        <v>79</v>
      </c>
    </row>
    <row r="164" spans="2:65" s="173" customFormat="1">
      <c r="B164" s="174"/>
      <c r="D164" s="103" t="s">
        <v>456</v>
      </c>
      <c r="E164" s="175" t="s">
        <v>17</v>
      </c>
      <c r="F164" s="176" t="s">
        <v>2736</v>
      </c>
      <c r="H164" s="177">
        <v>8</v>
      </c>
      <c r="I164" s="178"/>
      <c r="L164" s="174"/>
      <c r="M164" s="179"/>
      <c r="T164" s="180"/>
      <c r="AT164" s="175" t="s">
        <v>456</v>
      </c>
      <c r="AU164" s="175" t="s">
        <v>96</v>
      </c>
      <c r="AV164" s="173" t="s">
        <v>9</v>
      </c>
      <c r="AW164" s="173" t="s">
        <v>197</v>
      </c>
      <c r="AX164" s="173" t="s">
        <v>78</v>
      </c>
      <c r="AY164" s="175" t="s">
        <v>79</v>
      </c>
    </row>
    <row r="165" spans="2:65" s="173" customFormat="1">
      <c r="B165" s="174"/>
      <c r="D165" s="103" t="s">
        <v>456</v>
      </c>
      <c r="E165" s="175" t="s">
        <v>17</v>
      </c>
      <c r="F165" s="176" t="s">
        <v>2737</v>
      </c>
      <c r="H165" s="177">
        <v>0</v>
      </c>
      <c r="I165" s="178"/>
      <c r="L165" s="174"/>
      <c r="M165" s="179"/>
      <c r="T165" s="180"/>
      <c r="AT165" s="175" t="s">
        <v>456</v>
      </c>
      <c r="AU165" s="175" t="s">
        <v>96</v>
      </c>
      <c r="AV165" s="173" t="s">
        <v>9</v>
      </c>
      <c r="AW165" s="173" t="s">
        <v>197</v>
      </c>
      <c r="AX165" s="173" t="s">
        <v>78</v>
      </c>
      <c r="AY165" s="175" t="s">
        <v>79</v>
      </c>
    </row>
    <row r="166" spans="2:65" s="173" customFormat="1">
      <c r="B166" s="174"/>
      <c r="D166" s="103" t="s">
        <v>456</v>
      </c>
      <c r="E166" s="175" t="s">
        <v>17</v>
      </c>
      <c r="F166" s="176" t="s">
        <v>2738</v>
      </c>
      <c r="H166" s="177">
        <v>0</v>
      </c>
      <c r="I166" s="178"/>
      <c r="L166" s="174"/>
      <c r="M166" s="179"/>
      <c r="T166" s="180"/>
      <c r="AT166" s="175" t="s">
        <v>456</v>
      </c>
      <c r="AU166" s="175" t="s">
        <v>96</v>
      </c>
      <c r="AV166" s="173" t="s">
        <v>9</v>
      </c>
      <c r="AW166" s="173" t="s">
        <v>197</v>
      </c>
      <c r="AX166" s="173" t="s">
        <v>78</v>
      </c>
      <c r="AY166" s="175" t="s">
        <v>79</v>
      </c>
    </row>
    <row r="167" spans="2:65" s="181" customFormat="1">
      <c r="B167" s="182"/>
      <c r="D167" s="103" t="s">
        <v>456</v>
      </c>
      <c r="E167" s="183" t="s">
        <v>17</v>
      </c>
      <c r="F167" s="184" t="s">
        <v>491</v>
      </c>
      <c r="H167" s="185">
        <v>8</v>
      </c>
      <c r="I167" s="186"/>
      <c r="L167" s="182"/>
      <c r="M167" s="187"/>
      <c r="T167" s="188"/>
      <c r="AT167" s="183" t="s">
        <v>456</v>
      </c>
      <c r="AU167" s="183" t="s">
        <v>96</v>
      </c>
      <c r="AV167" s="181" t="s">
        <v>103</v>
      </c>
      <c r="AW167" s="181" t="s">
        <v>197</v>
      </c>
      <c r="AX167" s="181" t="s">
        <v>82</v>
      </c>
      <c r="AY167" s="183" t="s">
        <v>79</v>
      </c>
    </row>
    <row r="168" spans="2:65" s="18" customFormat="1" ht="21.75" customHeight="1">
      <c r="B168" s="19"/>
      <c r="C168" s="189" t="s">
        <v>163</v>
      </c>
      <c r="D168" s="189" t="s">
        <v>684</v>
      </c>
      <c r="E168" s="190" t="s">
        <v>2739</v>
      </c>
      <c r="F168" s="191" t="s">
        <v>2740</v>
      </c>
      <c r="G168" s="192" t="s">
        <v>1067</v>
      </c>
      <c r="H168" s="193">
        <v>38</v>
      </c>
      <c r="I168" s="194"/>
      <c r="J168" s="195">
        <f>ROUND(I168*H168,2)</f>
        <v>0</v>
      </c>
      <c r="K168" s="191" t="s">
        <v>453</v>
      </c>
      <c r="L168" s="196"/>
      <c r="M168" s="197" t="s">
        <v>17</v>
      </c>
      <c r="N168" s="198" t="s">
        <v>35</v>
      </c>
      <c r="P168" s="99">
        <f>O168*H168</f>
        <v>0</v>
      </c>
      <c r="Q168" s="99">
        <v>5.0000000000000001E-4</v>
      </c>
      <c r="R168" s="99">
        <f>Q168*H168</f>
        <v>1.9E-2</v>
      </c>
      <c r="S168" s="99">
        <v>0</v>
      </c>
      <c r="T168" s="100">
        <f>S168*H168</f>
        <v>0</v>
      </c>
      <c r="AR168" s="101" t="s">
        <v>1333</v>
      </c>
      <c r="AT168" s="101" t="s">
        <v>684</v>
      </c>
      <c r="AU168" s="101" t="s">
        <v>96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1333</v>
      </c>
      <c r="BM168" s="101" t="s">
        <v>2741</v>
      </c>
    </row>
    <row r="169" spans="2:65" s="18" customFormat="1">
      <c r="B169" s="19"/>
      <c r="D169" s="103" t="s">
        <v>89</v>
      </c>
      <c r="F169" s="104" t="s">
        <v>2740</v>
      </c>
      <c r="I169" s="105"/>
      <c r="L169" s="19"/>
      <c r="M169" s="106"/>
      <c r="T169" s="107"/>
      <c r="AT169" s="11" t="s">
        <v>89</v>
      </c>
      <c r="AU169" s="11" t="s">
        <v>96</v>
      </c>
    </row>
    <row r="170" spans="2:65" s="173" customFormat="1">
      <c r="B170" s="174"/>
      <c r="D170" s="103" t="s">
        <v>456</v>
      </c>
      <c r="E170" s="175" t="s">
        <v>17</v>
      </c>
      <c r="F170" s="176" t="s">
        <v>2742</v>
      </c>
      <c r="H170" s="177">
        <v>24</v>
      </c>
      <c r="I170" s="178"/>
      <c r="L170" s="174"/>
      <c r="M170" s="179"/>
      <c r="T170" s="180"/>
      <c r="AT170" s="175" t="s">
        <v>456</v>
      </c>
      <c r="AU170" s="175" t="s">
        <v>96</v>
      </c>
      <c r="AV170" s="173" t="s">
        <v>9</v>
      </c>
      <c r="AW170" s="173" t="s">
        <v>197</v>
      </c>
      <c r="AX170" s="173" t="s">
        <v>78</v>
      </c>
      <c r="AY170" s="175" t="s">
        <v>79</v>
      </c>
    </row>
    <row r="171" spans="2:65" s="173" customFormat="1">
      <c r="B171" s="174"/>
      <c r="D171" s="103" t="s">
        <v>456</v>
      </c>
      <c r="E171" s="175" t="s">
        <v>17</v>
      </c>
      <c r="F171" s="176" t="s">
        <v>2736</v>
      </c>
      <c r="H171" s="177">
        <v>8</v>
      </c>
      <c r="I171" s="178"/>
      <c r="L171" s="174"/>
      <c r="M171" s="179"/>
      <c r="T171" s="180"/>
      <c r="AT171" s="175" t="s">
        <v>456</v>
      </c>
      <c r="AU171" s="175" t="s">
        <v>96</v>
      </c>
      <c r="AV171" s="173" t="s">
        <v>9</v>
      </c>
      <c r="AW171" s="173" t="s">
        <v>197</v>
      </c>
      <c r="AX171" s="173" t="s">
        <v>78</v>
      </c>
      <c r="AY171" s="175" t="s">
        <v>79</v>
      </c>
    </row>
    <row r="172" spans="2:65" s="173" customFormat="1">
      <c r="B172" s="174"/>
      <c r="D172" s="103" t="s">
        <v>456</v>
      </c>
      <c r="E172" s="175" t="s">
        <v>17</v>
      </c>
      <c r="F172" s="176" t="s">
        <v>2743</v>
      </c>
      <c r="H172" s="177">
        <v>4</v>
      </c>
      <c r="I172" s="178"/>
      <c r="L172" s="174"/>
      <c r="M172" s="179"/>
      <c r="T172" s="180"/>
      <c r="AT172" s="175" t="s">
        <v>456</v>
      </c>
      <c r="AU172" s="175" t="s">
        <v>96</v>
      </c>
      <c r="AV172" s="173" t="s">
        <v>9</v>
      </c>
      <c r="AW172" s="173" t="s">
        <v>197</v>
      </c>
      <c r="AX172" s="173" t="s">
        <v>78</v>
      </c>
      <c r="AY172" s="175" t="s">
        <v>79</v>
      </c>
    </row>
    <row r="173" spans="2:65" s="173" customFormat="1">
      <c r="B173" s="174"/>
      <c r="D173" s="103" t="s">
        <v>456</v>
      </c>
      <c r="E173" s="175" t="s">
        <v>17</v>
      </c>
      <c r="F173" s="176" t="s">
        <v>2744</v>
      </c>
      <c r="H173" s="177">
        <v>2</v>
      </c>
      <c r="I173" s="178"/>
      <c r="L173" s="174"/>
      <c r="M173" s="179"/>
      <c r="T173" s="180"/>
      <c r="AT173" s="175" t="s">
        <v>456</v>
      </c>
      <c r="AU173" s="175" t="s">
        <v>96</v>
      </c>
      <c r="AV173" s="173" t="s">
        <v>9</v>
      </c>
      <c r="AW173" s="173" t="s">
        <v>197</v>
      </c>
      <c r="AX173" s="173" t="s">
        <v>78</v>
      </c>
      <c r="AY173" s="175" t="s">
        <v>79</v>
      </c>
    </row>
    <row r="174" spans="2:65" s="181" customFormat="1">
      <c r="B174" s="182"/>
      <c r="D174" s="103" t="s">
        <v>456</v>
      </c>
      <c r="E174" s="183" t="s">
        <v>17</v>
      </c>
      <c r="F174" s="184" t="s">
        <v>491</v>
      </c>
      <c r="H174" s="185">
        <v>38</v>
      </c>
      <c r="I174" s="186"/>
      <c r="L174" s="182"/>
      <c r="M174" s="187"/>
      <c r="T174" s="188"/>
      <c r="AT174" s="183" t="s">
        <v>456</v>
      </c>
      <c r="AU174" s="183" t="s">
        <v>96</v>
      </c>
      <c r="AV174" s="181" t="s">
        <v>103</v>
      </c>
      <c r="AW174" s="181" t="s">
        <v>197</v>
      </c>
      <c r="AX174" s="181" t="s">
        <v>82</v>
      </c>
      <c r="AY174" s="183" t="s">
        <v>79</v>
      </c>
    </row>
    <row r="175" spans="2:65" s="18" customFormat="1" ht="21.75" customHeight="1">
      <c r="B175" s="19"/>
      <c r="C175" s="189" t="s">
        <v>167</v>
      </c>
      <c r="D175" s="189" t="s">
        <v>684</v>
      </c>
      <c r="E175" s="190" t="s">
        <v>2745</v>
      </c>
      <c r="F175" s="191" t="s">
        <v>2746</v>
      </c>
      <c r="G175" s="192" t="s">
        <v>1067</v>
      </c>
      <c r="H175" s="193">
        <v>8</v>
      </c>
      <c r="I175" s="194"/>
      <c r="J175" s="195">
        <f>ROUND(I175*H175,2)</f>
        <v>0</v>
      </c>
      <c r="K175" s="191" t="s">
        <v>453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5.9999999999999995E-4</v>
      </c>
      <c r="R175" s="99">
        <f>Q175*H175</f>
        <v>4.7999999999999996E-3</v>
      </c>
      <c r="S175" s="99">
        <v>0</v>
      </c>
      <c r="T175" s="100">
        <f>S175*H175</f>
        <v>0</v>
      </c>
      <c r="AR175" s="101" t="s">
        <v>1333</v>
      </c>
      <c r="AT175" s="101" t="s">
        <v>684</v>
      </c>
      <c r="AU175" s="101" t="s">
        <v>96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1333</v>
      </c>
      <c r="BM175" s="101" t="s">
        <v>2747</v>
      </c>
    </row>
    <row r="176" spans="2:65" s="18" customFormat="1">
      <c r="B176" s="19"/>
      <c r="D176" s="103" t="s">
        <v>89</v>
      </c>
      <c r="F176" s="104" t="s">
        <v>2746</v>
      </c>
      <c r="I176" s="105"/>
      <c r="L176" s="19"/>
      <c r="M176" s="106"/>
      <c r="T176" s="107"/>
      <c r="AT176" s="11" t="s">
        <v>89</v>
      </c>
      <c r="AU176" s="11" t="s">
        <v>96</v>
      </c>
    </row>
    <row r="177" spans="2:65" s="173" customFormat="1">
      <c r="B177" s="174"/>
      <c r="D177" s="103" t="s">
        <v>456</v>
      </c>
      <c r="E177" s="175" t="s">
        <v>17</v>
      </c>
      <c r="F177" s="176" t="s">
        <v>2748</v>
      </c>
      <c r="H177" s="177">
        <v>8</v>
      </c>
      <c r="I177" s="178"/>
      <c r="L177" s="174"/>
      <c r="M177" s="179"/>
      <c r="T177" s="180"/>
      <c r="AT177" s="175" t="s">
        <v>456</v>
      </c>
      <c r="AU177" s="175" t="s">
        <v>96</v>
      </c>
      <c r="AV177" s="173" t="s">
        <v>9</v>
      </c>
      <c r="AW177" s="173" t="s">
        <v>197</v>
      </c>
      <c r="AX177" s="173" t="s">
        <v>78</v>
      </c>
      <c r="AY177" s="175" t="s">
        <v>79</v>
      </c>
    </row>
    <row r="178" spans="2:65" s="181" customFormat="1">
      <c r="B178" s="182"/>
      <c r="D178" s="103" t="s">
        <v>456</v>
      </c>
      <c r="E178" s="183" t="s">
        <v>17</v>
      </c>
      <c r="F178" s="184" t="s">
        <v>491</v>
      </c>
      <c r="H178" s="185">
        <v>8</v>
      </c>
      <c r="I178" s="186"/>
      <c r="L178" s="182"/>
      <c r="M178" s="187"/>
      <c r="T178" s="188"/>
      <c r="AT178" s="183" t="s">
        <v>456</v>
      </c>
      <c r="AU178" s="183" t="s">
        <v>96</v>
      </c>
      <c r="AV178" s="181" t="s">
        <v>103</v>
      </c>
      <c r="AW178" s="181" t="s">
        <v>197</v>
      </c>
      <c r="AX178" s="181" t="s">
        <v>82</v>
      </c>
      <c r="AY178" s="183" t="s">
        <v>79</v>
      </c>
    </row>
    <row r="179" spans="2:65" s="18" customFormat="1" ht="33" customHeight="1">
      <c r="B179" s="19"/>
      <c r="C179" s="90" t="s">
        <v>178</v>
      </c>
      <c r="D179" s="90" t="s">
        <v>83</v>
      </c>
      <c r="E179" s="91" t="s">
        <v>2749</v>
      </c>
      <c r="F179" s="92" t="s">
        <v>2750</v>
      </c>
      <c r="G179" s="93" t="s">
        <v>1067</v>
      </c>
      <c r="H179" s="94">
        <v>44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155</v>
      </c>
      <c r="AT179" s="101" t="s">
        <v>83</v>
      </c>
      <c r="AU179" s="101" t="s">
        <v>96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155</v>
      </c>
      <c r="BM179" s="101" t="s">
        <v>2751</v>
      </c>
    </row>
    <row r="180" spans="2:65" s="18" customFormat="1" ht="19.5">
      <c r="B180" s="19"/>
      <c r="D180" s="103" t="s">
        <v>89</v>
      </c>
      <c r="F180" s="104" t="s">
        <v>2752</v>
      </c>
      <c r="I180" s="105"/>
      <c r="L180" s="19"/>
      <c r="M180" s="106"/>
      <c r="T180" s="107"/>
      <c r="AT180" s="11" t="s">
        <v>89</v>
      </c>
      <c r="AU180" s="11" t="s">
        <v>96</v>
      </c>
    </row>
    <row r="181" spans="2:65" s="18" customFormat="1" ht="16.5" customHeight="1">
      <c r="B181" s="19"/>
      <c r="C181" s="189" t="s">
        <v>171</v>
      </c>
      <c r="D181" s="189" t="s">
        <v>684</v>
      </c>
      <c r="E181" s="190" t="s">
        <v>2753</v>
      </c>
      <c r="F181" s="191" t="s">
        <v>2754</v>
      </c>
      <c r="G181" s="192" t="s">
        <v>1067</v>
      </c>
      <c r="H181" s="193">
        <v>8</v>
      </c>
      <c r="I181" s="194"/>
      <c r="J181" s="195">
        <f>ROUND(I181*H181,2)</f>
        <v>0</v>
      </c>
      <c r="K181" s="191" t="s">
        <v>453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4.0000000000000002E-4</v>
      </c>
      <c r="R181" s="99">
        <f>Q181*H181</f>
        <v>3.2000000000000002E-3</v>
      </c>
      <c r="S181" s="99">
        <v>0</v>
      </c>
      <c r="T181" s="100">
        <f>S181*H181</f>
        <v>0</v>
      </c>
      <c r="AR181" s="101" t="s">
        <v>653</v>
      </c>
      <c r="AT181" s="101" t="s">
        <v>684</v>
      </c>
      <c r="AU181" s="101" t="s">
        <v>96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155</v>
      </c>
      <c r="BM181" s="101" t="s">
        <v>2755</v>
      </c>
    </row>
    <row r="182" spans="2:65" s="18" customFormat="1">
      <c r="B182" s="19"/>
      <c r="D182" s="103" t="s">
        <v>89</v>
      </c>
      <c r="F182" s="104" t="s">
        <v>2754</v>
      </c>
      <c r="I182" s="105"/>
      <c r="L182" s="19"/>
      <c r="M182" s="106"/>
      <c r="T182" s="107"/>
      <c r="AT182" s="11" t="s">
        <v>89</v>
      </c>
      <c r="AU182" s="11" t="s">
        <v>96</v>
      </c>
    </row>
    <row r="183" spans="2:65" s="18" customFormat="1" ht="16.5" customHeight="1">
      <c r="B183" s="19"/>
      <c r="C183" s="189" t="s">
        <v>581</v>
      </c>
      <c r="D183" s="189" t="s">
        <v>684</v>
      </c>
      <c r="E183" s="190" t="s">
        <v>2756</v>
      </c>
      <c r="F183" s="191" t="s">
        <v>2757</v>
      </c>
      <c r="G183" s="192" t="s">
        <v>1067</v>
      </c>
      <c r="H183" s="193">
        <v>36</v>
      </c>
      <c r="I183" s="194"/>
      <c r="J183" s="195">
        <f>ROUND(I183*H183,2)</f>
        <v>0</v>
      </c>
      <c r="K183" s="191" t="s">
        <v>453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5.9999999999999995E-4</v>
      </c>
      <c r="R183" s="99">
        <f>Q183*H183</f>
        <v>2.1599999999999998E-2</v>
      </c>
      <c r="S183" s="99">
        <v>0</v>
      </c>
      <c r="T183" s="100">
        <f>S183*H183</f>
        <v>0</v>
      </c>
      <c r="AR183" s="101" t="s">
        <v>653</v>
      </c>
      <c r="AT183" s="101" t="s">
        <v>684</v>
      </c>
      <c r="AU183" s="101" t="s">
        <v>96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155</v>
      </c>
      <c r="BM183" s="101" t="s">
        <v>2758</v>
      </c>
    </row>
    <row r="184" spans="2:65" s="18" customFormat="1">
      <c r="B184" s="19"/>
      <c r="D184" s="103" t="s">
        <v>89</v>
      </c>
      <c r="F184" s="104" t="s">
        <v>2757</v>
      </c>
      <c r="I184" s="105"/>
      <c r="L184" s="19"/>
      <c r="M184" s="106"/>
      <c r="T184" s="107"/>
      <c r="AT184" s="11" t="s">
        <v>89</v>
      </c>
      <c r="AU184" s="11" t="s">
        <v>96</v>
      </c>
    </row>
    <row r="185" spans="2:65" s="18" customFormat="1" ht="33" customHeight="1">
      <c r="B185" s="19"/>
      <c r="C185" s="90" t="s">
        <v>587</v>
      </c>
      <c r="D185" s="90" t="s">
        <v>83</v>
      </c>
      <c r="E185" s="91" t="s">
        <v>2749</v>
      </c>
      <c r="F185" s="92" t="s">
        <v>2750</v>
      </c>
      <c r="G185" s="93" t="s">
        <v>1067</v>
      </c>
      <c r="H185" s="94">
        <v>3</v>
      </c>
      <c r="I185" s="95"/>
      <c r="J185" s="96">
        <f>ROUND(I185*H185,2)</f>
        <v>0</v>
      </c>
      <c r="K185" s="92" t="s">
        <v>453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155</v>
      </c>
      <c r="AT185" s="101" t="s">
        <v>83</v>
      </c>
      <c r="AU185" s="101" t="s">
        <v>96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155</v>
      </c>
      <c r="BM185" s="101" t="s">
        <v>2759</v>
      </c>
    </row>
    <row r="186" spans="2:65" s="18" customFormat="1" ht="19.5">
      <c r="B186" s="19"/>
      <c r="D186" s="103" t="s">
        <v>89</v>
      </c>
      <c r="F186" s="104" t="s">
        <v>2752</v>
      </c>
      <c r="I186" s="105"/>
      <c r="L186" s="19"/>
      <c r="M186" s="106"/>
      <c r="T186" s="107"/>
      <c r="AT186" s="11" t="s">
        <v>89</v>
      </c>
      <c r="AU186" s="11" t="s">
        <v>96</v>
      </c>
    </row>
    <row r="187" spans="2:65" s="18" customFormat="1" ht="16.5" customHeight="1">
      <c r="B187" s="19"/>
      <c r="C187" s="189" t="s">
        <v>595</v>
      </c>
      <c r="D187" s="189" t="s">
        <v>684</v>
      </c>
      <c r="E187" s="190" t="s">
        <v>2760</v>
      </c>
      <c r="F187" s="191" t="s">
        <v>2761</v>
      </c>
      <c r="G187" s="192" t="s">
        <v>1067</v>
      </c>
      <c r="H187" s="193">
        <v>1</v>
      </c>
      <c r="I187" s="194"/>
      <c r="J187" s="195">
        <f>ROUND(I187*H187,2)</f>
        <v>0</v>
      </c>
      <c r="K187" s="191" t="s">
        <v>453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6.9999999999999999E-4</v>
      </c>
      <c r="R187" s="99">
        <f>Q187*H187</f>
        <v>6.9999999999999999E-4</v>
      </c>
      <c r="S187" s="99">
        <v>0</v>
      </c>
      <c r="T187" s="100">
        <f>S187*H187</f>
        <v>0</v>
      </c>
      <c r="AR187" s="101" t="s">
        <v>1333</v>
      </c>
      <c r="AT187" s="101" t="s">
        <v>684</v>
      </c>
      <c r="AU187" s="101" t="s">
        <v>96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1333</v>
      </c>
      <c r="BM187" s="101" t="s">
        <v>2762</v>
      </c>
    </row>
    <row r="188" spans="2:65" s="18" customFormat="1">
      <c r="B188" s="19"/>
      <c r="D188" s="103" t="s">
        <v>89</v>
      </c>
      <c r="F188" s="104" t="s">
        <v>2761</v>
      </c>
      <c r="I188" s="105"/>
      <c r="L188" s="19"/>
      <c r="M188" s="106"/>
      <c r="T188" s="107"/>
      <c r="AT188" s="11" t="s">
        <v>89</v>
      </c>
      <c r="AU188" s="11" t="s">
        <v>96</v>
      </c>
    </row>
    <row r="189" spans="2:65" s="18" customFormat="1" ht="16.5" customHeight="1">
      <c r="B189" s="19"/>
      <c r="C189" s="189" t="s">
        <v>601</v>
      </c>
      <c r="D189" s="189" t="s">
        <v>684</v>
      </c>
      <c r="E189" s="190" t="s">
        <v>2763</v>
      </c>
      <c r="F189" s="191" t="s">
        <v>2764</v>
      </c>
      <c r="G189" s="192" t="s">
        <v>1067</v>
      </c>
      <c r="H189" s="193">
        <v>2</v>
      </c>
      <c r="I189" s="194"/>
      <c r="J189" s="195">
        <f>ROUND(I189*H189,2)</f>
        <v>0</v>
      </c>
      <c r="K189" s="191" t="s">
        <v>453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1.5E-3</v>
      </c>
      <c r="R189" s="99">
        <f>Q189*H189</f>
        <v>3.0000000000000001E-3</v>
      </c>
      <c r="S189" s="99">
        <v>0</v>
      </c>
      <c r="T189" s="100">
        <f>S189*H189</f>
        <v>0</v>
      </c>
      <c r="AR189" s="101" t="s">
        <v>1333</v>
      </c>
      <c r="AT189" s="101" t="s">
        <v>684</v>
      </c>
      <c r="AU189" s="101" t="s">
        <v>96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1333</v>
      </c>
      <c r="BM189" s="101" t="s">
        <v>2765</v>
      </c>
    </row>
    <row r="190" spans="2:65" s="18" customFormat="1">
      <c r="B190" s="19"/>
      <c r="D190" s="103" t="s">
        <v>89</v>
      </c>
      <c r="F190" s="104" t="s">
        <v>2764</v>
      </c>
      <c r="I190" s="105"/>
      <c r="L190" s="19"/>
      <c r="M190" s="106"/>
      <c r="T190" s="107"/>
      <c r="AT190" s="11" t="s">
        <v>89</v>
      </c>
      <c r="AU190" s="11" t="s">
        <v>96</v>
      </c>
    </row>
    <row r="191" spans="2:65" s="18" customFormat="1" ht="33" customHeight="1">
      <c r="B191" s="19"/>
      <c r="C191" s="90" t="s">
        <v>607</v>
      </c>
      <c r="D191" s="90" t="s">
        <v>83</v>
      </c>
      <c r="E191" s="91" t="s">
        <v>2766</v>
      </c>
      <c r="F191" s="92" t="s">
        <v>2767</v>
      </c>
      <c r="G191" s="93" t="s">
        <v>1067</v>
      </c>
      <c r="H191" s="94">
        <v>3</v>
      </c>
      <c r="I191" s="95"/>
      <c r="J191" s="96">
        <f>ROUND(I191*H191,2)</f>
        <v>0</v>
      </c>
      <c r="K191" s="92" t="s">
        <v>453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155</v>
      </c>
      <c r="AT191" s="101" t="s">
        <v>83</v>
      </c>
      <c r="AU191" s="101" t="s">
        <v>96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155</v>
      </c>
      <c r="BM191" s="101" t="s">
        <v>2768</v>
      </c>
    </row>
    <row r="192" spans="2:65" s="18" customFormat="1" ht="19.5">
      <c r="B192" s="19"/>
      <c r="D192" s="103" t="s">
        <v>89</v>
      </c>
      <c r="F192" s="104" t="s">
        <v>2769</v>
      </c>
      <c r="I192" s="105"/>
      <c r="L192" s="19"/>
      <c r="M192" s="106"/>
      <c r="T192" s="107"/>
      <c r="AT192" s="11" t="s">
        <v>89</v>
      </c>
      <c r="AU192" s="11" t="s">
        <v>96</v>
      </c>
    </row>
    <row r="193" spans="2:65" s="18" customFormat="1" ht="16.5" customHeight="1">
      <c r="B193" s="19"/>
      <c r="C193" s="189" t="s">
        <v>619</v>
      </c>
      <c r="D193" s="189" t="s">
        <v>684</v>
      </c>
      <c r="E193" s="190" t="s">
        <v>2770</v>
      </c>
      <c r="F193" s="191" t="s">
        <v>2771</v>
      </c>
      <c r="G193" s="192" t="s">
        <v>1067</v>
      </c>
      <c r="H193" s="193">
        <v>3</v>
      </c>
      <c r="I193" s="194"/>
      <c r="J193" s="195">
        <f>ROUND(I193*H193,2)</f>
        <v>0</v>
      </c>
      <c r="K193" s="191" t="s">
        <v>453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2.3E-3</v>
      </c>
      <c r="R193" s="99">
        <f>Q193*H193</f>
        <v>6.8999999999999999E-3</v>
      </c>
      <c r="S193" s="99">
        <v>0</v>
      </c>
      <c r="T193" s="100">
        <f>S193*H193</f>
        <v>0</v>
      </c>
      <c r="AR193" s="101" t="s">
        <v>1333</v>
      </c>
      <c r="AT193" s="101" t="s">
        <v>684</v>
      </c>
      <c r="AU193" s="101" t="s">
        <v>96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1333</v>
      </c>
      <c r="BM193" s="101" t="s">
        <v>2772</v>
      </c>
    </row>
    <row r="194" spans="2:65" s="18" customFormat="1">
      <c r="B194" s="19"/>
      <c r="D194" s="103" t="s">
        <v>89</v>
      </c>
      <c r="F194" s="104" t="s">
        <v>2771</v>
      </c>
      <c r="I194" s="105"/>
      <c r="L194" s="19"/>
      <c r="M194" s="106"/>
      <c r="T194" s="107"/>
      <c r="AT194" s="11" t="s">
        <v>89</v>
      </c>
      <c r="AU194" s="11" t="s">
        <v>96</v>
      </c>
    </row>
    <row r="195" spans="2:65" s="18" customFormat="1" ht="24.2" customHeight="1">
      <c r="B195" s="19"/>
      <c r="C195" s="90" t="s">
        <v>627</v>
      </c>
      <c r="D195" s="90" t="s">
        <v>83</v>
      </c>
      <c r="E195" s="91" t="s">
        <v>2773</v>
      </c>
      <c r="F195" s="92" t="s">
        <v>2774</v>
      </c>
      <c r="G195" s="93" t="s">
        <v>1067</v>
      </c>
      <c r="H195" s="94">
        <v>3</v>
      </c>
      <c r="I195" s="95"/>
      <c r="J195" s="96">
        <f>ROUND(I195*H195,2)</f>
        <v>0</v>
      </c>
      <c r="K195" s="92" t="s">
        <v>453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96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2775</v>
      </c>
    </row>
    <row r="196" spans="2:65" s="18" customFormat="1" ht="19.5">
      <c r="B196" s="19"/>
      <c r="D196" s="103" t="s">
        <v>89</v>
      </c>
      <c r="F196" s="104" t="s">
        <v>2776</v>
      </c>
      <c r="I196" s="105"/>
      <c r="L196" s="19"/>
      <c r="M196" s="106"/>
      <c r="T196" s="107"/>
      <c r="AT196" s="11" t="s">
        <v>89</v>
      </c>
      <c r="AU196" s="11" t="s">
        <v>96</v>
      </c>
    </row>
    <row r="197" spans="2:65" s="18" customFormat="1" ht="21.75" customHeight="1">
      <c r="B197" s="19"/>
      <c r="C197" s="189" t="s">
        <v>635</v>
      </c>
      <c r="D197" s="189" t="s">
        <v>684</v>
      </c>
      <c r="E197" s="190" t="s">
        <v>2777</v>
      </c>
      <c r="F197" s="191" t="s">
        <v>2778</v>
      </c>
      <c r="G197" s="192" t="s">
        <v>1067</v>
      </c>
      <c r="H197" s="193">
        <v>2</v>
      </c>
      <c r="I197" s="194"/>
      <c r="J197" s="195">
        <f>ROUND(I197*H197,2)</f>
        <v>0</v>
      </c>
      <c r="K197" s="191" t="s">
        <v>17</v>
      </c>
      <c r="L197" s="196"/>
      <c r="M197" s="197" t="s">
        <v>17</v>
      </c>
      <c r="N197" s="198" t="s">
        <v>35</v>
      </c>
      <c r="P197" s="99">
        <f>O197*H197</f>
        <v>0</v>
      </c>
      <c r="Q197" s="99">
        <v>4.7999999999999996E-3</v>
      </c>
      <c r="R197" s="99">
        <f>Q197*H197</f>
        <v>9.5999999999999992E-3</v>
      </c>
      <c r="S197" s="99">
        <v>0</v>
      </c>
      <c r="T197" s="100">
        <f>S197*H197</f>
        <v>0</v>
      </c>
      <c r="AR197" s="101" t="s">
        <v>653</v>
      </c>
      <c r="AT197" s="101" t="s">
        <v>684</v>
      </c>
      <c r="AU197" s="101" t="s">
        <v>96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155</v>
      </c>
      <c r="BM197" s="101" t="s">
        <v>2779</v>
      </c>
    </row>
    <row r="198" spans="2:65" s="18" customFormat="1" ht="19.5">
      <c r="B198" s="19"/>
      <c r="D198" s="103" t="s">
        <v>89</v>
      </c>
      <c r="F198" s="104" t="s">
        <v>2780</v>
      </c>
      <c r="I198" s="105"/>
      <c r="L198" s="19"/>
      <c r="M198" s="106"/>
      <c r="T198" s="107"/>
      <c r="AT198" s="11" t="s">
        <v>89</v>
      </c>
      <c r="AU198" s="11" t="s">
        <v>96</v>
      </c>
    </row>
    <row r="199" spans="2:65" s="18" customFormat="1" ht="21.75" customHeight="1">
      <c r="B199" s="19"/>
      <c r="C199" s="189" t="s">
        <v>642</v>
      </c>
      <c r="D199" s="189" t="s">
        <v>684</v>
      </c>
      <c r="E199" s="190" t="s">
        <v>2781</v>
      </c>
      <c r="F199" s="191" t="s">
        <v>2782</v>
      </c>
      <c r="G199" s="192" t="s">
        <v>1067</v>
      </c>
      <c r="H199" s="193">
        <v>1</v>
      </c>
      <c r="I199" s="194"/>
      <c r="J199" s="195">
        <f>ROUND(I199*H199,2)</f>
        <v>0</v>
      </c>
      <c r="K199" s="191" t="s">
        <v>17</v>
      </c>
      <c r="L199" s="196"/>
      <c r="M199" s="197" t="s">
        <v>17</v>
      </c>
      <c r="N199" s="198" t="s">
        <v>35</v>
      </c>
      <c r="P199" s="99">
        <f>O199*H199</f>
        <v>0</v>
      </c>
      <c r="Q199" s="99">
        <v>3.3E-3</v>
      </c>
      <c r="R199" s="99">
        <f>Q199*H199</f>
        <v>3.3E-3</v>
      </c>
      <c r="S199" s="99">
        <v>0</v>
      </c>
      <c r="T199" s="100">
        <f>S199*H199</f>
        <v>0</v>
      </c>
      <c r="AR199" s="101" t="s">
        <v>653</v>
      </c>
      <c r="AT199" s="101" t="s">
        <v>684</v>
      </c>
      <c r="AU199" s="101" t="s">
        <v>96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155</v>
      </c>
      <c r="BM199" s="101" t="s">
        <v>2783</v>
      </c>
    </row>
    <row r="200" spans="2:65" s="18" customFormat="1" ht="19.5">
      <c r="B200" s="19"/>
      <c r="D200" s="103" t="s">
        <v>89</v>
      </c>
      <c r="F200" s="104" t="s">
        <v>2780</v>
      </c>
      <c r="I200" s="105"/>
      <c r="L200" s="19"/>
      <c r="M200" s="106"/>
      <c r="T200" s="107"/>
      <c r="AT200" s="11" t="s">
        <v>89</v>
      </c>
      <c r="AU200" s="11" t="s">
        <v>96</v>
      </c>
    </row>
    <row r="201" spans="2:65" s="18" customFormat="1" ht="37.9" customHeight="1">
      <c r="B201" s="19"/>
      <c r="C201" s="90" t="s">
        <v>648</v>
      </c>
      <c r="D201" s="90" t="s">
        <v>83</v>
      </c>
      <c r="E201" s="91" t="s">
        <v>2784</v>
      </c>
      <c r="F201" s="92" t="s">
        <v>2785</v>
      </c>
      <c r="G201" s="93" t="s">
        <v>816</v>
      </c>
      <c r="H201" s="94">
        <v>365</v>
      </c>
      <c r="I201" s="95"/>
      <c r="J201" s="96">
        <f>ROUND(I201*H201,2)</f>
        <v>0</v>
      </c>
      <c r="K201" s="92" t="s">
        <v>17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3.4399999999999999E-3</v>
      </c>
      <c r="R201" s="99">
        <f>Q201*H201</f>
        <v>1.2556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96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2786</v>
      </c>
    </row>
    <row r="202" spans="2:65" s="18" customFormat="1" ht="58.5">
      <c r="B202" s="19"/>
      <c r="D202" s="103" t="s">
        <v>89</v>
      </c>
      <c r="F202" s="104" t="s">
        <v>2787</v>
      </c>
      <c r="I202" s="105"/>
      <c r="L202" s="19"/>
      <c r="M202" s="106"/>
      <c r="T202" s="107"/>
      <c r="AT202" s="11" t="s">
        <v>89</v>
      </c>
      <c r="AU202" s="11" t="s">
        <v>96</v>
      </c>
    </row>
    <row r="203" spans="2:65" s="18" customFormat="1" ht="37.9" customHeight="1">
      <c r="B203" s="19"/>
      <c r="C203" s="90" t="s">
        <v>653</v>
      </c>
      <c r="D203" s="90" t="s">
        <v>83</v>
      </c>
      <c r="E203" s="91" t="s">
        <v>2788</v>
      </c>
      <c r="F203" s="92" t="s">
        <v>2789</v>
      </c>
      <c r="G203" s="93" t="s">
        <v>816</v>
      </c>
      <c r="H203" s="94">
        <v>65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5.2199999999999998E-3</v>
      </c>
      <c r="R203" s="99">
        <f>Q203*H203</f>
        <v>0.33929999999999999</v>
      </c>
      <c r="S203" s="99">
        <v>0</v>
      </c>
      <c r="T203" s="100">
        <f>S203*H203</f>
        <v>0</v>
      </c>
      <c r="AR203" s="101" t="s">
        <v>155</v>
      </c>
      <c r="AT203" s="101" t="s">
        <v>83</v>
      </c>
      <c r="AU203" s="101" t="s">
        <v>96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155</v>
      </c>
      <c r="BM203" s="101" t="s">
        <v>2790</v>
      </c>
    </row>
    <row r="204" spans="2:65" s="18" customFormat="1" ht="48.75">
      <c r="B204" s="19"/>
      <c r="D204" s="103" t="s">
        <v>89</v>
      </c>
      <c r="F204" s="104" t="s">
        <v>2791</v>
      </c>
      <c r="I204" s="105"/>
      <c r="L204" s="19"/>
      <c r="M204" s="106"/>
      <c r="T204" s="107"/>
      <c r="AT204" s="11" t="s">
        <v>89</v>
      </c>
      <c r="AU204" s="11" t="s">
        <v>96</v>
      </c>
    </row>
    <row r="205" spans="2:65" s="18" customFormat="1" ht="24.2" customHeight="1">
      <c r="B205" s="19"/>
      <c r="C205" s="90" t="s">
        <v>659</v>
      </c>
      <c r="D205" s="90" t="s">
        <v>83</v>
      </c>
      <c r="E205" s="91" t="s">
        <v>2792</v>
      </c>
      <c r="F205" s="92" t="s">
        <v>2793</v>
      </c>
      <c r="G205" s="93" t="s">
        <v>452</v>
      </c>
      <c r="H205" s="94">
        <v>80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3.6000000000000002E-4</v>
      </c>
      <c r="R205" s="99">
        <f>Q205*H205</f>
        <v>2.8800000000000003E-2</v>
      </c>
      <c r="S205" s="99">
        <v>0</v>
      </c>
      <c r="T205" s="100">
        <f>S205*H205</f>
        <v>0</v>
      </c>
      <c r="AR205" s="101" t="s">
        <v>155</v>
      </c>
      <c r="AT205" s="101" t="s">
        <v>83</v>
      </c>
      <c r="AU205" s="101" t="s">
        <v>96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155</v>
      </c>
      <c r="BM205" s="101" t="s">
        <v>2794</v>
      </c>
    </row>
    <row r="206" spans="2:65" s="18" customFormat="1" ht="29.25">
      <c r="B206" s="19"/>
      <c r="D206" s="103" t="s">
        <v>89</v>
      </c>
      <c r="F206" s="104" t="s">
        <v>2795</v>
      </c>
      <c r="I206" s="105"/>
      <c r="L206" s="19"/>
      <c r="M206" s="106"/>
      <c r="T206" s="107"/>
      <c r="AT206" s="11" t="s">
        <v>89</v>
      </c>
      <c r="AU206" s="11" t="s">
        <v>96</v>
      </c>
    </row>
    <row r="207" spans="2:65" s="18" customFormat="1" ht="24.2" customHeight="1">
      <c r="B207" s="19"/>
      <c r="C207" s="189" t="s">
        <v>665</v>
      </c>
      <c r="D207" s="189" t="s">
        <v>684</v>
      </c>
      <c r="E207" s="190" t="s">
        <v>2796</v>
      </c>
      <c r="F207" s="191" t="s">
        <v>2797</v>
      </c>
      <c r="G207" s="192" t="s">
        <v>452</v>
      </c>
      <c r="H207" s="193">
        <v>80</v>
      </c>
      <c r="I207" s="194"/>
      <c r="J207" s="195">
        <f>ROUND(I207*H207,2)</f>
        <v>0</v>
      </c>
      <c r="K207" s="191" t="s">
        <v>453</v>
      </c>
      <c r="L207" s="196"/>
      <c r="M207" s="197" t="s">
        <v>17</v>
      </c>
      <c r="N207" s="198" t="s">
        <v>35</v>
      </c>
      <c r="P207" s="99">
        <f>O207*H207</f>
        <v>0</v>
      </c>
      <c r="Q207" s="99">
        <v>5.1999999999999998E-3</v>
      </c>
      <c r="R207" s="99">
        <f>Q207*H207</f>
        <v>0.41599999999999998</v>
      </c>
      <c r="S207" s="99">
        <v>0</v>
      </c>
      <c r="T207" s="100">
        <f>S207*H207</f>
        <v>0</v>
      </c>
      <c r="AR207" s="101" t="s">
        <v>653</v>
      </c>
      <c r="AT207" s="101" t="s">
        <v>684</v>
      </c>
      <c r="AU207" s="101" t="s">
        <v>96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2798</v>
      </c>
    </row>
    <row r="208" spans="2:65" s="18" customFormat="1">
      <c r="B208" s="19"/>
      <c r="D208" s="103" t="s">
        <v>89</v>
      </c>
      <c r="F208" s="104" t="s">
        <v>2797</v>
      </c>
      <c r="I208" s="105"/>
      <c r="L208" s="19"/>
      <c r="M208" s="106"/>
      <c r="T208" s="107"/>
      <c r="AT208" s="11" t="s">
        <v>89</v>
      </c>
      <c r="AU208" s="11" t="s">
        <v>96</v>
      </c>
    </row>
    <row r="209" spans="2:65" s="18" customFormat="1" ht="16.5" customHeight="1">
      <c r="B209" s="19"/>
      <c r="C209" s="90" t="s">
        <v>671</v>
      </c>
      <c r="D209" s="90" t="s">
        <v>83</v>
      </c>
      <c r="E209" s="91" t="s">
        <v>2799</v>
      </c>
      <c r="F209" s="92" t="s">
        <v>2800</v>
      </c>
      <c r="G209" s="93" t="s">
        <v>452</v>
      </c>
      <c r="H209" s="94">
        <v>60</v>
      </c>
      <c r="I209" s="95"/>
      <c r="J209" s="96">
        <f>ROUND(I209*H209,2)</f>
        <v>0</v>
      </c>
      <c r="K209" s="92" t="s">
        <v>17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2.0000000000000001E-4</v>
      </c>
      <c r="R209" s="99">
        <f>Q209*H209</f>
        <v>1.2E-2</v>
      </c>
      <c r="S209" s="99">
        <v>0</v>
      </c>
      <c r="T209" s="100">
        <f>S209*H209</f>
        <v>0</v>
      </c>
      <c r="AR209" s="101" t="s">
        <v>155</v>
      </c>
      <c r="AT209" s="101" t="s">
        <v>83</v>
      </c>
      <c r="AU209" s="101" t="s">
        <v>96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155</v>
      </c>
      <c r="BM209" s="101" t="s">
        <v>2801</v>
      </c>
    </row>
    <row r="210" spans="2:65" s="18" customFormat="1">
      <c r="B210" s="19"/>
      <c r="D210" s="103" t="s">
        <v>89</v>
      </c>
      <c r="F210" s="104" t="s">
        <v>2800</v>
      </c>
      <c r="I210" s="105"/>
      <c r="L210" s="19"/>
      <c r="M210" s="106"/>
      <c r="T210" s="107"/>
      <c r="AT210" s="11" t="s">
        <v>89</v>
      </c>
      <c r="AU210" s="11" t="s">
        <v>96</v>
      </c>
    </row>
    <row r="211" spans="2:65" s="18" customFormat="1" ht="24.2" customHeight="1">
      <c r="B211" s="19"/>
      <c r="C211" s="90" t="s">
        <v>683</v>
      </c>
      <c r="D211" s="90" t="s">
        <v>83</v>
      </c>
      <c r="E211" s="91" t="s">
        <v>2802</v>
      </c>
      <c r="F211" s="92" t="s">
        <v>2803</v>
      </c>
      <c r="G211" s="93" t="s">
        <v>808</v>
      </c>
      <c r="H211" s="94">
        <v>4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155</v>
      </c>
      <c r="AT211" s="101" t="s">
        <v>83</v>
      </c>
      <c r="AU211" s="101" t="s">
        <v>96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2804</v>
      </c>
    </row>
    <row r="212" spans="2:65" s="18" customFormat="1" ht="19.5">
      <c r="B212" s="19"/>
      <c r="D212" s="103" t="s">
        <v>89</v>
      </c>
      <c r="F212" s="104" t="s">
        <v>2805</v>
      </c>
      <c r="I212" s="105"/>
      <c r="L212" s="19"/>
      <c r="M212" s="106"/>
      <c r="T212" s="107"/>
      <c r="AT212" s="11" t="s">
        <v>89</v>
      </c>
      <c r="AU212" s="11" t="s">
        <v>96</v>
      </c>
    </row>
    <row r="213" spans="2:65" s="18" customFormat="1" ht="24.2" customHeight="1">
      <c r="B213" s="19"/>
      <c r="C213" s="90" t="s">
        <v>689</v>
      </c>
      <c r="D213" s="90" t="s">
        <v>83</v>
      </c>
      <c r="E213" s="91" t="s">
        <v>2806</v>
      </c>
      <c r="F213" s="92" t="s">
        <v>2807</v>
      </c>
      <c r="G213" s="93" t="s">
        <v>808</v>
      </c>
      <c r="H213" s="94">
        <v>24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96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2808</v>
      </c>
    </row>
    <row r="214" spans="2:65" s="18" customFormat="1" ht="19.5">
      <c r="B214" s="19"/>
      <c r="D214" s="103" t="s">
        <v>89</v>
      </c>
      <c r="F214" s="104" t="s">
        <v>2805</v>
      </c>
      <c r="I214" s="105"/>
      <c r="L214" s="19"/>
      <c r="M214" s="106"/>
      <c r="T214" s="107"/>
      <c r="AT214" s="11" t="s">
        <v>89</v>
      </c>
      <c r="AU214" s="11" t="s">
        <v>96</v>
      </c>
    </row>
    <row r="215" spans="2:65" s="18" customFormat="1" ht="37.9" customHeight="1">
      <c r="B215" s="19"/>
      <c r="C215" s="90" t="s">
        <v>696</v>
      </c>
      <c r="D215" s="90" t="s">
        <v>83</v>
      </c>
      <c r="E215" s="91" t="s">
        <v>2809</v>
      </c>
      <c r="F215" s="92" t="s">
        <v>2810</v>
      </c>
      <c r="G215" s="93" t="s">
        <v>808</v>
      </c>
      <c r="H215" s="94">
        <v>2</v>
      </c>
      <c r="I215" s="95"/>
      <c r="J215" s="96">
        <f>ROUND(I215*H215,2)</f>
        <v>0</v>
      </c>
      <c r="K215" s="92" t="s">
        <v>17</v>
      </c>
      <c r="L215" s="19"/>
      <c r="M215" s="97" t="s">
        <v>17</v>
      </c>
      <c r="N215" s="98" t="s">
        <v>35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155</v>
      </c>
      <c r="AT215" s="101" t="s">
        <v>83</v>
      </c>
      <c r="AU215" s="101" t="s">
        <v>96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155</v>
      </c>
      <c r="BM215" s="101" t="s">
        <v>2811</v>
      </c>
    </row>
    <row r="216" spans="2:65" s="18" customFormat="1" ht="39">
      <c r="B216" s="19"/>
      <c r="D216" s="103" t="s">
        <v>89</v>
      </c>
      <c r="F216" s="104" t="s">
        <v>2812</v>
      </c>
      <c r="I216" s="105"/>
      <c r="L216" s="19"/>
      <c r="M216" s="106"/>
      <c r="T216" s="107"/>
      <c r="AT216" s="11" t="s">
        <v>89</v>
      </c>
      <c r="AU216" s="11" t="s">
        <v>96</v>
      </c>
    </row>
    <row r="217" spans="2:65" s="18" customFormat="1" ht="37.9" customHeight="1">
      <c r="B217" s="19"/>
      <c r="C217" s="90" t="s">
        <v>702</v>
      </c>
      <c r="D217" s="90" t="s">
        <v>83</v>
      </c>
      <c r="E217" s="91" t="s">
        <v>2813</v>
      </c>
      <c r="F217" s="92" t="s">
        <v>2814</v>
      </c>
      <c r="G217" s="93" t="s">
        <v>808</v>
      </c>
      <c r="H217" s="94">
        <v>5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155</v>
      </c>
      <c r="AT217" s="101" t="s">
        <v>83</v>
      </c>
      <c r="AU217" s="101" t="s">
        <v>96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155</v>
      </c>
      <c r="BM217" s="101" t="s">
        <v>2815</v>
      </c>
    </row>
    <row r="218" spans="2:65" s="18" customFormat="1" ht="39">
      <c r="B218" s="19"/>
      <c r="D218" s="103" t="s">
        <v>89</v>
      </c>
      <c r="F218" s="104" t="s">
        <v>2812</v>
      </c>
      <c r="I218" s="105"/>
      <c r="L218" s="19"/>
      <c r="M218" s="106"/>
      <c r="T218" s="107"/>
      <c r="AT218" s="11" t="s">
        <v>89</v>
      </c>
      <c r="AU218" s="11" t="s">
        <v>96</v>
      </c>
    </row>
    <row r="219" spans="2:65" s="77" customFormat="1" ht="20.85" customHeight="1">
      <c r="B219" s="78"/>
      <c r="D219" s="79" t="s">
        <v>74</v>
      </c>
      <c r="E219" s="88" t="s">
        <v>2816</v>
      </c>
      <c r="F219" s="88" t="s">
        <v>2817</v>
      </c>
      <c r="I219" s="81"/>
      <c r="J219" s="89">
        <f>BK219</f>
        <v>0</v>
      </c>
      <c r="L219" s="78"/>
      <c r="M219" s="83"/>
      <c r="P219" s="84">
        <f>SUM(P220:P229)</f>
        <v>0</v>
      </c>
      <c r="R219" s="84">
        <f>SUM(R220:R229)</f>
        <v>1.18E-2</v>
      </c>
      <c r="T219" s="85">
        <f>SUM(T220:T229)</f>
        <v>0</v>
      </c>
      <c r="AR219" s="79" t="s">
        <v>9</v>
      </c>
      <c r="AT219" s="86" t="s">
        <v>74</v>
      </c>
      <c r="AU219" s="86" t="s">
        <v>9</v>
      </c>
      <c r="AY219" s="79" t="s">
        <v>79</v>
      </c>
      <c r="BK219" s="87">
        <f>SUM(BK220:BK229)</f>
        <v>0</v>
      </c>
    </row>
    <row r="220" spans="2:65" s="18" customFormat="1" ht="24.2" customHeight="1">
      <c r="B220" s="19"/>
      <c r="C220" s="90" t="s">
        <v>706</v>
      </c>
      <c r="D220" s="90" t="s">
        <v>83</v>
      </c>
      <c r="E220" s="91" t="s">
        <v>2773</v>
      </c>
      <c r="F220" s="92" t="s">
        <v>2774</v>
      </c>
      <c r="G220" s="93" t="s">
        <v>1067</v>
      </c>
      <c r="H220" s="94">
        <v>1</v>
      </c>
      <c r="I220" s="95"/>
      <c r="J220" s="96">
        <f>ROUND(I220*H220,2)</f>
        <v>0</v>
      </c>
      <c r="K220" s="92" t="s">
        <v>453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96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2818</v>
      </c>
    </row>
    <row r="221" spans="2:65" s="18" customFormat="1" ht="19.5">
      <c r="B221" s="19"/>
      <c r="D221" s="103" t="s">
        <v>89</v>
      </c>
      <c r="F221" s="104" t="s">
        <v>2776</v>
      </c>
      <c r="I221" s="105"/>
      <c r="L221" s="19"/>
      <c r="M221" s="106"/>
      <c r="T221" s="107"/>
      <c r="AT221" s="11" t="s">
        <v>89</v>
      </c>
      <c r="AU221" s="11" t="s">
        <v>96</v>
      </c>
    </row>
    <row r="222" spans="2:65" s="18" customFormat="1" ht="16.5" customHeight="1">
      <c r="B222" s="19"/>
      <c r="C222" s="189" t="s">
        <v>714</v>
      </c>
      <c r="D222" s="189" t="s">
        <v>684</v>
      </c>
      <c r="E222" s="190" t="s">
        <v>2819</v>
      </c>
      <c r="F222" s="191" t="s">
        <v>2820</v>
      </c>
      <c r="G222" s="192" t="s">
        <v>1067</v>
      </c>
      <c r="H222" s="193">
        <v>1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1.09E-2</v>
      </c>
      <c r="R222" s="99">
        <f>Q222*H222</f>
        <v>1.09E-2</v>
      </c>
      <c r="S222" s="99">
        <v>0</v>
      </c>
      <c r="T222" s="100">
        <f>S222*H222</f>
        <v>0</v>
      </c>
      <c r="AR222" s="101" t="s">
        <v>653</v>
      </c>
      <c r="AT222" s="101" t="s">
        <v>684</v>
      </c>
      <c r="AU222" s="101" t="s">
        <v>96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155</v>
      </c>
      <c r="BM222" s="101" t="s">
        <v>2821</v>
      </c>
    </row>
    <row r="223" spans="2:65" s="18" customFormat="1" ht="19.5">
      <c r="B223" s="19"/>
      <c r="D223" s="103" t="s">
        <v>89</v>
      </c>
      <c r="F223" s="104" t="s">
        <v>2780</v>
      </c>
      <c r="I223" s="105"/>
      <c r="L223" s="19"/>
      <c r="M223" s="106"/>
      <c r="T223" s="107"/>
      <c r="AT223" s="11" t="s">
        <v>89</v>
      </c>
      <c r="AU223" s="11" t="s">
        <v>96</v>
      </c>
    </row>
    <row r="224" spans="2:65" s="18" customFormat="1" ht="21.75" customHeight="1">
      <c r="B224" s="19"/>
      <c r="C224" s="90" t="s">
        <v>723</v>
      </c>
      <c r="D224" s="90" t="s">
        <v>83</v>
      </c>
      <c r="E224" s="91" t="s">
        <v>2822</v>
      </c>
      <c r="F224" s="92" t="s">
        <v>2823</v>
      </c>
      <c r="G224" s="93" t="s">
        <v>452</v>
      </c>
      <c r="H224" s="94">
        <v>2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155</v>
      </c>
      <c r="AT224" s="101" t="s">
        <v>83</v>
      </c>
      <c r="AU224" s="101" t="s">
        <v>96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155</v>
      </c>
      <c r="BM224" s="101" t="s">
        <v>2824</v>
      </c>
    </row>
    <row r="225" spans="2:65" s="18" customFormat="1">
      <c r="B225" s="19"/>
      <c r="D225" s="103" t="s">
        <v>89</v>
      </c>
      <c r="F225" s="104" t="s">
        <v>2825</v>
      </c>
      <c r="I225" s="105"/>
      <c r="L225" s="19"/>
      <c r="M225" s="106"/>
      <c r="T225" s="107"/>
      <c r="AT225" s="11" t="s">
        <v>89</v>
      </c>
      <c r="AU225" s="11" t="s">
        <v>96</v>
      </c>
    </row>
    <row r="226" spans="2:65" s="18" customFormat="1" ht="24.2" customHeight="1">
      <c r="B226" s="19"/>
      <c r="C226" s="90" t="s">
        <v>732</v>
      </c>
      <c r="D226" s="90" t="s">
        <v>83</v>
      </c>
      <c r="E226" s="91" t="s">
        <v>2826</v>
      </c>
      <c r="F226" s="92" t="s">
        <v>2827</v>
      </c>
      <c r="G226" s="93" t="s">
        <v>1067</v>
      </c>
      <c r="H226" s="94">
        <v>1</v>
      </c>
      <c r="I226" s="95"/>
      <c r="J226" s="96">
        <f>ROUND(I226*H226,2)</f>
        <v>0</v>
      </c>
      <c r="K226" s="92" t="s">
        <v>453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862</v>
      </c>
      <c r="AT226" s="101" t="s">
        <v>83</v>
      </c>
      <c r="AU226" s="101" t="s">
        <v>96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862</v>
      </c>
      <c r="BM226" s="101" t="s">
        <v>2828</v>
      </c>
    </row>
    <row r="227" spans="2:65" s="18" customFormat="1" ht="19.5">
      <c r="B227" s="19"/>
      <c r="D227" s="103" t="s">
        <v>89</v>
      </c>
      <c r="F227" s="104" t="s">
        <v>2829</v>
      </c>
      <c r="I227" s="105"/>
      <c r="L227" s="19"/>
      <c r="M227" s="106"/>
      <c r="T227" s="107"/>
      <c r="AT227" s="11" t="s">
        <v>89</v>
      </c>
      <c r="AU227" s="11" t="s">
        <v>96</v>
      </c>
    </row>
    <row r="228" spans="2:65" s="18" customFormat="1" ht="16.5" customHeight="1">
      <c r="B228" s="19"/>
      <c r="C228" s="189" t="s">
        <v>741</v>
      </c>
      <c r="D228" s="189" t="s">
        <v>684</v>
      </c>
      <c r="E228" s="190" t="s">
        <v>2830</v>
      </c>
      <c r="F228" s="191" t="s">
        <v>2831</v>
      </c>
      <c r="G228" s="192" t="s">
        <v>1067</v>
      </c>
      <c r="H228" s="193">
        <v>1</v>
      </c>
      <c r="I228" s="194"/>
      <c r="J228" s="195">
        <f>ROUND(I228*H228,2)</f>
        <v>0</v>
      </c>
      <c r="K228" s="191" t="s">
        <v>453</v>
      </c>
      <c r="L228" s="196"/>
      <c r="M228" s="197" t="s">
        <v>17</v>
      </c>
      <c r="N228" s="198" t="s">
        <v>35</v>
      </c>
      <c r="P228" s="99">
        <f>O228*H228</f>
        <v>0</v>
      </c>
      <c r="Q228" s="99">
        <v>8.9999999999999998E-4</v>
      </c>
      <c r="R228" s="99">
        <f>Q228*H228</f>
        <v>8.9999999999999998E-4</v>
      </c>
      <c r="S228" s="99">
        <v>0</v>
      </c>
      <c r="T228" s="100">
        <f>S228*H228</f>
        <v>0</v>
      </c>
      <c r="AR228" s="101" t="s">
        <v>1333</v>
      </c>
      <c r="AT228" s="101" t="s">
        <v>684</v>
      </c>
      <c r="AU228" s="101" t="s">
        <v>96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1333</v>
      </c>
      <c r="BM228" s="101" t="s">
        <v>2832</v>
      </c>
    </row>
    <row r="229" spans="2:65" s="18" customFormat="1">
      <c r="B229" s="19"/>
      <c r="D229" s="103" t="s">
        <v>89</v>
      </c>
      <c r="F229" s="104" t="s">
        <v>2833</v>
      </c>
      <c r="I229" s="105"/>
      <c r="L229" s="19"/>
      <c r="M229" s="106"/>
      <c r="T229" s="107"/>
      <c r="AT229" s="11" t="s">
        <v>89</v>
      </c>
      <c r="AU229" s="11" t="s">
        <v>96</v>
      </c>
    </row>
    <row r="230" spans="2:65" s="77" customFormat="1" ht="20.85" customHeight="1">
      <c r="B230" s="78"/>
      <c r="D230" s="79" t="s">
        <v>74</v>
      </c>
      <c r="E230" s="88" t="s">
        <v>2834</v>
      </c>
      <c r="F230" s="88" t="s">
        <v>2835</v>
      </c>
      <c r="I230" s="81"/>
      <c r="J230" s="89">
        <f>BK230</f>
        <v>0</v>
      </c>
      <c r="L230" s="78"/>
      <c r="M230" s="83"/>
      <c r="P230" s="84">
        <f>SUM(P231:P310)</f>
        <v>0</v>
      </c>
      <c r="R230" s="84">
        <f>SUM(R231:R310)</f>
        <v>0.72842000000000007</v>
      </c>
      <c r="T230" s="85">
        <f>SUM(T231:T310)</f>
        <v>0</v>
      </c>
      <c r="AR230" s="79" t="s">
        <v>9</v>
      </c>
      <c r="AT230" s="86" t="s">
        <v>74</v>
      </c>
      <c r="AU230" s="86" t="s">
        <v>9</v>
      </c>
      <c r="AY230" s="79" t="s">
        <v>79</v>
      </c>
      <c r="BK230" s="87">
        <f>SUM(BK231:BK310)</f>
        <v>0</v>
      </c>
    </row>
    <row r="231" spans="2:65" s="18" customFormat="1" ht="24.2" customHeight="1">
      <c r="B231" s="19"/>
      <c r="C231" s="90" t="s">
        <v>751</v>
      </c>
      <c r="D231" s="90" t="s">
        <v>83</v>
      </c>
      <c r="E231" s="91" t="s">
        <v>2672</v>
      </c>
      <c r="F231" s="92" t="s">
        <v>2673</v>
      </c>
      <c r="G231" s="93" t="s">
        <v>1067</v>
      </c>
      <c r="H231" s="94">
        <v>3</v>
      </c>
      <c r="I231" s="95"/>
      <c r="J231" s="96">
        <f>ROUND(I231*H231,2)</f>
        <v>0</v>
      </c>
      <c r="K231" s="92" t="s">
        <v>453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96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2836</v>
      </c>
    </row>
    <row r="232" spans="2:65" s="18" customFormat="1" ht="19.5">
      <c r="B232" s="19"/>
      <c r="D232" s="103" t="s">
        <v>89</v>
      </c>
      <c r="F232" s="104" t="s">
        <v>2675</v>
      </c>
      <c r="I232" s="105"/>
      <c r="L232" s="19"/>
      <c r="M232" s="106"/>
      <c r="T232" s="107"/>
      <c r="AT232" s="11" t="s">
        <v>89</v>
      </c>
      <c r="AU232" s="11" t="s">
        <v>96</v>
      </c>
    </row>
    <row r="233" spans="2:65" s="18" customFormat="1" ht="37.9" customHeight="1">
      <c r="B233" s="19"/>
      <c r="C233" s="189" t="s">
        <v>756</v>
      </c>
      <c r="D233" s="189" t="s">
        <v>684</v>
      </c>
      <c r="E233" s="190" t="s">
        <v>2837</v>
      </c>
      <c r="F233" s="191" t="s">
        <v>2838</v>
      </c>
      <c r="G233" s="192" t="s">
        <v>1067</v>
      </c>
      <c r="H233" s="193">
        <v>1</v>
      </c>
      <c r="I233" s="194"/>
      <c r="J233" s="195">
        <f>ROUND(I233*H233,2)</f>
        <v>0</v>
      </c>
      <c r="K233" s="191" t="s">
        <v>17</v>
      </c>
      <c r="L233" s="196"/>
      <c r="M233" s="197" t="s">
        <v>17</v>
      </c>
      <c r="N233" s="198" t="s">
        <v>35</v>
      </c>
      <c r="P233" s="99">
        <f>O233*H233</f>
        <v>0</v>
      </c>
      <c r="Q233" s="99">
        <v>2E-3</v>
      </c>
      <c r="R233" s="99">
        <f>Q233*H233</f>
        <v>2E-3</v>
      </c>
      <c r="S233" s="99">
        <v>0</v>
      </c>
      <c r="T233" s="100">
        <f>S233*H233</f>
        <v>0</v>
      </c>
      <c r="AR233" s="101" t="s">
        <v>653</v>
      </c>
      <c r="AT233" s="101" t="s">
        <v>684</v>
      </c>
      <c r="AU233" s="101" t="s">
        <v>96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2839</v>
      </c>
    </row>
    <row r="234" spans="2:65" s="18" customFormat="1" ht="19.5">
      <c r="B234" s="19"/>
      <c r="D234" s="103" t="s">
        <v>89</v>
      </c>
      <c r="F234" s="104" t="s">
        <v>2840</v>
      </c>
      <c r="I234" s="105"/>
      <c r="L234" s="19"/>
      <c r="M234" s="106"/>
      <c r="T234" s="107"/>
      <c r="AT234" s="11" t="s">
        <v>89</v>
      </c>
      <c r="AU234" s="11" t="s">
        <v>96</v>
      </c>
    </row>
    <row r="235" spans="2:65" s="18" customFormat="1" ht="37.9" customHeight="1">
      <c r="B235" s="19"/>
      <c r="C235" s="189" t="s">
        <v>761</v>
      </c>
      <c r="D235" s="189" t="s">
        <v>684</v>
      </c>
      <c r="E235" s="190" t="s">
        <v>2841</v>
      </c>
      <c r="F235" s="191" t="s">
        <v>2842</v>
      </c>
      <c r="G235" s="192" t="s">
        <v>1067</v>
      </c>
      <c r="H235" s="193">
        <v>1</v>
      </c>
      <c r="I235" s="194"/>
      <c r="J235" s="195">
        <f>ROUND(I235*H235,2)</f>
        <v>0</v>
      </c>
      <c r="K235" s="191" t="s">
        <v>17</v>
      </c>
      <c r="L235" s="196"/>
      <c r="M235" s="197" t="s">
        <v>17</v>
      </c>
      <c r="N235" s="198" t="s">
        <v>35</v>
      </c>
      <c r="P235" s="99">
        <f>O235*H235</f>
        <v>0</v>
      </c>
      <c r="Q235" s="99">
        <v>2E-3</v>
      </c>
      <c r="R235" s="99">
        <f>Q235*H235</f>
        <v>2E-3</v>
      </c>
      <c r="S235" s="99">
        <v>0</v>
      </c>
      <c r="T235" s="100">
        <f>S235*H235</f>
        <v>0</v>
      </c>
      <c r="AR235" s="101" t="s">
        <v>653</v>
      </c>
      <c r="AT235" s="101" t="s">
        <v>684</v>
      </c>
      <c r="AU235" s="101" t="s">
        <v>96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2843</v>
      </c>
    </row>
    <row r="236" spans="2:65" s="18" customFormat="1" ht="19.5">
      <c r="B236" s="19"/>
      <c r="D236" s="103" t="s">
        <v>89</v>
      </c>
      <c r="F236" s="104" t="s">
        <v>2683</v>
      </c>
      <c r="I236" s="105"/>
      <c r="L236" s="19"/>
      <c r="M236" s="106"/>
      <c r="T236" s="107"/>
      <c r="AT236" s="11" t="s">
        <v>89</v>
      </c>
      <c r="AU236" s="11" t="s">
        <v>96</v>
      </c>
    </row>
    <row r="237" spans="2:65" s="18" customFormat="1" ht="37.9" customHeight="1">
      <c r="B237" s="19"/>
      <c r="C237" s="189" t="s">
        <v>766</v>
      </c>
      <c r="D237" s="189" t="s">
        <v>684</v>
      </c>
      <c r="E237" s="190" t="s">
        <v>2676</v>
      </c>
      <c r="F237" s="191" t="s">
        <v>2677</v>
      </c>
      <c r="G237" s="192" t="s">
        <v>1067</v>
      </c>
      <c r="H237" s="193">
        <v>1</v>
      </c>
      <c r="I237" s="194"/>
      <c r="J237" s="195">
        <f>ROUND(I237*H237,2)</f>
        <v>0</v>
      </c>
      <c r="K237" s="191" t="s">
        <v>17</v>
      </c>
      <c r="L237" s="196"/>
      <c r="M237" s="197" t="s">
        <v>17</v>
      </c>
      <c r="N237" s="198" t="s">
        <v>35</v>
      </c>
      <c r="P237" s="99">
        <f>O237*H237</f>
        <v>0</v>
      </c>
      <c r="Q237" s="99">
        <v>4.8999999999999998E-3</v>
      </c>
      <c r="R237" s="99">
        <f>Q237*H237</f>
        <v>4.8999999999999998E-3</v>
      </c>
      <c r="S237" s="99">
        <v>0</v>
      </c>
      <c r="T237" s="100">
        <f>S237*H237</f>
        <v>0</v>
      </c>
      <c r="AR237" s="101" t="s">
        <v>653</v>
      </c>
      <c r="AT237" s="101" t="s">
        <v>684</v>
      </c>
      <c r="AU237" s="101" t="s">
        <v>96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155</v>
      </c>
      <c r="BM237" s="101" t="s">
        <v>2844</v>
      </c>
    </row>
    <row r="238" spans="2:65" s="18" customFormat="1" ht="19.5">
      <c r="B238" s="19"/>
      <c r="D238" s="103" t="s">
        <v>89</v>
      </c>
      <c r="F238" s="104" t="s">
        <v>2679</v>
      </c>
      <c r="I238" s="105"/>
      <c r="L238" s="19"/>
      <c r="M238" s="106"/>
      <c r="T238" s="107"/>
      <c r="AT238" s="11" t="s">
        <v>89</v>
      </c>
      <c r="AU238" s="11" t="s">
        <v>96</v>
      </c>
    </row>
    <row r="239" spans="2:65" s="18" customFormat="1" ht="24.2" customHeight="1">
      <c r="B239" s="19"/>
      <c r="C239" s="90" t="s">
        <v>771</v>
      </c>
      <c r="D239" s="90" t="s">
        <v>83</v>
      </c>
      <c r="E239" s="91" t="s">
        <v>2692</v>
      </c>
      <c r="F239" s="92" t="s">
        <v>2693</v>
      </c>
      <c r="G239" s="93" t="s">
        <v>808</v>
      </c>
      <c r="H239" s="94">
        <v>1</v>
      </c>
      <c r="I239" s="95"/>
      <c r="J239" s="96">
        <f>ROUND(I239*H239,2)</f>
        <v>0</v>
      </c>
      <c r="K239" s="92" t="s">
        <v>17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0</v>
      </c>
      <c r="R239" s="99">
        <f>Q239*H239</f>
        <v>0</v>
      </c>
      <c r="S239" s="99">
        <v>0</v>
      </c>
      <c r="T239" s="100">
        <f>S239*H239</f>
        <v>0</v>
      </c>
      <c r="AR239" s="101" t="s">
        <v>155</v>
      </c>
      <c r="AT239" s="101" t="s">
        <v>83</v>
      </c>
      <c r="AU239" s="101" t="s">
        <v>96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155</v>
      </c>
      <c r="BM239" s="101" t="s">
        <v>2845</v>
      </c>
    </row>
    <row r="240" spans="2:65" s="18" customFormat="1">
      <c r="B240" s="19"/>
      <c r="D240" s="103" t="s">
        <v>89</v>
      </c>
      <c r="F240" s="104" t="s">
        <v>2695</v>
      </c>
      <c r="I240" s="105"/>
      <c r="L240" s="19"/>
      <c r="M240" s="106"/>
      <c r="T240" s="107"/>
      <c r="AT240" s="11" t="s">
        <v>89</v>
      </c>
      <c r="AU240" s="11" t="s">
        <v>96</v>
      </c>
    </row>
    <row r="241" spans="2:65" s="18" customFormat="1" ht="24.2" customHeight="1">
      <c r="B241" s="19"/>
      <c r="C241" s="90" t="s">
        <v>781</v>
      </c>
      <c r="D241" s="90" t="s">
        <v>83</v>
      </c>
      <c r="E241" s="91" t="s">
        <v>2696</v>
      </c>
      <c r="F241" s="92" t="s">
        <v>2697</v>
      </c>
      <c r="G241" s="93" t="s">
        <v>1067</v>
      </c>
      <c r="H241" s="94">
        <v>6</v>
      </c>
      <c r="I241" s="95"/>
      <c r="J241" s="96">
        <f>ROUND(I241*H241,2)</f>
        <v>0</v>
      </c>
      <c r="K241" s="92" t="s">
        <v>453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96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2846</v>
      </c>
    </row>
    <row r="242" spans="2:65" s="18" customFormat="1" ht="19.5">
      <c r="B242" s="19"/>
      <c r="D242" s="103" t="s">
        <v>89</v>
      </c>
      <c r="F242" s="104" t="s">
        <v>2699</v>
      </c>
      <c r="I242" s="105"/>
      <c r="L242" s="19"/>
      <c r="M242" s="106"/>
      <c r="T242" s="107"/>
      <c r="AT242" s="11" t="s">
        <v>89</v>
      </c>
      <c r="AU242" s="11" t="s">
        <v>96</v>
      </c>
    </row>
    <row r="243" spans="2:65" s="18" customFormat="1" ht="16.5" customHeight="1">
      <c r="B243" s="19"/>
      <c r="C243" s="189" t="s">
        <v>788</v>
      </c>
      <c r="D243" s="189" t="s">
        <v>684</v>
      </c>
      <c r="E243" s="190" t="s">
        <v>2847</v>
      </c>
      <c r="F243" s="191" t="s">
        <v>2848</v>
      </c>
      <c r="G243" s="192" t="s">
        <v>1067</v>
      </c>
      <c r="H243" s="193">
        <v>2</v>
      </c>
      <c r="I243" s="194"/>
      <c r="J243" s="195">
        <f>ROUND(I243*H243,2)</f>
        <v>0</v>
      </c>
      <c r="K243" s="191" t="s">
        <v>453</v>
      </c>
      <c r="L243" s="196"/>
      <c r="M243" s="197" t="s">
        <v>17</v>
      </c>
      <c r="N243" s="198" t="s">
        <v>35</v>
      </c>
      <c r="P243" s="99">
        <f>O243*H243</f>
        <v>0</v>
      </c>
      <c r="Q243" s="99">
        <v>1.6000000000000001E-3</v>
      </c>
      <c r="R243" s="99">
        <f>Q243*H243</f>
        <v>3.2000000000000002E-3</v>
      </c>
      <c r="S243" s="99">
        <v>0</v>
      </c>
      <c r="T243" s="100">
        <f>S243*H243</f>
        <v>0</v>
      </c>
      <c r="AR243" s="101" t="s">
        <v>1333</v>
      </c>
      <c r="AT243" s="101" t="s">
        <v>684</v>
      </c>
      <c r="AU243" s="101" t="s">
        <v>96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1333</v>
      </c>
      <c r="BM243" s="101" t="s">
        <v>2849</v>
      </c>
    </row>
    <row r="244" spans="2:65" s="18" customFormat="1">
      <c r="B244" s="19"/>
      <c r="D244" s="103" t="s">
        <v>89</v>
      </c>
      <c r="F244" s="104" t="s">
        <v>2848</v>
      </c>
      <c r="I244" s="105"/>
      <c r="L244" s="19"/>
      <c r="M244" s="106"/>
      <c r="T244" s="107"/>
      <c r="AT244" s="11" t="s">
        <v>89</v>
      </c>
      <c r="AU244" s="11" t="s">
        <v>96</v>
      </c>
    </row>
    <row r="245" spans="2:65" s="18" customFormat="1" ht="16.5" customHeight="1">
      <c r="B245" s="19"/>
      <c r="C245" s="189" t="s">
        <v>795</v>
      </c>
      <c r="D245" s="189" t="s">
        <v>684</v>
      </c>
      <c r="E245" s="190" t="s">
        <v>2850</v>
      </c>
      <c r="F245" s="191" t="s">
        <v>2851</v>
      </c>
      <c r="G245" s="192" t="s">
        <v>1067</v>
      </c>
      <c r="H245" s="193">
        <v>2</v>
      </c>
      <c r="I245" s="194"/>
      <c r="J245" s="195">
        <f>ROUND(I245*H245,2)</f>
        <v>0</v>
      </c>
      <c r="K245" s="191" t="s">
        <v>453</v>
      </c>
      <c r="L245" s="196"/>
      <c r="M245" s="197" t="s">
        <v>17</v>
      </c>
      <c r="N245" s="198" t="s">
        <v>35</v>
      </c>
      <c r="P245" s="99">
        <f>O245*H245</f>
        <v>0</v>
      </c>
      <c r="Q245" s="99">
        <v>1.9E-3</v>
      </c>
      <c r="R245" s="99">
        <f>Q245*H245</f>
        <v>3.8E-3</v>
      </c>
      <c r="S245" s="99">
        <v>0</v>
      </c>
      <c r="T245" s="100">
        <f>S245*H245</f>
        <v>0</v>
      </c>
      <c r="AR245" s="101" t="s">
        <v>1333</v>
      </c>
      <c r="AT245" s="101" t="s">
        <v>684</v>
      </c>
      <c r="AU245" s="101" t="s">
        <v>96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1333</v>
      </c>
      <c r="BM245" s="101" t="s">
        <v>2852</v>
      </c>
    </row>
    <row r="246" spans="2:65" s="18" customFormat="1">
      <c r="B246" s="19"/>
      <c r="D246" s="103" t="s">
        <v>89</v>
      </c>
      <c r="F246" s="104" t="s">
        <v>2851</v>
      </c>
      <c r="I246" s="105"/>
      <c r="L246" s="19"/>
      <c r="M246" s="106"/>
      <c r="T246" s="107"/>
      <c r="AT246" s="11" t="s">
        <v>89</v>
      </c>
      <c r="AU246" s="11" t="s">
        <v>96</v>
      </c>
    </row>
    <row r="247" spans="2:65" s="18" customFormat="1" ht="16.5" customHeight="1">
      <c r="B247" s="19"/>
      <c r="C247" s="189" t="s">
        <v>800</v>
      </c>
      <c r="D247" s="189" t="s">
        <v>684</v>
      </c>
      <c r="E247" s="190" t="s">
        <v>2853</v>
      </c>
      <c r="F247" s="191" t="s">
        <v>2854</v>
      </c>
      <c r="G247" s="192" t="s">
        <v>1067</v>
      </c>
      <c r="H247" s="193">
        <v>2</v>
      </c>
      <c r="I247" s="194"/>
      <c r="J247" s="195">
        <f>ROUND(I247*H247,2)</f>
        <v>0</v>
      </c>
      <c r="K247" s="191" t="s">
        <v>453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3.8999999999999998E-3</v>
      </c>
      <c r="R247" s="99">
        <f>Q247*H247</f>
        <v>7.7999999999999996E-3</v>
      </c>
      <c r="S247" s="99">
        <v>0</v>
      </c>
      <c r="T247" s="100">
        <f>S247*H247</f>
        <v>0</v>
      </c>
      <c r="AR247" s="101" t="s">
        <v>1333</v>
      </c>
      <c r="AT247" s="101" t="s">
        <v>684</v>
      </c>
      <c r="AU247" s="101" t="s">
        <v>96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1333</v>
      </c>
      <c r="BM247" s="101" t="s">
        <v>2855</v>
      </c>
    </row>
    <row r="248" spans="2:65" s="18" customFormat="1">
      <c r="B248" s="19"/>
      <c r="D248" s="103" t="s">
        <v>89</v>
      </c>
      <c r="F248" s="104" t="s">
        <v>2854</v>
      </c>
      <c r="I248" s="105"/>
      <c r="L248" s="19"/>
      <c r="M248" s="106"/>
      <c r="T248" s="107"/>
      <c r="AT248" s="11" t="s">
        <v>89</v>
      </c>
      <c r="AU248" s="11" t="s">
        <v>96</v>
      </c>
    </row>
    <row r="249" spans="2:65" s="18" customFormat="1" ht="37.9" customHeight="1">
      <c r="B249" s="19"/>
      <c r="C249" s="90" t="s">
        <v>805</v>
      </c>
      <c r="D249" s="90" t="s">
        <v>83</v>
      </c>
      <c r="E249" s="91" t="s">
        <v>2856</v>
      </c>
      <c r="F249" s="92" t="s">
        <v>2857</v>
      </c>
      <c r="G249" s="93" t="s">
        <v>1067</v>
      </c>
      <c r="H249" s="94">
        <v>3</v>
      </c>
      <c r="I249" s="95"/>
      <c r="J249" s="96">
        <f>ROUND(I249*H249,2)</f>
        <v>0</v>
      </c>
      <c r="K249" s="92" t="s">
        <v>453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155</v>
      </c>
      <c r="AT249" s="101" t="s">
        <v>83</v>
      </c>
      <c r="AU249" s="101" t="s">
        <v>96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155</v>
      </c>
      <c r="BM249" s="101" t="s">
        <v>2858</v>
      </c>
    </row>
    <row r="250" spans="2:65" s="18" customFormat="1" ht="19.5">
      <c r="B250" s="19"/>
      <c r="D250" s="103" t="s">
        <v>89</v>
      </c>
      <c r="F250" s="104" t="s">
        <v>2859</v>
      </c>
      <c r="I250" s="105"/>
      <c r="L250" s="19"/>
      <c r="M250" s="106"/>
      <c r="T250" s="107"/>
      <c r="AT250" s="11" t="s">
        <v>89</v>
      </c>
      <c r="AU250" s="11" t="s">
        <v>96</v>
      </c>
    </row>
    <row r="251" spans="2:65" s="18" customFormat="1" ht="16.5" customHeight="1">
      <c r="B251" s="19"/>
      <c r="C251" s="189" t="s">
        <v>813</v>
      </c>
      <c r="D251" s="189" t="s">
        <v>684</v>
      </c>
      <c r="E251" s="190" t="s">
        <v>2860</v>
      </c>
      <c r="F251" s="191" t="s">
        <v>2861</v>
      </c>
      <c r="G251" s="192" t="s">
        <v>1067</v>
      </c>
      <c r="H251" s="193">
        <v>1</v>
      </c>
      <c r="I251" s="194"/>
      <c r="J251" s="195">
        <f>ROUND(I251*H251,2)</f>
        <v>0</v>
      </c>
      <c r="K251" s="191" t="s">
        <v>453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2.9999999999999997E-4</v>
      </c>
      <c r="R251" s="99">
        <f>Q251*H251</f>
        <v>2.9999999999999997E-4</v>
      </c>
      <c r="S251" s="99">
        <v>0</v>
      </c>
      <c r="T251" s="100">
        <f>S251*H251</f>
        <v>0</v>
      </c>
      <c r="AR251" s="101" t="s">
        <v>653</v>
      </c>
      <c r="AT251" s="101" t="s">
        <v>684</v>
      </c>
      <c r="AU251" s="101" t="s">
        <v>96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155</v>
      </c>
      <c r="BM251" s="101" t="s">
        <v>2862</v>
      </c>
    </row>
    <row r="252" spans="2:65" s="18" customFormat="1">
      <c r="B252" s="19"/>
      <c r="D252" s="103" t="s">
        <v>89</v>
      </c>
      <c r="F252" s="104" t="s">
        <v>2861</v>
      </c>
      <c r="I252" s="105"/>
      <c r="L252" s="19"/>
      <c r="M252" s="106"/>
      <c r="T252" s="107"/>
      <c r="AT252" s="11" t="s">
        <v>89</v>
      </c>
      <c r="AU252" s="11" t="s">
        <v>96</v>
      </c>
    </row>
    <row r="253" spans="2:65" s="18" customFormat="1" ht="16.5" customHeight="1">
      <c r="B253" s="19"/>
      <c r="C253" s="189" t="s">
        <v>819</v>
      </c>
      <c r="D253" s="189" t="s">
        <v>684</v>
      </c>
      <c r="E253" s="190" t="s">
        <v>2863</v>
      </c>
      <c r="F253" s="191" t="s">
        <v>2864</v>
      </c>
      <c r="G253" s="192" t="s">
        <v>1067</v>
      </c>
      <c r="H253" s="193">
        <v>1</v>
      </c>
      <c r="I253" s="194"/>
      <c r="J253" s="195">
        <f>ROUND(I253*H253,2)</f>
        <v>0</v>
      </c>
      <c r="K253" s="191" t="s">
        <v>453</v>
      </c>
      <c r="L253" s="196"/>
      <c r="M253" s="197" t="s">
        <v>17</v>
      </c>
      <c r="N253" s="198" t="s">
        <v>35</v>
      </c>
      <c r="P253" s="99">
        <f>O253*H253</f>
        <v>0</v>
      </c>
      <c r="Q253" s="99">
        <v>2.9999999999999997E-4</v>
      </c>
      <c r="R253" s="99">
        <f>Q253*H253</f>
        <v>2.9999999999999997E-4</v>
      </c>
      <c r="S253" s="99">
        <v>0</v>
      </c>
      <c r="T253" s="100">
        <f>S253*H253</f>
        <v>0</v>
      </c>
      <c r="AR253" s="101" t="s">
        <v>653</v>
      </c>
      <c r="AT253" s="101" t="s">
        <v>684</v>
      </c>
      <c r="AU253" s="101" t="s">
        <v>96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155</v>
      </c>
      <c r="BM253" s="101" t="s">
        <v>2865</v>
      </c>
    </row>
    <row r="254" spans="2:65" s="18" customFormat="1">
      <c r="B254" s="19"/>
      <c r="D254" s="103" t="s">
        <v>89</v>
      </c>
      <c r="F254" s="104" t="s">
        <v>2864</v>
      </c>
      <c r="I254" s="105"/>
      <c r="L254" s="19"/>
      <c r="M254" s="106"/>
      <c r="T254" s="107"/>
      <c r="AT254" s="11" t="s">
        <v>89</v>
      </c>
      <c r="AU254" s="11" t="s">
        <v>96</v>
      </c>
    </row>
    <row r="255" spans="2:65" s="18" customFormat="1" ht="16.5" customHeight="1">
      <c r="B255" s="19"/>
      <c r="C255" s="189" t="s">
        <v>826</v>
      </c>
      <c r="D255" s="189" t="s">
        <v>684</v>
      </c>
      <c r="E255" s="190" t="s">
        <v>2866</v>
      </c>
      <c r="F255" s="191" t="s">
        <v>2867</v>
      </c>
      <c r="G255" s="192" t="s">
        <v>1067</v>
      </c>
      <c r="H255" s="193">
        <v>1</v>
      </c>
      <c r="I255" s="194"/>
      <c r="J255" s="195">
        <f>ROUND(I255*H255,2)</f>
        <v>0</v>
      </c>
      <c r="K255" s="191" t="s">
        <v>453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8.9999999999999998E-4</v>
      </c>
      <c r="R255" s="99">
        <f>Q255*H255</f>
        <v>8.9999999999999998E-4</v>
      </c>
      <c r="S255" s="99">
        <v>0</v>
      </c>
      <c r="T255" s="100">
        <f>S255*H255</f>
        <v>0</v>
      </c>
      <c r="AR255" s="101" t="s">
        <v>653</v>
      </c>
      <c r="AT255" s="101" t="s">
        <v>684</v>
      </c>
      <c r="AU255" s="101" t="s">
        <v>96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155</v>
      </c>
      <c r="BM255" s="101" t="s">
        <v>2868</v>
      </c>
    </row>
    <row r="256" spans="2:65" s="18" customFormat="1">
      <c r="B256" s="19"/>
      <c r="D256" s="103" t="s">
        <v>89</v>
      </c>
      <c r="F256" s="104" t="s">
        <v>2867</v>
      </c>
      <c r="I256" s="105"/>
      <c r="L256" s="19"/>
      <c r="M256" s="106"/>
      <c r="T256" s="107"/>
      <c r="AT256" s="11" t="s">
        <v>89</v>
      </c>
      <c r="AU256" s="11" t="s">
        <v>96</v>
      </c>
    </row>
    <row r="257" spans="2:65" s="18" customFormat="1" ht="21.75" customHeight="1">
      <c r="B257" s="19"/>
      <c r="C257" s="90" t="s">
        <v>834</v>
      </c>
      <c r="D257" s="90" t="s">
        <v>83</v>
      </c>
      <c r="E257" s="91" t="s">
        <v>2728</v>
      </c>
      <c r="F257" s="92" t="s">
        <v>2729</v>
      </c>
      <c r="G257" s="93" t="s">
        <v>1067</v>
      </c>
      <c r="H257" s="94">
        <v>15</v>
      </c>
      <c r="I257" s="95"/>
      <c r="J257" s="96">
        <f>ROUND(I257*H257,2)</f>
        <v>0</v>
      </c>
      <c r="K257" s="92" t="s">
        <v>453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155</v>
      </c>
      <c r="AT257" s="101" t="s">
        <v>83</v>
      </c>
      <c r="AU257" s="101" t="s">
        <v>96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155</v>
      </c>
      <c r="BM257" s="101" t="s">
        <v>2869</v>
      </c>
    </row>
    <row r="258" spans="2:65" s="18" customFormat="1" ht="19.5">
      <c r="B258" s="19"/>
      <c r="D258" s="103" t="s">
        <v>89</v>
      </c>
      <c r="F258" s="104" t="s">
        <v>2731</v>
      </c>
      <c r="I258" s="105"/>
      <c r="L258" s="19"/>
      <c r="M258" s="106"/>
      <c r="T258" s="107"/>
      <c r="AT258" s="11" t="s">
        <v>89</v>
      </c>
      <c r="AU258" s="11" t="s">
        <v>96</v>
      </c>
    </row>
    <row r="259" spans="2:65" s="18" customFormat="1" ht="21.75" customHeight="1">
      <c r="B259" s="19"/>
      <c r="C259" s="189" t="s">
        <v>839</v>
      </c>
      <c r="D259" s="189" t="s">
        <v>684</v>
      </c>
      <c r="E259" s="190" t="s">
        <v>2732</v>
      </c>
      <c r="F259" s="191" t="s">
        <v>2733</v>
      </c>
      <c r="G259" s="192" t="s">
        <v>1067</v>
      </c>
      <c r="H259" s="193">
        <v>15</v>
      </c>
      <c r="I259" s="194"/>
      <c r="J259" s="195">
        <f>ROUND(I259*H259,2)</f>
        <v>0</v>
      </c>
      <c r="K259" s="191" t="s">
        <v>453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4.0000000000000002E-4</v>
      </c>
      <c r="R259" s="99">
        <f>Q259*H259</f>
        <v>6.0000000000000001E-3</v>
      </c>
      <c r="S259" s="99">
        <v>0</v>
      </c>
      <c r="T259" s="100">
        <f>S259*H259</f>
        <v>0</v>
      </c>
      <c r="AR259" s="101" t="s">
        <v>653</v>
      </c>
      <c r="AT259" s="101" t="s">
        <v>684</v>
      </c>
      <c r="AU259" s="101" t="s">
        <v>96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155</v>
      </c>
      <c r="BM259" s="101" t="s">
        <v>2870</v>
      </c>
    </row>
    <row r="260" spans="2:65" s="18" customFormat="1">
      <c r="B260" s="19"/>
      <c r="D260" s="103" t="s">
        <v>89</v>
      </c>
      <c r="F260" s="104" t="s">
        <v>2733</v>
      </c>
      <c r="I260" s="105"/>
      <c r="L260" s="19"/>
      <c r="M260" s="106"/>
      <c r="T260" s="107"/>
      <c r="AT260" s="11" t="s">
        <v>89</v>
      </c>
      <c r="AU260" s="11" t="s">
        <v>96</v>
      </c>
    </row>
    <row r="261" spans="2:65" s="18" customFormat="1" ht="33" customHeight="1">
      <c r="B261" s="19"/>
      <c r="C261" s="90" t="s">
        <v>843</v>
      </c>
      <c r="D261" s="90" t="s">
        <v>83</v>
      </c>
      <c r="E261" s="91" t="s">
        <v>2749</v>
      </c>
      <c r="F261" s="92" t="s">
        <v>2750</v>
      </c>
      <c r="G261" s="93" t="s">
        <v>1067</v>
      </c>
      <c r="H261" s="94">
        <v>3</v>
      </c>
      <c r="I261" s="95"/>
      <c r="J261" s="96">
        <f>ROUND(I261*H261,2)</f>
        <v>0</v>
      </c>
      <c r="K261" s="92" t="s">
        <v>453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155</v>
      </c>
      <c r="AT261" s="101" t="s">
        <v>83</v>
      </c>
      <c r="AU261" s="101" t="s">
        <v>96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155</v>
      </c>
      <c r="BM261" s="101" t="s">
        <v>2871</v>
      </c>
    </row>
    <row r="262" spans="2:65" s="18" customFormat="1" ht="19.5">
      <c r="B262" s="19"/>
      <c r="D262" s="103" t="s">
        <v>89</v>
      </c>
      <c r="F262" s="104" t="s">
        <v>2752</v>
      </c>
      <c r="I262" s="105"/>
      <c r="L262" s="19"/>
      <c r="M262" s="106"/>
      <c r="T262" s="107"/>
      <c r="AT262" s="11" t="s">
        <v>89</v>
      </c>
      <c r="AU262" s="11" t="s">
        <v>96</v>
      </c>
    </row>
    <row r="263" spans="2:65" s="18" customFormat="1" ht="16.5" customHeight="1">
      <c r="B263" s="19"/>
      <c r="C263" s="189" t="s">
        <v>848</v>
      </c>
      <c r="D263" s="189" t="s">
        <v>684</v>
      </c>
      <c r="E263" s="190" t="s">
        <v>2872</v>
      </c>
      <c r="F263" s="191" t="s">
        <v>2873</v>
      </c>
      <c r="G263" s="192" t="s">
        <v>1067</v>
      </c>
      <c r="H263" s="193">
        <v>1</v>
      </c>
      <c r="I263" s="194"/>
      <c r="J263" s="195">
        <f>ROUND(I263*H263,2)</f>
        <v>0</v>
      </c>
      <c r="K263" s="191" t="s">
        <v>453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5.0000000000000001E-4</v>
      </c>
      <c r="R263" s="99">
        <f>Q263*H263</f>
        <v>5.0000000000000001E-4</v>
      </c>
      <c r="S263" s="99">
        <v>0</v>
      </c>
      <c r="T263" s="100">
        <f>S263*H263</f>
        <v>0</v>
      </c>
      <c r="AR263" s="101" t="s">
        <v>653</v>
      </c>
      <c r="AT263" s="101" t="s">
        <v>684</v>
      </c>
      <c r="AU263" s="101" t="s">
        <v>96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155</v>
      </c>
      <c r="BM263" s="101" t="s">
        <v>2874</v>
      </c>
    </row>
    <row r="264" spans="2:65" s="18" customFormat="1">
      <c r="B264" s="19"/>
      <c r="D264" s="103" t="s">
        <v>89</v>
      </c>
      <c r="F264" s="104" t="s">
        <v>2873</v>
      </c>
      <c r="I264" s="105"/>
      <c r="L264" s="19"/>
      <c r="M264" s="106"/>
      <c r="T264" s="107"/>
      <c r="AT264" s="11" t="s">
        <v>89</v>
      </c>
      <c r="AU264" s="11" t="s">
        <v>96</v>
      </c>
    </row>
    <row r="265" spans="2:65" s="18" customFormat="1" ht="16.5" customHeight="1">
      <c r="B265" s="19"/>
      <c r="C265" s="189" t="s">
        <v>853</v>
      </c>
      <c r="D265" s="189" t="s">
        <v>684</v>
      </c>
      <c r="E265" s="190" t="s">
        <v>2760</v>
      </c>
      <c r="F265" s="191" t="s">
        <v>2761</v>
      </c>
      <c r="G265" s="192" t="s">
        <v>1067</v>
      </c>
      <c r="H265" s="193">
        <v>1</v>
      </c>
      <c r="I265" s="194"/>
      <c r="J265" s="195">
        <f>ROUND(I265*H265,2)</f>
        <v>0</v>
      </c>
      <c r="K265" s="191" t="s">
        <v>453</v>
      </c>
      <c r="L265" s="196"/>
      <c r="M265" s="197" t="s">
        <v>17</v>
      </c>
      <c r="N265" s="198" t="s">
        <v>35</v>
      </c>
      <c r="P265" s="99">
        <f>O265*H265</f>
        <v>0</v>
      </c>
      <c r="Q265" s="99">
        <v>6.9999999999999999E-4</v>
      </c>
      <c r="R265" s="99">
        <f>Q265*H265</f>
        <v>6.9999999999999999E-4</v>
      </c>
      <c r="S265" s="99">
        <v>0</v>
      </c>
      <c r="T265" s="100">
        <f>S265*H265</f>
        <v>0</v>
      </c>
      <c r="AR265" s="101" t="s">
        <v>653</v>
      </c>
      <c r="AT265" s="101" t="s">
        <v>684</v>
      </c>
      <c r="AU265" s="101" t="s">
        <v>96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155</v>
      </c>
      <c r="BM265" s="101" t="s">
        <v>2875</v>
      </c>
    </row>
    <row r="266" spans="2:65" s="18" customFormat="1">
      <c r="B266" s="19"/>
      <c r="D266" s="103" t="s">
        <v>89</v>
      </c>
      <c r="F266" s="104" t="s">
        <v>2761</v>
      </c>
      <c r="I266" s="105"/>
      <c r="L266" s="19"/>
      <c r="M266" s="106"/>
      <c r="T266" s="107"/>
      <c r="AT266" s="11" t="s">
        <v>89</v>
      </c>
      <c r="AU266" s="11" t="s">
        <v>96</v>
      </c>
    </row>
    <row r="267" spans="2:65" s="18" customFormat="1" ht="16.5" customHeight="1">
      <c r="B267" s="19"/>
      <c r="C267" s="189" t="s">
        <v>857</v>
      </c>
      <c r="D267" s="189" t="s">
        <v>684</v>
      </c>
      <c r="E267" s="190" t="s">
        <v>2763</v>
      </c>
      <c r="F267" s="191" t="s">
        <v>2764</v>
      </c>
      <c r="G267" s="192" t="s">
        <v>1067</v>
      </c>
      <c r="H267" s="193">
        <v>1</v>
      </c>
      <c r="I267" s="194"/>
      <c r="J267" s="195">
        <f>ROUND(I267*H267,2)</f>
        <v>0</v>
      </c>
      <c r="K267" s="191" t="s">
        <v>453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1.5E-3</v>
      </c>
      <c r="R267" s="99">
        <f>Q267*H267</f>
        <v>1.5E-3</v>
      </c>
      <c r="S267" s="99">
        <v>0</v>
      </c>
      <c r="T267" s="100">
        <f>S267*H267</f>
        <v>0</v>
      </c>
      <c r="AR267" s="101" t="s">
        <v>653</v>
      </c>
      <c r="AT267" s="101" t="s">
        <v>684</v>
      </c>
      <c r="AU267" s="101" t="s">
        <v>96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155</v>
      </c>
      <c r="BM267" s="101" t="s">
        <v>2876</v>
      </c>
    </row>
    <row r="268" spans="2:65" s="18" customFormat="1">
      <c r="B268" s="19"/>
      <c r="D268" s="103" t="s">
        <v>89</v>
      </c>
      <c r="F268" s="104" t="s">
        <v>2764</v>
      </c>
      <c r="I268" s="105"/>
      <c r="L268" s="19"/>
      <c r="M268" s="106"/>
      <c r="T268" s="107"/>
      <c r="AT268" s="11" t="s">
        <v>89</v>
      </c>
      <c r="AU268" s="11" t="s">
        <v>96</v>
      </c>
    </row>
    <row r="269" spans="2:65" s="18" customFormat="1" ht="33" customHeight="1">
      <c r="B269" s="19"/>
      <c r="C269" s="90" t="s">
        <v>862</v>
      </c>
      <c r="D269" s="90" t="s">
        <v>83</v>
      </c>
      <c r="E269" s="91" t="s">
        <v>2749</v>
      </c>
      <c r="F269" s="92" t="s">
        <v>2750</v>
      </c>
      <c r="G269" s="93" t="s">
        <v>1067</v>
      </c>
      <c r="H269" s="94">
        <v>15</v>
      </c>
      <c r="I269" s="95"/>
      <c r="J269" s="96">
        <f>ROUND(I269*H269,2)</f>
        <v>0</v>
      </c>
      <c r="K269" s="92" t="s">
        <v>453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155</v>
      </c>
      <c r="AT269" s="101" t="s">
        <v>83</v>
      </c>
      <c r="AU269" s="101" t="s">
        <v>96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155</v>
      </c>
      <c r="BM269" s="101" t="s">
        <v>2877</v>
      </c>
    </row>
    <row r="270" spans="2:65" s="18" customFormat="1" ht="19.5">
      <c r="B270" s="19"/>
      <c r="D270" s="103" t="s">
        <v>89</v>
      </c>
      <c r="F270" s="104" t="s">
        <v>2752</v>
      </c>
      <c r="I270" s="105"/>
      <c r="L270" s="19"/>
      <c r="M270" s="106"/>
      <c r="T270" s="107"/>
      <c r="AT270" s="11" t="s">
        <v>89</v>
      </c>
      <c r="AU270" s="11" t="s">
        <v>96</v>
      </c>
    </row>
    <row r="271" spans="2:65" s="18" customFormat="1" ht="16.5" customHeight="1">
      <c r="B271" s="19"/>
      <c r="C271" s="189" t="s">
        <v>867</v>
      </c>
      <c r="D271" s="189" t="s">
        <v>684</v>
      </c>
      <c r="E271" s="190" t="s">
        <v>2753</v>
      </c>
      <c r="F271" s="191" t="s">
        <v>2754</v>
      </c>
      <c r="G271" s="192" t="s">
        <v>1067</v>
      </c>
      <c r="H271" s="193">
        <v>15</v>
      </c>
      <c r="I271" s="194"/>
      <c r="J271" s="195">
        <f>ROUND(I271*H271,2)</f>
        <v>0</v>
      </c>
      <c r="K271" s="191" t="s">
        <v>453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4.0000000000000002E-4</v>
      </c>
      <c r="R271" s="99">
        <f>Q271*H271</f>
        <v>6.0000000000000001E-3</v>
      </c>
      <c r="S271" s="99">
        <v>0</v>
      </c>
      <c r="T271" s="100">
        <f>S271*H271</f>
        <v>0</v>
      </c>
      <c r="AR271" s="101" t="s">
        <v>653</v>
      </c>
      <c r="AT271" s="101" t="s">
        <v>684</v>
      </c>
      <c r="AU271" s="101" t="s">
        <v>96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155</v>
      </c>
      <c r="BM271" s="101" t="s">
        <v>2878</v>
      </c>
    </row>
    <row r="272" spans="2:65" s="18" customFormat="1">
      <c r="B272" s="19"/>
      <c r="D272" s="103" t="s">
        <v>89</v>
      </c>
      <c r="F272" s="104" t="s">
        <v>2754</v>
      </c>
      <c r="I272" s="105"/>
      <c r="L272" s="19"/>
      <c r="M272" s="106"/>
      <c r="T272" s="107"/>
      <c r="AT272" s="11" t="s">
        <v>89</v>
      </c>
      <c r="AU272" s="11" t="s">
        <v>96</v>
      </c>
    </row>
    <row r="273" spans="2:65" s="18" customFormat="1" ht="37.9" customHeight="1">
      <c r="B273" s="19"/>
      <c r="C273" s="90" t="s">
        <v>873</v>
      </c>
      <c r="D273" s="90" t="s">
        <v>83</v>
      </c>
      <c r="E273" s="91" t="s">
        <v>2784</v>
      </c>
      <c r="F273" s="92" t="s">
        <v>2785</v>
      </c>
      <c r="G273" s="93" t="s">
        <v>816</v>
      </c>
      <c r="H273" s="94">
        <v>60</v>
      </c>
      <c r="I273" s="95"/>
      <c r="J273" s="96">
        <f>ROUND(I273*H273,2)</f>
        <v>0</v>
      </c>
      <c r="K273" s="92" t="s">
        <v>17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3.4399999999999999E-3</v>
      </c>
      <c r="R273" s="99">
        <f>Q273*H273</f>
        <v>0.2064</v>
      </c>
      <c r="S273" s="99">
        <v>0</v>
      </c>
      <c r="T273" s="100">
        <f>S273*H273</f>
        <v>0</v>
      </c>
      <c r="AR273" s="101" t="s">
        <v>155</v>
      </c>
      <c r="AT273" s="101" t="s">
        <v>83</v>
      </c>
      <c r="AU273" s="101" t="s">
        <v>96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155</v>
      </c>
      <c r="BM273" s="101" t="s">
        <v>2879</v>
      </c>
    </row>
    <row r="274" spans="2:65" s="18" customFormat="1" ht="58.5">
      <c r="B274" s="19"/>
      <c r="D274" s="103" t="s">
        <v>89</v>
      </c>
      <c r="F274" s="104" t="s">
        <v>2787</v>
      </c>
      <c r="I274" s="105"/>
      <c r="L274" s="19"/>
      <c r="M274" s="106"/>
      <c r="T274" s="107"/>
      <c r="AT274" s="11" t="s">
        <v>89</v>
      </c>
      <c r="AU274" s="11" t="s">
        <v>96</v>
      </c>
    </row>
    <row r="275" spans="2:65" s="18" customFormat="1" ht="24.2" customHeight="1">
      <c r="B275" s="19"/>
      <c r="C275" s="90" t="s">
        <v>928</v>
      </c>
      <c r="D275" s="90" t="s">
        <v>83</v>
      </c>
      <c r="E275" s="91" t="s">
        <v>2880</v>
      </c>
      <c r="F275" s="92" t="s">
        <v>2881</v>
      </c>
      <c r="G275" s="93" t="s">
        <v>1067</v>
      </c>
      <c r="H275" s="94">
        <v>8</v>
      </c>
      <c r="I275" s="95"/>
      <c r="J275" s="96">
        <f>ROUND(I275*H275,2)</f>
        <v>0</v>
      </c>
      <c r="K275" s="92" t="s">
        <v>453</v>
      </c>
      <c r="L275" s="19"/>
      <c r="M275" s="97" t="s">
        <v>17</v>
      </c>
      <c r="N275" s="98" t="s">
        <v>35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155</v>
      </c>
      <c r="AT275" s="101" t="s">
        <v>83</v>
      </c>
      <c r="AU275" s="101" t="s">
        <v>96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155</v>
      </c>
      <c r="BM275" s="101" t="s">
        <v>2882</v>
      </c>
    </row>
    <row r="276" spans="2:65" s="18" customFormat="1" ht="19.5">
      <c r="B276" s="19"/>
      <c r="D276" s="103" t="s">
        <v>89</v>
      </c>
      <c r="F276" s="104" t="s">
        <v>2883</v>
      </c>
      <c r="I276" s="105"/>
      <c r="L276" s="19"/>
      <c r="M276" s="106"/>
      <c r="T276" s="107"/>
      <c r="AT276" s="11" t="s">
        <v>89</v>
      </c>
      <c r="AU276" s="11" t="s">
        <v>96</v>
      </c>
    </row>
    <row r="277" spans="2:65" s="18" customFormat="1" ht="24.2" customHeight="1">
      <c r="B277" s="19"/>
      <c r="C277" s="189" t="s">
        <v>933</v>
      </c>
      <c r="D277" s="189" t="s">
        <v>684</v>
      </c>
      <c r="E277" s="190" t="s">
        <v>2884</v>
      </c>
      <c r="F277" s="191" t="s">
        <v>2885</v>
      </c>
      <c r="G277" s="192" t="s">
        <v>1067</v>
      </c>
      <c r="H277" s="193">
        <v>8</v>
      </c>
      <c r="I277" s="194"/>
      <c r="J277" s="195">
        <f>ROUND(I277*H277,2)</f>
        <v>0</v>
      </c>
      <c r="K277" s="191" t="s">
        <v>453</v>
      </c>
      <c r="L277" s="196"/>
      <c r="M277" s="197" t="s">
        <v>17</v>
      </c>
      <c r="N277" s="198" t="s">
        <v>35</v>
      </c>
      <c r="P277" s="99">
        <f>O277*H277</f>
        <v>0</v>
      </c>
      <c r="Q277" s="99">
        <v>8.9999999999999998E-4</v>
      </c>
      <c r="R277" s="99">
        <f>Q277*H277</f>
        <v>7.1999999999999998E-3</v>
      </c>
      <c r="S277" s="99">
        <v>0</v>
      </c>
      <c r="T277" s="100">
        <f>S277*H277</f>
        <v>0</v>
      </c>
      <c r="AR277" s="101" t="s">
        <v>653</v>
      </c>
      <c r="AT277" s="101" t="s">
        <v>684</v>
      </c>
      <c r="AU277" s="101" t="s">
        <v>96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155</v>
      </c>
      <c r="BM277" s="101" t="s">
        <v>2886</v>
      </c>
    </row>
    <row r="278" spans="2:65" s="18" customFormat="1">
      <c r="B278" s="19"/>
      <c r="D278" s="103" t="s">
        <v>89</v>
      </c>
      <c r="F278" s="104" t="s">
        <v>2885</v>
      </c>
      <c r="I278" s="105"/>
      <c r="L278" s="19"/>
      <c r="M278" s="106"/>
      <c r="T278" s="107"/>
      <c r="AT278" s="11" t="s">
        <v>89</v>
      </c>
      <c r="AU278" s="11" t="s">
        <v>96</v>
      </c>
    </row>
    <row r="279" spans="2:65" s="18" customFormat="1" ht="24.2" customHeight="1">
      <c r="B279" s="19"/>
      <c r="C279" s="90" t="s">
        <v>938</v>
      </c>
      <c r="D279" s="90" t="s">
        <v>83</v>
      </c>
      <c r="E279" s="91" t="s">
        <v>2887</v>
      </c>
      <c r="F279" s="92" t="s">
        <v>2888</v>
      </c>
      <c r="G279" s="93" t="s">
        <v>1067</v>
      </c>
      <c r="H279" s="94">
        <v>8</v>
      </c>
      <c r="I279" s="95"/>
      <c r="J279" s="96">
        <f>ROUND(I279*H279,2)</f>
        <v>0</v>
      </c>
      <c r="K279" s="92" t="s">
        <v>453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155</v>
      </c>
      <c r="AT279" s="101" t="s">
        <v>83</v>
      </c>
      <c r="AU279" s="101" t="s">
        <v>96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155</v>
      </c>
      <c r="BM279" s="101" t="s">
        <v>2889</v>
      </c>
    </row>
    <row r="280" spans="2:65" s="18" customFormat="1" ht="19.5">
      <c r="B280" s="19"/>
      <c r="D280" s="103" t="s">
        <v>89</v>
      </c>
      <c r="F280" s="104" t="s">
        <v>2890</v>
      </c>
      <c r="I280" s="105"/>
      <c r="L280" s="19"/>
      <c r="M280" s="106"/>
      <c r="T280" s="107"/>
      <c r="AT280" s="11" t="s">
        <v>89</v>
      </c>
      <c r="AU280" s="11" t="s">
        <v>96</v>
      </c>
    </row>
    <row r="281" spans="2:65" s="18" customFormat="1" ht="24.2" customHeight="1">
      <c r="B281" s="19"/>
      <c r="C281" s="189" t="s">
        <v>943</v>
      </c>
      <c r="D281" s="189" t="s">
        <v>684</v>
      </c>
      <c r="E281" s="190" t="s">
        <v>2891</v>
      </c>
      <c r="F281" s="191" t="s">
        <v>2892</v>
      </c>
      <c r="G281" s="192" t="s">
        <v>1067</v>
      </c>
      <c r="H281" s="193">
        <v>8</v>
      </c>
      <c r="I281" s="194"/>
      <c r="J281" s="195">
        <f>ROUND(I281*H281,2)</f>
        <v>0</v>
      </c>
      <c r="K281" s="191" t="s">
        <v>453</v>
      </c>
      <c r="L281" s="196"/>
      <c r="M281" s="197" t="s">
        <v>17</v>
      </c>
      <c r="N281" s="198" t="s">
        <v>35</v>
      </c>
      <c r="P281" s="99">
        <f>O281*H281</f>
        <v>0</v>
      </c>
      <c r="Q281" s="99">
        <v>8.0000000000000004E-4</v>
      </c>
      <c r="R281" s="99">
        <f>Q281*H281</f>
        <v>6.4000000000000003E-3</v>
      </c>
      <c r="S281" s="99">
        <v>0</v>
      </c>
      <c r="T281" s="100">
        <f>S281*H281</f>
        <v>0</v>
      </c>
      <c r="AR281" s="101" t="s">
        <v>653</v>
      </c>
      <c r="AT281" s="101" t="s">
        <v>684</v>
      </c>
      <c r="AU281" s="101" t="s">
        <v>96</v>
      </c>
      <c r="AY281" s="11" t="s">
        <v>79</v>
      </c>
      <c r="BE281" s="102">
        <f>IF(N281="základní",J281,0)</f>
        <v>0</v>
      </c>
      <c r="BF281" s="102">
        <f>IF(N281="snížená",J281,0)</f>
        <v>0</v>
      </c>
      <c r="BG281" s="102">
        <f>IF(N281="zákl. přenesená",J281,0)</f>
        <v>0</v>
      </c>
      <c r="BH281" s="102">
        <f>IF(N281="sníž. přenesená",J281,0)</f>
        <v>0</v>
      </c>
      <c r="BI281" s="102">
        <f>IF(N281="nulová",J281,0)</f>
        <v>0</v>
      </c>
      <c r="BJ281" s="11" t="s">
        <v>82</v>
      </c>
      <c r="BK281" s="102">
        <f>ROUND(I281*H281,2)</f>
        <v>0</v>
      </c>
      <c r="BL281" s="11" t="s">
        <v>155</v>
      </c>
      <c r="BM281" s="101" t="s">
        <v>2893</v>
      </c>
    </row>
    <row r="282" spans="2:65" s="18" customFormat="1" ht="19.5">
      <c r="B282" s="19"/>
      <c r="D282" s="103" t="s">
        <v>89</v>
      </c>
      <c r="F282" s="104" t="s">
        <v>2892</v>
      </c>
      <c r="I282" s="105"/>
      <c r="L282" s="19"/>
      <c r="M282" s="106"/>
      <c r="T282" s="107"/>
      <c r="AT282" s="11" t="s">
        <v>89</v>
      </c>
      <c r="AU282" s="11" t="s">
        <v>96</v>
      </c>
    </row>
    <row r="283" spans="2:65" s="18" customFormat="1" ht="24.2" customHeight="1">
      <c r="B283" s="19"/>
      <c r="C283" s="90" t="s">
        <v>950</v>
      </c>
      <c r="D283" s="90" t="s">
        <v>83</v>
      </c>
      <c r="E283" s="91" t="s">
        <v>2894</v>
      </c>
      <c r="F283" s="92" t="s">
        <v>2895</v>
      </c>
      <c r="G283" s="93" t="s">
        <v>808</v>
      </c>
      <c r="H283" s="94">
        <v>8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155</v>
      </c>
      <c r="AT283" s="101" t="s">
        <v>83</v>
      </c>
      <c r="AU283" s="101" t="s">
        <v>96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155</v>
      </c>
      <c r="BM283" s="101" t="s">
        <v>2896</v>
      </c>
    </row>
    <row r="284" spans="2:65" s="18" customFormat="1" ht="58.5">
      <c r="B284" s="19"/>
      <c r="D284" s="103" t="s">
        <v>89</v>
      </c>
      <c r="F284" s="104" t="s">
        <v>2897</v>
      </c>
      <c r="I284" s="105"/>
      <c r="L284" s="19"/>
      <c r="M284" s="106"/>
      <c r="T284" s="107"/>
      <c r="AT284" s="11" t="s">
        <v>89</v>
      </c>
      <c r="AU284" s="11" t="s">
        <v>96</v>
      </c>
    </row>
    <row r="285" spans="2:65" s="18" customFormat="1" ht="37.9" customHeight="1">
      <c r="B285" s="19"/>
      <c r="C285" s="90" t="s">
        <v>955</v>
      </c>
      <c r="D285" s="90" t="s">
        <v>83</v>
      </c>
      <c r="E285" s="91" t="s">
        <v>2784</v>
      </c>
      <c r="F285" s="92" t="s">
        <v>2785</v>
      </c>
      <c r="G285" s="93" t="s">
        <v>816</v>
      </c>
      <c r="H285" s="94">
        <v>80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3.4399999999999999E-3</v>
      </c>
      <c r="R285" s="99">
        <f>Q285*H285</f>
        <v>0.2752</v>
      </c>
      <c r="S285" s="99">
        <v>0</v>
      </c>
      <c r="T285" s="100">
        <f>S285*H285</f>
        <v>0</v>
      </c>
      <c r="AR285" s="101" t="s">
        <v>155</v>
      </c>
      <c r="AT285" s="101" t="s">
        <v>83</v>
      </c>
      <c r="AU285" s="101" t="s">
        <v>96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155</v>
      </c>
      <c r="BM285" s="101" t="s">
        <v>2898</v>
      </c>
    </row>
    <row r="286" spans="2:65" s="18" customFormat="1" ht="58.5">
      <c r="B286" s="19"/>
      <c r="D286" s="103" t="s">
        <v>89</v>
      </c>
      <c r="F286" s="104" t="s">
        <v>2787</v>
      </c>
      <c r="I286" s="105"/>
      <c r="L286" s="19"/>
      <c r="M286" s="106"/>
      <c r="T286" s="107"/>
      <c r="AT286" s="11" t="s">
        <v>89</v>
      </c>
      <c r="AU286" s="11" t="s">
        <v>96</v>
      </c>
    </row>
    <row r="287" spans="2:65" s="18" customFormat="1" ht="24.2" customHeight="1">
      <c r="B287" s="19"/>
      <c r="C287" s="90" t="s">
        <v>963</v>
      </c>
      <c r="D287" s="90" t="s">
        <v>83</v>
      </c>
      <c r="E287" s="91" t="s">
        <v>2792</v>
      </c>
      <c r="F287" s="92" t="s">
        <v>2793</v>
      </c>
      <c r="G287" s="93" t="s">
        <v>452</v>
      </c>
      <c r="H287" s="94">
        <v>12</v>
      </c>
      <c r="I287" s="95"/>
      <c r="J287" s="96">
        <f>ROUND(I287*H287,2)</f>
        <v>0</v>
      </c>
      <c r="K287" s="92" t="s">
        <v>453</v>
      </c>
      <c r="L287" s="19"/>
      <c r="M287" s="97" t="s">
        <v>17</v>
      </c>
      <c r="N287" s="98" t="s">
        <v>35</v>
      </c>
      <c r="P287" s="99">
        <f>O287*H287</f>
        <v>0</v>
      </c>
      <c r="Q287" s="99">
        <v>3.6000000000000002E-4</v>
      </c>
      <c r="R287" s="99">
        <f>Q287*H287</f>
        <v>4.3200000000000001E-3</v>
      </c>
      <c r="S287" s="99">
        <v>0</v>
      </c>
      <c r="T287" s="100">
        <f>S287*H287</f>
        <v>0</v>
      </c>
      <c r="AR287" s="101" t="s">
        <v>155</v>
      </c>
      <c r="AT287" s="101" t="s">
        <v>83</v>
      </c>
      <c r="AU287" s="101" t="s">
        <v>96</v>
      </c>
      <c r="AY287" s="11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1" t="s">
        <v>82</v>
      </c>
      <c r="BK287" s="102">
        <f>ROUND(I287*H287,2)</f>
        <v>0</v>
      </c>
      <c r="BL287" s="11" t="s">
        <v>155</v>
      </c>
      <c r="BM287" s="101" t="s">
        <v>2899</v>
      </c>
    </row>
    <row r="288" spans="2:65" s="18" customFormat="1" ht="29.25">
      <c r="B288" s="19"/>
      <c r="D288" s="103" t="s">
        <v>89</v>
      </c>
      <c r="F288" s="104" t="s">
        <v>2795</v>
      </c>
      <c r="I288" s="105"/>
      <c r="L288" s="19"/>
      <c r="M288" s="106"/>
      <c r="T288" s="107"/>
      <c r="AT288" s="11" t="s">
        <v>89</v>
      </c>
      <c r="AU288" s="11" t="s">
        <v>96</v>
      </c>
    </row>
    <row r="289" spans="2:65" s="18" customFormat="1" ht="24.2" customHeight="1">
      <c r="B289" s="19"/>
      <c r="C289" s="189" t="s">
        <v>968</v>
      </c>
      <c r="D289" s="189" t="s">
        <v>684</v>
      </c>
      <c r="E289" s="190" t="s">
        <v>2796</v>
      </c>
      <c r="F289" s="191" t="s">
        <v>2797</v>
      </c>
      <c r="G289" s="192" t="s">
        <v>452</v>
      </c>
      <c r="H289" s="193">
        <v>12</v>
      </c>
      <c r="I289" s="194"/>
      <c r="J289" s="195">
        <f>ROUND(I289*H289,2)</f>
        <v>0</v>
      </c>
      <c r="K289" s="191" t="s">
        <v>453</v>
      </c>
      <c r="L289" s="196"/>
      <c r="M289" s="197" t="s">
        <v>17</v>
      </c>
      <c r="N289" s="198" t="s">
        <v>35</v>
      </c>
      <c r="P289" s="99">
        <f>O289*H289</f>
        <v>0</v>
      </c>
      <c r="Q289" s="99">
        <v>5.1999999999999998E-3</v>
      </c>
      <c r="R289" s="99">
        <f>Q289*H289</f>
        <v>6.2399999999999997E-2</v>
      </c>
      <c r="S289" s="99">
        <v>0</v>
      </c>
      <c r="T289" s="100">
        <f>S289*H289</f>
        <v>0</v>
      </c>
      <c r="AR289" s="101" t="s">
        <v>653</v>
      </c>
      <c r="AT289" s="101" t="s">
        <v>684</v>
      </c>
      <c r="AU289" s="101" t="s">
        <v>96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155</v>
      </c>
      <c r="BM289" s="101" t="s">
        <v>2900</v>
      </c>
    </row>
    <row r="290" spans="2:65" s="18" customFormat="1">
      <c r="B290" s="19"/>
      <c r="D290" s="103" t="s">
        <v>89</v>
      </c>
      <c r="F290" s="104" t="s">
        <v>2797</v>
      </c>
      <c r="I290" s="105"/>
      <c r="L290" s="19"/>
      <c r="M290" s="106"/>
      <c r="T290" s="107"/>
      <c r="AT290" s="11" t="s">
        <v>89</v>
      </c>
      <c r="AU290" s="11" t="s">
        <v>96</v>
      </c>
    </row>
    <row r="291" spans="2:65" s="18" customFormat="1" ht="16.5" customHeight="1">
      <c r="B291" s="19"/>
      <c r="C291" s="90" t="s">
        <v>977</v>
      </c>
      <c r="D291" s="90" t="s">
        <v>83</v>
      </c>
      <c r="E291" s="91" t="s">
        <v>2799</v>
      </c>
      <c r="F291" s="92" t="s">
        <v>2800</v>
      </c>
      <c r="G291" s="93" t="s">
        <v>452</v>
      </c>
      <c r="H291" s="94">
        <v>3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2.0000000000000001E-4</v>
      </c>
      <c r="R291" s="99">
        <f>Q291*H291</f>
        <v>6.0000000000000006E-4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96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2901</v>
      </c>
    </row>
    <row r="292" spans="2:65" s="18" customFormat="1">
      <c r="B292" s="19"/>
      <c r="D292" s="103" t="s">
        <v>89</v>
      </c>
      <c r="F292" s="104" t="s">
        <v>2800</v>
      </c>
      <c r="I292" s="105"/>
      <c r="L292" s="19"/>
      <c r="M292" s="106"/>
      <c r="T292" s="107"/>
      <c r="AT292" s="11" t="s">
        <v>89</v>
      </c>
      <c r="AU292" s="11" t="s">
        <v>96</v>
      </c>
    </row>
    <row r="293" spans="2:65" s="18" customFormat="1" ht="24.2" customHeight="1">
      <c r="B293" s="19"/>
      <c r="C293" s="90" t="s">
        <v>988</v>
      </c>
      <c r="D293" s="90" t="s">
        <v>83</v>
      </c>
      <c r="E293" s="91" t="s">
        <v>2902</v>
      </c>
      <c r="F293" s="92" t="s">
        <v>2903</v>
      </c>
      <c r="G293" s="93" t="s">
        <v>1067</v>
      </c>
      <c r="H293" s="94">
        <v>1</v>
      </c>
      <c r="I293" s="95"/>
      <c r="J293" s="96">
        <f>ROUND(I293*H293,2)</f>
        <v>0</v>
      </c>
      <c r="K293" s="92" t="s">
        <v>2904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96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2905</v>
      </c>
    </row>
    <row r="294" spans="2:65" s="18" customFormat="1" ht="19.5">
      <c r="B294" s="19"/>
      <c r="D294" s="103" t="s">
        <v>89</v>
      </c>
      <c r="F294" s="104" t="s">
        <v>2906</v>
      </c>
      <c r="I294" s="105"/>
      <c r="L294" s="19"/>
      <c r="M294" s="106"/>
      <c r="T294" s="107"/>
      <c r="AT294" s="11" t="s">
        <v>89</v>
      </c>
      <c r="AU294" s="11" t="s">
        <v>96</v>
      </c>
    </row>
    <row r="295" spans="2:65" s="18" customFormat="1" ht="37.9" customHeight="1">
      <c r="B295" s="19"/>
      <c r="C295" s="189" t="s">
        <v>997</v>
      </c>
      <c r="D295" s="189" t="s">
        <v>684</v>
      </c>
      <c r="E295" s="190" t="s">
        <v>2907</v>
      </c>
      <c r="F295" s="191" t="s">
        <v>2908</v>
      </c>
      <c r="G295" s="192" t="s">
        <v>808</v>
      </c>
      <c r="H295" s="193">
        <v>1</v>
      </c>
      <c r="I295" s="194"/>
      <c r="J295" s="195">
        <f>ROUND(I295*H295,2)</f>
        <v>0</v>
      </c>
      <c r="K295" s="191" t="s">
        <v>17</v>
      </c>
      <c r="L295" s="196"/>
      <c r="M295" s="197" t="s">
        <v>17</v>
      </c>
      <c r="N295" s="1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653</v>
      </c>
      <c r="AT295" s="101" t="s">
        <v>684</v>
      </c>
      <c r="AU295" s="101" t="s">
        <v>96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2909</v>
      </c>
    </row>
    <row r="296" spans="2:65" s="18" customFormat="1" ht="48.75">
      <c r="B296" s="19"/>
      <c r="D296" s="103" t="s">
        <v>89</v>
      </c>
      <c r="F296" s="104" t="s">
        <v>2910</v>
      </c>
      <c r="I296" s="105"/>
      <c r="L296" s="19"/>
      <c r="M296" s="106"/>
      <c r="T296" s="107"/>
      <c r="AT296" s="11" t="s">
        <v>89</v>
      </c>
      <c r="AU296" s="11" t="s">
        <v>96</v>
      </c>
    </row>
    <row r="297" spans="2:65" s="18" customFormat="1" ht="24.2" customHeight="1">
      <c r="B297" s="19"/>
      <c r="C297" s="90" t="s">
        <v>1003</v>
      </c>
      <c r="D297" s="90" t="s">
        <v>83</v>
      </c>
      <c r="E297" s="91" t="s">
        <v>2911</v>
      </c>
      <c r="F297" s="92" t="s">
        <v>2912</v>
      </c>
      <c r="G297" s="93" t="s">
        <v>1067</v>
      </c>
      <c r="H297" s="94">
        <v>1</v>
      </c>
      <c r="I297" s="95"/>
      <c r="J297" s="96">
        <f>ROUND(I297*H297,2)</f>
        <v>0</v>
      </c>
      <c r="K297" s="92" t="s">
        <v>453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155</v>
      </c>
      <c r="AT297" s="101" t="s">
        <v>83</v>
      </c>
      <c r="AU297" s="101" t="s">
        <v>96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2913</v>
      </c>
    </row>
    <row r="298" spans="2:65" s="18" customFormat="1" ht="19.5">
      <c r="B298" s="19"/>
      <c r="D298" s="103" t="s">
        <v>89</v>
      </c>
      <c r="F298" s="104" t="s">
        <v>2914</v>
      </c>
      <c r="I298" s="105"/>
      <c r="L298" s="19"/>
      <c r="M298" s="106"/>
      <c r="T298" s="107"/>
      <c r="AT298" s="11" t="s">
        <v>89</v>
      </c>
      <c r="AU298" s="11" t="s">
        <v>96</v>
      </c>
    </row>
    <row r="299" spans="2:65" s="18" customFormat="1" ht="24.2" customHeight="1">
      <c r="B299" s="19"/>
      <c r="C299" s="189" t="s">
        <v>1007</v>
      </c>
      <c r="D299" s="189" t="s">
        <v>684</v>
      </c>
      <c r="E299" s="190" t="s">
        <v>2915</v>
      </c>
      <c r="F299" s="191" t="s">
        <v>2916</v>
      </c>
      <c r="G299" s="192" t="s">
        <v>1067</v>
      </c>
      <c r="H299" s="193">
        <v>1</v>
      </c>
      <c r="I299" s="194"/>
      <c r="J299" s="195">
        <f>ROUND(I299*H299,2)</f>
        <v>0</v>
      </c>
      <c r="K299" s="191" t="s">
        <v>17</v>
      </c>
      <c r="L299" s="196"/>
      <c r="M299" s="197" t="s">
        <v>17</v>
      </c>
      <c r="N299" s="198" t="s">
        <v>35</v>
      </c>
      <c r="P299" s="99">
        <f>O299*H299</f>
        <v>0</v>
      </c>
      <c r="Q299" s="99">
        <v>3.4000000000000002E-2</v>
      </c>
      <c r="R299" s="99">
        <f>Q299*H299</f>
        <v>3.4000000000000002E-2</v>
      </c>
      <c r="S299" s="99">
        <v>0</v>
      </c>
      <c r="T299" s="100">
        <f>S299*H299</f>
        <v>0</v>
      </c>
      <c r="AR299" s="101" t="s">
        <v>653</v>
      </c>
      <c r="AT299" s="101" t="s">
        <v>684</v>
      </c>
      <c r="AU299" s="101" t="s">
        <v>96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155</v>
      </c>
      <c r="BM299" s="101" t="s">
        <v>2917</v>
      </c>
    </row>
    <row r="300" spans="2:65" s="18" customFormat="1">
      <c r="B300" s="19"/>
      <c r="D300" s="103" t="s">
        <v>89</v>
      </c>
      <c r="F300" s="104" t="s">
        <v>2918</v>
      </c>
      <c r="I300" s="105"/>
      <c r="L300" s="19"/>
      <c r="M300" s="106"/>
      <c r="T300" s="107"/>
      <c r="AT300" s="11" t="s">
        <v>89</v>
      </c>
      <c r="AU300" s="11" t="s">
        <v>96</v>
      </c>
    </row>
    <row r="301" spans="2:65" s="18" customFormat="1" ht="24.2" customHeight="1">
      <c r="B301" s="19"/>
      <c r="C301" s="90" t="s">
        <v>1012</v>
      </c>
      <c r="D301" s="90" t="s">
        <v>83</v>
      </c>
      <c r="E301" s="91" t="s">
        <v>2919</v>
      </c>
      <c r="F301" s="92" t="s">
        <v>2920</v>
      </c>
      <c r="G301" s="93" t="s">
        <v>816</v>
      </c>
      <c r="H301" s="94">
        <v>20</v>
      </c>
      <c r="I301" s="95"/>
      <c r="J301" s="96">
        <f>ROUND(I301*H301,2)</f>
        <v>0</v>
      </c>
      <c r="K301" s="92" t="s">
        <v>540</v>
      </c>
      <c r="L301" s="19"/>
      <c r="M301" s="97" t="s">
        <v>17</v>
      </c>
      <c r="N301" s="98" t="s">
        <v>35</v>
      </c>
      <c r="P301" s="99">
        <f>O301*H301</f>
        <v>0</v>
      </c>
      <c r="Q301" s="99">
        <v>0</v>
      </c>
      <c r="R301" s="99">
        <f>Q301*H301</f>
        <v>0</v>
      </c>
      <c r="S301" s="99">
        <v>0</v>
      </c>
      <c r="T301" s="100">
        <f>S301*H301</f>
        <v>0</v>
      </c>
      <c r="AR301" s="101" t="s">
        <v>155</v>
      </c>
      <c r="AT301" s="101" t="s">
        <v>83</v>
      </c>
      <c r="AU301" s="101" t="s">
        <v>96</v>
      </c>
      <c r="AY301" s="11" t="s">
        <v>79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1" t="s">
        <v>82</v>
      </c>
      <c r="BK301" s="102">
        <f>ROUND(I301*H301,2)</f>
        <v>0</v>
      </c>
      <c r="BL301" s="11" t="s">
        <v>155</v>
      </c>
      <c r="BM301" s="101" t="s">
        <v>2921</v>
      </c>
    </row>
    <row r="302" spans="2:65" s="18" customFormat="1" ht="19.5">
      <c r="B302" s="19"/>
      <c r="D302" s="103" t="s">
        <v>89</v>
      </c>
      <c r="F302" s="104" t="s">
        <v>2922</v>
      </c>
      <c r="I302" s="105"/>
      <c r="L302" s="19"/>
      <c r="M302" s="106"/>
      <c r="T302" s="107"/>
      <c r="AT302" s="11" t="s">
        <v>89</v>
      </c>
      <c r="AU302" s="11" t="s">
        <v>96</v>
      </c>
    </row>
    <row r="303" spans="2:65" s="18" customFormat="1" ht="24.2" customHeight="1">
      <c r="B303" s="19"/>
      <c r="C303" s="189" t="s">
        <v>1016</v>
      </c>
      <c r="D303" s="189" t="s">
        <v>684</v>
      </c>
      <c r="E303" s="190" t="s">
        <v>2923</v>
      </c>
      <c r="F303" s="191" t="s">
        <v>2924</v>
      </c>
      <c r="G303" s="192" t="s">
        <v>816</v>
      </c>
      <c r="H303" s="193">
        <v>20</v>
      </c>
      <c r="I303" s="194"/>
      <c r="J303" s="195">
        <f>ROUND(I303*H303,2)</f>
        <v>0</v>
      </c>
      <c r="K303" s="191" t="s">
        <v>540</v>
      </c>
      <c r="L303" s="196"/>
      <c r="M303" s="197" t="s">
        <v>17</v>
      </c>
      <c r="N303" s="198" t="s">
        <v>35</v>
      </c>
      <c r="P303" s="99">
        <f>O303*H303</f>
        <v>0</v>
      </c>
      <c r="Q303" s="99">
        <v>1E-3</v>
      </c>
      <c r="R303" s="99">
        <f>Q303*H303</f>
        <v>0.02</v>
      </c>
      <c r="S303" s="99">
        <v>0</v>
      </c>
      <c r="T303" s="100">
        <f>S303*H303</f>
        <v>0</v>
      </c>
      <c r="AR303" s="101" t="s">
        <v>653</v>
      </c>
      <c r="AT303" s="101" t="s">
        <v>684</v>
      </c>
      <c r="AU303" s="101" t="s">
        <v>96</v>
      </c>
      <c r="AY303" s="11" t="s">
        <v>79</v>
      </c>
      <c r="BE303" s="102">
        <f>IF(N303="základní",J303,0)</f>
        <v>0</v>
      </c>
      <c r="BF303" s="102">
        <f>IF(N303="snížená",J303,0)</f>
        <v>0</v>
      </c>
      <c r="BG303" s="102">
        <f>IF(N303="zákl. přenesená",J303,0)</f>
        <v>0</v>
      </c>
      <c r="BH303" s="102">
        <f>IF(N303="sníž. přenesená",J303,0)</f>
        <v>0</v>
      </c>
      <c r="BI303" s="102">
        <f>IF(N303="nulová",J303,0)</f>
        <v>0</v>
      </c>
      <c r="BJ303" s="11" t="s">
        <v>82</v>
      </c>
      <c r="BK303" s="102">
        <f>ROUND(I303*H303,2)</f>
        <v>0</v>
      </c>
      <c r="BL303" s="11" t="s">
        <v>155</v>
      </c>
      <c r="BM303" s="101" t="s">
        <v>2925</v>
      </c>
    </row>
    <row r="304" spans="2:65" s="18" customFormat="1" ht="19.5">
      <c r="B304" s="19"/>
      <c r="D304" s="103" t="s">
        <v>89</v>
      </c>
      <c r="F304" s="104" t="s">
        <v>2924</v>
      </c>
      <c r="I304" s="105"/>
      <c r="L304" s="19"/>
      <c r="M304" s="106"/>
      <c r="T304" s="107"/>
      <c r="AT304" s="11" t="s">
        <v>89</v>
      </c>
      <c r="AU304" s="11" t="s">
        <v>96</v>
      </c>
    </row>
    <row r="305" spans="2:65" s="18" customFormat="1" ht="21.75" customHeight="1">
      <c r="B305" s="19"/>
      <c r="C305" s="90" t="s">
        <v>1021</v>
      </c>
      <c r="D305" s="90" t="s">
        <v>83</v>
      </c>
      <c r="E305" s="91" t="s">
        <v>2926</v>
      </c>
      <c r="F305" s="92" t="s">
        <v>2927</v>
      </c>
      <c r="G305" s="93" t="s">
        <v>816</v>
      </c>
      <c r="H305" s="94">
        <v>6</v>
      </c>
      <c r="I305" s="95"/>
      <c r="J305" s="96">
        <f>ROUND(I305*H305,2)</f>
        <v>0</v>
      </c>
      <c r="K305" s="92" t="s">
        <v>17</v>
      </c>
      <c r="L305" s="19"/>
      <c r="M305" s="97" t="s">
        <v>17</v>
      </c>
      <c r="N305" s="98" t="s">
        <v>35</v>
      </c>
      <c r="P305" s="99">
        <f>O305*H305</f>
        <v>0</v>
      </c>
      <c r="Q305" s="99">
        <v>0</v>
      </c>
      <c r="R305" s="99">
        <f>Q305*H305</f>
        <v>0</v>
      </c>
      <c r="S305" s="99">
        <v>0</v>
      </c>
      <c r="T305" s="100">
        <f>S305*H305</f>
        <v>0</v>
      </c>
      <c r="AR305" s="101" t="s">
        <v>155</v>
      </c>
      <c r="AT305" s="101" t="s">
        <v>83</v>
      </c>
      <c r="AU305" s="101" t="s">
        <v>96</v>
      </c>
      <c r="AY305" s="11" t="s">
        <v>79</v>
      </c>
      <c r="BE305" s="102">
        <f>IF(N305="základní",J305,0)</f>
        <v>0</v>
      </c>
      <c r="BF305" s="102">
        <f>IF(N305="snížená",J305,0)</f>
        <v>0</v>
      </c>
      <c r="BG305" s="102">
        <f>IF(N305="zákl. přenesená",J305,0)</f>
        <v>0</v>
      </c>
      <c r="BH305" s="102">
        <f>IF(N305="sníž. přenesená",J305,0)</f>
        <v>0</v>
      </c>
      <c r="BI305" s="102">
        <f>IF(N305="nulová",J305,0)</f>
        <v>0</v>
      </c>
      <c r="BJ305" s="11" t="s">
        <v>82</v>
      </c>
      <c r="BK305" s="102">
        <f>ROUND(I305*H305,2)</f>
        <v>0</v>
      </c>
      <c r="BL305" s="11" t="s">
        <v>155</v>
      </c>
      <c r="BM305" s="101" t="s">
        <v>2928</v>
      </c>
    </row>
    <row r="306" spans="2:65" s="18" customFormat="1" ht="19.5">
      <c r="B306" s="19"/>
      <c r="D306" s="103" t="s">
        <v>89</v>
      </c>
      <c r="F306" s="104" t="s">
        <v>2929</v>
      </c>
      <c r="I306" s="105"/>
      <c r="L306" s="19"/>
      <c r="M306" s="106"/>
      <c r="T306" s="107"/>
      <c r="AT306" s="11" t="s">
        <v>89</v>
      </c>
      <c r="AU306" s="11" t="s">
        <v>96</v>
      </c>
    </row>
    <row r="307" spans="2:65" s="18" customFormat="1" ht="21.75" customHeight="1">
      <c r="B307" s="19"/>
      <c r="C307" s="189" t="s">
        <v>1025</v>
      </c>
      <c r="D307" s="189" t="s">
        <v>684</v>
      </c>
      <c r="E307" s="190" t="s">
        <v>2930</v>
      </c>
      <c r="F307" s="191" t="s">
        <v>2931</v>
      </c>
      <c r="G307" s="192" t="s">
        <v>816</v>
      </c>
      <c r="H307" s="193">
        <v>6</v>
      </c>
      <c r="I307" s="194"/>
      <c r="J307" s="195">
        <f>ROUND(I307*H307,2)</f>
        <v>0</v>
      </c>
      <c r="K307" s="191" t="s">
        <v>17</v>
      </c>
      <c r="L307" s="196"/>
      <c r="M307" s="197" t="s">
        <v>17</v>
      </c>
      <c r="N307" s="198" t="s">
        <v>35</v>
      </c>
      <c r="P307" s="99">
        <f>O307*H307</f>
        <v>0</v>
      </c>
      <c r="Q307" s="99">
        <v>1.2E-2</v>
      </c>
      <c r="R307" s="99">
        <f>Q307*H307</f>
        <v>7.2000000000000008E-2</v>
      </c>
      <c r="S307" s="99">
        <v>0</v>
      </c>
      <c r="T307" s="100">
        <f>S307*H307</f>
        <v>0</v>
      </c>
      <c r="AR307" s="101" t="s">
        <v>653</v>
      </c>
      <c r="AT307" s="101" t="s">
        <v>684</v>
      </c>
      <c r="AU307" s="101" t="s">
        <v>96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2932</v>
      </c>
    </row>
    <row r="308" spans="2:65" s="18" customFormat="1">
      <c r="B308" s="19"/>
      <c r="D308" s="103" t="s">
        <v>89</v>
      </c>
      <c r="F308" s="104" t="s">
        <v>2931</v>
      </c>
      <c r="I308" s="105"/>
      <c r="L308" s="19"/>
      <c r="M308" s="106"/>
      <c r="T308" s="107"/>
      <c r="AT308" s="11" t="s">
        <v>89</v>
      </c>
      <c r="AU308" s="11" t="s">
        <v>96</v>
      </c>
    </row>
    <row r="309" spans="2:65" s="18" customFormat="1" ht="33" customHeight="1">
      <c r="B309" s="19"/>
      <c r="C309" s="90" t="s">
        <v>2933</v>
      </c>
      <c r="D309" s="90" t="s">
        <v>83</v>
      </c>
      <c r="E309" s="91" t="s">
        <v>2934</v>
      </c>
      <c r="F309" s="92" t="s">
        <v>2935</v>
      </c>
      <c r="G309" s="93" t="s">
        <v>816</v>
      </c>
      <c r="H309" s="94">
        <v>12</v>
      </c>
      <c r="I309" s="95"/>
      <c r="J309" s="96">
        <f>ROUND(I309*H309,2)</f>
        <v>0</v>
      </c>
      <c r="K309" s="92" t="s">
        <v>17</v>
      </c>
      <c r="L309" s="19"/>
      <c r="M309" s="97" t="s">
        <v>17</v>
      </c>
      <c r="N309" s="98" t="s">
        <v>35</v>
      </c>
      <c r="P309" s="99">
        <f>O309*H309</f>
        <v>0</v>
      </c>
      <c r="Q309" s="99">
        <v>0</v>
      </c>
      <c r="R309" s="99">
        <f>Q309*H309</f>
        <v>0</v>
      </c>
      <c r="S309" s="99">
        <v>0</v>
      </c>
      <c r="T309" s="100">
        <f>S309*H309</f>
        <v>0</v>
      </c>
      <c r="AR309" s="101" t="s">
        <v>155</v>
      </c>
      <c r="AT309" s="101" t="s">
        <v>83</v>
      </c>
      <c r="AU309" s="101" t="s">
        <v>96</v>
      </c>
      <c r="AY309" s="11" t="s">
        <v>79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1" t="s">
        <v>82</v>
      </c>
      <c r="BK309" s="102">
        <f>ROUND(I309*H309,2)</f>
        <v>0</v>
      </c>
      <c r="BL309" s="11" t="s">
        <v>155</v>
      </c>
      <c r="BM309" s="101" t="s">
        <v>2936</v>
      </c>
    </row>
    <row r="310" spans="2:65" s="18" customFormat="1" ht="19.5">
      <c r="B310" s="19"/>
      <c r="D310" s="103" t="s">
        <v>89</v>
      </c>
      <c r="F310" s="104" t="s">
        <v>2935</v>
      </c>
      <c r="I310" s="105"/>
      <c r="L310" s="19"/>
      <c r="M310" s="106"/>
      <c r="T310" s="107"/>
      <c r="AT310" s="11" t="s">
        <v>89</v>
      </c>
      <c r="AU310" s="11" t="s">
        <v>96</v>
      </c>
    </row>
    <row r="311" spans="2:65" s="77" customFormat="1" ht="20.85" customHeight="1">
      <c r="B311" s="78"/>
      <c r="D311" s="79" t="s">
        <v>74</v>
      </c>
      <c r="E311" s="88" t="s">
        <v>2937</v>
      </c>
      <c r="F311" s="88" t="s">
        <v>2938</v>
      </c>
      <c r="I311" s="81"/>
      <c r="J311" s="89">
        <f>BK311</f>
        <v>0</v>
      </c>
      <c r="L311" s="78"/>
      <c r="M311" s="83"/>
      <c r="P311" s="84">
        <f>SUM(P312:P339)</f>
        <v>0</v>
      </c>
      <c r="R311" s="84">
        <f>SUM(R312:R339)</f>
        <v>0.17355999999999999</v>
      </c>
      <c r="T311" s="85">
        <f>SUM(T312:T339)</f>
        <v>0</v>
      </c>
      <c r="AR311" s="79" t="s">
        <v>9</v>
      </c>
      <c r="AT311" s="86" t="s">
        <v>74</v>
      </c>
      <c r="AU311" s="86" t="s">
        <v>9</v>
      </c>
      <c r="AY311" s="79" t="s">
        <v>79</v>
      </c>
      <c r="BK311" s="87">
        <f>SUM(BK312:BK339)</f>
        <v>0</v>
      </c>
    </row>
    <row r="312" spans="2:65" s="18" customFormat="1" ht="24.2" customHeight="1">
      <c r="B312" s="19"/>
      <c r="C312" s="90" t="s">
        <v>1035</v>
      </c>
      <c r="D312" s="90" t="s">
        <v>83</v>
      </c>
      <c r="E312" s="91" t="s">
        <v>2939</v>
      </c>
      <c r="F312" s="92" t="s">
        <v>2940</v>
      </c>
      <c r="G312" s="93" t="s">
        <v>1067</v>
      </c>
      <c r="H312" s="94">
        <v>1</v>
      </c>
      <c r="I312" s="95"/>
      <c r="J312" s="96">
        <f>ROUND(I312*H312,2)</f>
        <v>0</v>
      </c>
      <c r="K312" s="92" t="s">
        <v>453</v>
      </c>
      <c r="L312" s="19"/>
      <c r="M312" s="97" t="s">
        <v>17</v>
      </c>
      <c r="N312" s="98" t="s">
        <v>35</v>
      </c>
      <c r="P312" s="99">
        <f>O312*H312</f>
        <v>0</v>
      </c>
      <c r="Q312" s="99">
        <v>0</v>
      </c>
      <c r="R312" s="99">
        <f>Q312*H312</f>
        <v>0</v>
      </c>
      <c r="S312" s="99">
        <v>0</v>
      </c>
      <c r="T312" s="100">
        <f>S312*H312</f>
        <v>0</v>
      </c>
      <c r="AR312" s="101" t="s">
        <v>155</v>
      </c>
      <c r="AT312" s="101" t="s">
        <v>83</v>
      </c>
      <c r="AU312" s="101" t="s">
        <v>96</v>
      </c>
      <c r="AY312" s="11" t="s">
        <v>79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1" t="s">
        <v>82</v>
      </c>
      <c r="BK312" s="102">
        <f>ROUND(I312*H312,2)</f>
        <v>0</v>
      </c>
      <c r="BL312" s="11" t="s">
        <v>155</v>
      </c>
      <c r="BM312" s="101" t="s">
        <v>2941</v>
      </c>
    </row>
    <row r="313" spans="2:65" s="18" customFormat="1" ht="19.5">
      <c r="B313" s="19"/>
      <c r="D313" s="103" t="s">
        <v>89</v>
      </c>
      <c r="F313" s="104" t="s">
        <v>2942</v>
      </c>
      <c r="I313" s="105"/>
      <c r="L313" s="19"/>
      <c r="M313" s="106"/>
      <c r="T313" s="107"/>
      <c r="AT313" s="11" t="s">
        <v>89</v>
      </c>
      <c r="AU313" s="11" t="s">
        <v>96</v>
      </c>
    </row>
    <row r="314" spans="2:65" s="18" customFormat="1" ht="55.5" customHeight="1">
      <c r="B314" s="19"/>
      <c r="C314" s="189" t="s">
        <v>1042</v>
      </c>
      <c r="D314" s="189" t="s">
        <v>684</v>
      </c>
      <c r="E314" s="190" t="s">
        <v>2943</v>
      </c>
      <c r="F314" s="191" t="s">
        <v>2944</v>
      </c>
      <c r="G314" s="192" t="s">
        <v>1067</v>
      </c>
      <c r="H314" s="193">
        <v>1</v>
      </c>
      <c r="I314" s="194"/>
      <c r="J314" s="195">
        <f>ROUND(I314*H314,2)</f>
        <v>0</v>
      </c>
      <c r="K314" s="191" t="s">
        <v>17</v>
      </c>
      <c r="L314" s="196"/>
      <c r="M314" s="197" t="s">
        <v>17</v>
      </c>
      <c r="N314" s="198" t="s">
        <v>35</v>
      </c>
      <c r="P314" s="99">
        <f>O314*H314</f>
        <v>0</v>
      </c>
      <c r="Q314" s="99">
        <v>0.04</v>
      </c>
      <c r="R314" s="99">
        <f>Q314*H314</f>
        <v>0.04</v>
      </c>
      <c r="S314" s="99">
        <v>0</v>
      </c>
      <c r="T314" s="100">
        <f>S314*H314</f>
        <v>0</v>
      </c>
      <c r="AR314" s="101" t="s">
        <v>653</v>
      </c>
      <c r="AT314" s="101" t="s">
        <v>684</v>
      </c>
      <c r="AU314" s="101" t="s">
        <v>96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155</v>
      </c>
      <c r="BM314" s="101" t="s">
        <v>2945</v>
      </c>
    </row>
    <row r="315" spans="2:65" s="18" customFormat="1" ht="29.25">
      <c r="B315" s="19"/>
      <c r="D315" s="103" t="s">
        <v>89</v>
      </c>
      <c r="F315" s="104" t="s">
        <v>2946</v>
      </c>
      <c r="I315" s="105"/>
      <c r="L315" s="19"/>
      <c r="M315" s="106"/>
      <c r="T315" s="107"/>
      <c r="AT315" s="11" t="s">
        <v>89</v>
      </c>
      <c r="AU315" s="11" t="s">
        <v>96</v>
      </c>
    </row>
    <row r="316" spans="2:65" s="18" customFormat="1" ht="37.9" customHeight="1">
      <c r="B316" s="19"/>
      <c r="C316" s="90" t="s">
        <v>1054</v>
      </c>
      <c r="D316" s="90" t="s">
        <v>83</v>
      </c>
      <c r="E316" s="91" t="s">
        <v>2947</v>
      </c>
      <c r="F316" s="92" t="s">
        <v>2948</v>
      </c>
      <c r="G316" s="93" t="s">
        <v>1067</v>
      </c>
      <c r="H316" s="94">
        <v>1</v>
      </c>
      <c r="I316" s="95"/>
      <c r="J316" s="96">
        <f>ROUND(I316*H316,2)</f>
        <v>0</v>
      </c>
      <c r="K316" s="92" t="s">
        <v>453</v>
      </c>
      <c r="L316" s="19"/>
      <c r="M316" s="97" t="s">
        <v>17</v>
      </c>
      <c r="N316" s="98" t="s">
        <v>35</v>
      </c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155</v>
      </c>
      <c r="AT316" s="101" t="s">
        <v>83</v>
      </c>
      <c r="AU316" s="101" t="s">
        <v>96</v>
      </c>
      <c r="AY316" s="11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1" t="s">
        <v>82</v>
      </c>
      <c r="BK316" s="102">
        <f>ROUND(I316*H316,2)</f>
        <v>0</v>
      </c>
      <c r="BL316" s="11" t="s">
        <v>155</v>
      </c>
      <c r="BM316" s="101" t="s">
        <v>2949</v>
      </c>
    </row>
    <row r="317" spans="2:65" s="18" customFormat="1" ht="19.5">
      <c r="B317" s="19"/>
      <c r="D317" s="103" t="s">
        <v>89</v>
      </c>
      <c r="F317" s="104" t="s">
        <v>2950</v>
      </c>
      <c r="I317" s="105"/>
      <c r="L317" s="19"/>
      <c r="M317" s="106"/>
      <c r="T317" s="107"/>
      <c r="AT317" s="11" t="s">
        <v>89</v>
      </c>
      <c r="AU317" s="11" t="s">
        <v>96</v>
      </c>
    </row>
    <row r="318" spans="2:65" s="18" customFormat="1" ht="16.5" customHeight="1">
      <c r="B318" s="19"/>
      <c r="C318" s="189" t="s">
        <v>1059</v>
      </c>
      <c r="D318" s="189" t="s">
        <v>684</v>
      </c>
      <c r="E318" s="190" t="s">
        <v>2951</v>
      </c>
      <c r="F318" s="191" t="s">
        <v>2952</v>
      </c>
      <c r="G318" s="192" t="s">
        <v>1067</v>
      </c>
      <c r="H318" s="193">
        <v>1</v>
      </c>
      <c r="I318" s="194"/>
      <c r="J318" s="195">
        <f>ROUND(I318*H318,2)</f>
        <v>0</v>
      </c>
      <c r="K318" s="191" t="s">
        <v>453</v>
      </c>
      <c r="L318" s="196"/>
      <c r="M318" s="197" t="s">
        <v>17</v>
      </c>
      <c r="N318" s="198" t="s">
        <v>35</v>
      </c>
      <c r="P318" s="99">
        <f>O318*H318</f>
        <v>0</v>
      </c>
      <c r="Q318" s="99">
        <v>5.5999999999999999E-3</v>
      </c>
      <c r="R318" s="99">
        <f>Q318*H318</f>
        <v>5.5999999999999999E-3</v>
      </c>
      <c r="S318" s="99">
        <v>0</v>
      </c>
      <c r="T318" s="100">
        <f>S318*H318</f>
        <v>0</v>
      </c>
      <c r="AR318" s="101" t="s">
        <v>1333</v>
      </c>
      <c r="AT318" s="101" t="s">
        <v>684</v>
      </c>
      <c r="AU318" s="101" t="s">
        <v>96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1333</v>
      </c>
      <c r="BM318" s="101" t="s">
        <v>2953</v>
      </c>
    </row>
    <row r="319" spans="2:65" s="18" customFormat="1">
      <c r="B319" s="19"/>
      <c r="D319" s="103" t="s">
        <v>89</v>
      </c>
      <c r="F319" s="104" t="s">
        <v>2952</v>
      </c>
      <c r="I319" s="105"/>
      <c r="L319" s="19"/>
      <c r="M319" s="106"/>
      <c r="T319" s="107"/>
      <c r="AT319" s="11" t="s">
        <v>89</v>
      </c>
      <c r="AU319" s="11" t="s">
        <v>96</v>
      </c>
    </row>
    <row r="320" spans="2:65" s="18" customFormat="1" ht="33" customHeight="1">
      <c r="B320" s="19"/>
      <c r="C320" s="90" t="s">
        <v>1064</v>
      </c>
      <c r="D320" s="90" t="s">
        <v>83</v>
      </c>
      <c r="E320" s="91" t="s">
        <v>2954</v>
      </c>
      <c r="F320" s="92" t="s">
        <v>2955</v>
      </c>
      <c r="G320" s="93" t="s">
        <v>1067</v>
      </c>
      <c r="H320" s="94">
        <v>1</v>
      </c>
      <c r="I320" s="95"/>
      <c r="J320" s="96">
        <f>ROUND(I320*H320,2)</f>
        <v>0</v>
      </c>
      <c r="K320" s="92" t="s">
        <v>453</v>
      </c>
      <c r="L320" s="19"/>
      <c r="M320" s="97" t="s">
        <v>17</v>
      </c>
      <c r="N320" s="98" t="s">
        <v>35</v>
      </c>
      <c r="P320" s="99">
        <f>O320*H320</f>
        <v>0</v>
      </c>
      <c r="Q320" s="99">
        <v>0</v>
      </c>
      <c r="R320" s="99">
        <f>Q320*H320</f>
        <v>0</v>
      </c>
      <c r="S320" s="99">
        <v>0</v>
      </c>
      <c r="T320" s="100">
        <f>S320*H320</f>
        <v>0</v>
      </c>
      <c r="AR320" s="101" t="s">
        <v>155</v>
      </c>
      <c r="AT320" s="101" t="s">
        <v>83</v>
      </c>
      <c r="AU320" s="101" t="s">
        <v>96</v>
      </c>
      <c r="AY320" s="11" t="s">
        <v>79</v>
      </c>
      <c r="BE320" s="102">
        <f>IF(N320="základní",J320,0)</f>
        <v>0</v>
      </c>
      <c r="BF320" s="102">
        <f>IF(N320="snížená",J320,0)</f>
        <v>0</v>
      </c>
      <c r="BG320" s="102">
        <f>IF(N320="zákl. přenesená",J320,0)</f>
        <v>0</v>
      </c>
      <c r="BH320" s="102">
        <f>IF(N320="sníž. přenesená",J320,0)</f>
        <v>0</v>
      </c>
      <c r="BI320" s="102">
        <f>IF(N320="nulová",J320,0)</f>
        <v>0</v>
      </c>
      <c r="BJ320" s="11" t="s">
        <v>82</v>
      </c>
      <c r="BK320" s="102">
        <f>ROUND(I320*H320,2)</f>
        <v>0</v>
      </c>
      <c r="BL320" s="11" t="s">
        <v>155</v>
      </c>
      <c r="BM320" s="101" t="s">
        <v>2956</v>
      </c>
    </row>
    <row r="321" spans="2:65" s="18" customFormat="1" ht="19.5">
      <c r="B321" s="19"/>
      <c r="D321" s="103" t="s">
        <v>89</v>
      </c>
      <c r="F321" s="104" t="s">
        <v>2957</v>
      </c>
      <c r="I321" s="105"/>
      <c r="L321" s="19"/>
      <c r="M321" s="106"/>
      <c r="T321" s="107"/>
      <c r="AT321" s="11" t="s">
        <v>89</v>
      </c>
      <c r="AU321" s="11" t="s">
        <v>96</v>
      </c>
    </row>
    <row r="322" spans="2:65" s="18" customFormat="1" ht="24.2" customHeight="1">
      <c r="B322" s="19"/>
      <c r="C322" s="189" t="s">
        <v>1070</v>
      </c>
      <c r="D322" s="189" t="s">
        <v>684</v>
      </c>
      <c r="E322" s="190" t="s">
        <v>2958</v>
      </c>
      <c r="F322" s="191" t="s">
        <v>2959</v>
      </c>
      <c r="G322" s="192" t="s">
        <v>1067</v>
      </c>
      <c r="H322" s="193">
        <v>1</v>
      </c>
      <c r="I322" s="194"/>
      <c r="J322" s="195">
        <f>ROUND(I322*H322,2)</f>
        <v>0</v>
      </c>
      <c r="K322" s="191" t="s">
        <v>17</v>
      </c>
      <c r="L322" s="196"/>
      <c r="M322" s="197" t="s">
        <v>17</v>
      </c>
      <c r="N322" s="198" t="s">
        <v>35</v>
      </c>
      <c r="P322" s="99">
        <f>O322*H322</f>
        <v>0</v>
      </c>
      <c r="Q322" s="99">
        <v>1.26E-2</v>
      </c>
      <c r="R322" s="99">
        <f>Q322*H322</f>
        <v>1.26E-2</v>
      </c>
      <c r="S322" s="99">
        <v>0</v>
      </c>
      <c r="T322" s="100">
        <f>S322*H322</f>
        <v>0</v>
      </c>
      <c r="AR322" s="101" t="s">
        <v>653</v>
      </c>
      <c r="AT322" s="101" t="s">
        <v>684</v>
      </c>
      <c r="AU322" s="101" t="s">
        <v>96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2960</v>
      </c>
    </row>
    <row r="323" spans="2:65" s="18" customFormat="1">
      <c r="B323" s="19"/>
      <c r="D323" s="103" t="s">
        <v>89</v>
      </c>
      <c r="F323" s="104" t="s">
        <v>2959</v>
      </c>
      <c r="I323" s="105"/>
      <c r="L323" s="19"/>
      <c r="M323" s="106"/>
      <c r="T323" s="107"/>
      <c r="AT323" s="11" t="s">
        <v>89</v>
      </c>
      <c r="AU323" s="11" t="s">
        <v>96</v>
      </c>
    </row>
    <row r="324" spans="2:65" s="18" customFormat="1" ht="21.75" customHeight="1">
      <c r="B324" s="19"/>
      <c r="C324" s="90" t="s">
        <v>1075</v>
      </c>
      <c r="D324" s="90" t="s">
        <v>83</v>
      </c>
      <c r="E324" s="91" t="s">
        <v>2961</v>
      </c>
      <c r="F324" s="92" t="s">
        <v>2962</v>
      </c>
      <c r="G324" s="93" t="s">
        <v>1067</v>
      </c>
      <c r="H324" s="94">
        <v>10</v>
      </c>
      <c r="I324" s="95"/>
      <c r="J324" s="96">
        <f>ROUND(I324*H324,2)</f>
        <v>0</v>
      </c>
      <c r="K324" s="92" t="s">
        <v>453</v>
      </c>
      <c r="L324" s="19"/>
      <c r="M324" s="97" t="s">
        <v>17</v>
      </c>
      <c r="N324" s="98" t="s">
        <v>35</v>
      </c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AR324" s="101" t="s">
        <v>155</v>
      </c>
      <c r="AT324" s="101" t="s">
        <v>83</v>
      </c>
      <c r="AU324" s="101" t="s">
        <v>96</v>
      </c>
      <c r="AY324" s="11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1" t="s">
        <v>82</v>
      </c>
      <c r="BK324" s="102">
        <f>ROUND(I324*H324,2)</f>
        <v>0</v>
      </c>
      <c r="BL324" s="11" t="s">
        <v>155</v>
      </c>
      <c r="BM324" s="101" t="s">
        <v>2963</v>
      </c>
    </row>
    <row r="325" spans="2:65" s="18" customFormat="1" ht="19.5">
      <c r="B325" s="19"/>
      <c r="D325" s="103" t="s">
        <v>89</v>
      </c>
      <c r="F325" s="104" t="s">
        <v>2964</v>
      </c>
      <c r="I325" s="105"/>
      <c r="L325" s="19"/>
      <c r="M325" s="106"/>
      <c r="T325" s="107"/>
      <c r="AT325" s="11" t="s">
        <v>89</v>
      </c>
      <c r="AU325" s="11" t="s">
        <v>96</v>
      </c>
    </row>
    <row r="326" spans="2:65" s="18" customFormat="1" ht="24.2" customHeight="1">
      <c r="B326" s="19"/>
      <c r="C326" s="189" t="s">
        <v>1080</v>
      </c>
      <c r="D326" s="189" t="s">
        <v>684</v>
      </c>
      <c r="E326" s="190" t="s">
        <v>2965</v>
      </c>
      <c r="F326" s="191" t="s">
        <v>2966</v>
      </c>
      <c r="G326" s="192" t="s">
        <v>1067</v>
      </c>
      <c r="H326" s="193">
        <v>10</v>
      </c>
      <c r="I326" s="194"/>
      <c r="J326" s="195">
        <f>ROUND(I326*H326,2)</f>
        <v>0</v>
      </c>
      <c r="K326" s="191" t="s">
        <v>17</v>
      </c>
      <c r="L326" s="196"/>
      <c r="M326" s="197" t="s">
        <v>17</v>
      </c>
      <c r="N326" s="198" t="s">
        <v>35</v>
      </c>
      <c r="P326" s="99">
        <f>O326*H326</f>
        <v>0</v>
      </c>
      <c r="Q326" s="99">
        <v>0</v>
      </c>
      <c r="R326" s="99">
        <f>Q326*H326</f>
        <v>0</v>
      </c>
      <c r="S326" s="99">
        <v>0</v>
      </c>
      <c r="T326" s="100">
        <f>S326*H326</f>
        <v>0</v>
      </c>
      <c r="AR326" s="101" t="s">
        <v>653</v>
      </c>
      <c r="AT326" s="101" t="s">
        <v>684</v>
      </c>
      <c r="AU326" s="101" t="s">
        <v>96</v>
      </c>
      <c r="AY326" s="11" t="s">
        <v>79</v>
      </c>
      <c r="BE326" s="102">
        <f>IF(N326="základní",J326,0)</f>
        <v>0</v>
      </c>
      <c r="BF326" s="102">
        <f>IF(N326="snížená",J326,0)</f>
        <v>0</v>
      </c>
      <c r="BG326" s="102">
        <f>IF(N326="zákl. přenesená",J326,0)</f>
        <v>0</v>
      </c>
      <c r="BH326" s="102">
        <f>IF(N326="sníž. přenesená",J326,0)</f>
        <v>0</v>
      </c>
      <c r="BI326" s="102">
        <f>IF(N326="nulová",J326,0)</f>
        <v>0</v>
      </c>
      <c r="BJ326" s="11" t="s">
        <v>82</v>
      </c>
      <c r="BK326" s="102">
        <f>ROUND(I326*H326,2)</f>
        <v>0</v>
      </c>
      <c r="BL326" s="11" t="s">
        <v>155</v>
      </c>
      <c r="BM326" s="101" t="s">
        <v>2967</v>
      </c>
    </row>
    <row r="327" spans="2:65" s="18" customFormat="1">
      <c r="B327" s="19"/>
      <c r="D327" s="103" t="s">
        <v>89</v>
      </c>
      <c r="F327" s="104" t="s">
        <v>2968</v>
      </c>
      <c r="I327" s="105"/>
      <c r="L327" s="19"/>
      <c r="M327" s="106"/>
      <c r="T327" s="107"/>
      <c r="AT327" s="11" t="s">
        <v>89</v>
      </c>
      <c r="AU327" s="11" t="s">
        <v>96</v>
      </c>
    </row>
    <row r="328" spans="2:65" s="18" customFormat="1" ht="33" customHeight="1">
      <c r="B328" s="19"/>
      <c r="C328" s="90" t="s">
        <v>1085</v>
      </c>
      <c r="D328" s="90" t="s">
        <v>83</v>
      </c>
      <c r="E328" s="91" t="s">
        <v>2969</v>
      </c>
      <c r="F328" s="92" t="s">
        <v>2970</v>
      </c>
      <c r="G328" s="93" t="s">
        <v>1067</v>
      </c>
      <c r="H328" s="94">
        <v>10</v>
      </c>
      <c r="I328" s="95"/>
      <c r="J328" s="96">
        <f>ROUND(I328*H328,2)</f>
        <v>0</v>
      </c>
      <c r="K328" s="92" t="s">
        <v>453</v>
      </c>
      <c r="L328" s="19"/>
      <c r="M328" s="97" t="s">
        <v>17</v>
      </c>
      <c r="N328" s="98" t="s">
        <v>35</v>
      </c>
      <c r="P328" s="99">
        <f>O328*H328</f>
        <v>0</v>
      </c>
      <c r="Q328" s="99">
        <v>0</v>
      </c>
      <c r="R328" s="99">
        <f>Q328*H328</f>
        <v>0</v>
      </c>
      <c r="S328" s="99">
        <v>0</v>
      </c>
      <c r="T328" s="100">
        <f>S328*H328</f>
        <v>0</v>
      </c>
      <c r="AR328" s="101" t="s">
        <v>155</v>
      </c>
      <c r="AT328" s="101" t="s">
        <v>83</v>
      </c>
      <c r="AU328" s="101" t="s">
        <v>96</v>
      </c>
      <c r="AY328" s="11" t="s">
        <v>79</v>
      </c>
      <c r="BE328" s="102">
        <f>IF(N328="základní",J328,0)</f>
        <v>0</v>
      </c>
      <c r="BF328" s="102">
        <f>IF(N328="snížená",J328,0)</f>
        <v>0</v>
      </c>
      <c r="BG328" s="102">
        <f>IF(N328="zákl. přenesená",J328,0)</f>
        <v>0</v>
      </c>
      <c r="BH328" s="102">
        <f>IF(N328="sníž. přenesená",J328,0)</f>
        <v>0</v>
      </c>
      <c r="BI328" s="102">
        <f>IF(N328="nulová",J328,0)</f>
        <v>0</v>
      </c>
      <c r="BJ328" s="11" t="s">
        <v>82</v>
      </c>
      <c r="BK328" s="102">
        <f>ROUND(I328*H328,2)</f>
        <v>0</v>
      </c>
      <c r="BL328" s="11" t="s">
        <v>155</v>
      </c>
      <c r="BM328" s="101" t="s">
        <v>2971</v>
      </c>
    </row>
    <row r="329" spans="2:65" s="18" customFormat="1" ht="19.5">
      <c r="B329" s="19"/>
      <c r="D329" s="103" t="s">
        <v>89</v>
      </c>
      <c r="F329" s="104" t="s">
        <v>2972</v>
      </c>
      <c r="I329" s="105"/>
      <c r="L329" s="19"/>
      <c r="M329" s="106"/>
      <c r="T329" s="107"/>
      <c r="AT329" s="11" t="s">
        <v>89</v>
      </c>
      <c r="AU329" s="11" t="s">
        <v>96</v>
      </c>
    </row>
    <row r="330" spans="2:65" s="18" customFormat="1" ht="16.5" customHeight="1">
      <c r="B330" s="19"/>
      <c r="C330" s="189" t="s">
        <v>1090</v>
      </c>
      <c r="D330" s="189" t="s">
        <v>684</v>
      </c>
      <c r="E330" s="190" t="s">
        <v>2973</v>
      </c>
      <c r="F330" s="191" t="s">
        <v>2974</v>
      </c>
      <c r="G330" s="192" t="s">
        <v>1067</v>
      </c>
      <c r="H330" s="193">
        <v>10</v>
      </c>
      <c r="I330" s="194"/>
      <c r="J330" s="195">
        <f>ROUND(I330*H330,2)</f>
        <v>0</v>
      </c>
      <c r="K330" s="191" t="s">
        <v>17</v>
      </c>
      <c r="L330" s="196"/>
      <c r="M330" s="197" t="s">
        <v>17</v>
      </c>
      <c r="N330" s="198" t="s">
        <v>35</v>
      </c>
      <c r="P330" s="99">
        <f>O330*H330</f>
        <v>0</v>
      </c>
      <c r="Q330" s="99">
        <v>8.2000000000000007E-3</v>
      </c>
      <c r="R330" s="99">
        <f>Q330*H330</f>
        <v>8.2000000000000003E-2</v>
      </c>
      <c r="S330" s="99">
        <v>0</v>
      </c>
      <c r="T330" s="100">
        <f>S330*H330</f>
        <v>0</v>
      </c>
      <c r="AR330" s="101" t="s">
        <v>653</v>
      </c>
      <c r="AT330" s="101" t="s">
        <v>684</v>
      </c>
      <c r="AU330" s="101" t="s">
        <v>96</v>
      </c>
      <c r="AY330" s="11" t="s">
        <v>79</v>
      </c>
      <c r="BE330" s="102">
        <f>IF(N330="základní",J330,0)</f>
        <v>0</v>
      </c>
      <c r="BF330" s="102">
        <f>IF(N330="snížená",J330,0)</f>
        <v>0</v>
      </c>
      <c r="BG330" s="102">
        <f>IF(N330="zákl. přenesená",J330,0)</f>
        <v>0</v>
      </c>
      <c r="BH330" s="102">
        <f>IF(N330="sníž. přenesená",J330,0)</f>
        <v>0</v>
      </c>
      <c r="BI330" s="102">
        <f>IF(N330="nulová",J330,0)</f>
        <v>0</v>
      </c>
      <c r="BJ330" s="11" t="s">
        <v>82</v>
      </c>
      <c r="BK330" s="102">
        <f>ROUND(I330*H330,2)</f>
        <v>0</v>
      </c>
      <c r="BL330" s="11" t="s">
        <v>155</v>
      </c>
      <c r="BM330" s="101" t="s">
        <v>2975</v>
      </c>
    </row>
    <row r="331" spans="2:65" s="18" customFormat="1">
      <c r="B331" s="19"/>
      <c r="D331" s="103" t="s">
        <v>89</v>
      </c>
      <c r="F331" s="104" t="s">
        <v>2974</v>
      </c>
      <c r="I331" s="105"/>
      <c r="L331" s="19"/>
      <c r="M331" s="106"/>
      <c r="T331" s="107"/>
      <c r="AT331" s="11" t="s">
        <v>89</v>
      </c>
      <c r="AU331" s="11" t="s">
        <v>96</v>
      </c>
    </row>
    <row r="332" spans="2:65" s="18" customFormat="1" ht="16.5" customHeight="1">
      <c r="B332" s="19"/>
      <c r="C332" s="90" t="s">
        <v>1095</v>
      </c>
      <c r="D332" s="90" t="s">
        <v>83</v>
      </c>
      <c r="E332" s="91" t="s">
        <v>2976</v>
      </c>
      <c r="F332" s="92" t="s">
        <v>2977</v>
      </c>
      <c r="G332" s="93" t="s">
        <v>452</v>
      </c>
      <c r="H332" s="94">
        <v>95</v>
      </c>
      <c r="I332" s="95"/>
      <c r="J332" s="96">
        <f>ROUND(I332*H332,2)</f>
        <v>0</v>
      </c>
      <c r="K332" s="92" t="s">
        <v>17</v>
      </c>
      <c r="L332" s="19"/>
      <c r="M332" s="97" t="s">
        <v>17</v>
      </c>
      <c r="N332" s="98" t="s">
        <v>35</v>
      </c>
      <c r="P332" s="99">
        <f>O332*H332</f>
        <v>0</v>
      </c>
      <c r="Q332" s="99">
        <v>0</v>
      </c>
      <c r="R332" s="99">
        <f>Q332*H332</f>
        <v>0</v>
      </c>
      <c r="S332" s="99">
        <v>0</v>
      </c>
      <c r="T332" s="100">
        <f>S332*H332</f>
        <v>0</v>
      </c>
      <c r="AR332" s="101" t="s">
        <v>155</v>
      </c>
      <c r="AT332" s="101" t="s">
        <v>83</v>
      </c>
      <c r="AU332" s="101" t="s">
        <v>96</v>
      </c>
      <c r="AY332" s="11" t="s">
        <v>79</v>
      </c>
      <c r="BE332" s="102">
        <f>IF(N332="základní",J332,0)</f>
        <v>0</v>
      </c>
      <c r="BF332" s="102">
        <f>IF(N332="snížená",J332,0)</f>
        <v>0</v>
      </c>
      <c r="BG332" s="102">
        <f>IF(N332="zákl. přenesená",J332,0)</f>
        <v>0</v>
      </c>
      <c r="BH332" s="102">
        <f>IF(N332="sníž. přenesená",J332,0)</f>
        <v>0</v>
      </c>
      <c r="BI332" s="102">
        <f>IF(N332="nulová",J332,0)</f>
        <v>0</v>
      </c>
      <c r="BJ332" s="11" t="s">
        <v>82</v>
      </c>
      <c r="BK332" s="102">
        <f>ROUND(I332*H332,2)</f>
        <v>0</v>
      </c>
      <c r="BL332" s="11" t="s">
        <v>155</v>
      </c>
      <c r="BM332" s="101" t="s">
        <v>2978</v>
      </c>
    </row>
    <row r="333" spans="2:65" s="18" customFormat="1">
      <c r="B333" s="19"/>
      <c r="D333" s="103" t="s">
        <v>89</v>
      </c>
      <c r="F333" s="104" t="s">
        <v>2979</v>
      </c>
      <c r="I333" s="105"/>
      <c r="L333" s="19"/>
      <c r="M333" s="106"/>
      <c r="T333" s="107"/>
      <c r="AT333" s="11" t="s">
        <v>89</v>
      </c>
      <c r="AU333" s="11" t="s">
        <v>96</v>
      </c>
    </row>
    <row r="334" spans="2:65" s="18" customFormat="1" ht="24.2" customHeight="1">
      <c r="B334" s="19"/>
      <c r="C334" s="90" t="s">
        <v>1107</v>
      </c>
      <c r="D334" s="90" t="s">
        <v>83</v>
      </c>
      <c r="E334" s="91" t="s">
        <v>2792</v>
      </c>
      <c r="F334" s="92" t="s">
        <v>2793</v>
      </c>
      <c r="G334" s="93" t="s">
        <v>452</v>
      </c>
      <c r="H334" s="94">
        <v>6</v>
      </c>
      <c r="I334" s="95"/>
      <c r="J334" s="96">
        <f>ROUND(I334*H334,2)</f>
        <v>0</v>
      </c>
      <c r="K334" s="92" t="s">
        <v>453</v>
      </c>
      <c r="L334" s="19"/>
      <c r="M334" s="97" t="s">
        <v>17</v>
      </c>
      <c r="N334" s="98" t="s">
        <v>35</v>
      </c>
      <c r="P334" s="99">
        <f>O334*H334</f>
        <v>0</v>
      </c>
      <c r="Q334" s="99">
        <v>3.6000000000000002E-4</v>
      </c>
      <c r="R334" s="99">
        <f>Q334*H334</f>
        <v>2.16E-3</v>
      </c>
      <c r="S334" s="99">
        <v>0</v>
      </c>
      <c r="T334" s="100">
        <f>S334*H334</f>
        <v>0</v>
      </c>
      <c r="AR334" s="101" t="s">
        <v>155</v>
      </c>
      <c r="AT334" s="101" t="s">
        <v>83</v>
      </c>
      <c r="AU334" s="101" t="s">
        <v>96</v>
      </c>
      <c r="AY334" s="11" t="s">
        <v>79</v>
      </c>
      <c r="BE334" s="102">
        <f>IF(N334="základní",J334,0)</f>
        <v>0</v>
      </c>
      <c r="BF334" s="102">
        <f>IF(N334="snížená",J334,0)</f>
        <v>0</v>
      </c>
      <c r="BG334" s="102">
        <f>IF(N334="zákl. přenesená",J334,0)</f>
        <v>0</v>
      </c>
      <c r="BH334" s="102">
        <f>IF(N334="sníž. přenesená",J334,0)</f>
        <v>0</v>
      </c>
      <c r="BI334" s="102">
        <f>IF(N334="nulová",J334,0)</f>
        <v>0</v>
      </c>
      <c r="BJ334" s="11" t="s">
        <v>82</v>
      </c>
      <c r="BK334" s="102">
        <f>ROUND(I334*H334,2)</f>
        <v>0</v>
      </c>
      <c r="BL334" s="11" t="s">
        <v>155</v>
      </c>
      <c r="BM334" s="101" t="s">
        <v>2980</v>
      </c>
    </row>
    <row r="335" spans="2:65" s="18" customFormat="1" ht="29.25">
      <c r="B335" s="19"/>
      <c r="D335" s="103" t="s">
        <v>89</v>
      </c>
      <c r="F335" s="104" t="s">
        <v>2795</v>
      </c>
      <c r="I335" s="105"/>
      <c r="L335" s="19"/>
      <c r="M335" s="106"/>
      <c r="T335" s="107"/>
      <c r="AT335" s="11" t="s">
        <v>89</v>
      </c>
      <c r="AU335" s="11" t="s">
        <v>96</v>
      </c>
    </row>
    <row r="336" spans="2:65" s="18" customFormat="1" ht="24.2" customHeight="1">
      <c r="B336" s="19"/>
      <c r="C336" s="189" t="s">
        <v>1129</v>
      </c>
      <c r="D336" s="189" t="s">
        <v>684</v>
      </c>
      <c r="E336" s="190" t="s">
        <v>2796</v>
      </c>
      <c r="F336" s="191" t="s">
        <v>2797</v>
      </c>
      <c r="G336" s="192" t="s">
        <v>452</v>
      </c>
      <c r="H336" s="193">
        <v>6</v>
      </c>
      <c r="I336" s="194"/>
      <c r="J336" s="195">
        <f>ROUND(I336*H336,2)</f>
        <v>0</v>
      </c>
      <c r="K336" s="191" t="s">
        <v>453</v>
      </c>
      <c r="L336" s="196"/>
      <c r="M336" s="197" t="s">
        <v>17</v>
      </c>
      <c r="N336" s="198" t="s">
        <v>35</v>
      </c>
      <c r="P336" s="99">
        <f>O336*H336</f>
        <v>0</v>
      </c>
      <c r="Q336" s="99">
        <v>5.1999999999999998E-3</v>
      </c>
      <c r="R336" s="99">
        <f>Q336*H336</f>
        <v>3.1199999999999999E-2</v>
      </c>
      <c r="S336" s="99">
        <v>0</v>
      </c>
      <c r="T336" s="100">
        <f>S336*H336</f>
        <v>0</v>
      </c>
      <c r="AR336" s="101" t="s">
        <v>653</v>
      </c>
      <c r="AT336" s="101" t="s">
        <v>684</v>
      </c>
      <c r="AU336" s="101" t="s">
        <v>96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155</v>
      </c>
      <c r="BM336" s="101" t="s">
        <v>2981</v>
      </c>
    </row>
    <row r="337" spans="2:65" s="18" customFormat="1">
      <c r="B337" s="19"/>
      <c r="D337" s="103" t="s">
        <v>89</v>
      </c>
      <c r="F337" s="104" t="s">
        <v>2797</v>
      </c>
      <c r="I337" s="105"/>
      <c r="L337" s="19"/>
      <c r="M337" s="106"/>
      <c r="T337" s="107"/>
      <c r="AT337" s="11" t="s">
        <v>89</v>
      </c>
      <c r="AU337" s="11" t="s">
        <v>96</v>
      </c>
    </row>
    <row r="338" spans="2:65" s="18" customFormat="1" ht="24.2" customHeight="1">
      <c r="B338" s="19"/>
      <c r="C338" s="90" t="s">
        <v>1140</v>
      </c>
      <c r="D338" s="90" t="s">
        <v>83</v>
      </c>
      <c r="E338" s="91" t="s">
        <v>2982</v>
      </c>
      <c r="F338" s="92" t="s">
        <v>2983</v>
      </c>
      <c r="G338" s="93" t="s">
        <v>808</v>
      </c>
      <c r="H338" s="94">
        <v>1</v>
      </c>
      <c r="I338" s="95"/>
      <c r="J338" s="96">
        <f>ROUND(I338*H338,2)</f>
        <v>0</v>
      </c>
      <c r="K338" s="92" t="s">
        <v>17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0</v>
      </c>
      <c r="R338" s="99">
        <f>Q338*H338</f>
        <v>0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96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2984</v>
      </c>
    </row>
    <row r="339" spans="2:65" s="18" customFormat="1" ht="19.5">
      <c r="B339" s="19"/>
      <c r="D339" s="103" t="s">
        <v>89</v>
      </c>
      <c r="F339" s="104" t="s">
        <v>2983</v>
      </c>
      <c r="I339" s="105"/>
      <c r="L339" s="19"/>
      <c r="M339" s="106"/>
      <c r="T339" s="107"/>
      <c r="AT339" s="11" t="s">
        <v>89</v>
      </c>
      <c r="AU339" s="11" t="s">
        <v>96</v>
      </c>
    </row>
    <row r="340" spans="2:65" s="77" customFormat="1" ht="20.85" customHeight="1">
      <c r="B340" s="78"/>
      <c r="D340" s="79" t="s">
        <v>74</v>
      </c>
      <c r="E340" s="88" t="s">
        <v>2985</v>
      </c>
      <c r="F340" s="88" t="s">
        <v>2986</v>
      </c>
      <c r="I340" s="81"/>
      <c r="J340" s="89">
        <f>BK340</f>
        <v>0</v>
      </c>
      <c r="L340" s="78"/>
      <c r="M340" s="83"/>
      <c r="P340" s="84">
        <f>SUM(P341:P368)</f>
        <v>0</v>
      </c>
      <c r="R340" s="84">
        <f>SUM(R341:R368)</f>
        <v>0.15379399999999999</v>
      </c>
      <c r="T340" s="85">
        <f>SUM(T341:T368)</f>
        <v>0</v>
      </c>
      <c r="AR340" s="79" t="s">
        <v>9</v>
      </c>
      <c r="AT340" s="86" t="s">
        <v>74</v>
      </c>
      <c r="AU340" s="86" t="s">
        <v>9</v>
      </c>
      <c r="AY340" s="79" t="s">
        <v>79</v>
      </c>
      <c r="BK340" s="87">
        <f>SUM(BK341:BK368)</f>
        <v>0</v>
      </c>
    </row>
    <row r="341" spans="2:65" s="18" customFormat="1" ht="24.2" customHeight="1">
      <c r="B341" s="19"/>
      <c r="C341" s="90" t="s">
        <v>2987</v>
      </c>
      <c r="D341" s="90" t="s">
        <v>83</v>
      </c>
      <c r="E341" s="91" t="s">
        <v>2988</v>
      </c>
      <c r="F341" s="92" t="s">
        <v>2989</v>
      </c>
      <c r="G341" s="93" t="s">
        <v>1067</v>
      </c>
      <c r="H341" s="94">
        <v>1</v>
      </c>
      <c r="I341" s="95"/>
      <c r="J341" s="96">
        <f>ROUND(I341*H341,2)</f>
        <v>0</v>
      </c>
      <c r="K341" s="92" t="s">
        <v>540</v>
      </c>
      <c r="L341" s="19"/>
      <c r="M341" s="97" t="s">
        <v>17</v>
      </c>
      <c r="N341" s="98" t="s">
        <v>35</v>
      </c>
      <c r="P341" s="99">
        <f>O341*H341</f>
        <v>0</v>
      </c>
      <c r="Q341" s="99">
        <v>0</v>
      </c>
      <c r="R341" s="99">
        <f>Q341*H341</f>
        <v>0</v>
      </c>
      <c r="S341" s="99">
        <v>0</v>
      </c>
      <c r="T341" s="100">
        <f>S341*H341</f>
        <v>0</v>
      </c>
      <c r="AR341" s="101" t="s">
        <v>155</v>
      </c>
      <c r="AT341" s="101" t="s">
        <v>83</v>
      </c>
      <c r="AU341" s="101" t="s">
        <v>96</v>
      </c>
      <c r="AY341" s="11" t="s">
        <v>79</v>
      </c>
      <c r="BE341" s="102">
        <f>IF(N341="základní",J341,0)</f>
        <v>0</v>
      </c>
      <c r="BF341" s="102">
        <f>IF(N341="snížená",J341,0)</f>
        <v>0</v>
      </c>
      <c r="BG341" s="102">
        <f>IF(N341="zákl. přenesená",J341,0)</f>
        <v>0</v>
      </c>
      <c r="BH341" s="102">
        <f>IF(N341="sníž. přenesená",J341,0)</f>
        <v>0</v>
      </c>
      <c r="BI341" s="102">
        <f>IF(N341="nulová",J341,0)</f>
        <v>0</v>
      </c>
      <c r="BJ341" s="11" t="s">
        <v>82</v>
      </c>
      <c r="BK341" s="102">
        <f>ROUND(I341*H341,2)</f>
        <v>0</v>
      </c>
      <c r="BL341" s="11" t="s">
        <v>155</v>
      </c>
      <c r="BM341" s="101" t="s">
        <v>2990</v>
      </c>
    </row>
    <row r="342" spans="2:65" s="18" customFormat="1" ht="19.5">
      <c r="B342" s="19"/>
      <c r="D342" s="103" t="s">
        <v>89</v>
      </c>
      <c r="F342" s="104" t="s">
        <v>2991</v>
      </c>
      <c r="I342" s="105"/>
      <c r="L342" s="19"/>
      <c r="M342" s="106"/>
      <c r="T342" s="107"/>
      <c r="AT342" s="11" t="s">
        <v>89</v>
      </c>
      <c r="AU342" s="11" t="s">
        <v>96</v>
      </c>
    </row>
    <row r="343" spans="2:65" s="18" customFormat="1" ht="55.5" customHeight="1">
      <c r="B343" s="19"/>
      <c r="C343" s="189" t="s">
        <v>1147</v>
      </c>
      <c r="D343" s="189" t="s">
        <v>684</v>
      </c>
      <c r="E343" s="190" t="s">
        <v>2992</v>
      </c>
      <c r="F343" s="191" t="s">
        <v>2993</v>
      </c>
      <c r="G343" s="192" t="s">
        <v>1067</v>
      </c>
      <c r="H343" s="193">
        <v>1</v>
      </c>
      <c r="I343" s="194"/>
      <c r="J343" s="195">
        <f>ROUND(I343*H343,2)</f>
        <v>0</v>
      </c>
      <c r="K343" s="191" t="s">
        <v>17</v>
      </c>
      <c r="L343" s="196"/>
      <c r="M343" s="197" t="s">
        <v>17</v>
      </c>
      <c r="N343" s="198" t="s">
        <v>35</v>
      </c>
      <c r="P343" s="99">
        <f>O343*H343</f>
        <v>0</v>
      </c>
      <c r="Q343" s="99">
        <v>0.04</v>
      </c>
      <c r="R343" s="99">
        <f>Q343*H343</f>
        <v>0.04</v>
      </c>
      <c r="S343" s="99">
        <v>0</v>
      </c>
      <c r="T343" s="100">
        <f>S343*H343</f>
        <v>0</v>
      </c>
      <c r="AR343" s="101" t="s">
        <v>653</v>
      </c>
      <c r="AT343" s="101" t="s">
        <v>684</v>
      </c>
      <c r="AU343" s="101" t="s">
        <v>96</v>
      </c>
      <c r="AY343" s="11" t="s">
        <v>79</v>
      </c>
      <c r="BE343" s="102">
        <f>IF(N343="základní",J343,0)</f>
        <v>0</v>
      </c>
      <c r="BF343" s="102">
        <f>IF(N343="snížená",J343,0)</f>
        <v>0</v>
      </c>
      <c r="BG343" s="102">
        <f>IF(N343="zákl. přenesená",J343,0)</f>
        <v>0</v>
      </c>
      <c r="BH343" s="102">
        <f>IF(N343="sníž. přenesená",J343,0)</f>
        <v>0</v>
      </c>
      <c r="BI343" s="102">
        <f>IF(N343="nulová",J343,0)</f>
        <v>0</v>
      </c>
      <c r="BJ343" s="11" t="s">
        <v>82</v>
      </c>
      <c r="BK343" s="102">
        <f>ROUND(I343*H343,2)</f>
        <v>0</v>
      </c>
      <c r="BL343" s="11" t="s">
        <v>155</v>
      </c>
      <c r="BM343" s="101" t="s">
        <v>2994</v>
      </c>
    </row>
    <row r="344" spans="2:65" s="18" customFormat="1" ht="29.25">
      <c r="B344" s="19"/>
      <c r="D344" s="103" t="s">
        <v>89</v>
      </c>
      <c r="F344" s="104" t="s">
        <v>2995</v>
      </c>
      <c r="I344" s="105"/>
      <c r="L344" s="19"/>
      <c r="M344" s="106"/>
      <c r="T344" s="107"/>
      <c r="AT344" s="11" t="s">
        <v>89</v>
      </c>
      <c r="AU344" s="11" t="s">
        <v>96</v>
      </c>
    </row>
    <row r="345" spans="2:65" s="18" customFormat="1" ht="24.2" customHeight="1">
      <c r="B345" s="19"/>
      <c r="C345" s="90" t="s">
        <v>1151</v>
      </c>
      <c r="D345" s="90" t="s">
        <v>83</v>
      </c>
      <c r="E345" s="91" t="s">
        <v>2996</v>
      </c>
      <c r="F345" s="92" t="s">
        <v>2997</v>
      </c>
      <c r="G345" s="93" t="s">
        <v>808</v>
      </c>
      <c r="H345" s="94">
        <v>1</v>
      </c>
      <c r="I345" s="95"/>
      <c r="J345" s="96">
        <f>ROUND(I345*H345,2)</f>
        <v>0</v>
      </c>
      <c r="K345" s="92" t="s">
        <v>17</v>
      </c>
      <c r="L345" s="19"/>
      <c r="M345" s="97" t="s">
        <v>17</v>
      </c>
      <c r="N345" s="98" t="s">
        <v>35</v>
      </c>
      <c r="P345" s="99">
        <f>O345*H345</f>
        <v>0</v>
      </c>
      <c r="Q345" s="99">
        <v>0</v>
      </c>
      <c r="R345" s="99">
        <f>Q345*H345</f>
        <v>0</v>
      </c>
      <c r="S345" s="99">
        <v>0</v>
      </c>
      <c r="T345" s="100">
        <f>S345*H345</f>
        <v>0</v>
      </c>
      <c r="AR345" s="101" t="s">
        <v>155</v>
      </c>
      <c r="AT345" s="101" t="s">
        <v>83</v>
      </c>
      <c r="AU345" s="101" t="s">
        <v>96</v>
      </c>
      <c r="AY345" s="11" t="s">
        <v>79</v>
      </c>
      <c r="BE345" s="102">
        <f>IF(N345="základní",J345,0)</f>
        <v>0</v>
      </c>
      <c r="BF345" s="102">
        <f>IF(N345="snížená",J345,0)</f>
        <v>0</v>
      </c>
      <c r="BG345" s="102">
        <f>IF(N345="zákl. přenesená",J345,0)</f>
        <v>0</v>
      </c>
      <c r="BH345" s="102">
        <f>IF(N345="sníž. přenesená",J345,0)</f>
        <v>0</v>
      </c>
      <c r="BI345" s="102">
        <f>IF(N345="nulová",J345,0)</f>
        <v>0</v>
      </c>
      <c r="BJ345" s="11" t="s">
        <v>82</v>
      </c>
      <c r="BK345" s="102">
        <f>ROUND(I345*H345,2)</f>
        <v>0</v>
      </c>
      <c r="BL345" s="11" t="s">
        <v>155</v>
      </c>
      <c r="BM345" s="101" t="s">
        <v>2998</v>
      </c>
    </row>
    <row r="346" spans="2:65" s="18" customFormat="1" ht="19.5">
      <c r="B346" s="19"/>
      <c r="D346" s="103" t="s">
        <v>89</v>
      </c>
      <c r="F346" s="104" t="s">
        <v>2997</v>
      </c>
      <c r="I346" s="105"/>
      <c r="L346" s="19"/>
      <c r="M346" s="106"/>
      <c r="T346" s="107"/>
      <c r="AT346" s="11" t="s">
        <v>89</v>
      </c>
      <c r="AU346" s="11" t="s">
        <v>96</v>
      </c>
    </row>
    <row r="347" spans="2:65" s="18" customFormat="1" ht="37.9" customHeight="1">
      <c r="B347" s="19"/>
      <c r="C347" s="90" t="s">
        <v>1158</v>
      </c>
      <c r="D347" s="90" t="s">
        <v>83</v>
      </c>
      <c r="E347" s="91" t="s">
        <v>2999</v>
      </c>
      <c r="F347" s="92" t="s">
        <v>3000</v>
      </c>
      <c r="G347" s="93" t="s">
        <v>1067</v>
      </c>
      <c r="H347" s="94">
        <v>1</v>
      </c>
      <c r="I347" s="95"/>
      <c r="J347" s="96">
        <f>ROUND(I347*H347,2)</f>
        <v>0</v>
      </c>
      <c r="K347" s="92" t="s">
        <v>453</v>
      </c>
      <c r="L347" s="19"/>
      <c r="M347" s="97" t="s">
        <v>17</v>
      </c>
      <c r="N347" s="98" t="s">
        <v>35</v>
      </c>
      <c r="P347" s="99">
        <f>O347*H347</f>
        <v>0</v>
      </c>
      <c r="Q347" s="99">
        <v>0</v>
      </c>
      <c r="R347" s="99">
        <f>Q347*H347</f>
        <v>0</v>
      </c>
      <c r="S347" s="99">
        <v>0</v>
      </c>
      <c r="T347" s="100">
        <f>S347*H347</f>
        <v>0</v>
      </c>
      <c r="AR347" s="101" t="s">
        <v>155</v>
      </c>
      <c r="AT347" s="101" t="s">
        <v>83</v>
      </c>
      <c r="AU347" s="101" t="s">
        <v>96</v>
      </c>
      <c r="AY347" s="11" t="s">
        <v>79</v>
      </c>
      <c r="BE347" s="102">
        <f>IF(N347="základní",J347,0)</f>
        <v>0</v>
      </c>
      <c r="BF347" s="102">
        <f>IF(N347="snížená",J347,0)</f>
        <v>0</v>
      </c>
      <c r="BG347" s="102">
        <f>IF(N347="zákl. přenesená",J347,0)</f>
        <v>0</v>
      </c>
      <c r="BH347" s="102">
        <f>IF(N347="sníž. přenesená",J347,0)</f>
        <v>0</v>
      </c>
      <c r="BI347" s="102">
        <f>IF(N347="nulová",J347,0)</f>
        <v>0</v>
      </c>
      <c r="BJ347" s="11" t="s">
        <v>82</v>
      </c>
      <c r="BK347" s="102">
        <f>ROUND(I347*H347,2)</f>
        <v>0</v>
      </c>
      <c r="BL347" s="11" t="s">
        <v>155</v>
      </c>
      <c r="BM347" s="101" t="s">
        <v>3001</v>
      </c>
    </row>
    <row r="348" spans="2:65" s="18" customFormat="1" ht="19.5">
      <c r="B348" s="19"/>
      <c r="D348" s="103" t="s">
        <v>89</v>
      </c>
      <c r="F348" s="104" t="s">
        <v>3002</v>
      </c>
      <c r="I348" s="105"/>
      <c r="L348" s="19"/>
      <c r="M348" s="106"/>
      <c r="T348" s="107"/>
      <c r="AT348" s="11" t="s">
        <v>89</v>
      </c>
      <c r="AU348" s="11" t="s">
        <v>96</v>
      </c>
    </row>
    <row r="349" spans="2:65" s="18" customFormat="1" ht="16.5" customHeight="1">
      <c r="B349" s="19"/>
      <c r="C349" s="189" t="s">
        <v>1168</v>
      </c>
      <c r="D349" s="189" t="s">
        <v>684</v>
      </c>
      <c r="E349" s="190" t="s">
        <v>3003</v>
      </c>
      <c r="F349" s="191" t="s">
        <v>3004</v>
      </c>
      <c r="G349" s="192" t="s">
        <v>1067</v>
      </c>
      <c r="H349" s="193">
        <v>1</v>
      </c>
      <c r="I349" s="194"/>
      <c r="J349" s="195">
        <f>ROUND(I349*H349,2)</f>
        <v>0</v>
      </c>
      <c r="K349" s="191" t="s">
        <v>453</v>
      </c>
      <c r="L349" s="196"/>
      <c r="M349" s="197" t="s">
        <v>17</v>
      </c>
      <c r="N349" s="198" t="s">
        <v>35</v>
      </c>
      <c r="P349" s="99">
        <f>O349*H349</f>
        <v>0</v>
      </c>
      <c r="Q349" s="99">
        <v>3.7000000000000002E-3</v>
      </c>
      <c r="R349" s="99">
        <f>Q349*H349</f>
        <v>3.7000000000000002E-3</v>
      </c>
      <c r="S349" s="99">
        <v>0</v>
      </c>
      <c r="T349" s="100">
        <f>S349*H349</f>
        <v>0</v>
      </c>
      <c r="AR349" s="101" t="s">
        <v>1333</v>
      </c>
      <c r="AT349" s="101" t="s">
        <v>684</v>
      </c>
      <c r="AU349" s="101" t="s">
        <v>96</v>
      </c>
      <c r="AY349" s="11" t="s">
        <v>79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1" t="s">
        <v>82</v>
      </c>
      <c r="BK349" s="102">
        <f>ROUND(I349*H349,2)</f>
        <v>0</v>
      </c>
      <c r="BL349" s="11" t="s">
        <v>1333</v>
      </c>
      <c r="BM349" s="101" t="s">
        <v>3005</v>
      </c>
    </row>
    <row r="350" spans="2:65" s="18" customFormat="1">
      <c r="B350" s="19"/>
      <c r="D350" s="103" t="s">
        <v>89</v>
      </c>
      <c r="F350" s="104" t="s">
        <v>3004</v>
      </c>
      <c r="I350" s="105"/>
      <c r="L350" s="19"/>
      <c r="M350" s="106"/>
      <c r="T350" s="107"/>
      <c r="AT350" s="11" t="s">
        <v>89</v>
      </c>
      <c r="AU350" s="11" t="s">
        <v>96</v>
      </c>
    </row>
    <row r="351" spans="2:65" s="18" customFormat="1" ht="33" customHeight="1">
      <c r="B351" s="19"/>
      <c r="C351" s="90" t="s">
        <v>1173</v>
      </c>
      <c r="D351" s="90" t="s">
        <v>83</v>
      </c>
      <c r="E351" s="91" t="s">
        <v>3006</v>
      </c>
      <c r="F351" s="92" t="s">
        <v>3007</v>
      </c>
      <c r="G351" s="93" t="s">
        <v>1067</v>
      </c>
      <c r="H351" s="94">
        <v>1</v>
      </c>
      <c r="I351" s="95"/>
      <c r="J351" s="96">
        <f>ROUND(I351*H351,2)</f>
        <v>0</v>
      </c>
      <c r="K351" s="92" t="s">
        <v>540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AR351" s="101" t="s">
        <v>155</v>
      </c>
      <c r="AT351" s="101" t="s">
        <v>83</v>
      </c>
      <c r="AU351" s="101" t="s">
        <v>96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155</v>
      </c>
      <c r="BM351" s="101" t="s">
        <v>3008</v>
      </c>
    </row>
    <row r="352" spans="2:65" s="18" customFormat="1" ht="19.5">
      <c r="B352" s="19"/>
      <c r="D352" s="103" t="s">
        <v>89</v>
      </c>
      <c r="F352" s="104" t="s">
        <v>3009</v>
      </c>
      <c r="I352" s="105"/>
      <c r="L352" s="19"/>
      <c r="M352" s="106"/>
      <c r="T352" s="107"/>
      <c r="AT352" s="11" t="s">
        <v>89</v>
      </c>
      <c r="AU352" s="11" t="s">
        <v>96</v>
      </c>
    </row>
    <row r="353" spans="2:65" s="18" customFormat="1" ht="24.2" customHeight="1">
      <c r="B353" s="19"/>
      <c r="C353" s="189" t="s">
        <v>1178</v>
      </c>
      <c r="D353" s="189" t="s">
        <v>684</v>
      </c>
      <c r="E353" s="190" t="s">
        <v>3010</v>
      </c>
      <c r="F353" s="191" t="s">
        <v>3011</v>
      </c>
      <c r="G353" s="192" t="s">
        <v>1067</v>
      </c>
      <c r="H353" s="193">
        <v>1</v>
      </c>
      <c r="I353" s="194"/>
      <c r="J353" s="195">
        <f>ROUND(I353*H353,2)</f>
        <v>0</v>
      </c>
      <c r="K353" s="191" t="s">
        <v>17</v>
      </c>
      <c r="L353" s="196"/>
      <c r="M353" s="197" t="s">
        <v>17</v>
      </c>
      <c r="N353" s="198" t="s">
        <v>35</v>
      </c>
      <c r="P353" s="99">
        <f>O353*H353</f>
        <v>0</v>
      </c>
      <c r="Q353" s="99">
        <v>1.14E-2</v>
      </c>
      <c r="R353" s="99">
        <f>Q353*H353</f>
        <v>1.14E-2</v>
      </c>
      <c r="S353" s="99">
        <v>0</v>
      </c>
      <c r="T353" s="100">
        <f>S353*H353</f>
        <v>0</v>
      </c>
      <c r="AR353" s="101" t="s">
        <v>653</v>
      </c>
      <c r="AT353" s="101" t="s">
        <v>684</v>
      </c>
      <c r="AU353" s="101" t="s">
        <v>96</v>
      </c>
      <c r="AY353" s="11" t="s">
        <v>79</v>
      </c>
      <c r="BE353" s="102">
        <f>IF(N353="základní",J353,0)</f>
        <v>0</v>
      </c>
      <c r="BF353" s="102">
        <f>IF(N353="snížená",J353,0)</f>
        <v>0</v>
      </c>
      <c r="BG353" s="102">
        <f>IF(N353="zákl. přenesená",J353,0)</f>
        <v>0</v>
      </c>
      <c r="BH353" s="102">
        <f>IF(N353="sníž. přenesená",J353,0)</f>
        <v>0</v>
      </c>
      <c r="BI353" s="102">
        <f>IF(N353="nulová",J353,0)</f>
        <v>0</v>
      </c>
      <c r="BJ353" s="11" t="s">
        <v>82</v>
      </c>
      <c r="BK353" s="102">
        <f>ROUND(I353*H353,2)</f>
        <v>0</v>
      </c>
      <c r="BL353" s="11" t="s">
        <v>155</v>
      </c>
      <c r="BM353" s="101" t="s">
        <v>3012</v>
      </c>
    </row>
    <row r="354" spans="2:65" s="18" customFormat="1">
      <c r="B354" s="19"/>
      <c r="D354" s="103" t="s">
        <v>89</v>
      </c>
      <c r="F354" s="104" t="s">
        <v>3013</v>
      </c>
      <c r="I354" s="105"/>
      <c r="L354" s="19"/>
      <c r="M354" s="106"/>
      <c r="T354" s="107"/>
      <c r="AT354" s="11" t="s">
        <v>89</v>
      </c>
      <c r="AU354" s="11" t="s">
        <v>96</v>
      </c>
    </row>
    <row r="355" spans="2:65" s="18" customFormat="1" ht="16.5" customHeight="1">
      <c r="B355" s="19"/>
      <c r="C355" s="90" t="s">
        <v>1183</v>
      </c>
      <c r="D355" s="90" t="s">
        <v>83</v>
      </c>
      <c r="E355" s="91" t="s">
        <v>3014</v>
      </c>
      <c r="F355" s="92" t="s">
        <v>3015</v>
      </c>
      <c r="G355" s="93" t="s">
        <v>1067</v>
      </c>
      <c r="H355" s="94">
        <v>1</v>
      </c>
      <c r="I355" s="95"/>
      <c r="J355" s="96">
        <f>ROUND(I355*H355,2)</f>
        <v>0</v>
      </c>
      <c r="K355" s="92" t="s">
        <v>17</v>
      </c>
      <c r="L355" s="19"/>
      <c r="M355" s="97" t="s">
        <v>17</v>
      </c>
      <c r="N355" s="98" t="s">
        <v>35</v>
      </c>
      <c r="P355" s="99">
        <f>O355*H355</f>
        <v>0</v>
      </c>
      <c r="Q355" s="99">
        <v>0</v>
      </c>
      <c r="R355" s="99">
        <f>Q355*H355</f>
        <v>0</v>
      </c>
      <c r="S355" s="99">
        <v>0</v>
      </c>
      <c r="T355" s="100">
        <f>S355*H355</f>
        <v>0</v>
      </c>
      <c r="AR355" s="101" t="s">
        <v>155</v>
      </c>
      <c r="AT355" s="101" t="s">
        <v>83</v>
      </c>
      <c r="AU355" s="101" t="s">
        <v>96</v>
      </c>
      <c r="AY355" s="11" t="s">
        <v>79</v>
      </c>
      <c r="BE355" s="102">
        <f>IF(N355="základní",J355,0)</f>
        <v>0</v>
      </c>
      <c r="BF355" s="102">
        <f>IF(N355="snížená",J355,0)</f>
        <v>0</v>
      </c>
      <c r="BG355" s="102">
        <f>IF(N355="zákl. přenesená",J355,0)</f>
        <v>0</v>
      </c>
      <c r="BH355" s="102">
        <f>IF(N355="sníž. přenesená",J355,0)</f>
        <v>0</v>
      </c>
      <c r="BI355" s="102">
        <f>IF(N355="nulová",J355,0)</f>
        <v>0</v>
      </c>
      <c r="BJ355" s="11" t="s">
        <v>82</v>
      </c>
      <c r="BK355" s="102">
        <f>ROUND(I355*H355,2)</f>
        <v>0</v>
      </c>
      <c r="BL355" s="11" t="s">
        <v>155</v>
      </c>
      <c r="BM355" s="101" t="s">
        <v>3016</v>
      </c>
    </row>
    <row r="356" spans="2:65" s="18" customFormat="1" ht="19.5">
      <c r="B356" s="19"/>
      <c r="D356" s="103" t="s">
        <v>89</v>
      </c>
      <c r="F356" s="104" t="s">
        <v>3017</v>
      </c>
      <c r="I356" s="105"/>
      <c r="L356" s="19"/>
      <c r="M356" s="106"/>
      <c r="T356" s="107"/>
      <c r="AT356" s="11" t="s">
        <v>89</v>
      </c>
      <c r="AU356" s="11" t="s">
        <v>96</v>
      </c>
    </row>
    <row r="357" spans="2:65" s="18" customFormat="1" ht="24.2" customHeight="1">
      <c r="B357" s="19"/>
      <c r="C357" s="189" t="s">
        <v>1188</v>
      </c>
      <c r="D357" s="189" t="s">
        <v>684</v>
      </c>
      <c r="E357" s="190" t="s">
        <v>3018</v>
      </c>
      <c r="F357" s="191" t="s">
        <v>3019</v>
      </c>
      <c r="G357" s="192" t="s">
        <v>1067</v>
      </c>
      <c r="H357" s="193">
        <v>1</v>
      </c>
      <c r="I357" s="194"/>
      <c r="J357" s="195">
        <f>ROUND(I357*H357,2)</f>
        <v>0</v>
      </c>
      <c r="K357" s="191" t="s">
        <v>17</v>
      </c>
      <c r="L357" s="196"/>
      <c r="M357" s="197" t="s">
        <v>17</v>
      </c>
      <c r="N357" s="198" t="s">
        <v>35</v>
      </c>
      <c r="P357" s="99">
        <f>O357*H357</f>
        <v>0</v>
      </c>
      <c r="Q357" s="99">
        <v>0</v>
      </c>
      <c r="R357" s="99">
        <f>Q357*H357</f>
        <v>0</v>
      </c>
      <c r="S357" s="99">
        <v>0</v>
      </c>
      <c r="T357" s="100">
        <f>S357*H357</f>
        <v>0</v>
      </c>
      <c r="AR357" s="101" t="s">
        <v>653</v>
      </c>
      <c r="AT357" s="101" t="s">
        <v>684</v>
      </c>
      <c r="AU357" s="101" t="s">
        <v>96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155</v>
      </c>
      <c r="BM357" s="101" t="s">
        <v>3020</v>
      </c>
    </row>
    <row r="358" spans="2:65" s="18" customFormat="1" ht="19.5">
      <c r="B358" s="19"/>
      <c r="D358" s="103" t="s">
        <v>89</v>
      </c>
      <c r="F358" s="104" t="s">
        <v>3019</v>
      </c>
      <c r="I358" s="105"/>
      <c r="L358" s="19"/>
      <c r="M358" s="106"/>
      <c r="T358" s="107"/>
      <c r="AT358" s="11" t="s">
        <v>89</v>
      </c>
      <c r="AU358" s="11" t="s">
        <v>96</v>
      </c>
    </row>
    <row r="359" spans="2:65" s="18" customFormat="1" ht="21.75" customHeight="1">
      <c r="B359" s="19"/>
      <c r="C359" s="90" t="s">
        <v>1193</v>
      </c>
      <c r="D359" s="90" t="s">
        <v>83</v>
      </c>
      <c r="E359" s="91" t="s">
        <v>3021</v>
      </c>
      <c r="F359" s="92" t="s">
        <v>2823</v>
      </c>
      <c r="G359" s="93" t="s">
        <v>452</v>
      </c>
      <c r="H359" s="94">
        <v>10</v>
      </c>
      <c r="I359" s="95"/>
      <c r="J359" s="96">
        <f>ROUND(I359*H359,2)</f>
        <v>0</v>
      </c>
      <c r="K359" s="92" t="s">
        <v>17</v>
      </c>
      <c r="L359" s="19"/>
      <c r="M359" s="97" t="s">
        <v>17</v>
      </c>
      <c r="N359" s="98" t="s">
        <v>35</v>
      </c>
      <c r="P359" s="99">
        <f>O359*H359</f>
        <v>0</v>
      </c>
      <c r="Q359" s="99">
        <v>0</v>
      </c>
      <c r="R359" s="99">
        <f>Q359*H359</f>
        <v>0</v>
      </c>
      <c r="S359" s="99">
        <v>0</v>
      </c>
      <c r="T359" s="100">
        <f>S359*H359</f>
        <v>0</v>
      </c>
      <c r="AR359" s="101" t="s">
        <v>155</v>
      </c>
      <c r="AT359" s="101" t="s">
        <v>83</v>
      </c>
      <c r="AU359" s="101" t="s">
        <v>96</v>
      </c>
      <c r="AY359" s="11" t="s">
        <v>79</v>
      </c>
      <c r="BE359" s="102">
        <f>IF(N359="základní",J359,0)</f>
        <v>0</v>
      </c>
      <c r="BF359" s="102">
        <f>IF(N359="snížená",J359,0)</f>
        <v>0</v>
      </c>
      <c r="BG359" s="102">
        <f>IF(N359="zákl. přenesená",J359,0)</f>
        <v>0</v>
      </c>
      <c r="BH359" s="102">
        <f>IF(N359="sníž. přenesená",J359,0)</f>
        <v>0</v>
      </c>
      <c r="BI359" s="102">
        <f>IF(N359="nulová",J359,0)</f>
        <v>0</v>
      </c>
      <c r="BJ359" s="11" t="s">
        <v>82</v>
      </c>
      <c r="BK359" s="102">
        <f>ROUND(I359*H359,2)</f>
        <v>0</v>
      </c>
      <c r="BL359" s="11" t="s">
        <v>155</v>
      </c>
      <c r="BM359" s="101" t="s">
        <v>3022</v>
      </c>
    </row>
    <row r="360" spans="2:65" s="18" customFormat="1">
      <c r="B360" s="19"/>
      <c r="D360" s="103" t="s">
        <v>89</v>
      </c>
      <c r="F360" s="104" t="s">
        <v>3023</v>
      </c>
      <c r="I360" s="105"/>
      <c r="L360" s="19"/>
      <c r="M360" s="106"/>
      <c r="T360" s="107"/>
      <c r="AT360" s="11" t="s">
        <v>89</v>
      </c>
      <c r="AU360" s="11" t="s">
        <v>96</v>
      </c>
    </row>
    <row r="361" spans="2:65" s="18" customFormat="1" ht="37.9" customHeight="1">
      <c r="B361" s="19"/>
      <c r="C361" s="90" t="s">
        <v>1199</v>
      </c>
      <c r="D361" s="90" t="s">
        <v>83</v>
      </c>
      <c r="E361" s="91" t="s">
        <v>3024</v>
      </c>
      <c r="F361" s="92" t="s">
        <v>3025</v>
      </c>
      <c r="G361" s="93" t="s">
        <v>816</v>
      </c>
      <c r="H361" s="94">
        <v>3</v>
      </c>
      <c r="I361" s="95"/>
      <c r="J361" s="96">
        <f>ROUND(I361*H361,2)</f>
        <v>0</v>
      </c>
      <c r="K361" s="92" t="s">
        <v>453</v>
      </c>
      <c r="L361" s="19"/>
      <c r="M361" s="97" t="s">
        <v>17</v>
      </c>
      <c r="N361" s="98" t="s">
        <v>35</v>
      </c>
      <c r="P361" s="99">
        <f>O361*H361</f>
        <v>0</v>
      </c>
      <c r="Q361" s="99">
        <v>1.1978000000000001E-2</v>
      </c>
      <c r="R361" s="99">
        <f>Q361*H361</f>
        <v>3.5934000000000001E-2</v>
      </c>
      <c r="S361" s="99">
        <v>0</v>
      </c>
      <c r="T361" s="100">
        <f>S361*H361</f>
        <v>0</v>
      </c>
      <c r="AR361" s="101" t="s">
        <v>155</v>
      </c>
      <c r="AT361" s="101" t="s">
        <v>83</v>
      </c>
      <c r="AU361" s="101" t="s">
        <v>96</v>
      </c>
      <c r="AY361" s="11" t="s">
        <v>79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1" t="s">
        <v>82</v>
      </c>
      <c r="BK361" s="102">
        <f>ROUND(I361*H361,2)</f>
        <v>0</v>
      </c>
      <c r="BL361" s="11" t="s">
        <v>155</v>
      </c>
      <c r="BM361" s="101" t="s">
        <v>3026</v>
      </c>
    </row>
    <row r="362" spans="2:65" s="18" customFormat="1" ht="19.5">
      <c r="B362" s="19"/>
      <c r="D362" s="103" t="s">
        <v>89</v>
      </c>
      <c r="F362" s="104" t="s">
        <v>3027</v>
      </c>
      <c r="I362" s="105"/>
      <c r="L362" s="19"/>
      <c r="M362" s="106"/>
      <c r="T362" s="107"/>
      <c r="AT362" s="11" t="s">
        <v>89</v>
      </c>
      <c r="AU362" s="11" t="s">
        <v>96</v>
      </c>
    </row>
    <row r="363" spans="2:65" s="18" customFormat="1" ht="24.2" customHeight="1">
      <c r="B363" s="19"/>
      <c r="C363" s="90" t="s">
        <v>1203</v>
      </c>
      <c r="D363" s="90" t="s">
        <v>83</v>
      </c>
      <c r="E363" s="91" t="s">
        <v>2792</v>
      </c>
      <c r="F363" s="92" t="s">
        <v>2793</v>
      </c>
      <c r="G363" s="93" t="s">
        <v>452</v>
      </c>
      <c r="H363" s="94">
        <v>11</v>
      </c>
      <c r="I363" s="95"/>
      <c r="J363" s="96">
        <f>ROUND(I363*H363,2)</f>
        <v>0</v>
      </c>
      <c r="K363" s="92" t="s">
        <v>453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3.6000000000000002E-4</v>
      </c>
      <c r="R363" s="99">
        <f>Q363*H363</f>
        <v>3.96E-3</v>
      </c>
      <c r="S363" s="99">
        <v>0</v>
      </c>
      <c r="T363" s="100">
        <f>S363*H363</f>
        <v>0</v>
      </c>
      <c r="AR363" s="101" t="s">
        <v>155</v>
      </c>
      <c r="AT363" s="101" t="s">
        <v>83</v>
      </c>
      <c r="AU363" s="101" t="s">
        <v>96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155</v>
      </c>
      <c r="BM363" s="101" t="s">
        <v>3028</v>
      </c>
    </row>
    <row r="364" spans="2:65" s="18" customFormat="1" ht="29.25">
      <c r="B364" s="19"/>
      <c r="D364" s="103" t="s">
        <v>89</v>
      </c>
      <c r="F364" s="104" t="s">
        <v>2795</v>
      </c>
      <c r="I364" s="105"/>
      <c r="L364" s="19"/>
      <c r="M364" s="106"/>
      <c r="T364" s="107"/>
      <c r="AT364" s="11" t="s">
        <v>89</v>
      </c>
      <c r="AU364" s="11" t="s">
        <v>96</v>
      </c>
    </row>
    <row r="365" spans="2:65" s="18" customFormat="1" ht="24.2" customHeight="1">
      <c r="B365" s="19"/>
      <c r="C365" s="189" t="s">
        <v>1210</v>
      </c>
      <c r="D365" s="189" t="s">
        <v>684</v>
      </c>
      <c r="E365" s="190" t="s">
        <v>2796</v>
      </c>
      <c r="F365" s="191" t="s">
        <v>2797</v>
      </c>
      <c r="G365" s="192" t="s">
        <v>452</v>
      </c>
      <c r="H365" s="193">
        <v>11</v>
      </c>
      <c r="I365" s="194"/>
      <c r="J365" s="195">
        <f>ROUND(I365*H365,2)</f>
        <v>0</v>
      </c>
      <c r="K365" s="191" t="s">
        <v>453</v>
      </c>
      <c r="L365" s="196"/>
      <c r="M365" s="197" t="s">
        <v>17</v>
      </c>
      <c r="N365" s="198" t="s">
        <v>35</v>
      </c>
      <c r="P365" s="99">
        <f>O365*H365</f>
        <v>0</v>
      </c>
      <c r="Q365" s="99">
        <v>5.1999999999999998E-3</v>
      </c>
      <c r="R365" s="99">
        <f>Q365*H365</f>
        <v>5.7200000000000001E-2</v>
      </c>
      <c r="S365" s="99">
        <v>0</v>
      </c>
      <c r="T365" s="100">
        <f>S365*H365</f>
        <v>0</v>
      </c>
      <c r="AR365" s="101" t="s">
        <v>653</v>
      </c>
      <c r="AT365" s="101" t="s">
        <v>684</v>
      </c>
      <c r="AU365" s="101" t="s">
        <v>96</v>
      </c>
      <c r="AY365" s="11" t="s">
        <v>79</v>
      </c>
      <c r="BE365" s="102">
        <f>IF(N365="základní",J365,0)</f>
        <v>0</v>
      </c>
      <c r="BF365" s="102">
        <f>IF(N365="snížená",J365,0)</f>
        <v>0</v>
      </c>
      <c r="BG365" s="102">
        <f>IF(N365="zákl. přenesená",J365,0)</f>
        <v>0</v>
      </c>
      <c r="BH365" s="102">
        <f>IF(N365="sníž. přenesená",J365,0)</f>
        <v>0</v>
      </c>
      <c r="BI365" s="102">
        <f>IF(N365="nulová",J365,0)</f>
        <v>0</v>
      </c>
      <c r="BJ365" s="11" t="s">
        <v>82</v>
      </c>
      <c r="BK365" s="102">
        <f>ROUND(I365*H365,2)</f>
        <v>0</v>
      </c>
      <c r="BL365" s="11" t="s">
        <v>155</v>
      </c>
      <c r="BM365" s="101" t="s">
        <v>3029</v>
      </c>
    </row>
    <row r="366" spans="2:65" s="18" customFormat="1">
      <c r="B366" s="19"/>
      <c r="D366" s="103" t="s">
        <v>89</v>
      </c>
      <c r="F366" s="104" t="s">
        <v>2797</v>
      </c>
      <c r="I366" s="105"/>
      <c r="L366" s="19"/>
      <c r="M366" s="106"/>
      <c r="T366" s="107"/>
      <c r="AT366" s="11" t="s">
        <v>89</v>
      </c>
      <c r="AU366" s="11" t="s">
        <v>96</v>
      </c>
    </row>
    <row r="367" spans="2:65" s="18" customFormat="1" ht="16.5" customHeight="1">
      <c r="B367" s="19"/>
      <c r="C367" s="90" t="s">
        <v>1217</v>
      </c>
      <c r="D367" s="90" t="s">
        <v>83</v>
      </c>
      <c r="E367" s="91" t="s">
        <v>2799</v>
      </c>
      <c r="F367" s="92" t="s">
        <v>2800</v>
      </c>
      <c r="G367" s="93" t="s">
        <v>452</v>
      </c>
      <c r="H367" s="94">
        <v>8</v>
      </c>
      <c r="I367" s="95"/>
      <c r="J367" s="96">
        <f>ROUND(I367*H367,2)</f>
        <v>0</v>
      </c>
      <c r="K367" s="92" t="s">
        <v>17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2.0000000000000001E-4</v>
      </c>
      <c r="R367" s="99">
        <f>Q367*H367</f>
        <v>1.6000000000000001E-3</v>
      </c>
      <c r="S367" s="99">
        <v>0</v>
      </c>
      <c r="T367" s="100">
        <f>S367*H367</f>
        <v>0</v>
      </c>
      <c r="AR367" s="101" t="s">
        <v>155</v>
      </c>
      <c r="AT367" s="101" t="s">
        <v>83</v>
      </c>
      <c r="AU367" s="101" t="s">
        <v>96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155</v>
      </c>
      <c r="BM367" s="101" t="s">
        <v>3030</v>
      </c>
    </row>
    <row r="368" spans="2:65" s="18" customFormat="1">
      <c r="B368" s="19"/>
      <c r="D368" s="103" t="s">
        <v>89</v>
      </c>
      <c r="F368" s="104" t="s">
        <v>2800</v>
      </c>
      <c r="I368" s="105"/>
      <c r="L368" s="19"/>
      <c r="M368" s="106"/>
      <c r="T368" s="107"/>
      <c r="AT368" s="11" t="s">
        <v>89</v>
      </c>
      <c r="AU368" s="11" t="s">
        <v>96</v>
      </c>
    </row>
    <row r="369" spans="2:65" s="77" customFormat="1" ht="20.85" customHeight="1">
      <c r="B369" s="78"/>
      <c r="D369" s="79" t="s">
        <v>74</v>
      </c>
      <c r="E369" s="88" t="s">
        <v>3031</v>
      </c>
      <c r="F369" s="88" t="s">
        <v>3032</v>
      </c>
      <c r="I369" s="81"/>
      <c r="J369" s="89">
        <f>BK369</f>
        <v>0</v>
      </c>
      <c r="L369" s="78"/>
      <c r="M369" s="83"/>
      <c r="P369" s="84">
        <f>SUM(P370:P387)</f>
        <v>0</v>
      </c>
      <c r="R369" s="84">
        <f>SUM(R370:R387)</f>
        <v>0.126</v>
      </c>
      <c r="T369" s="85">
        <f>SUM(T370:T387)</f>
        <v>0</v>
      </c>
      <c r="AR369" s="79" t="s">
        <v>9</v>
      </c>
      <c r="AT369" s="86" t="s">
        <v>74</v>
      </c>
      <c r="AU369" s="86" t="s">
        <v>9</v>
      </c>
      <c r="AY369" s="79" t="s">
        <v>79</v>
      </c>
      <c r="BK369" s="87">
        <f>SUM(BK370:BK387)</f>
        <v>0</v>
      </c>
    </row>
    <row r="370" spans="2:65" s="18" customFormat="1" ht="24.2" customHeight="1">
      <c r="B370" s="19"/>
      <c r="C370" s="90" t="s">
        <v>1224</v>
      </c>
      <c r="D370" s="90" t="s">
        <v>83</v>
      </c>
      <c r="E370" s="91" t="s">
        <v>2902</v>
      </c>
      <c r="F370" s="92" t="s">
        <v>2903</v>
      </c>
      <c r="G370" s="93" t="s">
        <v>1067</v>
      </c>
      <c r="H370" s="94">
        <v>1</v>
      </c>
      <c r="I370" s="95"/>
      <c r="J370" s="96">
        <f>ROUND(I370*H370,2)</f>
        <v>0</v>
      </c>
      <c r="K370" s="92" t="s">
        <v>2904</v>
      </c>
      <c r="L370" s="19"/>
      <c r="M370" s="97" t="s">
        <v>17</v>
      </c>
      <c r="N370" s="98" t="s">
        <v>35</v>
      </c>
      <c r="P370" s="99">
        <f>O370*H370</f>
        <v>0</v>
      </c>
      <c r="Q370" s="99">
        <v>0</v>
      </c>
      <c r="R370" s="99">
        <f>Q370*H370</f>
        <v>0</v>
      </c>
      <c r="S370" s="99">
        <v>0</v>
      </c>
      <c r="T370" s="100">
        <f>S370*H370</f>
        <v>0</v>
      </c>
      <c r="AR370" s="101" t="s">
        <v>155</v>
      </c>
      <c r="AT370" s="101" t="s">
        <v>83</v>
      </c>
      <c r="AU370" s="101" t="s">
        <v>96</v>
      </c>
      <c r="AY370" s="11" t="s">
        <v>79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1" t="s">
        <v>82</v>
      </c>
      <c r="BK370" s="102">
        <f>ROUND(I370*H370,2)</f>
        <v>0</v>
      </c>
      <c r="BL370" s="11" t="s">
        <v>155</v>
      </c>
      <c r="BM370" s="101" t="s">
        <v>3033</v>
      </c>
    </row>
    <row r="371" spans="2:65" s="18" customFormat="1" ht="19.5">
      <c r="B371" s="19"/>
      <c r="D371" s="103" t="s">
        <v>89</v>
      </c>
      <c r="F371" s="104" t="s">
        <v>2906</v>
      </c>
      <c r="I371" s="105"/>
      <c r="L371" s="19"/>
      <c r="M371" s="106"/>
      <c r="T371" s="107"/>
      <c r="AT371" s="11" t="s">
        <v>89</v>
      </c>
      <c r="AU371" s="11" t="s">
        <v>96</v>
      </c>
    </row>
    <row r="372" spans="2:65" s="18" customFormat="1" ht="37.9" customHeight="1">
      <c r="B372" s="19"/>
      <c r="C372" s="189" t="s">
        <v>1230</v>
      </c>
      <c r="D372" s="189" t="s">
        <v>684</v>
      </c>
      <c r="E372" s="190" t="s">
        <v>2907</v>
      </c>
      <c r="F372" s="191" t="s">
        <v>2908</v>
      </c>
      <c r="G372" s="192" t="s">
        <v>808</v>
      </c>
      <c r="H372" s="193">
        <v>1</v>
      </c>
      <c r="I372" s="194"/>
      <c r="J372" s="195">
        <f>ROUND(I372*H372,2)</f>
        <v>0</v>
      </c>
      <c r="K372" s="191" t="s">
        <v>17</v>
      </c>
      <c r="L372" s="196"/>
      <c r="M372" s="197" t="s">
        <v>17</v>
      </c>
      <c r="N372" s="198" t="s">
        <v>35</v>
      </c>
      <c r="P372" s="99">
        <f>O372*H372</f>
        <v>0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653</v>
      </c>
      <c r="AT372" s="101" t="s">
        <v>684</v>
      </c>
      <c r="AU372" s="101" t="s">
        <v>96</v>
      </c>
      <c r="AY372" s="11" t="s">
        <v>79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1" t="s">
        <v>82</v>
      </c>
      <c r="BK372" s="102">
        <f>ROUND(I372*H372,2)</f>
        <v>0</v>
      </c>
      <c r="BL372" s="11" t="s">
        <v>155</v>
      </c>
      <c r="BM372" s="101" t="s">
        <v>3034</v>
      </c>
    </row>
    <row r="373" spans="2:65" s="18" customFormat="1" ht="48.75">
      <c r="B373" s="19"/>
      <c r="D373" s="103" t="s">
        <v>89</v>
      </c>
      <c r="F373" s="104" t="s">
        <v>2910</v>
      </c>
      <c r="I373" s="105"/>
      <c r="L373" s="19"/>
      <c r="M373" s="106"/>
      <c r="T373" s="107"/>
      <c r="AT373" s="11" t="s">
        <v>89</v>
      </c>
      <c r="AU373" s="11" t="s">
        <v>96</v>
      </c>
    </row>
    <row r="374" spans="2:65" s="18" customFormat="1" ht="24.2" customHeight="1">
      <c r="B374" s="19"/>
      <c r="C374" s="90" t="s">
        <v>1237</v>
      </c>
      <c r="D374" s="90" t="s">
        <v>83</v>
      </c>
      <c r="E374" s="91" t="s">
        <v>2911</v>
      </c>
      <c r="F374" s="92" t="s">
        <v>2912</v>
      </c>
      <c r="G374" s="93" t="s">
        <v>1067</v>
      </c>
      <c r="H374" s="94">
        <v>1</v>
      </c>
      <c r="I374" s="95"/>
      <c r="J374" s="96">
        <f>ROUND(I374*H374,2)</f>
        <v>0</v>
      </c>
      <c r="K374" s="92" t="s">
        <v>453</v>
      </c>
      <c r="L374" s="19"/>
      <c r="M374" s="97" t="s">
        <v>17</v>
      </c>
      <c r="N374" s="98" t="s">
        <v>35</v>
      </c>
      <c r="P374" s="99">
        <f>O374*H374</f>
        <v>0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155</v>
      </c>
      <c r="AT374" s="101" t="s">
        <v>83</v>
      </c>
      <c r="AU374" s="101" t="s">
        <v>96</v>
      </c>
      <c r="AY374" s="11" t="s">
        <v>79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1" t="s">
        <v>82</v>
      </c>
      <c r="BK374" s="102">
        <f>ROUND(I374*H374,2)</f>
        <v>0</v>
      </c>
      <c r="BL374" s="11" t="s">
        <v>155</v>
      </c>
      <c r="BM374" s="101" t="s">
        <v>3035</v>
      </c>
    </row>
    <row r="375" spans="2:65" s="18" customFormat="1" ht="19.5">
      <c r="B375" s="19"/>
      <c r="D375" s="103" t="s">
        <v>89</v>
      </c>
      <c r="F375" s="104" t="s">
        <v>2914</v>
      </c>
      <c r="I375" s="105"/>
      <c r="L375" s="19"/>
      <c r="M375" s="106"/>
      <c r="T375" s="107"/>
      <c r="AT375" s="11" t="s">
        <v>89</v>
      </c>
      <c r="AU375" s="11" t="s">
        <v>96</v>
      </c>
    </row>
    <row r="376" spans="2:65" s="18" customFormat="1" ht="24.2" customHeight="1">
      <c r="B376" s="19"/>
      <c r="C376" s="189" t="s">
        <v>1243</v>
      </c>
      <c r="D376" s="189" t="s">
        <v>684</v>
      </c>
      <c r="E376" s="190" t="s">
        <v>2915</v>
      </c>
      <c r="F376" s="191" t="s">
        <v>2916</v>
      </c>
      <c r="G376" s="192" t="s">
        <v>1067</v>
      </c>
      <c r="H376" s="193">
        <v>1</v>
      </c>
      <c r="I376" s="194"/>
      <c r="J376" s="195">
        <f>ROUND(I376*H376,2)</f>
        <v>0</v>
      </c>
      <c r="K376" s="191" t="s">
        <v>17</v>
      </c>
      <c r="L376" s="196"/>
      <c r="M376" s="197" t="s">
        <v>17</v>
      </c>
      <c r="N376" s="198" t="s">
        <v>35</v>
      </c>
      <c r="P376" s="99">
        <f>O376*H376</f>
        <v>0</v>
      </c>
      <c r="Q376" s="99">
        <v>3.4000000000000002E-2</v>
      </c>
      <c r="R376" s="99">
        <f>Q376*H376</f>
        <v>3.4000000000000002E-2</v>
      </c>
      <c r="S376" s="99">
        <v>0</v>
      </c>
      <c r="T376" s="100">
        <f>S376*H376</f>
        <v>0</v>
      </c>
      <c r="AR376" s="101" t="s">
        <v>653</v>
      </c>
      <c r="AT376" s="101" t="s">
        <v>684</v>
      </c>
      <c r="AU376" s="101" t="s">
        <v>96</v>
      </c>
      <c r="AY376" s="11" t="s">
        <v>79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1" t="s">
        <v>82</v>
      </c>
      <c r="BK376" s="102">
        <f>ROUND(I376*H376,2)</f>
        <v>0</v>
      </c>
      <c r="BL376" s="11" t="s">
        <v>155</v>
      </c>
      <c r="BM376" s="101" t="s">
        <v>3036</v>
      </c>
    </row>
    <row r="377" spans="2:65" s="18" customFormat="1">
      <c r="B377" s="19"/>
      <c r="D377" s="103" t="s">
        <v>89</v>
      </c>
      <c r="F377" s="104" t="s">
        <v>2918</v>
      </c>
      <c r="I377" s="105"/>
      <c r="L377" s="19"/>
      <c r="M377" s="106"/>
      <c r="T377" s="107"/>
      <c r="AT377" s="11" t="s">
        <v>89</v>
      </c>
      <c r="AU377" s="11" t="s">
        <v>96</v>
      </c>
    </row>
    <row r="378" spans="2:65" s="18" customFormat="1" ht="24.2" customHeight="1">
      <c r="B378" s="19"/>
      <c r="C378" s="90" t="s">
        <v>1251</v>
      </c>
      <c r="D378" s="90" t="s">
        <v>83</v>
      </c>
      <c r="E378" s="91" t="s">
        <v>2919</v>
      </c>
      <c r="F378" s="92" t="s">
        <v>2920</v>
      </c>
      <c r="G378" s="93" t="s">
        <v>816</v>
      </c>
      <c r="H378" s="94">
        <v>20</v>
      </c>
      <c r="I378" s="95"/>
      <c r="J378" s="96">
        <f>ROUND(I378*H378,2)</f>
        <v>0</v>
      </c>
      <c r="K378" s="92" t="s">
        <v>540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0</v>
      </c>
      <c r="R378" s="99">
        <f>Q378*H378</f>
        <v>0</v>
      </c>
      <c r="S378" s="99">
        <v>0</v>
      </c>
      <c r="T378" s="100">
        <f>S378*H378</f>
        <v>0</v>
      </c>
      <c r="AR378" s="101" t="s">
        <v>155</v>
      </c>
      <c r="AT378" s="101" t="s">
        <v>83</v>
      </c>
      <c r="AU378" s="101" t="s">
        <v>96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155</v>
      </c>
      <c r="BM378" s="101" t="s">
        <v>3037</v>
      </c>
    </row>
    <row r="379" spans="2:65" s="18" customFormat="1" ht="19.5">
      <c r="B379" s="19"/>
      <c r="D379" s="103" t="s">
        <v>89</v>
      </c>
      <c r="F379" s="104" t="s">
        <v>2922</v>
      </c>
      <c r="I379" s="105"/>
      <c r="L379" s="19"/>
      <c r="M379" s="106"/>
      <c r="T379" s="107"/>
      <c r="AT379" s="11" t="s">
        <v>89</v>
      </c>
      <c r="AU379" s="11" t="s">
        <v>96</v>
      </c>
    </row>
    <row r="380" spans="2:65" s="18" customFormat="1" ht="24.2" customHeight="1">
      <c r="B380" s="19"/>
      <c r="C380" s="189" t="s">
        <v>1259</v>
      </c>
      <c r="D380" s="189" t="s">
        <v>684</v>
      </c>
      <c r="E380" s="190" t="s">
        <v>2923</v>
      </c>
      <c r="F380" s="191" t="s">
        <v>2924</v>
      </c>
      <c r="G380" s="192" t="s">
        <v>816</v>
      </c>
      <c r="H380" s="193">
        <v>20</v>
      </c>
      <c r="I380" s="194"/>
      <c r="J380" s="195">
        <f>ROUND(I380*H380,2)</f>
        <v>0</v>
      </c>
      <c r="K380" s="191" t="s">
        <v>540</v>
      </c>
      <c r="L380" s="196"/>
      <c r="M380" s="197" t="s">
        <v>17</v>
      </c>
      <c r="N380" s="198" t="s">
        <v>35</v>
      </c>
      <c r="P380" s="99">
        <f>O380*H380</f>
        <v>0</v>
      </c>
      <c r="Q380" s="99">
        <v>1E-3</v>
      </c>
      <c r="R380" s="99">
        <f>Q380*H380</f>
        <v>0.02</v>
      </c>
      <c r="S380" s="99">
        <v>0</v>
      </c>
      <c r="T380" s="100">
        <f>S380*H380</f>
        <v>0</v>
      </c>
      <c r="AR380" s="101" t="s">
        <v>1333</v>
      </c>
      <c r="AT380" s="101" t="s">
        <v>684</v>
      </c>
      <c r="AU380" s="101" t="s">
        <v>96</v>
      </c>
      <c r="AY380" s="11" t="s">
        <v>79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1" t="s">
        <v>82</v>
      </c>
      <c r="BK380" s="102">
        <f>ROUND(I380*H380,2)</f>
        <v>0</v>
      </c>
      <c r="BL380" s="11" t="s">
        <v>1333</v>
      </c>
      <c r="BM380" s="101" t="s">
        <v>3038</v>
      </c>
    </row>
    <row r="381" spans="2:65" s="18" customFormat="1" ht="19.5">
      <c r="B381" s="19"/>
      <c r="D381" s="103" t="s">
        <v>89</v>
      </c>
      <c r="F381" s="104" t="s">
        <v>2924</v>
      </c>
      <c r="I381" s="105"/>
      <c r="L381" s="19"/>
      <c r="M381" s="106"/>
      <c r="T381" s="107"/>
      <c r="AT381" s="11" t="s">
        <v>89</v>
      </c>
      <c r="AU381" s="11" t="s">
        <v>96</v>
      </c>
    </row>
    <row r="382" spans="2:65" s="18" customFormat="1" ht="21.75" customHeight="1">
      <c r="B382" s="19"/>
      <c r="C382" s="90" t="s">
        <v>1266</v>
      </c>
      <c r="D382" s="90" t="s">
        <v>83</v>
      </c>
      <c r="E382" s="91" t="s">
        <v>2926</v>
      </c>
      <c r="F382" s="92" t="s">
        <v>2927</v>
      </c>
      <c r="G382" s="93" t="s">
        <v>816</v>
      </c>
      <c r="H382" s="94">
        <v>6</v>
      </c>
      <c r="I382" s="95"/>
      <c r="J382" s="96">
        <f>ROUND(I382*H382,2)</f>
        <v>0</v>
      </c>
      <c r="K382" s="92" t="s">
        <v>17</v>
      </c>
      <c r="L382" s="19"/>
      <c r="M382" s="97" t="s">
        <v>17</v>
      </c>
      <c r="N382" s="98" t="s">
        <v>35</v>
      </c>
      <c r="P382" s="99">
        <f>O382*H382</f>
        <v>0</v>
      </c>
      <c r="Q382" s="99">
        <v>0</v>
      </c>
      <c r="R382" s="99">
        <f>Q382*H382</f>
        <v>0</v>
      </c>
      <c r="S382" s="99">
        <v>0</v>
      </c>
      <c r="T382" s="100">
        <f>S382*H382</f>
        <v>0</v>
      </c>
      <c r="AR382" s="101" t="s">
        <v>3039</v>
      </c>
      <c r="AT382" s="101" t="s">
        <v>83</v>
      </c>
      <c r="AU382" s="101" t="s">
        <v>96</v>
      </c>
      <c r="AY382" s="11" t="s">
        <v>79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1" t="s">
        <v>82</v>
      </c>
      <c r="BK382" s="102">
        <f>ROUND(I382*H382,2)</f>
        <v>0</v>
      </c>
      <c r="BL382" s="11" t="s">
        <v>3039</v>
      </c>
      <c r="BM382" s="101" t="s">
        <v>3040</v>
      </c>
    </row>
    <row r="383" spans="2:65" s="18" customFormat="1" ht="19.5">
      <c r="B383" s="19"/>
      <c r="D383" s="103" t="s">
        <v>89</v>
      </c>
      <c r="F383" s="104" t="s">
        <v>2929</v>
      </c>
      <c r="I383" s="105"/>
      <c r="L383" s="19"/>
      <c r="M383" s="106"/>
      <c r="T383" s="107"/>
      <c r="AT383" s="11" t="s">
        <v>89</v>
      </c>
      <c r="AU383" s="11" t="s">
        <v>96</v>
      </c>
    </row>
    <row r="384" spans="2:65" s="18" customFormat="1" ht="21.75" customHeight="1">
      <c r="B384" s="19"/>
      <c r="C384" s="189" t="s">
        <v>1273</v>
      </c>
      <c r="D384" s="189" t="s">
        <v>684</v>
      </c>
      <c r="E384" s="190" t="s">
        <v>2930</v>
      </c>
      <c r="F384" s="191" t="s">
        <v>2931</v>
      </c>
      <c r="G384" s="192" t="s">
        <v>816</v>
      </c>
      <c r="H384" s="193">
        <v>6</v>
      </c>
      <c r="I384" s="194"/>
      <c r="J384" s="195">
        <f>ROUND(I384*H384,2)</f>
        <v>0</v>
      </c>
      <c r="K384" s="191" t="s">
        <v>17</v>
      </c>
      <c r="L384" s="196"/>
      <c r="M384" s="197" t="s">
        <v>17</v>
      </c>
      <c r="N384" s="198" t="s">
        <v>35</v>
      </c>
      <c r="P384" s="99">
        <f>O384*H384</f>
        <v>0</v>
      </c>
      <c r="Q384" s="99">
        <v>1.2E-2</v>
      </c>
      <c r="R384" s="99">
        <f>Q384*H384</f>
        <v>7.2000000000000008E-2</v>
      </c>
      <c r="S384" s="99">
        <v>0</v>
      </c>
      <c r="T384" s="100">
        <f>S384*H384</f>
        <v>0</v>
      </c>
      <c r="AR384" s="101" t="s">
        <v>3039</v>
      </c>
      <c r="AT384" s="101" t="s">
        <v>684</v>
      </c>
      <c r="AU384" s="101" t="s">
        <v>96</v>
      </c>
      <c r="AY384" s="11" t="s">
        <v>79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1" t="s">
        <v>82</v>
      </c>
      <c r="BK384" s="102">
        <f>ROUND(I384*H384,2)</f>
        <v>0</v>
      </c>
      <c r="BL384" s="11" t="s">
        <v>3039</v>
      </c>
      <c r="BM384" s="101" t="s">
        <v>3041</v>
      </c>
    </row>
    <row r="385" spans="2:65" s="18" customFormat="1">
      <c r="B385" s="19"/>
      <c r="D385" s="103" t="s">
        <v>89</v>
      </c>
      <c r="F385" s="104" t="s">
        <v>2931</v>
      </c>
      <c r="I385" s="105"/>
      <c r="L385" s="19"/>
      <c r="M385" s="106"/>
      <c r="T385" s="107"/>
      <c r="AT385" s="11" t="s">
        <v>89</v>
      </c>
      <c r="AU385" s="11" t="s">
        <v>96</v>
      </c>
    </row>
    <row r="386" spans="2:65" s="18" customFormat="1" ht="33" customHeight="1">
      <c r="B386" s="19"/>
      <c r="C386" s="90" t="s">
        <v>1281</v>
      </c>
      <c r="D386" s="90" t="s">
        <v>83</v>
      </c>
      <c r="E386" s="91" t="s">
        <v>2934</v>
      </c>
      <c r="F386" s="92" t="s">
        <v>2935</v>
      </c>
      <c r="G386" s="93" t="s">
        <v>816</v>
      </c>
      <c r="H386" s="94">
        <v>12</v>
      </c>
      <c r="I386" s="95"/>
      <c r="J386" s="96">
        <f>ROUND(I386*H386,2)</f>
        <v>0</v>
      </c>
      <c r="K386" s="92" t="s">
        <v>17</v>
      </c>
      <c r="L386" s="19"/>
      <c r="M386" s="97" t="s">
        <v>17</v>
      </c>
      <c r="N386" s="98" t="s">
        <v>35</v>
      </c>
      <c r="P386" s="99">
        <f>O386*H386</f>
        <v>0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155</v>
      </c>
      <c r="AT386" s="101" t="s">
        <v>83</v>
      </c>
      <c r="AU386" s="101" t="s">
        <v>96</v>
      </c>
      <c r="AY386" s="11" t="s">
        <v>79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1" t="s">
        <v>82</v>
      </c>
      <c r="BK386" s="102">
        <f>ROUND(I386*H386,2)</f>
        <v>0</v>
      </c>
      <c r="BL386" s="11" t="s">
        <v>155</v>
      </c>
      <c r="BM386" s="101" t="s">
        <v>3042</v>
      </c>
    </row>
    <row r="387" spans="2:65" s="18" customFormat="1" ht="19.5">
      <c r="B387" s="19"/>
      <c r="D387" s="103" t="s">
        <v>89</v>
      </c>
      <c r="F387" s="104" t="s">
        <v>2935</v>
      </c>
      <c r="I387" s="105"/>
      <c r="L387" s="19"/>
      <c r="M387" s="106"/>
      <c r="T387" s="107"/>
      <c r="AT387" s="11" t="s">
        <v>89</v>
      </c>
      <c r="AU387" s="11" t="s">
        <v>96</v>
      </c>
    </row>
    <row r="388" spans="2:65" s="77" customFormat="1" ht="22.9" customHeight="1">
      <c r="B388" s="78"/>
      <c r="D388" s="79" t="s">
        <v>74</v>
      </c>
      <c r="E388" s="88" t="s">
        <v>2602</v>
      </c>
      <c r="F388" s="88" t="s">
        <v>2603</v>
      </c>
      <c r="I388" s="81"/>
      <c r="J388" s="89">
        <f>BK388</f>
        <v>0</v>
      </c>
      <c r="L388" s="78"/>
      <c r="M388" s="83"/>
      <c r="P388" s="84">
        <f>SUM(P389:P416)</f>
        <v>0</v>
      </c>
      <c r="R388" s="84">
        <f>SUM(R389:R416)</f>
        <v>1.7805599999999998E-2</v>
      </c>
      <c r="T388" s="85">
        <f>SUM(T389:T416)</f>
        <v>1.5356399999999999</v>
      </c>
      <c r="AR388" s="79" t="s">
        <v>103</v>
      </c>
      <c r="AT388" s="86" t="s">
        <v>74</v>
      </c>
      <c r="AU388" s="86" t="s">
        <v>82</v>
      </c>
      <c r="AY388" s="79" t="s">
        <v>79</v>
      </c>
      <c r="BK388" s="87">
        <f>SUM(BK389:BK416)</f>
        <v>0</v>
      </c>
    </row>
    <row r="389" spans="2:65" s="18" customFormat="1" ht="24.2" customHeight="1">
      <c r="B389" s="19"/>
      <c r="C389" s="90" t="s">
        <v>1288</v>
      </c>
      <c r="D389" s="90" t="s">
        <v>83</v>
      </c>
      <c r="E389" s="91" t="s">
        <v>1231</v>
      </c>
      <c r="F389" s="92" t="s">
        <v>1232</v>
      </c>
      <c r="G389" s="93" t="s">
        <v>816</v>
      </c>
      <c r="H389" s="94">
        <v>3.6</v>
      </c>
      <c r="I389" s="95"/>
      <c r="J389" s="96">
        <f>ROUND(I389*H389,2)</f>
        <v>0</v>
      </c>
      <c r="K389" s="92" t="s">
        <v>453</v>
      </c>
      <c r="L389" s="19"/>
      <c r="M389" s="97" t="s">
        <v>17</v>
      </c>
      <c r="N389" s="98" t="s">
        <v>35</v>
      </c>
      <c r="P389" s="99">
        <f>O389*H389</f>
        <v>0</v>
      </c>
      <c r="Q389" s="99">
        <v>1.47E-3</v>
      </c>
      <c r="R389" s="99">
        <f>Q389*H389</f>
        <v>5.2919999999999998E-3</v>
      </c>
      <c r="S389" s="99">
        <v>3.9E-2</v>
      </c>
      <c r="T389" s="100">
        <f>S389*H389</f>
        <v>0.1404</v>
      </c>
      <c r="AR389" s="101" t="s">
        <v>155</v>
      </c>
      <c r="AT389" s="101" t="s">
        <v>83</v>
      </c>
      <c r="AU389" s="101" t="s">
        <v>9</v>
      </c>
      <c r="AY389" s="11" t="s">
        <v>79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1" t="s">
        <v>82</v>
      </c>
      <c r="BK389" s="102">
        <f>ROUND(I389*H389,2)</f>
        <v>0</v>
      </c>
      <c r="BL389" s="11" t="s">
        <v>155</v>
      </c>
      <c r="BM389" s="101" t="s">
        <v>3043</v>
      </c>
    </row>
    <row r="390" spans="2:65" s="18" customFormat="1" ht="29.25">
      <c r="B390" s="19"/>
      <c r="D390" s="103" t="s">
        <v>89</v>
      </c>
      <c r="F390" s="104" t="s">
        <v>1234</v>
      </c>
      <c r="I390" s="105"/>
      <c r="L390" s="19"/>
      <c r="M390" s="106"/>
      <c r="T390" s="107"/>
      <c r="AT390" s="11" t="s">
        <v>89</v>
      </c>
      <c r="AU390" s="11" t="s">
        <v>9</v>
      </c>
    </row>
    <row r="391" spans="2:65" s="173" customFormat="1" ht="22.5">
      <c r="B391" s="174"/>
      <c r="D391" s="103" t="s">
        <v>456</v>
      </c>
      <c r="E391" s="175" t="s">
        <v>17</v>
      </c>
      <c r="F391" s="176" t="s">
        <v>3044</v>
      </c>
      <c r="H391" s="177">
        <v>3.6</v>
      </c>
      <c r="I391" s="178"/>
      <c r="L391" s="174"/>
      <c r="M391" s="179"/>
      <c r="T391" s="180"/>
      <c r="AT391" s="175" t="s">
        <v>456</v>
      </c>
      <c r="AU391" s="175" t="s">
        <v>9</v>
      </c>
      <c r="AV391" s="173" t="s">
        <v>9</v>
      </c>
      <c r="AW391" s="173" t="s">
        <v>197</v>
      </c>
      <c r="AX391" s="173" t="s">
        <v>78</v>
      </c>
      <c r="AY391" s="175" t="s">
        <v>79</v>
      </c>
    </row>
    <row r="392" spans="2:65" s="181" customFormat="1">
      <c r="B392" s="182"/>
      <c r="D392" s="103" t="s">
        <v>456</v>
      </c>
      <c r="E392" s="183" t="s">
        <v>17</v>
      </c>
      <c r="F392" s="184" t="s">
        <v>491</v>
      </c>
      <c r="H392" s="185">
        <v>3.6</v>
      </c>
      <c r="I392" s="186"/>
      <c r="L392" s="182"/>
      <c r="M392" s="187"/>
      <c r="T392" s="188"/>
      <c r="AT392" s="183" t="s">
        <v>456</v>
      </c>
      <c r="AU392" s="183" t="s">
        <v>9</v>
      </c>
      <c r="AV392" s="181" t="s">
        <v>103</v>
      </c>
      <c r="AW392" s="181" t="s">
        <v>197</v>
      </c>
      <c r="AX392" s="181" t="s">
        <v>82</v>
      </c>
      <c r="AY392" s="183" t="s">
        <v>79</v>
      </c>
    </row>
    <row r="393" spans="2:65" s="18" customFormat="1" ht="24.2" customHeight="1">
      <c r="B393" s="19"/>
      <c r="C393" s="90" t="s">
        <v>1296</v>
      </c>
      <c r="D393" s="90" t="s">
        <v>83</v>
      </c>
      <c r="E393" s="91" t="s">
        <v>3045</v>
      </c>
      <c r="F393" s="92" t="s">
        <v>3046</v>
      </c>
      <c r="G393" s="93" t="s">
        <v>816</v>
      </c>
      <c r="H393" s="94">
        <v>3.96</v>
      </c>
      <c r="I393" s="95"/>
      <c r="J393" s="96">
        <f>ROUND(I393*H393,2)</f>
        <v>0</v>
      </c>
      <c r="K393" s="92" t="s">
        <v>453</v>
      </c>
      <c r="L393" s="19"/>
      <c r="M393" s="97" t="s">
        <v>17</v>
      </c>
      <c r="N393" s="98" t="s">
        <v>35</v>
      </c>
      <c r="P393" s="99">
        <f>O393*H393</f>
        <v>0</v>
      </c>
      <c r="Q393" s="99">
        <v>3.16E-3</v>
      </c>
      <c r="R393" s="99">
        <f>Q393*H393</f>
        <v>1.25136E-2</v>
      </c>
      <c r="S393" s="99">
        <v>6.9000000000000006E-2</v>
      </c>
      <c r="T393" s="100">
        <f>S393*H393</f>
        <v>0.27324000000000004</v>
      </c>
      <c r="AR393" s="101" t="s">
        <v>155</v>
      </c>
      <c r="AT393" s="101" t="s">
        <v>83</v>
      </c>
      <c r="AU393" s="101" t="s">
        <v>9</v>
      </c>
      <c r="AY393" s="11" t="s">
        <v>79</v>
      </c>
      <c r="BE393" s="102">
        <f>IF(N393="základní",J393,0)</f>
        <v>0</v>
      </c>
      <c r="BF393" s="102">
        <f>IF(N393="snížená",J393,0)</f>
        <v>0</v>
      </c>
      <c r="BG393" s="102">
        <f>IF(N393="zákl. přenesená",J393,0)</f>
        <v>0</v>
      </c>
      <c r="BH393" s="102">
        <f>IF(N393="sníž. přenesená",J393,0)</f>
        <v>0</v>
      </c>
      <c r="BI393" s="102">
        <f>IF(N393="nulová",J393,0)</f>
        <v>0</v>
      </c>
      <c r="BJ393" s="11" t="s">
        <v>82</v>
      </c>
      <c r="BK393" s="102">
        <f>ROUND(I393*H393,2)</f>
        <v>0</v>
      </c>
      <c r="BL393" s="11" t="s">
        <v>155</v>
      </c>
      <c r="BM393" s="101" t="s">
        <v>3047</v>
      </c>
    </row>
    <row r="394" spans="2:65" s="18" customFormat="1" ht="29.25">
      <c r="B394" s="19"/>
      <c r="D394" s="103" t="s">
        <v>89</v>
      </c>
      <c r="F394" s="104" t="s">
        <v>3048</v>
      </c>
      <c r="I394" s="105"/>
      <c r="L394" s="19"/>
      <c r="M394" s="106"/>
      <c r="T394" s="107"/>
      <c r="AT394" s="11" t="s">
        <v>89</v>
      </c>
      <c r="AU394" s="11" t="s">
        <v>9</v>
      </c>
    </row>
    <row r="395" spans="2:65" s="173" customFormat="1" ht="22.5">
      <c r="B395" s="174"/>
      <c r="D395" s="103" t="s">
        <v>456</v>
      </c>
      <c r="E395" s="175" t="s">
        <v>17</v>
      </c>
      <c r="F395" s="176" t="s">
        <v>3049</v>
      </c>
      <c r="H395" s="177">
        <v>3.96</v>
      </c>
      <c r="I395" s="178"/>
      <c r="L395" s="174"/>
      <c r="M395" s="179"/>
      <c r="T395" s="180"/>
      <c r="AT395" s="175" t="s">
        <v>456</v>
      </c>
      <c r="AU395" s="175" t="s">
        <v>9</v>
      </c>
      <c r="AV395" s="173" t="s">
        <v>9</v>
      </c>
      <c r="AW395" s="173" t="s">
        <v>197</v>
      </c>
      <c r="AX395" s="173" t="s">
        <v>78</v>
      </c>
      <c r="AY395" s="175" t="s">
        <v>79</v>
      </c>
    </row>
    <row r="396" spans="2:65" s="181" customFormat="1">
      <c r="B396" s="182"/>
      <c r="D396" s="103" t="s">
        <v>456</v>
      </c>
      <c r="E396" s="183" t="s">
        <v>17</v>
      </c>
      <c r="F396" s="184" t="s">
        <v>491</v>
      </c>
      <c r="H396" s="185">
        <v>3.96</v>
      </c>
      <c r="I396" s="186"/>
      <c r="L396" s="182"/>
      <c r="M396" s="187"/>
      <c r="T396" s="188"/>
      <c r="AT396" s="183" t="s">
        <v>456</v>
      </c>
      <c r="AU396" s="183" t="s">
        <v>9</v>
      </c>
      <c r="AV396" s="181" t="s">
        <v>103</v>
      </c>
      <c r="AW396" s="181" t="s">
        <v>197</v>
      </c>
      <c r="AX396" s="181" t="s">
        <v>82</v>
      </c>
      <c r="AY396" s="183" t="s">
        <v>79</v>
      </c>
    </row>
    <row r="397" spans="2:65" s="18" customFormat="1" ht="24.2" customHeight="1">
      <c r="B397" s="19"/>
      <c r="C397" s="90" t="s">
        <v>1303</v>
      </c>
      <c r="D397" s="90" t="s">
        <v>83</v>
      </c>
      <c r="E397" s="91" t="s">
        <v>3050</v>
      </c>
      <c r="F397" s="92" t="s">
        <v>3051</v>
      </c>
      <c r="G397" s="93" t="s">
        <v>1067</v>
      </c>
      <c r="H397" s="94">
        <v>3</v>
      </c>
      <c r="I397" s="95"/>
      <c r="J397" s="96">
        <f>ROUND(I397*H397,2)</f>
        <v>0</v>
      </c>
      <c r="K397" s="92" t="s">
        <v>453</v>
      </c>
      <c r="L397" s="19"/>
      <c r="M397" s="97" t="s">
        <v>17</v>
      </c>
      <c r="N397" s="98" t="s">
        <v>35</v>
      </c>
      <c r="P397" s="99">
        <f>O397*H397</f>
        <v>0</v>
      </c>
      <c r="Q397" s="99">
        <v>0</v>
      </c>
      <c r="R397" s="99">
        <f>Q397*H397</f>
        <v>0</v>
      </c>
      <c r="S397" s="99">
        <v>0.374</v>
      </c>
      <c r="T397" s="100">
        <f>S397*H397</f>
        <v>1.1219999999999999</v>
      </c>
      <c r="AR397" s="101" t="s">
        <v>155</v>
      </c>
      <c r="AT397" s="101" t="s">
        <v>83</v>
      </c>
      <c r="AU397" s="101" t="s">
        <v>9</v>
      </c>
      <c r="AY397" s="11" t="s">
        <v>79</v>
      </c>
      <c r="BE397" s="102">
        <f>IF(N397="základní",J397,0)</f>
        <v>0</v>
      </c>
      <c r="BF397" s="102">
        <f>IF(N397="snížená",J397,0)</f>
        <v>0</v>
      </c>
      <c r="BG397" s="102">
        <f>IF(N397="zákl. přenesená",J397,0)</f>
        <v>0</v>
      </c>
      <c r="BH397" s="102">
        <f>IF(N397="sníž. přenesená",J397,0)</f>
        <v>0</v>
      </c>
      <c r="BI397" s="102">
        <f>IF(N397="nulová",J397,0)</f>
        <v>0</v>
      </c>
      <c r="BJ397" s="11" t="s">
        <v>82</v>
      </c>
      <c r="BK397" s="102">
        <f>ROUND(I397*H397,2)</f>
        <v>0</v>
      </c>
      <c r="BL397" s="11" t="s">
        <v>155</v>
      </c>
      <c r="BM397" s="101" t="s">
        <v>3052</v>
      </c>
    </row>
    <row r="398" spans="2:65" s="18" customFormat="1" ht="29.25">
      <c r="B398" s="19"/>
      <c r="D398" s="103" t="s">
        <v>89</v>
      </c>
      <c r="F398" s="104" t="s">
        <v>3053</v>
      </c>
      <c r="I398" s="105"/>
      <c r="L398" s="19"/>
      <c r="M398" s="106"/>
      <c r="T398" s="107"/>
      <c r="AT398" s="11" t="s">
        <v>89</v>
      </c>
      <c r="AU398" s="11" t="s">
        <v>9</v>
      </c>
    </row>
    <row r="399" spans="2:65" s="173" customFormat="1">
      <c r="B399" s="174"/>
      <c r="D399" s="103" t="s">
        <v>456</v>
      </c>
      <c r="E399" s="175" t="s">
        <v>17</v>
      </c>
      <c r="F399" s="176" t="s">
        <v>3054</v>
      </c>
      <c r="H399" s="177">
        <v>3</v>
      </c>
      <c r="I399" s="178"/>
      <c r="L399" s="174"/>
      <c r="M399" s="179"/>
      <c r="T399" s="180"/>
      <c r="AT399" s="175" t="s">
        <v>456</v>
      </c>
      <c r="AU399" s="175" t="s">
        <v>9</v>
      </c>
      <c r="AV399" s="173" t="s">
        <v>9</v>
      </c>
      <c r="AW399" s="173" t="s">
        <v>197</v>
      </c>
      <c r="AX399" s="173" t="s">
        <v>82</v>
      </c>
      <c r="AY399" s="175" t="s">
        <v>79</v>
      </c>
    </row>
    <row r="400" spans="2:65" s="18" customFormat="1" ht="24.2" customHeight="1">
      <c r="B400" s="19"/>
      <c r="C400" s="90" t="s">
        <v>1316</v>
      </c>
      <c r="D400" s="90" t="s">
        <v>83</v>
      </c>
      <c r="E400" s="91" t="s">
        <v>3055</v>
      </c>
      <c r="F400" s="92" t="s">
        <v>3056</v>
      </c>
      <c r="G400" s="93" t="s">
        <v>2611</v>
      </c>
      <c r="H400" s="205"/>
      <c r="I400" s="95"/>
      <c r="J400" s="96">
        <f>ROUND(I400*H400,2)</f>
        <v>0</v>
      </c>
      <c r="K400" s="92" t="s">
        <v>453</v>
      </c>
      <c r="L400" s="19"/>
      <c r="M400" s="97" t="s">
        <v>17</v>
      </c>
      <c r="N400" s="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155</v>
      </c>
      <c r="AT400" s="101" t="s">
        <v>83</v>
      </c>
      <c r="AU400" s="101" t="s">
        <v>9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155</v>
      </c>
      <c r="BM400" s="101" t="s">
        <v>3057</v>
      </c>
    </row>
    <row r="401" spans="2:65" s="18" customFormat="1" ht="29.25">
      <c r="B401" s="19"/>
      <c r="D401" s="103" t="s">
        <v>89</v>
      </c>
      <c r="F401" s="104" t="s">
        <v>3058</v>
      </c>
      <c r="I401" s="105"/>
      <c r="L401" s="19"/>
      <c r="M401" s="106"/>
      <c r="T401" s="107"/>
      <c r="AT401" s="11" t="s">
        <v>89</v>
      </c>
      <c r="AU401" s="11" t="s">
        <v>9</v>
      </c>
    </row>
    <row r="402" spans="2:65" s="18" customFormat="1" ht="16.5" customHeight="1">
      <c r="B402" s="19"/>
      <c r="C402" s="90" t="s">
        <v>1322</v>
      </c>
      <c r="D402" s="90" t="s">
        <v>83</v>
      </c>
      <c r="E402" s="91" t="s">
        <v>3059</v>
      </c>
      <c r="F402" s="92" t="s">
        <v>2610</v>
      </c>
      <c r="G402" s="93" t="s">
        <v>2611</v>
      </c>
      <c r="H402" s="205"/>
      <c r="I402" s="95"/>
      <c r="J402" s="96">
        <f>ROUND(I402*H402,2)</f>
        <v>0</v>
      </c>
      <c r="K402" s="92" t="s">
        <v>17</v>
      </c>
      <c r="L402" s="19"/>
      <c r="M402" s="97" t="s">
        <v>17</v>
      </c>
      <c r="N402" s="98" t="s">
        <v>35</v>
      </c>
      <c r="P402" s="99">
        <f>O402*H402</f>
        <v>0</v>
      </c>
      <c r="Q402" s="99">
        <v>0</v>
      </c>
      <c r="R402" s="99">
        <f>Q402*H402</f>
        <v>0</v>
      </c>
      <c r="S402" s="99">
        <v>0</v>
      </c>
      <c r="T402" s="100">
        <f>S402*H402</f>
        <v>0</v>
      </c>
      <c r="AR402" s="101" t="s">
        <v>3060</v>
      </c>
      <c r="AT402" s="101" t="s">
        <v>83</v>
      </c>
      <c r="AU402" s="101" t="s">
        <v>9</v>
      </c>
      <c r="AY402" s="11" t="s">
        <v>79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1" t="s">
        <v>82</v>
      </c>
      <c r="BK402" s="102">
        <f>ROUND(I402*H402,2)</f>
        <v>0</v>
      </c>
      <c r="BL402" s="11" t="s">
        <v>3060</v>
      </c>
      <c r="BM402" s="101" t="s">
        <v>3061</v>
      </c>
    </row>
    <row r="403" spans="2:65" s="18" customFormat="1">
      <c r="B403" s="19"/>
      <c r="D403" s="103" t="s">
        <v>89</v>
      </c>
      <c r="F403" s="104" t="s">
        <v>2610</v>
      </c>
      <c r="I403" s="105"/>
      <c r="L403" s="19"/>
      <c r="M403" s="106"/>
      <c r="T403" s="107"/>
      <c r="AT403" s="11" t="s">
        <v>89</v>
      </c>
      <c r="AU403" s="11" t="s">
        <v>9</v>
      </c>
    </row>
    <row r="404" spans="2:65" s="18" customFormat="1" ht="16.5" customHeight="1">
      <c r="B404" s="19"/>
      <c r="C404" s="90" t="s">
        <v>1328</v>
      </c>
      <c r="D404" s="90" t="s">
        <v>83</v>
      </c>
      <c r="E404" s="91" t="s">
        <v>3062</v>
      </c>
      <c r="F404" s="92" t="s">
        <v>3063</v>
      </c>
      <c r="G404" s="93" t="s">
        <v>2611</v>
      </c>
      <c r="H404" s="205"/>
      <c r="I404" s="95"/>
      <c r="J404" s="96">
        <f>ROUND(I404*H404,2)</f>
        <v>0</v>
      </c>
      <c r="K404" s="92" t="s">
        <v>17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3060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3060</v>
      </c>
      <c r="BM404" s="101" t="s">
        <v>3064</v>
      </c>
    </row>
    <row r="405" spans="2:65" s="18" customFormat="1" ht="107.25">
      <c r="B405" s="19"/>
      <c r="D405" s="103" t="s">
        <v>89</v>
      </c>
      <c r="F405" s="104" t="s">
        <v>3065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8" customFormat="1" ht="16.5" customHeight="1">
      <c r="B406" s="19"/>
      <c r="C406" s="90" t="s">
        <v>1333</v>
      </c>
      <c r="D406" s="90" t="s">
        <v>83</v>
      </c>
      <c r="E406" s="91" t="s">
        <v>3066</v>
      </c>
      <c r="F406" s="92" t="s">
        <v>3067</v>
      </c>
      <c r="G406" s="93" t="s">
        <v>808</v>
      </c>
      <c r="H406" s="94">
        <v>9</v>
      </c>
      <c r="I406" s="95"/>
      <c r="J406" s="96">
        <f>ROUND(I406*H406,2)</f>
        <v>0</v>
      </c>
      <c r="K406" s="92" t="s">
        <v>17</v>
      </c>
      <c r="L406" s="19"/>
      <c r="M406" s="97" t="s">
        <v>17</v>
      </c>
      <c r="N406" s="98" t="s">
        <v>35</v>
      </c>
      <c r="P406" s="99">
        <f>O406*H406</f>
        <v>0</v>
      </c>
      <c r="Q406" s="99">
        <v>0</v>
      </c>
      <c r="R406" s="99">
        <f>Q406*H406</f>
        <v>0</v>
      </c>
      <c r="S406" s="99">
        <v>0</v>
      </c>
      <c r="T406" s="100">
        <f>S406*H406</f>
        <v>0</v>
      </c>
      <c r="AR406" s="101" t="s">
        <v>3060</v>
      </c>
      <c r="AT406" s="101" t="s">
        <v>83</v>
      </c>
      <c r="AU406" s="101" t="s">
        <v>9</v>
      </c>
      <c r="AY406" s="11" t="s">
        <v>79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1" t="s">
        <v>82</v>
      </c>
      <c r="BK406" s="102">
        <f>ROUND(I406*H406,2)</f>
        <v>0</v>
      </c>
      <c r="BL406" s="11" t="s">
        <v>3060</v>
      </c>
      <c r="BM406" s="101" t="s">
        <v>3068</v>
      </c>
    </row>
    <row r="407" spans="2:65" s="18" customFormat="1" ht="19.5">
      <c r="B407" s="19"/>
      <c r="D407" s="103" t="s">
        <v>89</v>
      </c>
      <c r="F407" s="104" t="s">
        <v>3069</v>
      </c>
      <c r="I407" s="105"/>
      <c r="L407" s="19"/>
      <c r="M407" s="106"/>
      <c r="T407" s="107"/>
      <c r="AT407" s="11" t="s">
        <v>89</v>
      </c>
      <c r="AU407" s="11" t="s">
        <v>9</v>
      </c>
    </row>
    <row r="408" spans="2:65" s="173" customFormat="1">
      <c r="B408" s="174"/>
      <c r="D408" s="103" t="s">
        <v>456</v>
      </c>
      <c r="E408" s="175" t="s">
        <v>17</v>
      </c>
      <c r="F408" s="176" t="s">
        <v>3070</v>
      </c>
      <c r="H408" s="177">
        <v>9</v>
      </c>
      <c r="I408" s="178"/>
      <c r="L408" s="174"/>
      <c r="M408" s="179"/>
      <c r="T408" s="180"/>
      <c r="AT408" s="175" t="s">
        <v>456</v>
      </c>
      <c r="AU408" s="175" t="s">
        <v>9</v>
      </c>
      <c r="AV408" s="173" t="s">
        <v>9</v>
      </c>
      <c r="AW408" s="173" t="s">
        <v>197</v>
      </c>
      <c r="AX408" s="173" t="s">
        <v>82</v>
      </c>
      <c r="AY408" s="175" t="s">
        <v>79</v>
      </c>
    </row>
    <row r="409" spans="2:65" s="18" customFormat="1" ht="16.5" customHeight="1">
      <c r="B409" s="19"/>
      <c r="C409" s="90" t="s">
        <v>1338</v>
      </c>
      <c r="D409" s="90" t="s">
        <v>83</v>
      </c>
      <c r="E409" s="91" t="s">
        <v>3071</v>
      </c>
      <c r="F409" s="92" t="s">
        <v>3072</v>
      </c>
      <c r="G409" s="93" t="s">
        <v>808</v>
      </c>
      <c r="H409" s="94">
        <v>1</v>
      </c>
      <c r="I409" s="95"/>
      <c r="J409" s="96">
        <f t="shared" ref="J409:J414" si="0">ROUND(I409*H409,2)</f>
        <v>0</v>
      </c>
      <c r="K409" s="92" t="s">
        <v>17</v>
      </c>
      <c r="L409" s="19"/>
      <c r="M409" s="97" t="s">
        <v>17</v>
      </c>
      <c r="N409" s="98" t="s">
        <v>35</v>
      </c>
      <c r="P409" s="99">
        <f t="shared" ref="P409:P414" si="1">O409*H409</f>
        <v>0</v>
      </c>
      <c r="Q409" s="99">
        <v>0</v>
      </c>
      <c r="R409" s="99">
        <f t="shared" ref="R409:R414" si="2">Q409*H409</f>
        <v>0</v>
      </c>
      <c r="S409" s="99">
        <v>0</v>
      </c>
      <c r="T409" s="100">
        <f t="shared" ref="T409:T414" si="3">S409*H409</f>
        <v>0</v>
      </c>
      <c r="AR409" s="101" t="s">
        <v>3060</v>
      </c>
      <c r="AT409" s="101" t="s">
        <v>83</v>
      </c>
      <c r="AU409" s="101" t="s">
        <v>9</v>
      </c>
      <c r="AY409" s="11" t="s">
        <v>79</v>
      </c>
      <c r="BE409" s="102">
        <f t="shared" ref="BE409:BE414" si="4">IF(N409="základní",J409,0)</f>
        <v>0</v>
      </c>
      <c r="BF409" s="102">
        <f t="shared" ref="BF409:BF414" si="5">IF(N409="snížená",J409,0)</f>
        <v>0</v>
      </c>
      <c r="BG409" s="102">
        <f t="shared" ref="BG409:BG414" si="6">IF(N409="zákl. přenesená",J409,0)</f>
        <v>0</v>
      </c>
      <c r="BH409" s="102">
        <f t="shared" ref="BH409:BH414" si="7">IF(N409="sníž. přenesená",J409,0)</f>
        <v>0</v>
      </c>
      <c r="BI409" s="102">
        <f t="shared" ref="BI409:BI414" si="8">IF(N409="nulová",J409,0)</f>
        <v>0</v>
      </c>
      <c r="BJ409" s="11" t="s">
        <v>82</v>
      </c>
      <c r="BK409" s="102">
        <f t="shared" ref="BK409:BK414" si="9">ROUND(I409*H409,2)</f>
        <v>0</v>
      </c>
      <c r="BL409" s="11" t="s">
        <v>3060</v>
      </c>
      <c r="BM409" s="101" t="s">
        <v>3073</v>
      </c>
    </row>
    <row r="410" spans="2:65" s="18" customFormat="1" ht="21.75" customHeight="1">
      <c r="B410" s="19"/>
      <c r="C410" s="90" t="s">
        <v>1345</v>
      </c>
      <c r="D410" s="90" t="s">
        <v>83</v>
      </c>
      <c r="E410" s="91" t="s">
        <v>3074</v>
      </c>
      <c r="F410" s="92" t="s">
        <v>3075</v>
      </c>
      <c r="G410" s="93" t="s">
        <v>2623</v>
      </c>
      <c r="H410" s="94">
        <v>1</v>
      </c>
      <c r="I410" s="95"/>
      <c r="J410" s="96">
        <f t="shared" si="0"/>
        <v>0</v>
      </c>
      <c r="K410" s="92" t="s">
        <v>17</v>
      </c>
      <c r="L410" s="19"/>
      <c r="M410" s="97" t="s">
        <v>17</v>
      </c>
      <c r="N410" s="98" t="s">
        <v>35</v>
      </c>
      <c r="P410" s="99">
        <f t="shared" si="1"/>
        <v>0</v>
      </c>
      <c r="Q410" s="99">
        <v>0</v>
      </c>
      <c r="R410" s="99">
        <f t="shared" si="2"/>
        <v>0</v>
      </c>
      <c r="S410" s="99">
        <v>0</v>
      </c>
      <c r="T410" s="100">
        <f t="shared" si="3"/>
        <v>0</v>
      </c>
      <c r="AR410" s="101" t="s">
        <v>3060</v>
      </c>
      <c r="AT410" s="101" t="s">
        <v>83</v>
      </c>
      <c r="AU410" s="101" t="s">
        <v>9</v>
      </c>
      <c r="AY410" s="11" t="s">
        <v>79</v>
      </c>
      <c r="BE410" s="102">
        <f t="shared" si="4"/>
        <v>0</v>
      </c>
      <c r="BF410" s="102">
        <f t="shared" si="5"/>
        <v>0</v>
      </c>
      <c r="BG410" s="102">
        <f t="shared" si="6"/>
        <v>0</v>
      </c>
      <c r="BH410" s="102">
        <f t="shared" si="7"/>
        <v>0</v>
      </c>
      <c r="BI410" s="102">
        <f t="shared" si="8"/>
        <v>0</v>
      </c>
      <c r="BJ410" s="11" t="s">
        <v>82</v>
      </c>
      <c r="BK410" s="102">
        <f t="shared" si="9"/>
        <v>0</v>
      </c>
      <c r="BL410" s="11" t="s">
        <v>3060</v>
      </c>
      <c r="BM410" s="101" t="s">
        <v>3076</v>
      </c>
    </row>
    <row r="411" spans="2:65" s="18" customFormat="1" ht="16.5" customHeight="1">
      <c r="B411" s="19"/>
      <c r="C411" s="90" t="s">
        <v>1352</v>
      </c>
      <c r="D411" s="90" t="s">
        <v>83</v>
      </c>
      <c r="E411" s="91" t="s">
        <v>3077</v>
      </c>
      <c r="F411" s="92" t="s">
        <v>3078</v>
      </c>
      <c r="G411" s="93" t="s">
        <v>808</v>
      </c>
      <c r="H411" s="94">
        <v>1</v>
      </c>
      <c r="I411" s="95"/>
      <c r="J411" s="96">
        <f t="shared" si="0"/>
        <v>0</v>
      </c>
      <c r="K411" s="92" t="s">
        <v>17</v>
      </c>
      <c r="L411" s="19"/>
      <c r="M411" s="97" t="s">
        <v>17</v>
      </c>
      <c r="N411" s="98" t="s">
        <v>35</v>
      </c>
      <c r="P411" s="99">
        <f t="shared" si="1"/>
        <v>0</v>
      </c>
      <c r="Q411" s="99">
        <v>0</v>
      </c>
      <c r="R411" s="99">
        <f t="shared" si="2"/>
        <v>0</v>
      </c>
      <c r="S411" s="99">
        <v>0</v>
      </c>
      <c r="T411" s="100">
        <f t="shared" si="3"/>
        <v>0</v>
      </c>
      <c r="AR411" s="101" t="s">
        <v>3060</v>
      </c>
      <c r="AT411" s="101" t="s">
        <v>83</v>
      </c>
      <c r="AU411" s="101" t="s">
        <v>9</v>
      </c>
      <c r="AY411" s="11" t="s">
        <v>79</v>
      </c>
      <c r="BE411" s="102">
        <f t="shared" si="4"/>
        <v>0</v>
      </c>
      <c r="BF411" s="102">
        <f t="shared" si="5"/>
        <v>0</v>
      </c>
      <c r="BG411" s="102">
        <f t="shared" si="6"/>
        <v>0</v>
      </c>
      <c r="BH411" s="102">
        <f t="shared" si="7"/>
        <v>0</v>
      </c>
      <c r="BI411" s="102">
        <f t="shared" si="8"/>
        <v>0</v>
      </c>
      <c r="BJ411" s="11" t="s">
        <v>82</v>
      </c>
      <c r="BK411" s="102">
        <f t="shared" si="9"/>
        <v>0</v>
      </c>
      <c r="BL411" s="11" t="s">
        <v>3060</v>
      </c>
      <c r="BM411" s="101" t="s">
        <v>3079</v>
      </c>
    </row>
    <row r="412" spans="2:65" s="18" customFormat="1" ht="37.9" customHeight="1">
      <c r="B412" s="19"/>
      <c r="C412" s="90" t="s">
        <v>1358</v>
      </c>
      <c r="D412" s="90" t="s">
        <v>83</v>
      </c>
      <c r="E412" s="91" t="s">
        <v>3080</v>
      </c>
      <c r="F412" s="92" t="s">
        <v>3081</v>
      </c>
      <c r="G412" s="93" t="s">
        <v>2623</v>
      </c>
      <c r="H412" s="94">
        <v>1</v>
      </c>
      <c r="I412" s="95"/>
      <c r="J412" s="96">
        <f t="shared" si="0"/>
        <v>0</v>
      </c>
      <c r="K412" s="92" t="s">
        <v>17</v>
      </c>
      <c r="L412" s="19"/>
      <c r="M412" s="97" t="s">
        <v>17</v>
      </c>
      <c r="N412" s="98" t="s">
        <v>35</v>
      </c>
      <c r="P412" s="99">
        <f t="shared" si="1"/>
        <v>0</v>
      </c>
      <c r="Q412" s="99">
        <v>0</v>
      </c>
      <c r="R412" s="99">
        <f t="shared" si="2"/>
        <v>0</v>
      </c>
      <c r="S412" s="99">
        <v>0</v>
      </c>
      <c r="T412" s="100">
        <f t="shared" si="3"/>
        <v>0</v>
      </c>
      <c r="AR412" s="101" t="s">
        <v>3060</v>
      </c>
      <c r="AT412" s="101" t="s">
        <v>83</v>
      </c>
      <c r="AU412" s="101" t="s">
        <v>9</v>
      </c>
      <c r="AY412" s="11" t="s">
        <v>79</v>
      </c>
      <c r="BE412" s="102">
        <f t="shared" si="4"/>
        <v>0</v>
      </c>
      <c r="BF412" s="102">
        <f t="shared" si="5"/>
        <v>0</v>
      </c>
      <c r="BG412" s="102">
        <f t="shared" si="6"/>
        <v>0</v>
      </c>
      <c r="BH412" s="102">
        <f t="shared" si="7"/>
        <v>0</v>
      </c>
      <c r="BI412" s="102">
        <f t="shared" si="8"/>
        <v>0</v>
      </c>
      <c r="BJ412" s="11" t="s">
        <v>82</v>
      </c>
      <c r="BK412" s="102">
        <f t="shared" si="9"/>
        <v>0</v>
      </c>
      <c r="BL412" s="11" t="s">
        <v>3060</v>
      </c>
      <c r="BM412" s="101" t="s">
        <v>3082</v>
      </c>
    </row>
    <row r="413" spans="2:65" s="18" customFormat="1" ht="16.5" customHeight="1">
      <c r="B413" s="19"/>
      <c r="C413" s="90" t="s">
        <v>1363</v>
      </c>
      <c r="D413" s="90" t="s">
        <v>83</v>
      </c>
      <c r="E413" s="91" t="s">
        <v>3083</v>
      </c>
      <c r="F413" s="92" t="s">
        <v>3084</v>
      </c>
      <c r="G413" s="93" t="s">
        <v>2623</v>
      </c>
      <c r="H413" s="94">
        <v>1</v>
      </c>
      <c r="I413" s="95"/>
      <c r="J413" s="96">
        <f t="shared" si="0"/>
        <v>0</v>
      </c>
      <c r="K413" s="92" t="s">
        <v>17</v>
      </c>
      <c r="L413" s="19"/>
      <c r="M413" s="97" t="s">
        <v>17</v>
      </c>
      <c r="N413" s="98" t="s">
        <v>35</v>
      </c>
      <c r="P413" s="99">
        <f t="shared" si="1"/>
        <v>0</v>
      </c>
      <c r="Q413" s="99">
        <v>0</v>
      </c>
      <c r="R413" s="99">
        <f t="shared" si="2"/>
        <v>0</v>
      </c>
      <c r="S413" s="99">
        <v>0</v>
      </c>
      <c r="T413" s="100">
        <f t="shared" si="3"/>
        <v>0</v>
      </c>
      <c r="AR413" s="101" t="s">
        <v>3060</v>
      </c>
      <c r="AT413" s="101" t="s">
        <v>83</v>
      </c>
      <c r="AU413" s="101" t="s">
        <v>9</v>
      </c>
      <c r="AY413" s="11" t="s">
        <v>79</v>
      </c>
      <c r="BE413" s="102">
        <f t="shared" si="4"/>
        <v>0</v>
      </c>
      <c r="BF413" s="102">
        <f t="shared" si="5"/>
        <v>0</v>
      </c>
      <c r="BG413" s="102">
        <f t="shared" si="6"/>
        <v>0</v>
      </c>
      <c r="BH413" s="102">
        <f t="shared" si="7"/>
        <v>0</v>
      </c>
      <c r="BI413" s="102">
        <f t="shared" si="8"/>
        <v>0</v>
      </c>
      <c r="BJ413" s="11" t="s">
        <v>82</v>
      </c>
      <c r="BK413" s="102">
        <f t="shared" si="9"/>
        <v>0</v>
      </c>
      <c r="BL413" s="11" t="s">
        <v>3060</v>
      </c>
      <c r="BM413" s="101" t="s">
        <v>3085</v>
      </c>
    </row>
    <row r="414" spans="2:65" s="18" customFormat="1" ht="16.5" customHeight="1">
      <c r="B414" s="19"/>
      <c r="C414" s="90" t="s">
        <v>1370</v>
      </c>
      <c r="D414" s="201" t="s">
        <v>83</v>
      </c>
      <c r="E414" s="91" t="s">
        <v>3086</v>
      </c>
      <c r="F414" s="92" t="s">
        <v>3087</v>
      </c>
      <c r="G414" s="93" t="s">
        <v>808</v>
      </c>
      <c r="H414" s="94">
        <v>6</v>
      </c>
      <c r="I414" s="95"/>
      <c r="J414" s="96">
        <f t="shared" si="0"/>
        <v>0</v>
      </c>
      <c r="K414" s="92" t="s">
        <v>17</v>
      </c>
      <c r="L414" s="19"/>
      <c r="M414" s="97" t="s">
        <v>17</v>
      </c>
      <c r="N414" s="98" t="s">
        <v>35</v>
      </c>
      <c r="P414" s="99">
        <f t="shared" si="1"/>
        <v>0</v>
      </c>
      <c r="Q414" s="99">
        <v>0</v>
      </c>
      <c r="R414" s="99">
        <f t="shared" si="2"/>
        <v>0</v>
      </c>
      <c r="S414" s="99">
        <v>0</v>
      </c>
      <c r="T414" s="100">
        <f t="shared" si="3"/>
        <v>0</v>
      </c>
      <c r="AR414" s="101" t="s">
        <v>3060</v>
      </c>
      <c r="AT414" s="101" t="s">
        <v>83</v>
      </c>
      <c r="AU414" s="101" t="s">
        <v>9</v>
      </c>
      <c r="AY414" s="11" t="s">
        <v>79</v>
      </c>
      <c r="BE414" s="102">
        <f t="shared" si="4"/>
        <v>0</v>
      </c>
      <c r="BF414" s="102">
        <f t="shared" si="5"/>
        <v>0</v>
      </c>
      <c r="BG414" s="102">
        <f t="shared" si="6"/>
        <v>0</v>
      </c>
      <c r="BH414" s="102">
        <f t="shared" si="7"/>
        <v>0</v>
      </c>
      <c r="BI414" s="102">
        <f t="shared" si="8"/>
        <v>0</v>
      </c>
      <c r="BJ414" s="11" t="s">
        <v>82</v>
      </c>
      <c r="BK414" s="102">
        <f t="shared" si="9"/>
        <v>0</v>
      </c>
      <c r="BL414" s="11" t="s">
        <v>3060</v>
      </c>
      <c r="BM414" s="101" t="s">
        <v>3088</v>
      </c>
    </row>
    <row r="415" spans="2:65" s="18" customFormat="1" ht="87.75">
      <c r="B415" s="19"/>
      <c r="D415" s="103" t="s">
        <v>89</v>
      </c>
      <c r="F415" s="104" t="s">
        <v>3089</v>
      </c>
      <c r="I415" s="105"/>
      <c r="L415" s="19"/>
      <c r="M415" s="106"/>
      <c r="T415" s="107"/>
      <c r="AT415" s="11" t="s">
        <v>89</v>
      </c>
      <c r="AU415" s="11" t="s">
        <v>9</v>
      </c>
    </row>
    <row r="416" spans="2:65" s="18" customFormat="1" ht="58.5">
      <c r="B416" s="19"/>
      <c r="D416" s="103" t="s">
        <v>90</v>
      </c>
      <c r="F416" s="108" t="s">
        <v>3090</v>
      </c>
      <c r="I416" s="105"/>
      <c r="L416" s="19"/>
      <c r="M416" s="110"/>
      <c r="N416" s="111"/>
      <c r="O416" s="111"/>
      <c r="P416" s="111"/>
      <c r="Q416" s="111"/>
      <c r="R416" s="111"/>
      <c r="S416" s="111"/>
      <c r="T416" s="112"/>
      <c r="AT416" s="11" t="s">
        <v>90</v>
      </c>
      <c r="AU416" s="11" t="s">
        <v>9</v>
      </c>
    </row>
    <row r="417" spans="2:12" s="18" customFormat="1" ht="6.95" customHeight="1">
      <c r="B417" s="46"/>
      <c r="C417" s="47"/>
      <c r="D417" s="47"/>
      <c r="E417" s="47"/>
      <c r="F417" s="47"/>
      <c r="G417" s="47"/>
      <c r="H417" s="47"/>
      <c r="I417" s="47"/>
      <c r="J417" s="47"/>
      <c r="K417" s="47"/>
      <c r="L417" s="19"/>
    </row>
  </sheetData>
  <sheetProtection algorithmName="SHA-512" hashValue="o3D6m/dt4vsw5Zl5Uw09HVNsb0fHOS6be3OtE5GDkl96G9jjvXdXwd2b0lRaHh6kAom4fBWA6XWdncQt8pfw/A==" saltValue="Pfgvxcbgl7JynjkObNxy06M5L4RnfWcewyQwvMxlc8gRF3TduGKxlmj4NBVU2NP+Ebrd2gYr5okMIqk+m6GBlg==" spinCount="100000" sheet="1" objects="1" scenarios="1" formatColumns="0" formatRows="0" autoFilter="0"/>
  <autoFilter ref="C124:K416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6290-64EC-46EC-9D1A-BEF30D76EDC7}">
  <sheetPr>
    <pageSetUpPr fitToPage="1"/>
  </sheetPr>
  <dimension ref="B2:BM481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231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3091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3092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ROUND((SUM(BE125:BE480)),  2)</f>
        <v>0</v>
      </c>
      <c r="I33" s="32">
        <v>0.21</v>
      </c>
      <c r="J33" s="31">
        <f>ROUND(((SUM(BE125:BE480))*I33),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ROUND((SUM(BF125:BF480)),  2)</f>
        <v>0</v>
      </c>
      <c r="I34" s="32">
        <v>0.12</v>
      </c>
      <c r="J34" s="31">
        <f>ROUND(((SUM(BF125:BF480))*I34),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ROUND((SUM(BG125:BG480)),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ROUND((SUM(BH125:BH480)),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ROUND((SUM(BI125:BI480)),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D.1.4.E - Zdravotně technické instalace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 xml:space="preserve">Digitronic CZ s.r.o. 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424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3093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9.899999999999999" customHeight="1">
      <c r="B99" s="59"/>
      <c r="D99" s="60" t="s">
        <v>3094</v>
      </c>
      <c r="E99" s="61"/>
      <c r="F99" s="61"/>
      <c r="G99" s="61"/>
      <c r="H99" s="61"/>
      <c r="I99" s="61"/>
      <c r="J99" s="62">
        <f>J156</f>
        <v>0</v>
      </c>
      <c r="L99" s="59"/>
    </row>
    <row r="100" spans="2:12" s="58" customFormat="1" ht="19.899999999999999" customHeight="1">
      <c r="B100" s="59"/>
      <c r="D100" s="60" t="s">
        <v>3095</v>
      </c>
      <c r="E100" s="61"/>
      <c r="F100" s="61"/>
      <c r="G100" s="61"/>
      <c r="H100" s="61"/>
      <c r="I100" s="61"/>
      <c r="J100" s="62">
        <f>J204</f>
        <v>0</v>
      </c>
      <c r="L100" s="59"/>
    </row>
    <row r="101" spans="2:12" s="58" customFormat="1" ht="19.899999999999999" customHeight="1">
      <c r="B101" s="59"/>
      <c r="D101" s="60" t="s">
        <v>428</v>
      </c>
      <c r="E101" s="61"/>
      <c r="F101" s="61"/>
      <c r="G101" s="61"/>
      <c r="H101" s="61"/>
      <c r="I101" s="61"/>
      <c r="J101" s="62">
        <f>J251</f>
        <v>0</v>
      </c>
      <c r="L101" s="59"/>
    </row>
    <row r="102" spans="2:12" s="58" customFormat="1" ht="19.899999999999999" customHeight="1">
      <c r="B102" s="59"/>
      <c r="D102" s="60" t="s">
        <v>3096</v>
      </c>
      <c r="E102" s="61"/>
      <c r="F102" s="61"/>
      <c r="G102" s="61"/>
      <c r="H102" s="61"/>
      <c r="I102" s="61"/>
      <c r="J102" s="62">
        <f>J350</f>
        <v>0</v>
      </c>
      <c r="L102" s="59"/>
    </row>
    <row r="103" spans="2:12" s="58" customFormat="1" ht="19.899999999999999" customHeight="1">
      <c r="B103" s="59"/>
      <c r="D103" s="60" t="s">
        <v>3097</v>
      </c>
      <c r="E103" s="61"/>
      <c r="F103" s="61"/>
      <c r="G103" s="61"/>
      <c r="H103" s="61"/>
      <c r="I103" s="61"/>
      <c r="J103" s="62">
        <f>J387</f>
        <v>0</v>
      </c>
      <c r="L103" s="59"/>
    </row>
    <row r="104" spans="2:12" s="58" customFormat="1" ht="19.899999999999999" customHeight="1">
      <c r="B104" s="59"/>
      <c r="D104" s="60" t="s">
        <v>3098</v>
      </c>
      <c r="E104" s="61"/>
      <c r="F104" s="61"/>
      <c r="G104" s="61"/>
      <c r="H104" s="61"/>
      <c r="I104" s="61"/>
      <c r="J104" s="62">
        <f>J424</f>
        <v>0</v>
      </c>
      <c r="L104" s="59"/>
    </row>
    <row r="105" spans="2:12" s="53" customFormat="1" ht="24.95" customHeight="1">
      <c r="B105" s="54"/>
      <c r="D105" s="55" t="s">
        <v>3099</v>
      </c>
      <c r="E105" s="56"/>
      <c r="F105" s="56"/>
      <c r="G105" s="56"/>
      <c r="H105" s="56"/>
      <c r="I105" s="56"/>
      <c r="J105" s="57">
        <f>J447</f>
        <v>0</v>
      </c>
      <c r="L105" s="54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5" s="18" customFormat="1" ht="6.95" customHeight="1">
      <c r="B113" s="19"/>
      <c r="L113" s="19"/>
    </row>
    <row r="114" spans="2:65" s="18" customFormat="1" ht="12" customHeight="1">
      <c r="B114" s="19"/>
      <c r="C114" s="17" t="s">
        <v>13</v>
      </c>
      <c r="L114" s="19"/>
    </row>
    <row r="115" spans="2:65" s="18" customFormat="1" ht="16.5" customHeight="1">
      <c r="B115" s="19"/>
      <c r="E115" s="273" t="str">
        <f>E7</f>
        <v>Přestavba objektu č. 5 na kolej - INV (Revize č.03)</v>
      </c>
      <c r="F115" s="274"/>
      <c r="G115" s="274"/>
      <c r="H115" s="274"/>
      <c r="L115" s="19"/>
    </row>
    <row r="116" spans="2:65" s="18" customFormat="1" ht="12" customHeight="1">
      <c r="B116" s="19"/>
      <c r="C116" s="17" t="s">
        <v>14</v>
      </c>
      <c r="L116" s="19"/>
    </row>
    <row r="117" spans="2:65" s="18" customFormat="1" ht="16.5" customHeight="1">
      <c r="B117" s="19"/>
      <c r="E117" s="258" t="str">
        <f>E9</f>
        <v>D.1.4.E - Zdravotně technické instalace</v>
      </c>
      <c r="F117" s="272"/>
      <c r="G117" s="272"/>
      <c r="H117" s="272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 xml:space="preserve">Digitronic CZ s.r.o. </v>
      </c>
      <c r="L121" s="19"/>
    </row>
    <row r="122" spans="2:65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P126+P447</f>
        <v>0</v>
      </c>
      <c r="Q125" s="26"/>
      <c r="R125" s="74">
        <f>R126+R447</f>
        <v>9.9042540053999986</v>
      </c>
      <c r="S125" s="26"/>
      <c r="T125" s="75">
        <f>T126+T447</f>
        <v>20.648099999999999</v>
      </c>
      <c r="AT125" s="11" t="s">
        <v>74</v>
      </c>
      <c r="AU125" s="11" t="s">
        <v>53</v>
      </c>
      <c r="BK125" s="76">
        <f>BK126+BK447</f>
        <v>0</v>
      </c>
    </row>
    <row r="126" spans="2:65" s="77" customFormat="1" ht="25.9" customHeight="1">
      <c r="B126" s="78"/>
      <c r="D126" s="79" t="s">
        <v>74</v>
      </c>
      <c r="E126" s="80" t="s">
        <v>1428</v>
      </c>
      <c r="F126" s="80" t="s">
        <v>1429</v>
      </c>
      <c r="I126" s="81"/>
      <c r="J126" s="82">
        <f>BK126</f>
        <v>0</v>
      </c>
      <c r="L126" s="78"/>
      <c r="M126" s="83"/>
      <c r="P126" s="84">
        <f>P127+P156+P204+P251+P350+P387+P424</f>
        <v>0</v>
      </c>
      <c r="R126" s="84">
        <f>R127+R156+R204+R251+R350+R387+R424</f>
        <v>9.9042540053999986</v>
      </c>
      <c r="T126" s="85">
        <f>T127+T156+T204+T251+T350+T387+T424</f>
        <v>20.648099999999999</v>
      </c>
      <c r="AR126" s="79" t="s">
        <v>9</v>
      </c>
      <c r="AT126" s="86" t="s">
        <v>74</v>
      </c>
      <c r="AU126" s="86" t="s">
        <v>78</v>
      </c>
      <c r="AY126" s="79" t="s">
        <v>79</v>
      </c>
      <c r="BK126" s="87">
        <f>BK127+BK156+BK204+BK251+BK350+BK387+BK424</f>
        <v>0</v>
      </c>
    </row>
    <row r="127" spans="2:65" s="77" customFormat="1" ht="22.9" customHeight="1">
      <c r="B127" s="78"/>
      <c r="D127" s="79" t="s">
        <v>74</v>
      </c>
      <c r="E127" s="88" t="s">
        <v>3100</v>
      </c>
      <c r="F127" s="88" t="s">
        <v>3101</v>
      </c>
      <c r="I127" s="81"/>
      <c r="J127" s="89">
        <f>BK127</f>
        <v>0</v>
      </c>
      <c r="L127" s="78"/>
      <c r="M127" s="83"/>
      <c r="P127" s="84">
        <f>SUM(P128:P155)</f>
        <v>0</v>
      </c>
      <c r="R127" s="84">
        <f>SUM(R128:R155)</f>
        <v>1.7979159999999996</v>
      </c>
      <c r="T127" s="85">
        <f>SUM(T128:T155)</f>
        <v>0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SUM(BK128:BK155)</f>
        <v>0</v>
      </c>
    </row>
    <row r="128" spans="2:65" s="18" customFormat="1" ht="21.75" customHeight="1">
      <c r="B128" s="19"/>
      <c r="C128" s="90" t="s">
        <v>82</v>
      </c>
      <c r="D128" s="90" t="s">
        <v>83</v>
      </c>
      <c r="E128" s="91" t="s">
        <v>3102</v>
      </c>
      <c r="F128" s="92" t="s">
        <v>3103</v>
      </c>
      <c r="G128" s="93" t="s">
        <v>816</v>
      </c>
      <c r="H128" s="94">
        <v>30</v>
      </c>
      <c r="I128" s="95"/>
      <c r="J128" s="96">
        <f>ROUND(I128*H128,2)</f>
        <v>0</v>
      </c>
      <c r="K128" s="92" t="s">
        <v>453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1.42E-3</v>
      </c>
      <c r="R128" s="99">
        <f>Q128*H128</f>
        <v>4.2599999999999999E-2</v>
      </c>
      <c r="S128" s="99">
        <v>0</v>
      </c>
      <c r="T128" s="100">
        <f>S128*H128</f>
        <v>0</v>
      </c>
      <c r="AR128" s="101" t="s">
        <v>155</v>
      </c>
      <c r="AT128" s="101" t="s">
        <v>83</v>
      </c>
      <c r="AU128" s="101" t="s">
        <v>9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155</v>
      </c>
      <c r="BM128" s="101" t="s">
        <v>3104</v>
      </c>
    </row>
    <row r="129" spans="2:65" s="18" customFormat="1">
      <c r="B129" s="19"/>
      <c r="D129" s="103" t="s">
        <v>89</v>
      </c>
      <c r="F129" s="104" t="s">
        <v>3105</v>
      </c>
      <c r="I129" s="105"/>
      <c r="L129" s="19"/>
      <c r="M129" s="106"/>
      <c r="T129" s="107"/>
      <c r="AT129" s="11" t="s">
        <v>89</v>
      </c>
      <c r="AU129" s="11" t="s">
        <v>9</v>
      </c>
    </row>
    <row r="130" spans="2:65" s="18" customFormat="1" ht="16.5" customHeight="1">
      <c r="B130" s="19"/>
      <c r="C130" s="90" t="s">
        <v>9</v>
      </c>
      <c r="D130" s="90" t="s">
        <v>83</v>
      </c>
      <c r="E130" s="91" t="s">
        <v>3106</v>
      </c>
      <c r="F130" s="92" t="s">
        <v>3107</v>
      </c>
      <c r="G130" s="93" t="s">
        <v>816</v>
      </c>
      <c r="H130" s="94">
        <v>75</v>
      </c>
      <c r="I130" s="95"/>
      <c r="J130" s="96">
        <f>ROUND(I130*H130,2)</f>
        <v>0</v>
      </c>
      <c r="K130" s="92" t="s">
        <v>453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1.97E-3</v>
      </c>
      <c r="R130" s="99">
        <f>Q130*H130</f>
        <v>0.14774999999999999</v>
      </c>
      <c r="S130" s="99">
        <v>0</v>
      </c>
      <c r="T130" s="100">
        <f>S130*H130</f>
        <v>0</v>
      </c>
      <c r="AR130" s="101" t="s">
        <v>155</v>
      </c>
      <c r="AT130" s="101" t="s">
        <v>83</v>
      </c>
      <c r="AU130" s="101" t="s">
        <v>9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155</v>
      </c>
      <c r="BM130" s="101" t="s">
        <v>3108</v>
      </c>
    </row>
    <row r="131" spans="2:65" s="18" customFormat="1">
      <c r="B131" s="19"/>
      <c r="D131" s="103" t="s">
        <v>89</v>
      </c>
      <c r="F131" s="104" t="s">
        <v>3109</v>
      </c>
      <c r="I131" s="105"/>
      <c r="L131" s="19"/>
      <c r="M131" s="106"/>
      <c r="T131" s="107"/>
      <c r="AT131" s="11" t="s">
        <v>89</v>
      </c>
      <c r="AU131" s="11" t="s">
        <v>9</v>
      </c>
    </row>
    <row r="132" spans="2:65" s="18" customFormat="1" ht="16.5" customHeight="1">
      <c r="B132" s="19"/>
      <c r="C132" s="90" t="s">
        <v>96</v>
      </c>
      <c r="D132" s="90" t="s">
        <v>83</v>
      </c>
      <c r="E132" s="91" t="s">
        <v>3110</v>
      </c>
      <c r="F132" s="92" t="s">
        <v>3111</v>
      </c>
      <c r="G132" s="93" t="s">
        <v>816</v>
      </c>
      <c r="H132" s="94">
        <v>50</v>
      </c>
      <c r="I132" s="95"/>
      <c r="J132" s="96">
        <f>ROUND(I132*H132,2)</f>
        <v>0</v>
      </c>
      <c r="K132" s="92" t="s">
        <v>453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3.0400000000000002E-3</v>
      </c>
      <c r="R132" s="99">
        <f>Q132*H132</f>
        <v>0.152</v>
      </c>
      <c r="S132" s="99">
        <v>0</v>
      </c>
      <c r="T132" s="100">
        <f>S132*H132</f>
        <v>0</v>
      </c>
      <c r="AR132" s="101" t="s">
        <v>155</v>
      </c>
      <c r="AT132" s="101" t="s">
        <v>83</v>
      </c>
      <c r="AU132" s="101" t="s">
        <v>9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155</v>
      </c>
      <c r="BM132" s="101" t="s">
        <v>3112</v>
      </c>
    </row>
    <row r="133" spans="2:65" s="18" customFormat="1">
      <c r="B133" s="19"/>
      <c r="D133" s="103" t="s">
        <v>89</v>
      </c>
      <c r="F133" s="104" t="s">
        <v>3113</v>
      </c>
      <c r="I133" s="105"/>
      <c r="L133" s="19"/>
      <c r="M133" s="106"/>
      <c r="T133" s="107"/>
      <c r="AT133" s="11" t="s">
        <v>89</v>
      </c>
      <c r="AU133" s="11" t="s">
        <v>9</v>
      </c>
    </row>
    <row r="134" spans="2:65" s="18" customFormat="1" ht="16.5" customHeight="1">
      <c r="B134" s="19"/>
      <c r="C134" s="90" t="s">
        <v>103</v>
      </c>
      <c r="D134" s="90" t="s">
        <v>83</v>
      </c>
      <c r="E134" s="91" t="s">
        <v>3114</v>
      </c>
      <c r="F134" s="92" t="s">
        <v>3115</v>
      </c>
      <c r="G134" s="93" t="s">
        <v>816</v>
      </c>
      <c r="H134" s="94">
        <v>160</v>
      </c>
      <c r="I134" s="95"/>
      <c r="J134" s="96">
        <f>ROUND(I134*H134,2)</f>
        <v>0</v>
      </c>
      <c r="K134" s="92" t="s">
        <v>453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4.0999999999999999E-4</v>
      </c>
      <c r="R134" s="99">
        <f>Q134*H134</f>
        <v>6.5599999999999992E-2</v>
      </c>
      <c r="S134" s="99">
        <v>0</v>
      </c>
      <c r="T134" s="100">
        <f>S134*H134</f>
        <v>0</v>
      </c>
      <c r="AR134" s="101" t="s">
        <v>155</v>
      </c>
      <c r="AT134" s="101" t="s">
        <v>83</v>
      </c>
      <c r="AU134" s="101" t="s">
        <v>9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155</v>
      </c>
      <c r="BM134" s="101" t="s">
        <v>3116</v>
      </c>
    </row>
    <row r="135" spans="2:65" s="18" customFormat="1">
      <c r="B135" s="19"/>
      <c r="D135" s="103" t="s">
        <v>89</v>
      </c>
      <c r="F135" s="104" t="s">
        <v>3117</v>
      </c>
      <c r="I135" s="105"/>
      <c r="L135" s="19"/>
      <c r="M135" s="106"/>
      <c r="T135" s="107"/>
      <c r="AT135" s="11" t="s">
        <v>89</v>
      </c>
      <c r="AU135" s="11" t="s">
        <v>9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3118</v>
      </c>
      <c r="F136" s="92" t="s">
        <v>3119</v>
      </c>
      <c r="G136" s="93" t="s">
        <v>816</v>
      </c>
      <c r="H136" s="94">
        <v>100</v>
      </c>
      <c r="I136" s="95"/>
      <c r="J136" s="96">
        <f>ROUND(I136*H136,2)</f>
        <v>0</v>
      </c>
      <c r="K136" s="92" t="s">
        <v>453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4.8000000000000001E-4</v>
      </c>
      <c r="R136" s="99">
        <f>Q136*H136</f>
        <v>4.8000000000000001E-2</v>
      </c>
      <c r="S136" s="99">
        <v>0</v>
      </c>
      <c r="T136" s="100">
        <f>S136*H136</f>
        <v>0</v>
      </c>
      <c r="AR136" s="101" t="s">
        <v>155</v>
      </c>
      <c r="AT136" s="101" t="s">
        <v>83</v>
      </c>
      <c r="AU136" s="101" t="s">
        <v>9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155</v>
      </c>
      <c r="BM136" s="101" t="s">
        <v>3120</v>
      </c>
    </row>
    <row r="137" spans="2:65" s="18" customFormat="1">
      <c r="B137" s="19"/>
      <c r="D137" s="103" t="s">
        <v>89</v>
      </c>
      <c r="F137" s="104" t="s">
        <v>3121</v>
      </c>
      <c r="I137" s="105"/>
      <c r="L137" s="19"/>
      <c r="M137" s="106"/>
      <c r="T137" s="107"/>
      <c r="AT137" s="11" t="s">
        <v>89</v>
      </c>
      <c r="AU137" s="11" t="s">
        <v>9</v>
      </c>
    </row>
    <row r="138" spans="2:65" s="18" customFormat="1" ht="16.5" customHeight="1">
      <c r="B138" s="19"/>
      <c r="C138" s="90" t="s">
        <v>112</v>
      </c>
      <c r="D138" s="90" t="s">
        <v>83</v>
      </c>
      <c r="E138" s="91" t="s">
        <v>3122</v>
      </c>
      <c r="F138" s="92" t="s">
        <v>3123</v>
      </c>
      <c r="G138" s="93" t="s">
        <v>816</v>
      </c>
      <c r="H138" s="94">
        <v>20</v>
      </c>
      <c r="I138" s="95"/>
      <c r="J138" s="96">
        <f>ROUND(I138*H138,2)</f>
        <v>0</v>
      </c>
      <c r="K138" s="92" t="s">
        <v>453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7.1000000000000002E-4</v>
      </c>
      <c r="R138" s="99">
        <f>Q138*H138</f>
        <v>1.4200000000000001E-2</v>
      </c>
      <c r="S138" s="99">
        <v>0</v>
      </c>
      <c r="T138" s="100">
        <f>S138*H138</f>
        <v>0</v>
      </c>
      <c r="AR138" s="101" t="s">
        <v>155</v>
      </c>
      <c r="AT138" s="101" t="s">
        <v>83</v>
      </c>
      <c r="AU138" s="101" t="s">
        <v>9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155</v>
      </c>
      <c r="BM138" s="101" t="s">
        <v>3124</v>
      </c>
    </row>
    <row r="139" spans="2:65" s="18" customFormat="1">
      <c r="B139" s="19"/>
      <c r="D139" s="103" t="s">
        <v>89</v>
      </c>
      <c r="F139" s="104" t="s">
        <v>3125</v>
      </c>
      <c r="I139" s="105"/>
      <c r="L139" s="19"/>
      <c r="M139" s="106"/>
      <c r="T139" s="107"/>
      <c r="AT139" s="11" t="s">
        <v>89</v>
      </c>
      <c r="AU139" s="11" t="s">
        <v>9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3126</v>
      </c>
      <c r="F140" s="92" t="s">
        <v>3127</v>
      </c>
      <c r="G140" s="93" t="s">
        <v>816</v>
      </c>
      <c r="H140" s="94">
        <v>580</v>
      </c>
      <c r="I140" s="95"/>
      <c r="J140" s="96">
        <f>ROUND(I140*H140,2)</f>
        <v>0</v>
      </c>
      <c r="K140" s="92" t="s">
        <v>453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2.2361999999999998E-3</v>
      </c>
      <c r="R140" s="99">
        <f>Q140*H140</f>
        <v>1.2969959999999998</v>
      </c>
      <c r="S140" s="99">
        <v>0</v>
      </c>
      <c r="T140" s="100">
        <f>S140*H140</f>
        <v>0</v>
      </c>
      <c r="AR140" s="101" t="s">
        <v>155</v>
      </c>
      <c r="AT140" s="101" t="s">
        <v>83</v>
      </c>
      <c r="AU140" s="101" t="s">
        <v>9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155</v>
      </c>
      <c r="BM140" s="101" t="s">
        <v>3128</v>
      </c>
    </row>
    <row r="141" spans="2:65" s="18" customFormat="1">
      <c r="B141" s="19"/>
      <c r="D141" s="103" t="s">
        <v>89</v>
      </c>
      <c r="F141" s="104" t="s">
        <v>3129</v>
      </c>
      <c r="I141" s="105"/>
      <c r="L141" s="19"/>
      <c r="M141" s="106"/>
      <c r="T141" s="107"/>
      <c r="AT141" s="11" t="s">
        <v>89</v>
      </c>
      <c r="AU141" s="11" t="s">
        <v>9</v>
      </c>
    </row>
    <row r="142" spans="2:65" s="18" customFormat="1" ht="37.9" customHeight="1">
      <c r="B142" s="19"/>
      <c r="C142" s="90" t="s">
        <v>121</v>
      </c>
      <c r="D142" s="90" t="s">
        <v>83</v>
      </c>
      <c r="E142" s="91" t="s">
        <v>3130</v>
      </c>
      <c r="F142" s="92" t="s">
        <v>3131</v>
      </c>
      <c r="G142" s="93" t="s">
        <v>816</v>
      </c>
      <c r="H142" s="94">
        <v>80</v>
      </c>
      <c r="I142" s="95"/>
      <c r="J142" s="96">
        <f>ROUND(I142*H142,2)</f>
        <v>0</v>
      </c>
      <c r="K142" s="92" t="s">
        <v>453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3.1E-4</v>
      </c>
      <c r="R142" s="99">
        <f>Q142*H142</f>
        <v>2.4799999999999999E-2</v>
      </c>
      <c r="S142" s="99">
        <v>0</v>
      </c>
      <c r="T142" s="100">
        <f>S142*H142</f>
        <v>0</v>
      </c>
      <c r="AR142" s="101" t="s">
        <v>155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155</v>
      </c>
      <c r="BM142" s="101" t="s">
        <v>3132</v>
      </c>
    </row>
    <row r="143" spans="2:65" s="18" customFormat="1" ht="29.25">
      <c r="B143" s="19"/>
      <c r="D143" s="103" t="s">
        <v>89</v>
      </c>
      <c r="F143" s="104" t="s">
        <v>3133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21.75" customHeight="1">
      <c r="B144" s="19"/>
      <c r="C144" s="90" t="s">
        <v>125</v>
      </c>
      <c r="D144" s="90" t="s">
        <v>83</v>
      </c>
      <c r="E144" s="91" t="s">
        <v>3134</v>
      </c>
      <c r="F144" s="92" t="s">
        <v>3135</v>
      </c>
      <c r="G144" s="93" t="s">
        <v>816</v>
      </c>
      <c r="H144" s="94">
        <v>5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155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155</v>
      </c>
      <c r="BM144" s="101" t="s">
        <v>3136</v>
      </c>
    </row>
    <row r="145" spans="2:65" s="18" customFormat="1">
      <c r="B145" s="19"/>
      <c r="D145" s="103" t="s">
        <v>89</v>
      </c>
      <c r="F145" s="104" t="s">
        <v>3135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6.5" customHeight="1">
      <c r="B146" s="19"/>
      <c r="C146" s="90" t="s">
        <v>129</v>
      </c>
      <c r="D146" s="90" t="s">
        <v>83</v>
      </c>
      <c r="E146" s="91" t="s">
        <v>3137</v>
      </c>
      <c r="F146" s="92" t="s">
        <v>3138</v>
      </c>
      <c r="G146" s="93" t="s">
        <v>1067</v>
      </c>
      <c r="H146" s="94">
        <v>177</v>
      </c>
      <c r="I146" s="95"/>
      <c r="J146" s="96">
        <f>ROUND(I146*H146,2)</f>
        <v>0</v>
      </c>
      <c r="K146" s="92" t="s">
        <v>453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155</v>
      </c>
      <c r="AT146" s="101" t="s">
        <v>83</v>
      </c>
      <c r="AU146" s="101" t="s">
        <v>9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155</v>
      </c>
      <c r="BM146" s="101" t="s">
        <v>3139</v>
      </c>
    </row>
    <row r="147" spans="2:65" s="18" customFormat="1" ht="19.5">
      <c r="B147" s="19"/>
      <c r="D147" s="103" t="s">
        <v>89</v>
      </c>
      <c r="F147" s="104" t="s">
        <v>3140</v>
      </c>
      <c r="I147" s="105"/>
      <c r="L147" s="19"/>
      <c r="M147" s="106"/>
      <c r="T147" s="107"/>
      <c r="AT147" s="11" t="s">
        <v>89</v>
      </c>
      <c r="AU147" s="11" t="s">
        <v>9</v>
      </c>
    </row>
    <row r="148" spans="2:65" s="18" customFormat="1" ht="21.75" customHeight="1">
      <c r="B148" s="19"/>
      <c r="C148" s="90" t="s">
        <v>133</v>
      </c>
      <c r="D148" s="90" t="s">
        <v>83</v>
      </c>
      <c r="E148" s="91" t="s">
        <v>3141</v>
      </c>
      <c r="F148" s="92" t="s">
        <v>3142</v>
      </c>
      <c r="G148" s="93" t="s">
        <v>1067</v>
      </c>
      <c r="H148" s="94">
        <v>37</v>
      </c>
      <c r="I148" s="95"/>
      <c r="J148" s="96">
        <f>ROUND(I148*H148,2)</f>
        <v>0</v>
      </c>
      <c r="K148" s="92" t="s">
        <v>453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155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155</v>
      </c>
      <c r="BM148" s="101" t="s">
        <v>3143</v>
      </c>
    </row>
    <row r="149" spans="2:65" s="18" customFormat="1" ht="19.5">
      <c r="B149" s="19"/>
      <c r="D149" s="103" t="s">
        <v>89</v>
      </c>
      <c r="F149" s="104" t="s">
        <v>3144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18" customFormat="1" ht="24.2" customHeight="1">
      <c r="B150" s="19"/>
      <c r="C150" s="90" t="s">
        <v>137</v>
      </c>
      <c r="D150" s="90" t="s">
        <v>83</v>
      </c>
      <c r="E150" s="91" t="s">
        <v>3145</v>
      </c>
      <c r="F150" s="92" t="s">
        <v>3146</v>
      </c>
      <c r="G150" s="93" t="s">
        <v>1067</v>
      </c>
      <c r="H150" s="94">
        <v>11</v>
      </c>
      <c r="I150" s="95"/>
      <c r="J150" s="96">
        <f>ROUND(I150*H150,2)</f>
        <v>0</v>
      </c>
      <c r="K150" s="92" t="s">
        <v>453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5.1000000000000004E-4</v>
      </c>
      <c r="R150" s="99">
        <f>Q150*H150</f>
        <v>5.6100000000000004E-3</v>
      </c>
      <c r="S150" s="99">
        <v>0</v>
      </c>
      <c r="T150" s="100">
        <f>S150*H150</f>
        <v>0</v>
      </c>
      <c r="AR150" s="101" t="s">
        <v>155</v>
      </c>
      <c r="AT150" s="101" t="s">
        <v>83</v>
      </c>
      <c r="AU150" s="101" t="s">
        <v>9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155</v>
      </c>
      <c r="BM150" s="101" t="s">
        <v>3147</v>
      </c>
    </row>
    <row r="151" spans="2:65" s="18" customFormat="1">
      <c r="B151" s="19"/>
      <c r="D151" s="103" t="s">
        <v>89</v>
      </c>
      <c r="F151" s="104" t="s">
        <v>3148</v>
      </c>
      <c r="I151" s="105"/>
      <c r="L151" s="19"/>
      <c r="M151" s="106"/>
      <c r="T151" s="107"/>
      <c r="AT151" s="11" t="s">
        <v>89</v>
      </c>
      <c r="AU151" s="11" t="s">
        <v>9</v>
      </c>
    </row>
    <row r="152" spans="2:65" s="18" customFormat="1" ht="21.75" customHeight="1">
      <c r="B152" s="19"/>
      <c r="C152" s="90" t="s">
        <v>141</v>
      </c>
      <c r="D152" s="90" t="s">
        <v>83</v>
      </c>
      <c r="E152" s="91" t="s">
        <v>3149</v>
      </c>
      <c r="F152" s="92" t="s">
        <v>3150</v>
      </c>
      <c r="G152" s="93" t="s">
        <v>1067</v>
      </c>
      <c r="H152" s="94">
        <v>2</v>
      </c>
      <c r="I152" s="95"/>
      <c r="J152" s="96">
        <f>ROUND(I152*H152,2)</f>
        <v>0</v>
      </c>
      <c r="K152" s="92" t="s">
        <v>453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1.8000000000000001E-4</v>
      </c>
      <c r="R152" s="99">
        <f>Q152*H152</f>
        <v>3.6000000000000002E-4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3151</v>
      </c>
    </row>
    <row r="153" spans="2:65" s="18" customFormat="1">
      <c r="B153" s="19"/>
      <c r="D153" s="103" t="s">
        <v>89</v>
      </c>
      <c r="F153" s="104" t="s">
        <v>3152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18" customFormat="1" ht="16.5" customHeight="1">
      <c r="B154" s="19"/>
      <c r="C154" s="90" t="s">
        <v>147</v>
      </c>
      <c r="D154" s="90" t="s">
        <v>83</v>
      </c>
      <c r="E154" s="91" t="s">
        <v>3153</v>
      </c>
      <c r="F154" s="92" t="s">
        <v>3154</v>
      </c>
      <c r="G154" s="93" t="s">
        <v>1067</v>
      </c>
      <c r="H154" s="94">
        <v>30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155</v>
      </c>
      <c r="AT154" s="101" t="s">
        <v>83</v>
      </c>
      <c r="AU154" s="101" t="s">
        <v>9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155</v>
      </c>
      <c r="BM154" s="101" t="s">
        <v>3155</v>
      </c>
    </row>
    <row r="155" spans="2:65" s="18" customFormat="1">
      <c r="B155" s="19"/>
      <c r="D155" s="103" t="s">
        <v>89</v>
      </c>
      <c r="F155" s="104" t="s">
        <v>3154</v>
      </c>
      <c r="I155" s="105"/>
      <c r="L155" s="19"/>
      <c r="M155" s="106"/>
      <c r="T155" s="107"/>
      <c r="AT155" s="11" t="s">
        <v>89</v>
      </c>
      <c r="AU155" s="11" t="s">
        <v>9</v>
      </c>
    </row>
    <row r="156" spans="2:65" s="77" customFormat="1" ht="22.9" customHeight="1">
      <c r="B156" s="78"/>
      <c r="D156" s="79" t="s">
        <v>74</v>
      </c>
      <c r="E156" s="88" t="s">
        <v>3156</v>
      </c>
      <c r="F156" s="88" t="s">
        <v>3157</v>
      </c>
      <c r="I156" s="81"/>
      <c r="J156" s="89">
        <f>BK156</f>
        <v>0</v>
      </c>
      <c r="L156" s="78"/>
      <c r="M156" s="83"/>
      <c r="P156" s="84">
        <f>SUM(P157:P203)</f>
        <v>0</v>
      </c>
      <c r="R156" s="84">
        <f>SUM(R157:R203)</f>
        <v>3.6292</v>
      </c>
      <c r="T156" s="85">
        <f>SUM(T157:T203)</f>
        <v>0</v>
      </c>
      <c r="AR156" s="79" t="s">
        <v>9</v>
      </c>
      <c r="AT156" s="86" t="s">
        <v>74</v>
      </c>
      <c r="AU156" s="86" t="s">
        <v>82</v>
      </c>
      <c r="AY156" s="79" t="s">
        <v>79</v>
      </c>
      <c r="BK156" s="87">
        <f>SUM(BK157:BK203)</f>
        <v>0</v>
      </c>
    </row>
    <row r="157" spans="2:65" s="18" customFormat="1" ht="24.2" customHeight="1">
      <c r="B157" s="19"/>
      <c r="C157" s="90" t="s">
        <v>151</v>
      </c>
      <c r="D157" s="90" t="s">
        <v>83</v>
      </c>
      <c r="E157" s="91" t="s">
        <v>3158</v>
      </c>
      <c r="F157" s="92" t="s">
        <v>3159</v>
      </c>
      <c r="G157" s="93" t="s">
        <v>816</v>
      </c>
      <c r="H157" s="94">
        <v>325</v>
      </c>
      <c r="I157" s="95"/>
      <c r="J157" s="96">
        <f>ROUND(I157*H157,2)</f>
        <v>0</v>
      </c>
      <c r="K157" s="92" t="s">
        <v>453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8.4000000000000003E-4</v>
      </c>
      <c r="R157" s="99">
        <f>Q157*H157</f>
        <v>0.27300000000000002</v>
      </c>
      <c r="S157" s="99">
        <v>0</v>
      </c>
      <c r="T157" s="100">
        <f>S157*H157</f>
        <v>0</v>
      </c>
      <c r="AR157" s="101" t="s">
        <v>155</v>
      </c>
      <c r="AT157" s="101" t="s">
        <v>83</v>
      </c>
      <c r="AU157" s="101" t="s">
        <v>9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155</v>
      </c>
      <c r="BM157" s="101" t="s">
        <v>3160</v>
      </c>
    </row>
    <row r="158" spans="2:65" s="18" customFormat="1" ht="19.5">
      <c r="B158" s="19"/>
      <c r="D158" s="103" t="s">
        <v>89</v>
      </c>
      <c r="F158" s="104" t="s">
        <v>3161</v>
      </c>
      <c r="I158" s="105"/>
      <c r="L158" s="19"/>
      <c r="M158" s="106"/>
      <c r="T158" s="107"/>
      <c r="AT158" s="11" t="s">
        <v>89</v>
      </c>
      <c r="AU158" s="11" t="s">
        <v>9</v>
      </c>
    </row>
    <row r="159" spans="2:65" s="18" customFormat="1" ht="24.2" customHeight="1">
      <c r="B159" s="19"/>
      <c r="C159" s="90" t="s">
        <v>155</v>
      </c>
      <c r="D159" s="90" t="s">
        <v>83</v>
      </c>
      <c r="E159" s="91" t="s">
        <v>3162</v>
      </c>
      <c r="F159" s="92" t="s">
        <v>3163</v>
      </c>
      <c r="G159" s="93" t="s">
        <v>816</v>
      </c>
      <c r="H159" s="94">
        <v>150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1.16E-3</v>
      </c>
      <c r="R159" s="99">
        <f>Q159*H159</f>
        <v>0.17399999999999999</v>
      </c>
      <c r="S159" s="99">
        <v>0</v>
      </c>
      <c r="T159" s="100">
        <f>S159*H159</f>
        <v>0</v>
      </c>
      <c r="AR159" s="101" t="s">
        <v>155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3164</v>
      </c>
    </row>
    <row r="160" spans="2:65" s="18" customFormat="1" ht="19.5">
      <c r="B160" s="19"/>
      <c r="D160" s="103" t="s">
        <v>89</v>
      </c>
      <c r="F160" s="104" t="s">
        <v>3165</v>
      </c>
      <c r="I160" s="105"/>
      <c r="L160" s="19"/>
      <c r="M160" s="106"/>
      <c r="T160" s="107"/>
      <c r="AT160" s="11" t="s">
        <v>89</v>
      </c>
      <c r="AU160" s="11" t="s">
        <v>9</v>
      </c>
    </row>
    <row r="161" spans="2:65" s="18" customFormat="1" ht="24.2" customHeight="1">
      <c r="B161" s="19"/>
      <c r="C161" s="90" t="s">
        <v>159</v>
      </c>
      <c r="D161" s="90" t="s">
        <v>83</v>
      </c>
      <c r="E161" s="91" t="s">
        <v>3166</v>
      </c>
      <c r="F161" s="92" t="s">
        <v>3167</v>
      </c>
      <c r="G161" s="93" t="s">
        <v>816</v>
      </c>
      <c r="H161" s="94">
        <v>100</v>
      </c>
      <c r="I161" s="95"/>
      <c r="J161" s="96">
        <f>ROUND(I161*H161,2)</f>
        <v>0</v>
      </c>
      <c r="K161" s="92" t="s">
        <v>453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1.4400000000000001E-3</v>
      </c>
      <c r="R161" s="99">
        <f>Q161*H161</f>
        <v>0.14400000000000002</v>
      </c>
      <c r="S161" s="99">
        <v>0</v>
      </c>
      <c r="T161" s="100">
        <f>S161*H161</f>
        <v>0</v>
      </c>
      <c r="AR161" s="101" t="s">
        <v>155</v>
      </c>
      <c r="AT161" s="101" t="s">
        <v>83</v>
      </c>
      <c r="AU161" s="101" t="s">
        <v>9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155</v>
      </c>
      <c r="BM161" s="101" t="s">
        <v>3168</v>
      </c>
    </row>
    <row r="162" spans="2:65" s="18" customFormat="1" ht="19.5">
      <c r="B162" s="19"/>
      <c r="D162" s="103" t="s">
        <v>89</v>
      </c>
      <c r="F162" s="104" t="s">
        <v>3169</v>
      </c>
      <c r="I162" s="105"/>
      <c r="L162" s="19"/>
      <c r="M162" s="106"/>
      <c r="T162" s="107"/>
      <c r="AT162" s="11" t="s">
        <v>89</v>
      </c>
      <c r="AU162" s="11" t="s">
        <v>9</v>
      </c>
    </row>
    <row r="163" spans="2:65" s="18" customFormat="1" ht="24.2" customHeight="1">
      <c r="B163" s="19"/>
      <c r="C163" s="90" t="s">
        <v>163</v>
      </c>
      <c r="D163" s="90" t="s">
        <v>83</v>
      </c>
      <c r="E163" s="91" t="s">
        <v>3170</v>
      </c>
      <c r="F163" s="92" t="s">
        <v>3171</v>
      </c>
      <c r="G163" s="93" t="s">
        <v>816</v>
      </c>
      <c r="H163" s="94">
        <v>150</v>
      </c>
      <c r="I163" s="95"/>
      <c r="J163" s="96">
        <f>ROUND(I163*H163,2)</f>
        <v>0</v>
      </c>
      <c r="K163" s="92" t="s">
        <v>453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2.81E-3</v>
      </c>
      <c r="R163" s="99">
        <f>Q163*H163</f>
        <v>0.42149999999999999</v>
      </c>
      <c r="S163" s="99">
        <v>0</v>
      </c>
      <c r="T163" s="100">
        <f>S163*H163</f>
        <v>0</v>
      </c>
      <c r="AR163" s="101" t="s">
        <v>155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155</v>
      </c>
      <c r="BM163" s="101" t="s">
        <v>3172</v>
      </c>
    </row>
    <row r="164" spans="2:65" s="18" customFormat="1" ht="19.5">
      <c r="B164" s="19"/>
      <c r="D164" s="103" t="s">
        <v>89</v>
      </c>
      <c r="F164" s="104" t="s">
        <v>3173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18" customFormat="1" ht="24.2" customHeight="1">
      <c r="B165" s="19"/>
      <c r="C165" s="90" t="s">
        <v>167</v>
      </c>
      <c r="D165" s="90" t="s">
        <v>83</v>
      </c>
      <c r="E165" s="91" t="s">
        <v>3174</v>
      </c>
      <c r="F165" s="92" t="s">
        <v>3175</v>
      </c>
      <c r="G165" s="93" t="s">
        <v>816</v>
      </c>
      <c r="H165" s="94">
        <v>65</v>
      </c>
      <c r="I165" s="95"/>
      <c r="J165" s="96">
        <f>ROUND(I165*H165,2)</f>
        <v>0</v>
      </c>
      <c r="K165" s="92" t="s">
        <v>453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3.62E-3</v>
      </c>
      <c r="R165" s="99">
        <f>Q165*H165</f>
        <v>0.23530000000000001</v>
      </c>
      <c r="S165" s="99">
        <v>0</v>
      </c>
      <c r="T165" s="100">
        <f>S165*H165</f>
        <v>0</v>
      </c>
      <c r="AR165" s="101" t="s">
        <v>155</v>
      </c>
      <c r="AT165" s="101" t="s">
        <v>83</v>
      </c>
      <c r="AU165" s="101" t="s">
        <v>9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155</v>
      </c>
      <c r="BM165" s="101" t="s">
        <v>3176</v>
      </c>
    </row>
    <row r="166" spans="2:65" s="18" customFormat="1" ht="19.5">
      <c r="B166" s="19"/>
      <c r="D166" s="103" t="s">
        <v>89</v>
      </c>
      <c r="F166" s="104" t="s">
        <v>3177</v>
      </c>
      <c r="I166" s="105"/>
      <c r="L166" s="19"/>
      <c r="M166" s="106"/>
      <c r="T166" s="107"/>
      <c r="AT166" s="11" t="s">
        <v>89</v>
      </c>
      <c r="AU166" s="11" t="s">
        <v>9</v>
      </c>
    </row>
    <row r="167" spans="2:65" s="18" customFormat="1" ht="24.2" customHeight="1">
      <c r="B167" s="19"/>
      <c r="C167" s="90" t="s">
        <v>178</v>
      </c>
      <c r="D167" s="90" t="s">
        <v>83</v>
      </c>
      <c r="E167" s="91" t="s">
        <v>3178</v>
      </c>
      <c r="F167" s="92" t="s">
        <v>3179</v>
      </c>
      <c r="G167" s="93" t="s">
        <v>816</v>
      </c>
      <c r="H167" s="94">
        <v>25</v>
      </c>
      <c r="I167" s="95"/>
      <c r="J167" s="96">
        <f>ROUND(I167*H167,2)</f>
        <v>0</v>
      </c>
      <c r="K167" s="92" t="s">
        <v>453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6.1000000000000004E-3</v>
      </c>
      <c r="R167" s="99">
        <f>Q167*H167</f>
        <v>0.1525</v>
      </c>
      <c r="S167" s="99">
        <v>0</v>
      </c>
      <c r="T167" s="100">
        <f>S167*H167</f>
        <v>0</v>
      </c>
      <c r="AR167" s="101" t="s">
        <v>155</v>
      </c>
      <c r="AT167" s="101" t="s">
        <v>83</v>
      </c>
      <c r="AU167" s="101" t="s">
        <v>9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155</v>
      </c>
      <c r="BM167" s="101" t="s">
        <v>3180</v>
      </c>
    </row>
    <row r="168" spans="2:65" s="18" customFormat="1" ht="19.5">
      <c r="B168" s="19"/>
      <c r="D168" s="103" t="s">
        <v>89</v>
      </c>
      <c r="F168" s="104" t="s">
        <v>3181</v>
      </c>
      <c r="I168" s="105"/>
      <c r="L168" s="19"/>
      <c r="M168" s="106"/>
      <c r="T168" s="107"/>
      <c r="AT168" s="11" t="s">
        <v>89</v>
      </c>
      <c r="AU168" s="11" t="s">
        <v>9</v>
      </c>
    </row>
    <row r="169" spans="2:65" s="18" customFormat="1" ht="24.2" customHeight="1">
      <c r="B169" s="19"/>
      <c r="C169" s="90" t="s">
        <v>171</v>
      </c>
      <c r="D169" s="90" t="s">
        <v>83</v>
      </c>
      <c r="E169" s="91" t="s">
        <v>3182</v>
      </c>
      <c r="F169" s="92" t="s">
        <v>3183</v>
      </c>
      <c r="G169" s="93" t="s">
        <v>816</v>
      </c>
      <c r="H169" s="94">
        <v>375</v>
      </c>
      <c r="I169" s="95"/>
      <c r="J169" s="96">
        <f>ROUND(I169*H169,2)</f>
        <v>0</v>
      </c>
      <c r="K169" s="92" t="s">
        <v>453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9.7999999999999997E-4</v>
      </c>
      <c r="R169" s="99">
        <f>Q169*H169</f>
        <v>0.36749999999999999</v>
      </c>
      <c r="S169" s="99">
        <v>0</v>
      </c>
      <c r="T169" s="100">
        <f>S169*H169</f>
        <v>0</v>
      </c>
      <c r="AR169" s="101" t="s">
        <v>155</v>
      </c>
      <c r="AT169" s="101" t="s">
        <v>83</v>
      </c>
      <c r="AU169" s="101" t="s">
        <v>9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155</v>
      </c>
      <c r="BM169" s="101" t="s">
        <v>3184</v>
      </c>
    </row>
    <row r="170" spans="2:65" s="18" customFormat="1" ht="19.5">
      <c r="B170" s="19"/>
      <c r="D170" s="103" t="s">
        <v>89</v>
      </c>
      <c r="F170" s="104" t="s">
        <v>3185</v>
      </c>
      <c r="I170" s="105"/>
      <c r="L170" s="19"/>
      <c r="M170" s="106"/>
      <c r="T170" s="107"/>
      <c r="AT170" s="11" t="s">
        <v>89</v>
      </c>
      <c r="AU170" s="11" t="s">
        <v>9</v>
      </c>
    </row>
    <row r="171" spans="2:65" s="18" customFormat="1" ht="24.2" customHeight="1">
      <c r="B171" s="19"/>
      <c r="C171" s="90" t="s">
        <v>581</v>
      </c>
      <c r="D171" s="90" t="s">
        <v>83</v>
      </c>
      <c r="E171" s="91" t="s">
        <v>3186</v>
      </c>
      <c r="F171" s="92" t="s">
        <v>3187</v>
      </c>
      <c r="G171" s="93" t="s">
        <v>816</v>
      </c>
      <c r="H171" s="94">
        <v>375</v>
      </c>
      <c r="I171" s="95"/>
      <c r="J171" s="96">
        <f>ROUND(I171*H171,2)</f>
        <v>0</v>
      </c>
      <c r="K171" s="92" t="s">
        <v>453</v>
      </c>
      <c r="L171" s="19"/>
      <c r="M171" s="97" t="s">
        <v>17</v>
      </c>
      <c r="N171" s="98" t="s">
        <v>35</v>
      </c>
      <c r="P171" s="99">
        <f>O171*H171</f>
        <v>0</v>
      </c>
      <c r="Q171" s="99">
        <v>1.2600000000000001E-3</v>
      </c>
      <c r="R171" s="99">
        <f>Q171*H171</f>
        <v>0.47250000000000003</v>
      </c>
      <c r="S171" s="99">
        <v>0</v>
      </c>
      <c r="T171" s="100">
        <f>S171*H171</f>
        <v>0</v>
      </c>
      <c r="AR171" s="101" t="s">
        <v>155</v>
      </c>
      <c r="AT171" s="101" t="s">
        <v>83</v>
      </c>
      <c r="AU171" s="101" t="s">
        <v>9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155</v>
      </c>
      <c r="BM171" s="101" t="s">
        <v>3188</v>
      </c>
    </row>
    <row r="172" spans="2:65" s="18" customFormat="1" ht="19.5">
      <c r="B172" s="19"/>
      <c r="D172" s="103" t="s">
        <v>89</v>
      </c>
      <c r="F172" s="104" t="s">
        <v>3189</v>
      </c>
      <c r="I172" s="105"/>
      <c r="L172" s="19"/>
      <c r="M172" s="106"/>
      <c r="T172" s="107"/>
      <c r="AT172" s="11" t="s">
        <v>89</v>
      </c>
      <c r="AU172" s="11" t="s">
        <v>9</v>
      </c>
    </row>
    <row r="173" spans="2:65" s="18" customFormat="1" ht="24.2" customHeight="1">
      <c r="B173" s="19"/>
      <c r="C173" s="90" t="s">
        <v>587</v>
      </c>
      <c r="D173" s="90" t="s">
        <v>83</v>
      </c>
      <c r="E173" s="91" t="s">
        <v>3190</v>
      </c>
      <c r="F173" s="92" t="s">
        <v>3191</v>
      </c>
      <c r="G173" s="93" t="s">
        <v>816</v>
      </c>
      <c r="H173" s="94">
        <v>100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1.5299999999999999E-3</v>
      </c>
      <c r="R173" s="99">
        <f>Q173*H173</f>
        <v>0.153</v>
      </c>
      <c r="S173" s="99">
        <v>0</v>
      </c>
      <c r="T173" s="100">
        <f>S173*H173</f>
        <v>0</v>
      </c>
      <c r="AR173" s="101" t="s">
        <v>155</v>
      </c>
      <c r="AT173" s="101" t="s">
        <v>83</v>
      </c>
      <c r="AU173" s="101" t="s">
        <v>9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155</v>
      </c>
      <c r="BM173" s="101" t="s">
        <v>3192</v>
      </c>
    </row>
    <row r="174" spans="2:65" s="18" customFormat="1" ht="19.5">
      <c r="B174" s="19"/>
      <c r="D174" s="103" t="s">
        <v>89</v>
      </c>
      <c r="F174" s="104" t="s">
        <v>3193</v>
      </c>
      <c r="I174" s="105"/>
      <c r="L174" s="19"/>
      <c r="M174" s="106"/>
      <c r="T174" s="107"/>
      <c r="AT174" s="11" t="s">
        <v>89</v>
      </c>
      <c r="AU174" s="11" t="s">
        <v>9</v>
      </c>
    </row>
    <row r="175" spans="2:65" s="18" customFormat="1" ht="24.2" customHeight="1">
      <c r="B175" s="19"/>
      <c r="C175" s="90" t="s">
        <v>595</v>
      </c>
      <c r="D175" s="90" t="s">
        <v>83</v>
      </c>
      <c r="E175" s="91" t="s">
        <v>3194</v>
      </c>
      <c r="F175" s="92" t="s">
        <v>3195</v>
      </c>
      <c r="G175" s="93" t="s">
        <v>816</v>
      </c>
      <c r="H175" s="94">
        <v>175</v>
      </c>
      <c r="I175" s="95"/>
      <c r="J175" s="96">
        <f>ROUND(I175*H175,2)</f>
        <v>0</v>
      </c>
      <c r="K175" s="92" t="s">
        <v>453</v>
      </c>
      <c r="L175" s="19"/>
      <c r="M175" s="97" t="s">
        <v>17</v>
      </c>
      <c r="N175" s="98" t="s">
        <v>35</v>
      </c>
      <c r="P175" s="99">
        <f>O175*H175</f>
        <v>0</v>
      </c>
      <c r="Q175" s="99">
        <v>2.8400000000000001E-3</v>
      </c>
      <c r="R175" s="99">
        <f>Q175*H175</f>
        <v>0.497</v>
      </c>
      <c r="S175" s="99">
        <v>0</v>
      </c>
      <c r="T175" s="100">
        <f>S175*H175</f>
        <v>0</v>
      </c>
      <c r="AR175" s="101" t="s">
        <v>155</v>
      </c>
      <c r="AT175" s="101" t="s">
        <v>83</v>
      </c>
      <c r="AU175" s="101" t="s">
        <v>9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155</v>
      </c>
      <c r="BM175" s="101" t="s">
        <v>3196</v>
      </c>
    </row>
    <row r="176" spans="2:65" s="18" customFormat="1" ht="19.5">
      <c r="B176" s="19"/>
      <c r="D176" s="103" t="s">
        <v>89</v>
      </c>
      <c r="F176" s="104" t="s">
        <v>3197</v>
      </c>
      <c r="I176" s="105"/>
      <c r="L176" s="19"/>
      <c r="M176" s="106"/>
      <c r="T176" s="107"/>
      <c r="AT176" s="11" t="s">
        <v>89</v>
      </c>
      <c r="AU176" s="11" t="s">
        <v>9</v>
      </c>
    </row>
    <row r="177" spans="2:65" s="18" customFormat="1" ht="24.2" customHeight="1">
      <c r="B177" s="19"/>
      <c r="C177" s="90" t="s">
        <v>601</v>
      </c>
      <c r="D177" s="90" t="s">
        <v>83</v>
      </c>
      <c r="E177" s="91" t="s">
        <v>3198</v>
      </c>
      <c r="F177" s="92" t="s">
        <v>3199</v>
      </c>
      <c r="G177" s="93" t="s">
        <v>816</v>
      </c>
      <c r="H177" s="94">
        <v>50</v>
      </c>
      <c r="I177" s="95"/>
      <c r="J177" s="96">
        <f>ROUND(I177*H177,2)</f>
        <v>0</v>
      </c>
      <c r="K177" s="92" t="s">
        <v>453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3.7299999999999998E-3</v>
      </c>
      <c r="R177" s="99">
        <f>Q177*H177</f>
        <v>0.1865</v>
      </c>
      <c r="S177" s="99">
        <v>0</v>
      </c>
      <c r="T177" s="100">
        <f>S177*H177</f>
        <v>0</v>
      </c>
      <c r="AR177" s="101" t="s">
        <v>155</v>
      </c>
      <c r="AT177" s="101" t="s">
        <v>83</v>
      </c>
      <c r="AU177" s="101" t="s">
        <v>9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155</v>
      </c>
      <c r="BM177" s="101" t="s">
        <v>3200</v>
      </c>
    </row>
    <row r="178" spans="2:65" s="18" customFormat="1" ht="19.5">
      <c r="B178" s="19"/>
      <c r="D178" s="103" t="s">
        <v>89</v>
      </c>
      <c r="F178" s="104" t="s">
        <v>3201</v>
      </c>
      <c r="I178" s="105"/>
      <c r="L178" s="19"/>
      <c r="M178" s="106"/>
      <c r="T178" s="107"/>
      <c r="AT178" s="11" t="s">
        <v>89</v>
      </c>
      <c r="AU178" s="11" t="s">
        <v>9</v>
      </c>
    </row>
    <row r="179" spans="2:65" s="18" customFormat="1" ht="24.2" customHeight="1">
      <c r="B179" s="19"/>
      <c r="C179" s="90" t="s">
        <v>607</v>
      </c>
      <c r="D179" s="90" t="s">
        <v>83</v>
      </c>
      <c r="E179" s="91" t="s">
        <v>3202</v>
      </c>
      <c r="F179" s="92" t="s">
        <v>3203</v>
      </c>
      <c r="G179" s="93" t="s">
        <v>816</v>
      </c>
      <c r="H179" s="94">
        <v>20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6.0099999999999997E-3</v>
      </c>
      <c r="R179" s="99">
        <f>Q179*H179</f>
        <v>0.1202</v>
      </c>
      <c r="S179" s="99">
        <v>0</v>
      </c>
      <c r="T179" s="100">
        <f>S179*H179</f>
        <v>0</v>
      </c>
      <c r="AR179" s="101" t="s">
        <v>155</v>
      </c>
      <c r="AT179" s="101" t="s">
        <v>83</v>
      </c>
      <c r="AU179" s="101" t="s">
        <v>9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155</v>
      </c>
      <c r="BM179" s="101" t="s">
        <v>3204</v>
      </c>
    </row>
    <row r="180" spans="2:65" s="18" customFormat="1" ht="19.5">
      <c r="B180" s="19"/>
      <c r="D180" s="103" t="s">
        <v>89</v>
      </c>
      <c r="F180" s="104" t="s">
        <v>3205</v>
      </c>
      <c r="I180" s="105"/>
      <c r="L180" s="19"/>
      <c r="M180" s="106"/>
      <c r="T180" s="107"/>
      <c r="AT180" s="11" t="s">
        <v>89</v>
      </c>
      <c r="AU180" s="11" t="s">
        <v>9</v>
      </c>
    </row>
    <row r="181" spans="2:65" s="18" customFormat="1" ht="24.2" customHeight="1">
      <c r="B181" s="19"/>
      <c r="C181" s="90" t="s">
        <v>1178</v>
      </c>
      <c r="D181" s="199" t="s">
        <v>83</v>
      </c>
      <c r="E181" s="91" t="s">
        <v>3206</v>
      </c>
      <c r="F181" s="92" t="s">
        <v>3207</v>
      </c>
      <c r="G181" s="93" t="s">
        <v>816</v>
      </c>
      <c r="H181" s="94">
        <v>20</v>
      </c>
      <c r="I181" s="95"/>
      <c r="J181" s="96">
        <f>ROUND(I181*H181,2)</f>
        <v>0</v>
      </c>
      <c r="K181" s="92" t="s">
        <v>453</v>
      </c>
      <c r="L181" s="19"/>
      <c r="M181" s="97" t="s">
        <v>17</v>
      </c>
      <c r="N181" s="98" t="s">
        <v>35</v>
      </c>
      <c r="P181" s="99">
        <f>O181*H181</f>
        <v>0</v>
      </c>
      <c r="Q181" s="99">
        <v>8.9999999999999998E-4</v>
      </c>
      <c r="R181" s="99">
        <f>Q181*H181</f>
        <v>1.7999999999999999E-2</v>
      </c>
      <c r="S181" s="99">
        <v>0</v>
      </c>
      <c r="T181" s="100">
        <f>S181*H181</f>
        <v>0</v>
      </c>
      <c r="AR181" s="101" t="s">
        <v>155</v>
      </c>
      <c r="AT181" s="101" t="s">
        <v>83</v>
      </c>
      <c r="AU181" s="101" t="s">
        <v>9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155</v>
      </c>
      <c r="BM181" s="101" t="s">
        <v>3208</v>
      </c>
    </row>
    <row r="182" spans="2:65" s="18" customFormat="1" ht="19.5">
      <c r="B182" s="19"/>
      <c r="D182" s="103" t="s">
        <v>89</v>
      </c>
      <c r="F182" s="104" t="s">
        <v>3209</v>
      </c>
      <c r="I182" s="105"/>
      <c r="L182" s="19"/>
      <c r="M182" s="106"/>
      <c r="T182" s="107"/>
      <c r="AT182" s="11" t="s">
        <v>89</v>
      </c>
      <c r="AU182" s="11" t="s">
        <v>9</v>
      </c>
    </row>
    <row r="183" spans="2:65" s="18" customFormat="1" ht="39">
      <c r="B183" s="19"/>
      <c r="D183" s="103" t="s">
        <v>90</v>
      </c>
      <c r="F183" s="108" t="s">
        <v>3210</v>
      </c>
      <c r="I183" s="105"/>
      <c r="L183" s="19"/>
      <c r="M183" s="106"/>
      <c r="T183" s="107"/>
      <c r="AT183" s="11" t="s">
        <v>90</v>
      </c>
      <c r="AU183" s="11" t="s">
        <v>9</v>
      </c>
    </row>
    <row r="184" spans="2:65" s="18" customFormat="1" ht="24.2" customHeight="1">
      <c r="B184" s="19"/>
      <c r="C184" s="90" t="s">
        <v>1183</v>
      </c>
      <c r="D184" s="199" t="s">
        <v>83</v>
      </c>
      <c r="E184" s="91" t="s">
        <v>3211</v>
      </c>
      <c r="F184" s="92" t="s">
        <v>3212</v>
      </c>
      <c r="G184" s="93" t="s">
        <v>816</v>
      </c>
      <c r="H184" s="94">
        <v>45</v>
      </c>
      <c r="I184" s="95"/>
      <c r="J184" s="96">
        <f>ROUND(I184*H184,2)</f>
        <v>0</v>
      </c>
      <c r="K184" s="92" t="s">
        <v>453</v>
      </c>
      <c r="L184" s="19"/>
      <c r="M184" s="97" t="s">
        <v>17</v>
      </c>
      <c r="N184" s="98" t="s">
        <v>35</v>
      </c>
      <c r="P184" s="99">
        <f>O184*H184</f>
        <v>0</v>
      </c>
      <c r="Q184" s="99">
        <v>2.2499999999999998E-3</v>
      </c>
      <c r="R184" s="99">
        <f>Q184*H184</f>
        <v>0.10124999999999999</v>
      </c>
      <c r="S184" s="99">
        <v>0</v>
      </c>
      <c r="T184" s="100">
        <f>S184*H184</f>
        <v>0</v>
      </c>
      <c r="AR184" s="101" t="s">
        <v>155</v>
      </c>
      <c r="AT184" s="101" t="s">
        <v>83</v>
      </c>
      <c r="AU184" s="101" t="s">
        <v>9</v>
      </c>
      <c r="AY184" s="11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1" t="s">
        <v>82</v>
      </c>
      <c r="BK184" s="102">
        <f>ROUND(I184*H184,2)</f>
        <v>0</v>
      </c>
      <c r="BL184" s="11" t="s">
        <v>155</v>
      </c>
      <c r="BM184" s="101" t="s">
        <v>3213</v>
      </c>
    </row>
    <row r="185" spans="2:65" s="18" customFormat="1" ht="19.5">
      <c r="B185" s="19"/>
      <c r="D185" s="103" t="s">
        <v>89</v>
      </c>
      <c r="F185" s="104" t="s">
        <v>3214</v>
      </c>
      <c r="I185" s="105"/>
      <c r="L185" s="19"/>
      <c r="M185" s="106"/>
      <c r="T185" s="107"/>
      <c r="AT185" s="11" t="s">
        <v>89</v>
      </c>
      <c r="AU185" s="11" t="s">
        <v>9</v>
      </c>
    </row>
    <row r="186" spans="2:65" s="18" customFormat="1" ht="39">
      <c r="B186" s="19"/>
      <c r="D186" s="103" t="s">
        <v>90</v>
      </c>
      <c r="F186" s="108" t="s">
        <v>3210</v>
      </c>
      <c r="I186" s="105"/>
      <c r="L186" s="19"/>
      <c r="M186" s="106"/>
      <c r="T186" s="107"/>
      <c r="AT186" s="11" t="s">
        <v>90</v>
      </c>
      <c r="AU186" s="11" t="s">
        <v>9</v>
      </c>
    </row>
    <row r="187" spans="2:65" s="18" customFormat="1" ht="37.9" customHeight="1">
      <c r="B187" s="19"/>
      <c r="C187" s="90" t="s">
        <v>619</v>
      </c>
      <c r="D187" s="90" t="s">
        <v>83</v>
      </c>
      <c r="E187" s="91" t="s">
        <v>3215</v>
      </c>
      <c r="F187" s="92" t="s">
        <v>3216</v>
      </c>
      <c r="G187" s="93" t="s">
        <v>816</v>
      </c>
      <c r="H187" s="94">
        <v>325</v>
      </c>
      <c r="I187" s="95"/>
      <c r="J187" s="96">
        <f>ROUND(I187*H187,2)</f>
        <v>0</v>
      </c>
      <c r="K187" s="92" t="s">
        <v>453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5.0000000000000002E-5</v>
      </c>
      <c r="R187" s="99">
        <f>Q187*H187</f>
        <v>1.6250000000000001E-2</v>
      </c>
      <c r="S187" s="99">
        <v>0</v>
      </c>
      <c r="T187" s="100">
        <f>S187*H187</f>
        <v>0</v>
      </c>
      <c r="AR187" s="101" t="s">
        <v>155</v>
      </c>
      <c r="AT187" s="101" t="s">
        <v>83</v>
      </c>
      <c r="AU187" s="101" t="s">
        <v>9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155</v>
      </c>
      <c r="BM187" s="101" t="s">
        <v>3217</v>
      </c>
    </row>
    <row r="188" spans="2:65" s="18" customFormat="1" ht="29.25">
      <c r="B188" s="19"/>
      <c r="D188" s="103" t="s">
        <v>89</v>
      </c>
      <c r="F188" s="104" t="s">
        <v>3218</v>
      </c>
      <c r="I188" s="105"/>
      <c r="L188" s="19"/>
      <c r="M188" s="106"/>
      <c r="T188" s="107"/>
      <c r="AT188" s="11" t="s">
        <v>89</v>
      </c>
      <c r="AU188" s="11" t="s">
        <v>9</v>
      </c>
    </row>
    <row r="189" spans="2:65" s="18" customFormat="1" ht="37.9" customHeight="1">
      <c r="B189" s="19"/>
      <c r="C189" s="90" t="s">
        <v>627</v>
      </c>
      <c r="D189" s="201" t="s">
        <v>83</v>
      </c>
      <c r="E189" s="91" t="s">
        <v>3219</v>
      </c>
      <c r="F189" s="92" t="s">
        <v>3220</v>
      </c>
      <c r="G189" s="93" t="s">
        <v>816</v>
      </c>
      <c r="H189" s="94">
        <v>420</v>
      </c>
      <c r="I189" s="95"/>
      <c r="J189" s="96">
        <f>ROUND(I189*H189,2)</f>
        <v>0</v>
      </c>
      <c r="K189" s="92" t="s">
        <v>453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6.9999999999999994E-5</v>
      </c>
      <c r="R189" s="99">
        <f>Q189*H189</f>
        <v>2.9399999999999999E-2</v>
      </c>
      <c r="S189" s="99">
        <v>0</v>
      </c>
      <c r="T189" s="100">
        <f>S189*H189</f>
        <v>0</v>
      </c>
      <c r="AR189" s="101" t="s">
        <v>155</v>
      </c>
      <c r="AT189" s="101" t="s">
        <v>83</v>
      </c>
      <c r="AU189" s="101" t="s">
        <v>9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155</v>
      </c>
      <c r="BM189" s="101" t="s">
        <v>3221</v>
      </c>
    </row>
    <row r="190" spans="2:65" s="18" customFormat="1" ht="29.25">
      <c r="B190" s="19"/>
      <c r="D190" s="103" t="s">
        <v>89</v>
      </c>
      <c r="F190" s="104" t="s">
        <v>3222</v>
      </c>
      <c r="I190" s="105"/>
      <c r="L190" s="19"/>
      <c r="M190" s="106"/>
      <c r="T190" s="107"/>
      <c r="AT190" s="11" t="s">
        <v>89</v>
      </c>
      <c r="AU190" s="11" t="s">
        <v>9</v>
      </c>
    </row>
    <row r="191" spans="2:65" s="18" customFormat="1" ht="39">
      <c r="B191" s="19"/>
      <c r="D191" s="103" t="s">
        <v>90</v>
      </c>
      <c r="F191" s="108" t="s">
        <v>3223</v>
      </c>
      <c r="I191" s="105"/>
      <c r="L191" s="19"/>
      <c r="M191" s="106"/>
      <c r="T191" s="107"/>
      <c r="AT191" s="11" t="s">
        <v>90</v>
      </c>
      <c r="AU191" s="11" t="s">
        <v>9</v>
      </c>
    </row>
    <row r="192" spans="2:65" s="18" customFormat="1" ht="37.9" customHeight="1">
      <c r="B192" s="19"/>
      <c r="C192" s="90" t="s">
        <v>635</v>
      </c>
      <c r="D192" s="201" t="s">
        <v>83</v>
      </c>
      <c r="E192" s="91" t="s">
        <v>3224</v>
      </c>
      <c r="F192" s="92" t="s">
        <v>3225</v>
      </c>
      <c r="G192" s="93" t="s">
        <v>816</v>
      </c>
      <c r="H192" s="94">
        <v>285</v>
      </c>
      <c r="I192" s="95"/>
      <c r="J192" s="96">
        <f>ROUND(I192*H192,2)</f>
        <v>0</v>
      </c>
      <c r="K192" s="92" t="s">
        <v>453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8.0000000000000007E-5</v>
      </c>
      <c r="R192" s="99">
        <f>Q192*H192</f>
        <v>2.2800000000000001E-2</v>
      </c>
      <c r="S192" s="99">
        <v>0</v>
      </c>
      <c r="T192" s="100">
        <f>S192*H192</f>
        <v>0</v>
      </c>
      <c r="AR192" s="101" t="s">
        <v>155</v>
      </c>
      <c r="AT192" s="101" t="s">
        <v>83</v>
      </c>
      <c r="AU192" s="101" t="s">
        <v>9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155</v>
      </c>
      <c r="BM192" s="101" t="s">
        <v>3226</v>
      </c>
    </row>
    <row r="193" spans="2:65" s="18" customFormat="1" ht="29.25">
      <c r="B193" s="19"/>
      <c r="D193" s="103" t="s">
        <v>89</v>
      </c>
      <c r="F193" s="104" t="s">
        <v>3227</v>
      </c>
      <c r="I193" s="105"/>
      <c r="L193" s="19"/>
      <c r="M193" s="106"/>
      <c r="T193" s="107"/>
      <c r="AT193" s="11" t="s">
        <v>89</v>
      </c>
      <c r="AU193" s="11" t="s">
        <v>9</v>
      </c>
    </row>
    <row r="194" spans="2:65" s="18" customFormat="1" ht="39">
      <c r="B194" s="19"/>
      <c r="D194" s="103" t="s">
        <v>90</v>
      </c>
      <c r="F194" s="108" t="s">
        <v>3228</v>
      </c>
      <c r="I194" s="105"/>
      <c r="L194" s="19"/>
      <c r="M194" s="106"/>
      <c r="T194" s="107"/>
      <c r="AT194" s="11" t="s">
        <v>90</v>
      </c>
      <c r="AU194" s="11" t="s">
        <v>9</v>
      </c>
    </row>
    <row r="195" spans="2:65" s="18" customFormat="1" ht="37.9" customHeight="1">
      <c r="B195" s="19"/>
      <c r="C195" s="90" t="s">
        <v>642</v>
      </c>
      <c r="D195" s="90" t="s">
        <v>83</v>
      </c>
      <c r="E195" s="91" t="s">
        <v>3229</v>
      </c>
      <c r="F195" s="92" t="s">
        <v>3230</v>
      </c>
      <c r="G195" s="93" t="s">
        <v>816</v>
      </c>
      <c r="H195" s="94">
        <v>375</v>
      </c>
      <c r="I195" s="95"/>
      <c r="J195" s="96">
        <f>ROUND(I195*H195,2)</f>
        <v>0</v>
      </c>
      <c r="K195" s="92" t="s">
        <v>453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2.0000000000000001E-4</v>
      </c>
      <c r="R195" s="99">
        <f>Q195*H195</f>
        <v>7.4999999999999997E-2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3231</v>
      </c>
    </row>
    <row r="196" spans="2:65" s="18" customFormat="1" ht="29.25">
      <c r="B196" s="19"/>
      <c r="D196" s="103" t="s">
        <v>89</v>
      </c>
      <c r="F196" s="104" t="s">
        <v>3232</v>
      </c>
      <c r="I196" s="105"/>
      <c r="L196" s="19"/>
      <c r="M196" s="106"/>
      <c r="T196" s="107"/>
      <c r="AT196" s="11" t="s">
        <v>89</v>
      </c>
      <c r="AU196" s="11" t="s">
        <v>9</v>
      </c>
    </row>
    <row r="197" spans="2:65" s="18" customFormat="1" ht="37.9" customHeight="1">
      <c r="B197" s="19"/>
      <c r="C197" s="90" t="s">
        <v>648</v>
      </c>
      <c r="D197" s="90" t="s">
        <v>83</v>
      </c>
      <c r="E197" s="91" t="s">
        <v>3233</v>
      </c>
      <c r="F197" s="92" t="s">
        <v>3234</v>
      </c>
      <c r="G197" s="93" t="s">
        <v>816</v>
      </c>
      <c r="H197" s="94">
        <v>650</v>
      </c>
      <c r="I197" s="95"/>
      <c r="J197" s="96">
        <f>ROUND(I197*H197,2)</f>
        <v>0</v>
      </c>
      <c r="K197" s="92" t="s">
        <v>453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2.4000000000000001E-4</v>
      </c>
      <c r="R197" s="99">
        <f>Q197*H197</f>
        <v>0.156</v>
      </c>
      <c r="S197" s="99">
        <v>0</v>
      </c>
      <c r="T197" s="100">
        <f>S197*H197</f>
        <v>0</v>
      </c>
      <c r="AR197" s="101" t="s">
        <v>155</v>
      </c>
      <c r="AT197" s="101" t="s">
        <v>83</v>
      </c>
      <c r="AU197" s="101" t="s">
        <v>9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155</v>
      </c>
      <c r="BM197" s="101" t="s">
        <v>3235</v>
      </c>
    </row>
    <row r="198" spans="2:65" s="18" customFormat="1" ht="29.25">
      <c r="B198" s="19"/>
      <c r="D198" s="103" t="s">
        <v>89</v>
      </c>
      <c r="F198" s="104" t="s">
        <v>3236</v>
      </c>
      <c r="I198" s="105"/>
      <c r="L198" s="19"/>
      <c r="M198" s="106"/>
      <c r="T198" s="107"/>
      <c r="AT198" s="11" t="s">
        <v>89</v>
      </c>
      <c r="AU198" s="11" t="s">
        <v>9</v>
      </c>
    </row>
    <row r="199" spans="2:65" s="18" customFormat="1" ht="37.9" customHeight="1">
      <c r="B199" s="19"/>
      <c r="C199" s="90" t="s">
        <v>653</v>
      </c>
      <c r="D199" s="90" t="s">
        <v>83</v>
      </c>
      <c r="E199" s="91" t="s">
        <v>3237</v>
      </c>
      <c r="F199" s="92" t="s">
        <v>3238</v>
      </c>
      <c r="G199" s="93" t="s">
        <v>816</v>
      </c>
      <c r="H199" s="94">
        <v>50</v>
      </c>
      <c r="I199" s="95"/>
      <c r="J199" s="96">
        <f>ROUND(I199*H199,2)</f>
        <v>0</v>
      </c>
      <c r="K199" s="92" t="s">
        <v>453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2.7E-4</v>
      </c>
      <c r="R199" s="99">
        <f>Q199*H199</f>
        <v>1.35E-2</v>
      </c>
      <c r="S199" s="99">
        <v>0</v>
      </c>
      <c r="T199" s="100">
        <f>S199*H199</f>
        <v>0</v>
      </c>
      <c r="AR199" s="101" t="s">
        <v>155</v>
      </c>
      <c r="AT199" s="101" t="s">
        <v>83</v>
      </c>
      <c r="AU199" s="101" t="s">
        <v>9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155</v>
      </c>
      <c r="BM199" s="101" t="s">
        <v>3239</v>
      </c>
    </row>
    <row r="200" spans="2:65" s="18" customFormat="1" ht="29.25">
      <c r="B200" s="19"/>
      <c r="D200" s="103" t="s">
        <v>89</v>
      </c>
      <c r="F200" s="104" t="s">
        <v>3240</v>
      </c>
      <c r="I200" s="105"/>
      <c r="L200" s="19"/>
      <c r="M200" s="106"/>
      <c r="T200" s="107"/>
      <c r="AT200" s="11" t="s">
        <v>89</v>
      </c>
      <c r="AU200" s="11" t="s">
        <v>9</v>
      </c>
    </row>
    <row r="201" spans="2:65" s="18" customFormat="1" ht="24.2" customHeight="1">
      <c r="B201" s="19"/>
      <c r="C201" s="90" t="s">
        <v>1188</v>
      </c>
      <c r="D201" s="199" t="s">
        <v>83</v>
      </c>
      <c r="E201" s="91" t="s">
        <v>3241</v>
      </c>
      <c r="F201" s="92" t="s">
        <v>3242</v>
      </c>
      <c r="G201" s="93" t="s">
        <v>1067</v>
      </c>
      <c r="H201" s="94">
        <v>209</v>
      </c>
      <c r="I201" s="95"/>
      <c r="J201" s="96">
        <f>ROUND(I201*H201,2)</f>
        <v>0</v>
      </c>
      <c r="K201" s="92" t="s">
        <v>453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3243</v>
      </c>
    </row>
    <row r="202" spans="2:65" s="18" customFormat="1" ht="19.5">
      <c r="B202" s="19"/>
      <c r="D202" s="103" t="s">
        <v>89</v>
      </c>
      <c r="F202" s="104" t="s">
        <v>3242</v>
      </c>
      <c r="I202" s="105"/>
      <c r="L202" s="19"/>
      <c r="M202" s="106"/>
      <c r="T202" s="107"/>
      <c r="AT202" s="11" t="s">
        <v>89</v>
      </c>
      <c r="AU202" s="11" t="s">
        <v>9</v>
      </c>
    </row>
    <row r="203" spans="2:65" s="18" customFormat="1" ht="39">
      <c r="B203" s="19"/>
      <c r="D203" s="103" t="s">
        <v>90</v>
      </c>
      <c r="F203" s="108" t="s">
        <v>3210</v>
      </c>
      <c r="I203" s="105"/>
      <c r="L203" s="19"/>
      <c r="M203" s="106"/>
      <c r="T203" s="107"/>
      <c r="AT203" s="11" t="s">
        <v>90</v>
      </c>
      <c r="AU203" s="11" t="s">
        <v>9</v>
      </c>
    </row>
    <row r="204" spans="2:65" s="77" customFormat="1" ht="22.9" customHeight="1">
      <c r="B204" s="78"/>
      <c r="D204" s="79" t="s">
        <v>74</v>
      </c>
      <c r="E204" s="88" t="s">
        <v>3244</v>
      </c>
      <c r="F204" s="88" t="s">
        <v>3245</v>
      </c>
      <c r="I204" s="81"/>
      <c r="J204" s="89">
        <f>BK204</f>
        <v>0</v>
      </c>
      <c r="L204" s="78"/>
      <c r="M204" s="83"/>
      <c r="P204" s="84">
        <f>SUM(P205:P250)</f>
        <v>0</v>
      </c>
      <c r="R204" s="84">
        <f>SUM(R205:R250)</f>
        <v>0.13495000000000001</v>
      </c>
      <c r="T204" s="85">
        <f>SUM(T205:T250)</f>
        <v>0</v>
      </c>
      <c r="AR204" s="79" t="s">
        <v>9</v>
      </c>
      <c r="AT204" s="86" t="s">
        <v>74</v>
      </c>
      <c r="AU204" s="86" t="s">
        <v>82</v>
      </c>
      <c r="AY204" s="79" t="s">
        <v>79</v>
      </c>
      <c r="BK204" s="87">
        <f>SUM(BK205:BK250)</f>
        <v>0</v>
      </c>
    </row>
    <row r="205" spans="2:65" s="18" customFormat="1" ht="24.2" customHeight="1">
      <c r="B205" s="19"/>
      <c r="C205" s="90" t="s">
        <v>659</v>
      </c>
      <c r="D205" s="201" t="s">
        <v>83</v>
      </c>
      <c r="E205" s="91" t="s">
        <v>3246</v>
      </c>
      <c r="F205" s="92" t="s">
        <v>3247</v>
      </c>
      <c r="G205" s="93" t="s">
        <v>1067</v>
      </c>
      <c r="H205" s="94">
        <v>1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1.158E-2</v>
      </c>
      <c r="R205" s="99">
        <f>Q205*H205</f>
        <v>1.158E-2</v>
      </c>
      <c r="S205" s="99">
        <v>0</v>
      </c>
      <c r="T205" s="100">
        <f>S205*H205</f>
        <v>0</v>
      </c>
      <c r="AR205" s="101" t="s">
        <v>155</v>
      </c>
      <c r="AT205" s="101" t="s">
        <v>83</v>
      </c>
      <c r="AU205" s="101" t="s">
        <v>9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155</v>
      </c>
      <c r="BM205" s="101" t="s">
        <v>3248</v>
      </c>
    </row>
    <row r="206" spans="2:65" s="18" customFormat="1" ht="19.5">
      <c r="B206" s="19"/>
      <c r="D206" s="103" t="s">
        <v>89</v>
      </c>
      <c r="F206" s="104" t="s">
        <v>3249</v>
      </c>
      <c r="I206" s="105"/>
      <c r="L206" s="19"/>
      <c r="M206" s="106"/>
      <c r="T206" s="107"/>
      <c r="AT206" s="11" t="s">
        <v>89</v>
      </c>
      <c r="AU206" s="11" t="s">
        <v>9</v>
      </c>
    </row>
    <row r="207" spans="2:65" s="18" customFormat="1" ht="39">
      <c r="B207" s="19"/>
      <c r="D207" s="103" t="s">
        <v>90</v>
      </c>
      <c r="F207" s="108" t="s">
        <v>3250</v>
      </c>
      <c r="I207" s="105"/>
      <c r="L207" s="19"/>
      <c r="M207" s="106"/>
      <c r="T207" s="107"/>
      <c r="AT207" s="11" t="s">
        <v>90</v>
      </c>
      <c r="AU207" s="11" t="s">
        <v>9</v>
      </c>
    </row>
    <row r="208" spans="2:65" s="18" customFormat="1" ht="55.5" customHeight="1">
      <c r="B208" s="19"/>
      <c r="C208" s="90" t="s">
        <v>665</v>
      </c>
      <c r="D208" s="109" t="s">
        <v>83</v>
      </c>
      <c r="E208" s="91" t="s">
        <v>3251</v>
      </c>
      <c r="F208" s="92" t="s">
        <v>3252</v>
      </c>
      <c r="G208" s="93" t="s">
        <v>1067</v>
      </c>
      <c r="H208" s="94">
        <v>0</v>
      </c>
      <c r="I208" s="95"/>
      <c r="J208" s="96">
        <f>ROUND(I208*H208,2)</f>
        <v>0</v>
      </c>
      <c r="K208" s="92" t="s">
        <v>17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155</v>
      </c>
      <c r="AT208" s="101" t="s">
        <v>83</v>
      </c>
      <c r="AU208" s="101" t="s">
        <v>9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155</v>
      </c>
      <c r="BM208" s="101" t="s">
        <v>3253</v>
      </c>
    </row>
    <row r="209" spans="2:65" s="18" customFormat="1" ht="29.25">
      <c r="B209" s="19"/>
      <c r="D209" s="103" t="s">
        <v>89</v>
      </c>
      <c r="F209" s="104" t="s">
        <v>3252</v>
      </c>
      <c r="I209" s="105"/>
      <c r="L209" s="19"/>
      <c r="M209" s="106"/>
      <c r="T209" s="107"/>
      <c r="AT209" s="11" t="s">
        <v>89</v>
      </c>
      <c r="AU209" s="11" t="s">
        <v>9</v>
      </c>
    </row>
    <row r="210" spans="2:65" s="18" customFormat="1" ht="58.5">
      <c r="B210" s="19"/>
      <c r="D210" s="103" t="s">
        <v>90</v>
      </c>
      <c r="F210" s="108" t="s">
        <v>3254</v>
      </c>
      <c r="I210" s="105"/>
      <c r="L210" s="19"/>
      <c r="M210" s="106"/>
      <c r="T210" s="107"/>
      <c r="AT210" s="11" t="s">
        <v>90</v>
      </c>
      <c r="AU210" s="11" t="s">
        <v>9</v>
      </c>
    </row>
    <row r="211" spans="2:65" s="18" customFormat="1" ht="16.5" customHeight="1">
      <c r="B211" s="19"/>
      <c r="C211" s="90" t="s">
        <v>671</v>
      </c>
      <c r="D211" s="109" t="s">
        <v>83</v>
      </c>
      <c r="E211" s="91" t="s">
        <v>3255</v>
      </c>
      <c r="F211" s="92" t="s">
        <v>3256</v>
      </c>
      <c r="G211" s="93" t="s">
        <v>1067</v>
      </c>
      <c r="H211" s="94">
        <v>0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155</v>
      </c>
      <c r="AT211" s="101" t="s">
        <v>83</v>
      </c>
      <c r="AU211" s="101" t="s">
        <v>9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3257</v>
      </c>
    </row>
    <row r="212" spans="2:65" s="18" customFormat="1">
      <c r="B212" s="19"/>
      <c r="D212" s="103" t="s">
        <v>89</v>
      </c>
      <c r="F212" s="104" t="s">
        <v>3258</v>
      </c>
      <c r="I212" s="105"/>
      <c r="L212" s="19"/>
      <c r="M212" s="106"/>
      <c r="T212" s="107"/>
      <c r="AT212" s="11" t="s">
        <v>89</v>
      </c>
      <c r="AU212" s="11" t="s">
        <v>9</v>
      </c>
    </row>
    <row r="213" spans="2:65" s="18" customFormat="1" ht="58.5">
      <c r="B213" s="19"/>
      <c r="D213" s="103" t="s">
        <v>90</v>
      </c>
      <c r="F213" s="108" t="s">
        <v>3259</v>
      </c>
      <c r="I213" s="105"/>
      <c r="L213" s="19"/>
      <c r="M213" s="106"/>
      <c r="T213" s="107"/>
      <c r="AT213" s="11" t="s">
        <v>90</v>
      </c>
      <c r="AU213" s="11" t="s">
        <v>9</v>
      </c>
    </row>
    <row r="214" spans="2:65" s="18" customFormat="1" ht="16.5" customHeight="1">
      <c r="B214" s="19"/>
      <c r="C214" s="90" t="s">
        <v>683</v>
      </c>
      <c r="D214" s="109" t="s">
        <v>83</v>
      </c>
      <c r="E214" s="91" t="s">
        <v>3260</v>
      </c>
      <c r="F214" s="92" t="s">
        <v>3261</v>
      </c>
      <c r="G214" s="93" t="s">
        <v>1067</v>
      </c>
      <c r="H214" s="94">
        <v>0</v>
      </c>
      <c r="I214" s="95"/>
      <c r="J214" s="96">
        <f>ROUND(I214*H214,2)</f>
        <v>0</v>
      </c>
      <c r="K214" s="92" t="s">
        <v>17</v>
      </c>
      <c r="L214" s="19"/>
      <c r="M214" s="97" t="s">
        <v>17</v>
      </c>
      <c r="N214" s="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155</v>
      </c>
      <c r="AT214" s="101" t="s">
        <v>83</v>
      </c>
      <c r="AU214" s="101" t="s">
        <v>9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155</v>
      </c>
      <c r="BM214" s="101" t="s">
        <v>3262</v>
      </c>
    </row>
    <row r="215" spans="2:65" s="18" customFormat="1">
      <c r="B215" s="19"/>
      <c r="D215" s="103" t="s">
        <v>89</v>
      </c>
      <c r="F215" s="104" t="s">
        <v>3261</v>
      </c>
      <c r="I215" s="105"/>
      <c r="L215" s="19"/>
      <c r="M215" s="106"/>
      <c r="T215" s="107"/>
      <c r="AT215" s="11" t="s">
        <v>89</v>
      </c>
      <c r="AU215" s="11" t="s">
        <v>9</v>
      </c>
    </row>
    <row r="216" spans="2:65" s="18" customFormat="1" ht="58.5">
      <c r="B216" s="19"/>
      <c r="D216" s="103" t="s">
        <v>90</v>
      </c>
      <c r="F216" s="108" t="s">
        <v>3254</v>
      </c>
      <c r="I216" s="105"/>
      <c r="L216" s="19"/>
      <c r="M216" s="106"/>
      <c r="T216" s="107"/>
      <c r="AT216" s="11" t="s">
        <v>90</v>
      </c>
      <c r="AU216" s="11" t="s">
        <v>9</v>
      </c>
    </row>
    <row r="217" spans="2:65" s="18" customFormat="1" ht="16.5" customHeight="1">
      <c r="B217" s="19"/>
      <c r="C217" s="90" t="s">
        <v>689</v>
      </c>
      <c r="D217" s="90" t="s">
        <v>83</v>
      </c>
      <c r="E217" s="91" t="s">
        <v>3263</v>
      </c>
      <c r="F217" s="92" t="s">
        <v>3264</v>
      </c>
      <c r="G217" s="93" t="s">
        <v>1067</v>
      </c>
      <c r="H217" s="94">
        <v>1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155</v>
      </c>
      <c r="AT217" s="101" t="s">
        <v>83</v>
      </c>
      <c r="AU217" s="101" t="s">
        <v>9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155</v>
      </c>
      <c r="BM217" s="101" t="s">
        <v>3265</v>
      </c>
    </row>
    <row r="218" spans="2:65" s="18" customFormat="1">
      <c r="B218" s="19"/>
      <c r="D218" s="103" t="s">
        <v>89</v>
      </c>
      <c r="F218" s="104" t="s">
        <v>3264</v>
      </c>
      <c r="I218" s="105"/>
      <c r="L218" s="19"/>
      <c r="M218" s="106"/>
      <c r="T218" s="107"/>
      <c r="AT218" s="11" t="s">
        <v>89</v>
      </c>
      <c r="AU218" s="11" t="s">
        <v>9</v>
      </c>
    </row>
    <row r="219" spans="2:65" s="18" customFormat="1" ht="33" customHeight="1">
      <c r="B219" s="19"/>
      <c r="C219" s="90" t="s">
        <v>696</v>
      </c>
      <c r="D219" s="109" t="s">
        <v>83</v>
      </c>
      <c r="E219" s="91" t="s">
        <v>3266</v>
      </c>
      <c r="F219" s="92" t="s">
        <v>3267</v>
      </c>
      <c r="G219" s="93" t="s">
        <v>1067</v>
      </c>
      <c r="H219" s="94">
        <v>0</v>
      </c>
      <c r="I219" s="95"/>
      <c r="J219" s="96">
        <f>ROUND(I219*H219,2)</f>
        <v>0</v>
      </c>
      <c r="K219" s="92" t="s">
        <v>453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9.2800000000000001E-3</v>
      </c>
      <c r="R219" s="99">
        <f>Q219*H219</f>
        <v>0</v>
      </c>
      <c r="S219" s="99">
        <v>0</v>
      </c>
      <c r="T219" s="100">
        <f>S219*H219</f>
        <v>0</v>
      </c>
      <c r="AR219" s="101" t="s">
        <v>155</v>
      </c>
      <c r="AT219" s="101" t="s">
        <v>83</v>
      </c>
      <c r="AU219" s="101" t="s">
        <v>9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155</v>
      </c>
      <c r="BM219" s="101" t="s">
        <v>3268</v>
      </c>
    </row>
    <row r="220" spans="2:65" s="18" customFormat="1" ht="29.25">
      <c r="B220" s="19"/>
      <c r="D220" s="103" t="s">
        <v>89</v>
      </c>
      <c r="F220" s="104" t="s">
        <v>3269</v>
      </c>
      <c r="I220" s="105"/>
      <c r="L220" s="19"/>
      <c r="M220" s="106"/>
      <c r="T220" s="107"/>
      <c r="AT220" s="11" t="s">
        <v>89</v>
      </c>
      <c r="AU220" s="11" t="s">
        <v>9</v>
      </c>
    </row>
    <row r="221" spans="2:65" s="18" customFormat="1" ht="58.5">
      <c r="B221" s="19"/>
      <c r="D221" s="103" t="s">
        <v>90</v>
      </c>
      <c r="F221" s="108" t="s">
        <v>3254</v>
      </c>
      <c r="I221" s="105"/>
      <c r="L221" s="19"/>
      <c r="M221" s="106"/>
      <c r="T221" s="107"/>
      <c r="AT221" s="11" t="s">
        <v>90</v>
      </c>
      <c r="AU221" s="11" t="s">
        <v>9</v>
      </c>
    </row>
    <row r="222" spans="2:65" s="18" customFormat="1" ht="16.5" customHeight="1">
      <c r="B222" s="19"/>
      <c r="C222" s="90" t="s">
        <v>1193</v>
      </c>
      <c r="D222" s="199" t="s">
        <v>83</v>
      </c>
      <c r="E222" s="91" t="s">
        <v>3270</v>
      </c>
      <c r="F222" s="92" t="s">
        <v>3271</v>
      </c>
      <c r="G222" s="93" t="s">
        <v>2623</v>
      </c>
      <c r="H222" s="94">
        <v>1</v>
      </c>
      <c r="I222" s="95"/>
      <c r="J222" s="96">
        <f>ROUND(I222*H222,2)</f>
        <v>0</v>
      </c>
      <c r="K222" s="92" t="s">
        <v>17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155</v>
      </c>
      <c r="AT222" s="101" t="s">
        <v>83</v>
      </c>
      <c r="AU222" s="101" t="s">
        <v>9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155</v>
      </c>
      <c r="BM222" s="101" t="s">
        <v>3272</v>
      </c>
    </row>
    <row r="223" spans="2:65" s="18" customFormat="1" ht="136.5">
      <c r="B223" s="19"/>
      <c r="D223" s="103" t="s">
        <v>89</v>
      </c>
      <c r="F223" s="104" t="s">
        <v>3273</v>
      </c>
      <c r="I223" s="105"/>
      <c r="L223" s="19"/>
      <c r="M223" s="106"/>
      <c r="T223" s="107"/>
      <c r="AT223" s="11" t="s">
        <v>89</v>
      </c>
      <c r="AU223" s="11" t="s">
        <v>9</v>
      </c>
    </row>
    <row r="224" spans="2:65" s="18" customFormat="1" ht="58.5">
      <c r="B224" s="19"/>
      <c r="D224" s="103" t="s">
        <v>90</v>
      </c>
      <c r="F224" s="108" t="s">
        <v>3254</v>
      </c>
      <c r="I224" s="105"/>
      <c r="L224" s="19"/>
      <c r="M224" s="106"/>
      <c r="T224" s="107"/>
      <c r="AT224" s="11" t="s">
        <v>90</v>
      </c>
      <c r="AU224" s="11" t="s">
        <v>9</v>
      </c>
    </row>
    <row r="225" spans="2:65" s="18" customFormat="1" ht="21.75" customHeight="1">
      <c r="B225" s="19"/>
      <c r="C225" s="90" t="s">
        <v>702</v>
      </c>
      <c r="D225" s="90" t="s">
        <v>83</v>
      </c>
      <c r="E225" s="91" t="s">
        <v>3274</v>
      </c>
      <c r="F225" s="92" t="s">
        <v>3275</v>
      </c>
      <c r="G225" s="93" t="s">
        <v>1067</v>
      </c>
      <c r="H225" s="94">
        <v>1</v>
      </c>
      <c r="I225" s="95"/>
      <c r="J225" s="96">
        <f>ROUND(I225*H225,2)</f>
        <v>0</v>
      </c>
      <c r="K225" s="92" t="s">
        <v>453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7.7999999999999999E-4</v>
      </c>
      <c r="R225" s="99">
        <f>Q225*H225</f>
        <v>7.7999999999999999E-4</v>
      </c>
      <c r="S225" s="99">
        <v>0</v>
      </c>
      <c r="T225" s="100">
        <f>S225*H225</f>
        <v>0</v>
      </c>
      <c r="AR225" s="101" t="s">
        <v>155</v>
      </c>
      <c r="AT225" s="101" t="s">
        <v>83</v>
      </c>
      <c r="AU225" s="101" t="s">
        <v>9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155</v>
      </c>
      <c r="BM225" s="101" t="s">
        <v>3276</v>
      </c>
    </row>
    <row r="226" spans="2:65" s="18" customFormat="1">
      <c r="B226" s="19"/>
      <c r="D226" s="103" t="s">
        <v>89</v>
      </c>
      <c r="F226" s="104" t="s">
        <v>3277</v>
      </c>
      <c r="I226" s="105"/>
      <c r="L226" s="19"/>
      <c r="M226" s="106"/>
      <c r="T226" s="107"/>
      <c r="AT226" s="11" t="s">
        <v>89</v>
      </c>
      <c r="AU226" s="11" t="s">
        <v>9</v>
      </c>
    </row>
    <row r="227" spans="2:65" s="18" customFormat="1" ht="24.2" customHeight="1">
      <c r="B227" s="19"/>
      <c r="C227" s="90" t="s">
        <v>706</v>
      </c>
      <c r="D227" s="90" t="s">
        <v>83</v>
      </c>
      <c r="E227" s="91" t="s">
        <v>3278</v>
      </c>
      <c r="F227" s="92" t="s">
        <v>3279</v>
      </c>
      <c r="G227" s="93" t="s">
        <v>1067</v>
      </c>
      <c r="H227" s="94">
        <v>2</v>
      </c>
      <c r="I227" s="95"/>
      <c r="J227" s="96">
        <f>ROUND(I227*H227,2)</f>
        <v>0</v>
      </c>
      <c r="K227" s="92" t="s">
        <v>453</v>
      </c>
      <c r="L227" s="19"/>
      <c r="M227" s="97" t="s">
        <v>17</v>
      </c>
      <c r="N227" s="98" t="s">
        <v>35</v>
      </c>
      <c r="P227" s="99">
        <f>O227*H227</f>
        <v>0</v>
      </c>
      <c r="Q227" s="99">
        <v>1.82E-3</v>
      </c>
      <c r="R227" s="99">
        <f>Q227*H227</f>
        <v>3.64E-3</v>
      </c>
      <c r="S227" s="99">
        <v>0</v>
      </c>
      <c r="T227" s="100">
        <f>S227*H227</f>
        <v>0</v>
      </c>
      <c r="AR227" s="101" t="s">
        <v>155</v>
      </c>
      <c r="AT227" s="101" t="s">
        <v>83</v>
      </c>
      <c r="AU227" s="101" t="s">
        <v>9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155</v>
      </c>
      <c r="BM227" s="101" t="s">
        <v>3280</v>
      </c>
    </row>
    <row r="228" spans="2:65" s="18" customFormat="1" ht="19.5">
      <c r="B228" s="19"/>
      <c r="D228" s="103" t="s">
        <v>89</v>
      </c>
      <c r="F228" s="104" t="s">
        <v>3281</v>
      </c>
      <c r="I228" s="105"/>
      <c r="L228" s="19"/>
      <c r="M228" s="106"/>
      <c r="T228" s="107"/>
      <c r="AT228" s="11" t="s">
        <v>89</v>
      </c>
      <c r="AU228" s="11" t="s">
        <v>9</v>
      </c>
    </row>
    <row r="229" spans="2:65" s="18" customFormat="1" ht="24.2" customHeight="1">
      <c r="B229" s="19"/>
      <c r="C229" s="90" t="s">
        <v>714</v>
      </c>
      <c r="D229" s="90" t="s">
        <v>83</v>
      </c>
      <c r="E229" s="91" t="s">
        <v>3282</v>
      </c>
      <c r="F229" s="92" t="s">
        <v>3283</v>
      </c>
      <c r="G229" s="93" t="s">
        <v>1067</v>
      </c>
      <c r="H229" s="94">
        <v>14</v>
      </c>
      <c r="I229" s="95"/>
      <c r="J229" s="96">
        <f>ROUND(I229*H229,2)</f>
        <v>0</v>
      </c>
      <c r="K229" s="92" t="s">
        <v>453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1.1999999999999999E-3</v>
      </c>
      <c r="R229" s="99">
        <f>Q229*H229</f>
        <v>1.6799999999999999E-2</v>
      </c>
      <c r="S229" s="99">
        <v>0</v>
      </c>
      <c r="T229" s="100">
        <f>S229*H229</f>
        <v>0</v>
      </c>
      <c r="AR229" s="101" t="s">
        <v>155</v>
      </c>
      <c r="AT229" s="101" t="s">
        <v>83</v>
      </c>
      <c r="AU229" s="101" t="s">
        <v>9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155</v>
      </c>
      <c r="BM229" s="101" t="s">
        <v>3284</v>
      </c>
    </row>
    <row r="230" spans="2:65" s="18" customFormat="1" ht="19.5">
      <c r="B230" s="19"/>
      <c r="D230" s="103" t="s">
        <v>89</v>
      </c>
      <c r="F230" s="104" t="s">
        <v>3285</v>
      </c>
      <c r="I230" s="105"/>
      <c r="L230" s="19"/>
      <c r="M230" s="106"/>
      <c r="T230" s="107"/>
      <c r="AT230" s="11" t="s">
        <v>89</v>
      </c>
      <c r="AU230" s="11" t="s">
        <v>9</v>
      </c>
    </row>
    <row r="231" spans="2:65" s="18" customFormat="1" ht="24.2" customHeight="1">
      <c r="B231" s="19"/>
      <c r="C231" s="90" t="s">
        <v>723</v>
      </c>
      <c r="D231" s="90" t="s">
        <v>83</v>
      </c>
      <c r="E231" s="91" t="s">
        <v>3286</v>
      </c>
      <c r="F231" s="92" t="s">
        <v>3287</v>
      </c>
      <c r="G231" s="93" t="s">
        <v>1067</v>
      </c>
      <c r="H231" s="94">
        <v>2</v>
      </c>
      <c r="I231" s="95"/>
      <c r="J231" s="96">
        <f>ROUND(I231*H231,2)</f>
        <v>0</v>
      </c>
      <c r="K231" s="92" t="s">
        <v>453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5.6999999999999998E-4</v>
      </c>
      <c r="R231" s="99">
        <f>Q231*H231</f>
        <v>1.14E-3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3288</v>
      </c>
    </row>
    <row r="232" spans="2:65" s="18" customFormat="1" ht="19.5">
      <c r="B232" s="19"/>
      <c r="D232" s="103" t="s">
        <v>89</v>
      </c>
      <c r="F232" s="104" t="s">
        <v>3289</v>
      </c>
      <c r="I232" s="105"/>
      <c r="L232" s="19"/>
      <c r="M232" s="106"/>
      <c r="T232" s="107"/>
      <c r="AT232" s="11" t="s">
        <v>89</v>
      </c>
      <c r="AU232" s="11" t="s">
        <v>9</v>
      </c>
    </row>
    <row r="233" spans="2:65" s="18" customFormat="1" ht="24.2" customHeight="1">
      <c r="B233" s="19"/>
      <c r="C233" s="90" t="s">
        <v>732</v>
      </c>
      <c r="D233" s="90" t="s">
        <v>83</v>
      </c>
      <c r="E233" s="91" t="s">
        <v>2550</v>
      </c>
      <c r="F233" s="92" t="s">
        <v>2551</v>
      </c>
      <c r="G233" s="93" t="s">
        <v>1067</v>
      </c>
      <c r="H233" s="94">
        <v>15</v>
      </c>
      <c r="I233" s="95"/>
      <c r="J233" s="96">
        <f>ROUND(I233*H233,2)</f>
        <v>0</v>
      </c>
      <c r="K233" s="92" t="s">
        <v>453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4.0000000000000002E-4</v>
      </c>
      <c r="R233" s="99">
        <f>Q233*H233</f>
        <v>6.0000000000000001E-3</v>
      </c>
      <c r="S233" s="99">
        <v>0</v>
      </c>
      <c r="T233" s="100">
        <f>S233*H233</f>
        <v>0</v>
      </c>
      <c r="AR233" s="101" t="s">
        <v>155</v>
      </c>
      <c r="AT233" s="101" t="s">
        <v>83</v>
      </c>
      <c r="AU233" s="101" t="s">
        <v>9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3290</v>
      </c>
    </row>
    <row r="234" spans="2:65" s="18" customFormat="1" ht="19.5">
      <c r="B234" s="19"/>
      <c r="D234" s="103" t="s">
        <v>89</v>
      </c>
      <c r="F234" s="104" t="s">
        <v>2553</v>
      </c>
      <c r="I234" s="105"/>
      <c r="L234" s="19"/>
      <c r="M234" s="106"/>
      <c r="T234" s="107"/>
      <c r="AT234" s="11" t="s">
        <v>89</v>
      </c>
      <c r="AU234" s="11" t="s">
        <v>9</v>
      </c>
    </row>
    <row r="235" spans="2:65" s="18" customFormat="1" ht="24.2" customHeight="1">
      <c r="B235" s="19"/>
      <c r="C235" s="90" t="s">
        <v>741</v>
      </c>
      <c r="D235" s="90" t="s">
        <v>83</v>
      </c>
      <c r="E235" s="91" t="s">
        <v>3291</v>
      </c>
      <c r="F235" s="92" t="s">
        <v>3292</v>
      </c>
      <c r="G235" s="93" t="s">
        <v>1067</v>
      </c>
      <c r="H235" s="94">
        <v>5</v>
      </c>
      <c r="I235" s="95"/>
      <c r="J235" s="96">
        <f>ROUND(I235*H235,2)</f>
        <v>0</v>
      </c>
      <c r="K235" s="92" t="s">
        <v>453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2.7E-4</v>
      </c>
      <c r="R235" s="99">
        <f>Q235*H235</f>
        <v>1.3500000000000001E-3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3293</v>
      </c>
    </row>
    <row r="236" spans="2:65" s="18" customFormat="1" ht="19.5">
      <c r="B236" s="19"/>
      <c r="D236" s="103" t="s">
        <v>89</v>
      </c>
      <c r="F236" s="104" t="s">
        <v>3294</v>
      </c>
      <c r="I236" s="105"/>
      <c r="L236" s="19"/>
      <c r="M236" s="106"/>
      <c r="T236" s="107"/>
      <c r="AT236" s="11" t="s">
        <v>89</v>
      </c>
      <c r="AU236" s="11" t="s">
        <v>9</v>
      </c>
    </row>
    <row r="237" spans="2:65" s="18" customFormat="1" ht="21.75" customHeight="1">
      <c r="B237" s="19"/>
      <c r="C237" s="90" t="s">
        <v>751</v>
      </c>
      <c r="D237" s="90" t="s">
        <v>83</v>
      </c>
      <c r="E237" s="91" t="s">
        <v>3295</v>
      </c>
      <c r="F237" s="92" t="s">
        <v>3296</v>
      </c>
      <c r="G237" s="93" t="s">
        <v>1067</v>
      </c>
      <c r="H237" s="94">
        <v>58</v>
      </c>
      <c r="I237" s="95"/>
      <c r="J237" s="96">
        <f>ROUND(I237*H237,2)</f>
        <v>0</v>
      </c>
      <c r="K237" s="92" t="s">
        <v>453</v>
      </c>
      <c r="L237" s="19"/>
      <c r="M237" s="97" t="s">
        <v>17</v>
      </c>
      <c r="N237" s="98" t="s">
        <v>35</v>
      </c>
      <c r="P237" s="99">
        <f>O237*H237</f>
        <v>0</v>
      </c>
      <c r="Q237" s="99">
        <v>3.4000000000000002E-4</v>
      </c>
      <c r="R237" s="99">
        <f>Q237*H237</f>
        <v>1.9720000000000001E-2</v>
      </c>
      <c r="S237" s="99">
        <v>0</v>
      </c>
      <c r="T237" s="100">
        <f>S237*H237</f>
        <v>0</v>
      </c>
      <c r="AR237" s="101" t="s">
        <v>155</v>
      </c>
      <c r="AT237" s="101" t="s">
        <v>83</v>
      </c>
      <c r="AU237" s="101" t="s">
        <v>9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155</v>
      </c>
      <c r="BM237" s="101" t="s">
        <v>3297</v>
      </c>
    </row>
    <row r="238" spans="2:65" s="18" customFormat="1" ht="19.5">
      <c r="B238" s="19"/>
      <c r="D238" s="103" t="s">
        <v>89</v>
      </c>
      <c r="F238" s="104" t="s">
        <v>3298</v>
      </c>
      <c r="I238" s="105"/>
      <c r="L238" s="19"/>
      <c r="M238" s="106"/>
      <c r="T238" s="107"/>
      <c r="AT238" s="11" t="s">
        <v>89</v>
      </c>
      <c r="AU238" s="11" t="s">
        <v>9</v>
      </c>
    </row>
    <row r="239" spans="2:65" s="18" customFormat="1" ht="21.75" customHeight="1">
      <c r="B239" s="19"/>
      <c r="C239" s="90" t="s">
        <v>756</v>
      </c>
      <c r="D239" s="90" t="s">
        <v>83</v>
      </c>
      <c r="E239" s="91" t="s">
        <v>2576</v>
      </c>
      <c r="F239" s="92" t="s">
        <v>2577</v>
      </c>
      <c r="G239" s="93" t="s">
        <v>1067</v>
      </c>
      <c r="H239" s="94">
        <v>76</v>
      </c>
      <c r="I239" s="95"/>
      <c r="J239" s="96">
        <f>ROUND(I239*H239,2)</f>
        <v>0</v>
      </c>
      <c r="K239" s="92" t="s">
        <v>453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2.1000000000000001E-4</v>
      </c>
      <c r="R239" s="99">
        <f>Q239*H239</f>
        <v>1.5960000000000002E-2</v>
      </c>
      <c r="S239" s="99">
        <v>0</v>
      </c>
      <c r="T239" s="100">
        <f>S239*H239</f>
        <v>0</v>
      </c>
      <c r="AR239" s="101" t="s">
        <v>155</v>
      </c>
      <c r="AT239" s="101" t="s">
        <v>83</v>
      </c>
      <c r="AU239" s="101" t="s">
        <v>9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155</v>
      </c>
      <c r="BM239" s="101" t="s">
        <v>3299</v>
      </c>
    </row>
    <row r="240" spans="2:65" s="18" customFormat="1" ht="19.5">
      <c r="B240" s="19"/>
      <c r="D240" s="103" t="s">
        <v>89</v>
      </c>
      <c r="F240" s="104" t="s">
        <v>2579</v>
      </c>
      <c r="I240" s="105"/>
      <c r="L240" s="19"/>
      <c r="M240" s="106"/>
      <c r="T240" s="107"/>
      <c r="AT240" s="11" t="s">
        <v>89</v>
      </c>
      <c r="AU240" s="11" t="s">
        <v>9</v>
      </c>
    </row>
    <row r="241" spans="2:65" s="18" customFormat="1" ht="16.5" customHeight="1">
      <c r="B241" s="19"/>
      <c r="C241" s="90" t="s">
        <v>761</v>
      </c>
      <c r="D241" s="90" t="s">
        <v>83</v>
      </c>
      <c r="E241" s="91" t="s">
        <v>3300</v>
      </c>
      <c r="F241" s="92" t="s">
        <v>3301</v>
      </c>
      <c r="G241" s="93" t="s">
        <v>1067</v>
      </c>
      <c r="H241" s="94">
        <v>2</v>
      </c>
      <c r="I241" s="95"/>
      <c r="J241" s="96">
        <f>ROUND(I241*H241,2)</f>
        <v>0</v>
      </c>
      <c r="K241" s="92" t="s">
        <v>17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3302</v>
      </c>
    </row>
    <row r="242" spans="2:65" s="18" customFormat="1">
      <c r="B242" s="19"/>
      <c r="D242" s="103" t="s">
        <v>89</v>
      </c>
      <c r="F242" s="104" t="s">
        <v>3301</v>
      </c>
      <c r="I242" s="105"/>
      <c r="L242" s="19"/>
      <c r="M242" s="106"/>
      <c r="T242" s="107"/>
      <c r="AT242" s="11" t="s">
        <v>89</v>
      </c>
      <c r="AU242" s="11" t="s">
        <v>9</v>
      </c>
    </row>
    <row r="243" spans="2:65" s="18" customFormat="1" ht="16.5" customHeight="1">
      <c r="B243" s="19"/>
      <c r="C243" s="90" t="s">
        <v>766</v>
      </c>
      <c r="D243" s="90" t="s">
        <v>83</v>
      </c>
      <c r="E243" s="91" t="s">
        <v>3303</v>
      </c>
      <c r="F243" s="92" t="s">
        <v>3304</v>
      </c>
      <c r="G243" s="93" t="s">
        <v>1067</v>
      </c>
      <c r="H243" s="94">
        <v>6</v>
      </c>
      <c r="I243" s="95"/>
      <c r="J243" s="96">
        <f>ROUND(I243*H243,2)</f>
        <v>0</v>
      </c>
      <c r="K243" s="92" t="s">
        <v>17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155</v>
      </c>
      <c r="AT243" s="101" t="s">
        <v>83</v>
      </c>
      <c r="AU243" s="101" t="s">
        <v>9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155</v>
      </c>
      <c r="BM243" s="101" t="s">
        <v>3305</v>
      </c>
    </row>
    <row r="244" spans="2:65" s="18" customFormat="1">
      <c r="B244" s="19"/>
      <c r="D244" s="103" t="s">
        <v>89</v>
      </c>
      <c r="F244" s="104" t="s">
        <v>3304</v>
      </c>
      <c r="I244" s="105"/>
      <c r="L244" s="19"/>
      <c r="M244" s="106"/>
      <c r="T244" s="107"/>
      <c r="AT244" s="11" t="s">
        <v>89</v>
      </c>
      <c r="AU244" s="11" t="s">
        <v>9</v>
      </c>
    </row>
    <row r="245" spans="2:65" s="18" customFormat="1" ht="21.75" customHeight="1">
      <c r="B245" s="19"/>
      <c r="C245" s="90" t="s">
        <v>1199</v>
      </c>
      <c r="D245" s="199" t="s">
        <v>83</v>
      </c>
      <c r="E245" s="91" t="s">
        <v>3306</v>
      </c>
      <c r="F245" s="92" t="s">
        <v>3307</v>
      </c>
      <c r="G245" s="93" t="s">
        <v>1067</v>
      </c>
      <c r="H245" s="94">
        <v>1</v>
      </c>
      <c r="I245" s="95"/>
      <c r="J245" s="96">
        <f>ROUND(I245*H245,2)</f>
        <v>0</v>
      </c>
      <c r="K245" s="92" t="s">
        <v>453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7.8200000000000006E-3</v>
      </c>
      <c r="R245" s="99">
        <f>Q245*H245</f>
        <v>7.8200000000000006E-3</v>
      </c>
      <c r="S245" s="99">
        <v>0</v>
      </c>
      <c r="T245" s="100">
        <f>S245*H245</f>
        <v>0</v>
      </c>
      <c r="AR245" s="101" t="s">
        <v>155</v>
      </c>
      <c r="AT245" s="101" t="s">
        <v>83</v>
      </c>
      <c r="AU245" s="101" t="s">
        <v>9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155</v>
      </c>
      <c r="BM245" s="101" t="s">
        <v>3308</v>
      </c>
    </row>
    <row r="246" spans="2:65" s="18" customFormat="1" ht="19.5">
      <c r="B246" s="19"/>
      <c r="D246" s="103" t="s">
        <v>89</v>
      </c>
      <c r="F246" s="104" t="s">
        <v>3309</v>
      </c>
      <c r="I246" s="105"/>
      <c r="L246" s="19"/>
      <c r="M246" s="106"/>
      <c r="T246" s="107"/>
      <c r="AT246" s="11" t="s">
        <v>89</v>
      </c>
      <c r="AU246" s="11" t="s">
        <v>9</v>
      </c>
    </row>
    <row r="247" spans="2:65" s="18" customFormat="1" ht="39">
      <c r="B247" s="19"/>
      <c r="D247" s="103" t="s">
        <v>90</v>
      </c>
      <c r="F247" s="108" t="s">
        <v>3210</v>
      </c>
      <c r="I247" s="105"/>
      <c r="L247" s="19"/>
      <c r="M247" s="106"/>
      <c r="T247" s="107"/>
      <c r="AT247" s="11" t="s">
        <v>90</v>
      </c>
      <c r="AU247" s="11" t="s">
        <v>9</v>
      </c>
    </row>
    <row r="248" spans="2:65" s="18" customFormat="1" ht="24.2" customHeight="1">
      <c r="B248" s="19"/>
      <c r="C248" s="90" t="s">
        <v>1203</v>
      </c>
      <c r="D248" s="199" t="s">
        <v>83</v>
      </c>
      <c r="E248" s="91" t="s">
        <v>3310</v>
      </c>
      <c r="F248" s="92" t="s">
        <v>3311</v>
      </c>
      <c r="G248" s="93" t="s">
        <v>808</v>
      </c>
      <c r="H248" s="94">
        <v>209</v>
      </c>
      <c r="I248" s="95"/>
      <c r="J248" s="96">
        <f>ROUND(I248*H248,2)</f>
        <v>0</v>
      </c>
      <c r="K248" s="92" t="s">
        <v>453</v>
      </c>
      <c r="L248" s="19"/>
      <c r="M248" s="97" t="s">
        <v>17</v>
      </c>
      <c r="N248" s="98" t="s">
        <v>35</v>
      </c>
      <c r="P248" s="99">
        <f>O248*H248</f>
        <v>0</v>
      </c>
      <c r="Q248" s="99">
        <v>2.4000000000000001E-4</v>
      </c>
      <c r="R248" s="99">
        <f>Q248*H248</f>
        <v>5.0160000000000003E-2</v>
      </c>
      <c r="S248" s="99">
        <v>0</v>
      </c>
      <c r="T248" s="100">
        <f>S248*H248</f>
        <v>0</v>
      </c>
      <c r="AR248" s="101" t="s">
        <v>155</v>
      </c>
      <c r="AT248" s="101" t="s">
        <v>83</v>
      </c>
      <c r="AU248" s="101" t="s">
        <v>9</v>
      </c>
      <c r="AY248" s="11" t="s">
        <v>79</v>
      </c>
      <c r="BE248" s="102">
        <f>IF(N248="základní",J248,0)</f>
        <v>0</v>
      </c>
      <c r="BF248" s="102">
        <f>IF(N248="snížená",J248,0)</f>
        <v>0</v>
      </c>
      <c r="BG248" s="102">
        <f>IF(N248="zákl. přenesená",J248,0)</f>
        <v>0</v>
      </c>
      <c r="BH248" s="102">
        <f>IF(N248="sníž. přenesená",J248,0)</f>
        <v>0</v>
      </c>
      <c r="BI248" s="102">
        <f>IF(N248="nulová",J248,0)</f>
        <v>0</v>
      </c>
      <c r="BJ248" s="11" t="s">
        <v>82</v>
      </c>
      <c r="BK248" s="102">
        <f>ROUND(I248*H248,2)</f>
        <v>0</v>
      </c>
      <c r="BL248" s="11" t="s">
        <v>155</v>
      </c>
      <c r="BM248" s="101" t="s">
        <v>3312</v>
      </c>
    </row>
    <row r="249" spans="2:65" s="18" customFormat="1">
      <c r="B249" s="19"/>
      <c r="D249" s="103" t="s">
        <v>89</v>
      </c>
      <c r="F249" s="104" t="s">
        <v>3313</v>
      </c>
      <c r="I249" s="105"/>
      <c r="L249" s="19"/>
      <c r="M249" s="106"/>
      <c r="T249" s="107"/>
      <c r="AT249" s="11" t="s">
        <v>89</v>
      </c>
      <c r="AU249" s="11" t="s">
        <v>9</v>
      </c>
    </row>
    <row r="250" spans="2:65" s="18" customFormat="1" ht="39">
      <c r="B250" s="19"/>
      <c r="D250" s="103" t="s">
        <v>90</v>
      </c>
      <c r="F250" s="108" t="s">
        <v>3210</v>
      </c>
      <c r="I250" s="105"/>
      <c r="L250" s="19"/>
      <c r="M250" s="106"/>
      <c r="T250" s="107"/>
      <c r="AT250" s="11" t="s">
        <v>90</v>
      </c>
      <c r="AU250" s="11" t="s">
        <v>9</v>
      </c>
    </row>
    <row r="251" spans="2:65" s="77" customFormat="1" ht="22.9" customHeight="1">
      <c r="B251" s="78"/>
      <c r="D251" s="79" t="s">
        <v>74</v>
      </c>
      <c r="E251" s="88" t="s">
        <v>1534</v>
      </c>
      <c r="F251" s="88" t="s">
        <v>1535</v>
      </c>
      <c r="I251" s="81"/>
      <c r="J251" s="89">
        <f>BK251</f>
        <v>0</v>
      </c>
      <c r="L251" s="78"/>
      <c r="M251" s="83"/>
      <c r="P251" s="84">
        <f>SUM(P252:P349)</f>
        <v>0</v>
      </c>
      <c r="R251" s="84">
        <f>SUM(R252:R349)</f>
        <v>4.3339680054000009</v>
      </c>
      <c r="T251" s="85">
        <f>SUM(T252:T349)</f>
        <v>0</v>
      </c>
      <c r="AR251" s="79" t="s">
        <v>9</v>
      </c>
      <c r="AT251" s="86" t="s">
        <v>74</v>
      </c>
      <c r="AU251" s="86" t="s">
        <v>82</v>
      </c>
      <c r="AY251" s="79" t="s">
        <v>79</v>
      </c>
      <c r="BK251" s="87">
        <f>SUM(BK252:BK349)</f>
        <v>0</v>
      </c>
    </row>
    <row r="252" spans="2:65" s="18" customFormat="1" ht="16.5" customHeight="1">
      <c r="B252" s="19"/>
      <c r="C252" s="189" t="s">
        <v>771</v>
      </c>
      <c r="D252" s="189" t="s">
        <v>684</v>
      </c>
      <c r="E252" s="190" t="s">
        <v>3314</v>
      </c>
      <c r="F252" s="191" t="s">
        <v>3315</v>
      </c>
      <c r="G252" s="192" t="s">
        <v>1067</v>
      </c>
      <c r="H252" s="193">
        <v>86</v>
      </c>
      <c r="I252" s="194"/>
      <c r="J252" s="195">
        <f>ROUND(I252*H252,2)</f>
        <v>0</v>
      </c>
      <c r="K252" s="191" t="s">
        <v>17</v>
      </c>
      <c r="L252" s="196"/>
      <c r="M252" s="197" t="s">
        <v>17</v>
      </c>
      <c r="N252" s="198" t="s">
        <v>35</v>
      </c>
      <c r="P252" s="99">
        <f>O252*H252</f>
        <v>0</v>
      </c>
      <c r="Q252" s="99">
        <v>1.35E-2</v>
      </c>
      <c r="R252" s="99">
        <f>Q252*H252</f>
        <v>1.161</v>
      </c>
      <c r="S252" s="99">
        <v>0</v>
      </c>
      <c r="T252" s="100">
        <f>S252*H252</f>
        <v>0</v>
      </c>
      <c r="AR252" s="101" t="s">
        <v>653</v>
      </c>
      <c r="AT252" s="101" t="s">
        <v>684</v>
      </c>
      <c r="AU252" s="101" t="s">
        <v>9</v>
      </c>
      <c r="AY252" s="11" t="s">
        <v>79</v>
      </c>
      <c r="BE252" s="102">
        <f>IF(N252="základní",J252,0)</f>
        <v>0</v>
      </c>
      <c r="BF252" s="102">
        <f>IF(N252="snížená",J252,0)</f>
        <v>0</v>
      </c>
      <c r="BG252" s="102">
        <f>IF(N252="zákl. přenesená",J252,0)</f>
        <v>0</v>
      </c>
      <c r="BH252" s="102">
        <f>IF(N252="sníž. přenesená",J252,0)</f>
        <v>0</v>
      </c>
      <c r="BI252" s="102">
        <f>IF(N252="nulová",J252,0)</f>
        <v>0</v>
      </c>
      <c r="BJ252" s="11" t="s">
        <v>82</v>
      </c>
      <c r="BK252" s="102">
        <f>ROUND(I252*H252,2)</f>
        <v>0</v>
      </c>
      <c r="BL252" s="11" t="s">
        <v>155</v>
      </c>
      <c r="BM252" s="101" t="s">
        <v>3316</v>
      </c>
    </row>
    <row r="253" spans="2:65" s="18" customFormat="1">
      <c r="B253" s="19"/>
      <c r="D253" s="103" t="s">
        <v>89</v>
      </c>
      <c r="F253" s="104" t="s">
        <v>3317</v>
      </c>
      <c r="I253" s="105"/>
      <c r="L253" s="19"/>
      <c r="M253" s="106"/>
      <c r="T253" s="107"/>
      <c r="AT253" s="11" t="s">
        <v>89</v>
      </c>
      <c r="AU253" s="11" t="s">
        <v>9</v>
      </c>
    </row>
    <row r="254" spans="2:65" s="18" customFormat="1" ht="16.5" customHeight="1">
      <c r="B254" s="19"/>
      <c r="C254" s="189" t="s">
        <v>781</v>
      </c>
      <c r="D254" s="206" t="s">
        <v>684</v>
      </c>
      <c r="E254" s="190" t="s">
        <v>3318</v>
      </c>
      <c r="F254" s="191" t="s">
        <v>3319</v>
      </c>
      <c r="G254" s="192" t="s">
        <v>1067</v>
      </c>
      <c r="H254" s="193">
        <v>86</v>
      </c>
      <c r="I254" s="194"/>
      <c r="J254" s="195">
        <f>ROUND(I254*H254,2)</f>
        <v>0</v>
      </c>
      <c r="K254" s="191" t="s">
        <v>453</v>
      </c>
      <c r="L254" s="196"/>
      <c r="M254" s="197" t="s">
        <v>17</v>
      </c>
      <c r="N254" s="198" t="s">
        <v>35</v>
      </c>
      <c r="P254" s="99">
        <f>O254*H254</f>
        <v>0</v>
      </c>
      <c r="Q254" s="99">
        <v>1.47E-3</v>
      </c>
      <c r="R254" s="99">
        <f>Q254*H254</f>
        <v>0.12642</v>
      </c>
      <c r="S254" s="99">
        <v>0</v>
      </c>
      <c r="T254" s="100">
        <f>S254*H254</f>
        <v>0</v>
      </c>
      <c r="AR254" s="101" t="s">
        <v>653</v>
      </c>
      <c r="AT254" s="101" t="s">
        <v>684</v>
      </c>
      <c r="AU254" s="101" t="s">
        <v>9</v>
      </c>
      <c r="AY254" s="11" t="s">
        <v>79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1" t="s">
        <v>82</v>
      </c>
      <c r="BK254" s="102">
        <f>ROUND(I254*H254,2)</f>
        <v>0</v>
      </c>
      <c r="BL254" s="11" t="s">
        <v>155</v>
      </c>
      <c r="BM254" s="101" t="s">
        <v>3320</v>
      </c>
    </row>
    <row r="255" spans="2:65" s="18" customFormat="1">
      <c r="B255" s="19"/>
      <c r="D255" s="103" t="s">
        <v>89</v>
      </c>
      <c r="F255" s="104" t="s">
        <v>3319</v>
      </c>
      <c r="I255" s="105"/>
      <c r="L255" s="19"/>
      <c r="M255" s="106"/>
      <c r="T255" s="107"/>
      <c r="AT255" s="11" t="s">
        <v>89</v>
      </c>
      <c r="AU255" s="11" t="s">
        <v>9</v>
      </c>
    </row>
    <row r="256" spans="2:65" s="18" customFormat="1" ht="48.75">
      <c r="B256" s="19"/>
      <c r="D256" s="103" t="s">
        <v>90</v>
      </c>
      <c r="F256" s="108" t="s">
        <v>3321</v>
      </c>
      <c r="I256" s="105"/>
      <c r="L256" s="19"/>
      <c r="M256" s="106"/>
      <c r="T256" s="107"/>
      <c r="AT256" s="11" t="s">
        <v>90</v>
      </c>
      <c r="AU256" s="11" t="s">
        <v>9</v>
      </c>
    </row>
    <row r="257" spans="2:65" s="18" customFormat="1" ht="24.2" customHeight="1">
      <c r="B257" s="19"/>
      <c r="C257" s="189" t="s">
        <v>1230</v>
      </c>
      <c r="D257" s="200" t="s">
        <v>684</v>
      </c>
      <c r="E257" s="190" t="s">
        <v>3322</v>
      </c>
      <c r="F257" s="191" t="s">
        <v>3323</v>
      </c>
      <c r="G257" s="192" t="s">
        <v>1067</v>
      </c>
      <c r="H257" s="193">
        <v>4</v>
      </c>
      <c r="I257" s="194"/>
      <c r="J257" s="195">
        <f>ROUND(I257*H257,2)</f>
        <v>0</v>
      </c>
      <c r="K257" s="191" t="s">
        <v>17</v>
      </c>
      <c r="L257" s="196"/>
      <c r="M257" s="197" t="s">
        <v>17</v>
      </c>
      <c r="N257" s="198" t="s">
        <v>35</v>
      </c>
      <c r="P257" s="99">
        <f>O257*H257</f>
        <v>0</v>
      </c>
      <c r="Q257" s="99">
        <v>1.47E-3</v>
      </c>
      <c r="R257" s="99">
        <f>Q257*H257</f>
        <v>5.8799999999999998E-3</v>
      </c>
      <c r="S257" s="99">
        <v>0</v>
      </c>
      <c r="T257" s="100">
        <f>S257*H257</f>
        <v>0</v>
      </c>
      <c r="AR257" s="101" t="s">
        <v>653</v>
      </c>
      <c r="AT257" s="101" t="s">
        <v>684</v>
      </c>
      <c r="AU257" s="101" t="s">
        <v>9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155</v>
      </c>
      <c r="BM257" s="101" t="s">
        <v>3324</v>
      </c>
    </row>
    <row r="258" spans="2:65" s="18" customFormat="1">
      <c r="B258" s="19"/>
      <c r="D258" s="103" t="s">
        <v>89</v>
      </c>
      <c r="F258" s="104" t="s">
        <v>3319</v>
      </c>
      <c r="I258" s="105"/>
      <c r="L258" s="19"/>
      <c r="M258" s="106"/>
      <c r="T258" s="107"/>
      <c r="AT258" s="11" t="s">
        <v>89</v>
      </c>
      <c r="AU258" s="11" t="s">
        <v>9</v>
      </c>
    </row>
    <row r="259" spans="2:65" s="18" customFormat="1" ht="48.75">
      <c r="B259" s="19"/>
      <c r="D259" s="103" t="s">
        <v>90</v>
      </c>
      <c r="F259" s="108" t="s">
        <v>3325</v>
      </c>
      <c r="I259" s="105"/>
      <c r="L259" s="19"/>
      <c r="M259" s="106"/>
      <c r="T259" s="107"/>
      <c r="AT259" s="11" t="s">
        <v>90</v>
      </c>
      <c r="AU259" s="11" t="s">
        <v>9</v>
      </c>
    </row>
    <row r="260" spans="2:65" s="18" customFormat="1" ht="44.25" customHeight="1">
      <c r="B260" s="19"/>
      <c r="C260" s="90" t="s">
        <v>788</v>
      </c>
      <c r="D260" s="90" t="s">
        <v>83</v>
      </c>
      <c r="E260" s="91" t="s">
        <v>3326</v>
      </c>
      <c r="F260" s="92" t="s">
        <v>3327</v>
      </c>
      <c r="G260" s="93" t="s">
        <v>1067</v>
      </c>
      <c r="H260" s="94">
        <v>4</v>
      </c>
      <c r="I260" s="95"/>
      <c r="J260" s="96">
        <f>ROUND(I260*H260,2)</f>
        <v>0</v>
      </c>
      <c r="K260" s="92" t="s">
        <v>17</v>
      </c>
      <c r="L260" s="19"/>
      <c r="M260" s="97" t="s">
        <v>17</v>
      </c>
      <c r="N260" s="98" t="s">
        <v>35</v>
      </c>
      <c r="P260" s="99">
        <f>O260*H260</f>
        <v>0</v>
      </c>
      <c r="Q260" s="99">
        <v>1.6469999999999999E-2</v>
      </c>
      <c r="R260" s="99">
        <f>Q260*H260</f>
        <v>6.5879999999999994E-2</v>
      </c>
      <c r="S260" s="99">
        <v>0</v>
      </c>
      <c r="T260" s="100">
        <f>S260*H260</f>
        <v>0</v>
      </c>
      <c r="AR260" s="101" t="s">
        <v>155</v>
      </c>
      <c r="AT260" s="101" t="s">
        <v>83</v>
      </c>
      <c r="AU260" s="101" t="s">
        <v>9</v>
      </c>
      <c r="AY260" s="11" t="s">
        <v>79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1" t="s">
        <v>82</v>
      </c>
      <c r="BK260" s="102">
        <f>ROUND(I260*H260,2)</f>
        <v>0</v>
      </c>
      <c r="BL260" s="11" t="s">
        <v>155</v>
      </c>
      <c r="BM260" s="101" t="s">
        <v>3328</v>
      </c>
    </row>
    <row r="261" spans="2:65" s="18" customFormat="1" ht="29.25">
      <c r="B261" s="19"/>
      <c r="D261" s="103" t="s">
        <v>89</v>
      </c>
      <c r="F261" s="104" t="s">
        <v>3329</v>
      </c>
      <c r="I261" s="105"/>
      <c r="L261" s="19"/>
      <c r="M261" s="106"/>
      <c r="T261" s="107"/>
      <c r="AT261" s="11" t="s">
        <v>89</v>
      </c>
      <c r="AU261" s="11" t="s">
        <v>9</v>
      </c>
    </row>
    <row r="262" spans="2:65" s="18" customFormat="1" ht="21.75" customHeight="1">
      <c r="B262" s="19"/>
      <c r="C262" s="90" t="s">
        <v>795</v>
      </c>
      <c r="D262" s="90" t="s">
        <v>83</v>
      </c>
      <c r="E262" s="91" t="s">
        <v>3330</v>
      </c>
      <c r="F262" s="92" t="s">
        <v>3331</v>
      </c>
      <c r="G262" s="93" t="s">
        <v>1067</v>
      </c>
      <c r="H262" s="94">
        <v>90</v>
      </c>
      <c r="I262" s="95"/>
      <c r="J262" s="96">
        <f>ROUND(I262*H262,2)</f>
        <v>0</v>
      </c>
      <c r="K262" s="92" t="s">
        <v>453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3.9140000000000001E-5</v>
      </c>
      <c r="R262" s="99">
        <f>Q262*H262</f>
        <v>3.5226000000000003E-3</v>
      </c>
      <c r="S262" s="99">
        <v>0</v>
      </c>
      <c r="T262" s="100">
        <f>S262*H262</f>
        <v>0</v>
      </c>
      <c r="AR262" s="101" t="s">
        <v>155</v>
      </c>
      <c r="AT262" s="101" t="s">
        <v>83</v>
      </c>
      <c r="AU262" s="101" t="s">
        <v>9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155</v>
      </c>
      <c r="BM262" s="101" t="s">
        <v>3332</v>
      </c>
    </row>
    <row r="263" spans="2:65" s="18" customFormat="1">
      <c r="B263" s="19"/>
      <c r="D263" s="103" t="s">
        <v>89</v>
      </c>
      <c r="F263" s="104" t="s">
        <v>3333</v>
      </c>
      <c r="I263" s="105"/>
      <c r="L263" s="19"/>
      <c r="M263" s="106"/>
      <c r="T263" s="107"/>
      <c r="AT263" s="11" t="s">
        <v>89</v>
      </c>
      <c r="AU263" s="11" t="s">
        <v>9</v>
      </c>
    </row>
    <row r="264" spans="2:65" s="18" customFormat="1" ht="16.5" customHeight="1">
      <c r="B264" s="19"/>
      <c r="C264" s="90" t="s">
        <v>800</v>
      </c>
      <c r="D264" s="90" t="s">
        <v>83</v>
      </c>
      <c r="E264" s="91" t="s">
        <v>3334</v>
      </c>
      <c r="F264" s="92" t="s">
        <v>3335</v>
      </c>
      <c r="G264" s="93" t="s">
        <v>1067</v>
      </c>
      <c r="H264" s="94">
        <v>90</v>
      </c>
      <c r="I264" s="95"/>
      <c r="J264" s="96">
        <f>ROUND(I264*H264,2)</f>
        <v>0</v>
      </c>
      <c r="K264" s="92" t="s">
        <v>453</v>
      </c>
      <c r="L264" s="19"/>
      <c r="M264" s="97" t="s">
        <v>17</v>
      </c>
      <c r="N264" s="98" t="s">
        <v>35</v>
      </c>
      <c r="P264" s="99">
        <f>O264*H264</f>
        <v>0</v>
      </c>
      <c r="Q264" s="99">
        <v>2.375E-4</v>
      </c>
      <c r="R264" s="99">
        <f>Q264*H264</f>
        <v>2.1375000000000002E-2</v>
      </c>
      <c r="S264" s="99">
        <v>0</v>
      </c>
      <c r="T264" s="100">
        <f>S264*H264</f>
        <v>0</v>
      </c>
      <c r="AR264" s="101" t="s">
        <v>155</v>
      </c>
      <c r="AT264" s="101" t="s">
        <v>83</v>
      </c>
      <c r="AU264" s="101" t="s">
        <v>9</v>
      </c>
      <c r="AY264" s="11" t="s">
        <v>79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1" t="s">
        <v>82</v>
      </c>
      <c r="BK264" s="102">
        <f>ROUND(I264*H264,2)</f>
        <v>0</v>
      </c>
      <c r="BL264" s="11" t="s">
        <v>155</v>
      </c>
      <c r="BM264" s="101" t="s">
        <v>3336</v>
      </c>
    </row>
    <row r="265" spans="2:65" s="18" customFormat="1">
      <c r="B265" s="19"/>
      <c r="D265" s="103" t="s">
        <v>89</v>
      </c>
      <c r="F265" s="104" t="s">
        <v>3337</v>
      </c>
      <c r="I265" s="105"/>
      <c r="L265" s="19"/>
      <c r="M265" s="106"/>
      <c r="T265" s="107"/>
      <c r="AT265" s="11" t="s">
        <v>89</v>
      </c>
      <c r="AU265" s="11" t="s">
        <v>9</v>
      </c>
    </row>
    <row r="266" spans="2:65" s="18" customFormat="1" ht="21.75" customHeight="1">
      <c r="B266" s="19"/>
      <c r="C266" s="90" t="s">
        <v>805</v>
      </c>
      <c r="D266" s="90" t="s">
        <v>83</v>
      </c>
      <c r="E266" s="91" t="s">
        <v>3338</v>
      </c>
      <c r="F266" s="92" t="s">
        <v>3339</v>
      </c>
      <c r="G266" s="93" t="s">
        <v>1067</v>
      </c>
      <c r="H266" s="94">
        <v>90</v>
      </c>
      <c r="I266" s="95"/>
      <c r="J266" s="96">
        <f>ROUND(I266*H266,2)</f>
        <v>0</v>
      </c>
      <c r="K266" s="92" t="s">
        <v>453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1.7285897E-3</v>
      </c>
      <c r="R266" s="99">
        <f>Q266*H266</f>
        <v>0.15557307300000001</v>
      </c>
      <c r="S266" s="99">
        <v>0</v>
      </c>
      <c r="T266" s="100">
        <f>S266*H266</f>
        <v>0</v>
      </c>
      <c r="AR266" s="101" t="s">
        <v>155</v>
      </c>
      <c r="AT266" s="101" t="s">
        <v>83</v>
      </c>
      <c r="AU266" s="101" t="s">
        <v>9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3340</v>
      </c>
    </row>
    <row r="267" spans="2:65" s="18" customFormat="1">
      <c r="B267" s="19"/>
      <c r="D267" s="103" t="s">
        <v>89</v>
      </c>
      <c r="F267" s="104" t="s">
        <v>3341</v>
      </c>
      <c r="I267" s="105"/>
      <c r="L267" s="19"/>
      <c r="M267" s="106"/>
      <c r="T267" s="107"/>
      <c r="AT267" s="11" t="s">
        <v>89</v>
      </c>
      <c r="AU267" s="11" t="s">
        <v>9</v>
      </c>
    </row>
    <row r="268" spans="2:65" s="18" customFormat="1" ht="16.5" customHeight="1">
      <c r="B268" s="19"/>
      <c r="C268" s="189" t="s">
        <v>813</v>
      </c>
      <c r="D268" s="206" t="s">
        <v>684</v>
      </c>
      <c r="E268" s="190" t="s">
        <v>3342</v>
      </c>
      <c r="F268" s="191" t="s">
        <v>3343</v>
      </c>
      <c r="G268" s="192" t="s">
        <v>1067</v>
      </c>
      <c r="H268" s="193">
        <v>44</v>
      </c>
      <c r="I268" s="194"/>
      <c r="J268" s="195">
        <f>ROUND(I268*H268,2)</f>
        <v>0</v>
      </c>
      <c r="K268" s="191" t="s">
        <v>17</v>
      </c>
      <c r="L268" s="196"/>
      <c r="M268" s="197" t="s">
        <v>17</v>
      </c>
      <c r="N268" s="198" t="s">
        <v>35</v>
      </c>
      <c r="P268" s="99">
        <f>O268*H268</f>
        <v>0</v>
      </c>
      <c r="Q268" s="99">
        <v>4.0000000000000001E-3</v>
      </c>
      <c r="R268" s="99">
        <f>Q268*H268</f>
        <v>0.17599999999999999</v>
      </c>
      <c r="S268" s="99">
        <v>0</v>
      </c>
      <c r="T268" s="100">
        <f>S268*H268</f>
        <v>0</v>
      </c>
      <c r="AR268" s="101" t="s">
        <v>653</v>
      </c>
      <c r="AT268" s="101" t="s">
        <v>684</v>
      </c>
      <c r="AU268" s="101" t="s">
        <v>9</v>
      </c>
      <c r="AY268" s="11" t="s">
        <v>79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1" t="s">
        <v>82</v>
      </c>
      <c r="BK268" s="102">
        <f>ROUND(I268*H268,2)</f>
        <v>0</v>
      </c>
      <c r="BL268" s="11" t="s">
        <v>155</v>
      </c>
      <c r="BM268" s="101" t="s">
        <v>3344</v>
      </c>
    </row>
    <row r="269" spans="2:65" s="18" customFormat="1">
      <c r="B269" s="19"/>
      <c r="D269" s="103" t="s">
        <v>89</v>
      </c>
      <c r="F269" s="104" t="s">
        <v>3345</v>
      </c>
      <c r="I269" s="105"/>
      <c r="L269" s="19"/>
      <c r="M269" s="106"/>
      <c r="T269" s="107"/>
      <c r="AT269" s="11" t="s">
        <v>89</v>
      </c>
      <c r="AU269" s="11" t="s">
        <v>9</v>
      </c>
    </row>
    <row r="270" spans="2:65" s="18" customFormat="1" ht="39">
      <c r="B270" s="19"/>
      <c r="D270" s="103" t="s">
        <v>90</v>
      </c>
      <c r="F270" s="108" t="s">
        <v>3346</v>
      </c>
      <c r="I270" s="105"/>
      <c r="L270" s="19"/>
      <c r="M270" s="106"/>
      <c r="T270" s="107"/>
      <c r="AT270" s="11" t="s">
        <v>90</v>
      </c>
      <c r="AU270" s="11" t="s">
        <v>9</v>
      </c>
    </row>
    <row r="271" spans="2:65" s="18" customFormat="1" ht="16.5" customHeight="1">
      <c r="B271" s="19"/>
      <c r="C271" s="90" t="s">
        <v>819</v>
      </c>
      <c r="D271" s="201" t="s">
        <v>83</v>
      </c>
      <c r="E271" s="91" t="s">
        <v>3347</v>
      </c>
      <c r="F271" s="92" t="s">
        <v>3348</v>
      </c>
      <c r="G271" s="93" t="s">
        <v>1067</v>
      </c>
      <c r="H271" s="94">
        <v>44</v>
      </c>
      <c r="I271" s="95"/>
      <c r="J271" s="96">
        <f>ROUND(I271*H271,2)</f>
        <v>0</v>
      </c>
      <c r="K271" s="92" t="s">
        <v>453</v>
      </c>
      <c r="L271" s="19"/>
      <c r="M271" s="97" t="s">
        <v>17</v>
      </c>
      <c r="N271" s="98" t="s">
        <v>35</v>
      </c>
      <c r="P271" s="99">
        <f>O271*H271</f>
        <v>0</v>
      </c>
      <c r="Q271" s="99">
        <v>4.347121E-4</v>
      </c>
      <c r="R271" s="99">
        <f>Q271*H271</f>
        <v>1.9127332399999999E-2</v>
      </c>
      <c r="S271" s="99">
        <v>0</v>
      </c>
      <c r="T271" s="100">
        <f>S271*H271</f>
        <v>0</v>
      </c>
      <c r="AR271" s="101" t="s">
        <v>155</v>
      </c>
      <c r="AT271" s="101" t="s">
        <v>83</v>
      </c>
      <c r="AU271" s="101" t="s">
        <v>9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155</v>
      </c>
      <c r="BM271" s="101" t="s">
        <v>3349</v>
      </c>
    </row>
    <row r="272" spans="2:65" s="18" customFormat="1">
      <c r="B272" s="19"/>
      <c r="D272" s="103" t="s">
        <v>89</v>
      </c>
      <c r="F272" s="104" t="s">
        <v>3350</v>
      </c>
      <c r="I272" s="105"/>
      <c r="L272" s="19"/>
      <c r="M272" s="106"/>
      <c r="T272" s="107"/>
      <c r="AT272" s="11" t="s">
        <v>89</v>
      </c>
      <c r="AU272" s="11" t="s">
        <v>9</v>
      </c>
    </row>
    <row r="273" spans="2:65" s="18" customFormat="1" ht="39">
      <c r="B273" s="19"/>
      <c r="D273" s="103" t="s">
        <v>90</v>
      </c>
      <c r="F273" s="108" t="s">
        <v>3351</v>
      </c>
      <c r="I273" s="105"/>
      <c r="L273" s="19"/>
      <c r="M273" s="106"/>
      <c r="T273" s="107"/>
      <c r="AT273" s="11" t="s">
        <v>90</v>
      </c>
      <c r="AU273" s="11" t="s">
        <v>9</v>
      </c>
    </row>
    <row r="274" spans="2:65" s="18" customFormat="1" ht="21.75" customHeight="1">
      <c r="B274" s="19"/>
      <c r="C274" s="90" t="s">
        <v>826</v>
      </c>
      <c r="D274" s="201" t="s">
        <v>83</v>
      </c>
      <c r="E274" s="91" t="s">
        <v>3352</v>
      </c>
      <c r="F274" s="92" t="s">
        <v>3353</v>
      </c>
      <c r="G274" s="93" t="s">
        <v>1067</v>
      </c>
      <c r="H274" s="94">
        <v>44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1.8E-3</v>
      </c>
      <c r="R274" s="99">
        <f>Q274*H274</f>
        <v>7.9199999999999993E-2</v>
      </c>
      <c r="S274" s="99">
        <v>0</v>
      </c>
      <c r="T274" s="100">
        <f>S274*H274</f>
        <v>0</v>
      </c>
      <c r="AR274" s="101" t="s">
        <v>155</v>
      </c>
      <c r="AT274" s="101" t="s">
        <v>83</v>
      </c>
      <c r="AU274" s="101" t="s">
        <v>9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155</v>
      </c>
      <c r="BM274" s="101" t="s">
        <v>3354</v>
      </c>
    </row>
    <row r="275" spans="2:65" s="18" customFormat="1">
      <c r="B275" s="19"/>
      <c r="D275" s="103" t="s">
        <v>89</v>
      </c>
      <c r="F275" s="104" t="s">
        <v>3355</v>
      </c>
      <c r="I275" s="105"/>
      <c r="L275" s="19"/>
      <c r="M275" s="106"/>
      <c r="T275" s="107"/>
      <c r="AT275" s="11" t="s">
        <v>89</v>
      </c>
      <c r="AU275" s="11" t="s">
        <v>9</v>
      </c>
    </row>
    <row r="276" spans="2:65" s="18" customFormat="1" ht="39">
      <c r="B276" s="19"/>
      <c r="D276" s="103" t="s">
        <v>90</v>
      </c>
      <c r="F276" s="108" t="s">
        <v>3346</v>
      </c>
      <c r="I276" s="105"/>
      <c r="L276" s="19"/>
      <c r="M276" s="106"/>
      <c r="T276" s="107"/>
      <c r="AT276" s="11" t="s">
        <v>90</v>
      </c>
      <c r="AU276" s="11" t="s">
        <v>9</v>
      </c>
    </row>
    <row r="277" spans="2:65" s="18" customFormat="1" ht="16.5" customHeight="1">
      <c r="B277" s="19"/>
      <c r="C277" s="90" t="s">
        <v>834</v>
      </c>
      <c r="D277" s="201" t="s">
        <v>83</v>
      </c>
      <c r="E277" s="91" t="s">
        <v>3356</v>
      </c>
      <c r="F277" s="92" t="s">
        <v>3357</v>
      </c>
      <c r="G277" s="93" t="s">
        <v>1067</v>
      </c>
      <c r="H277" s="94">
        <v>44</v>
      </c>
      <c r="I277" s="95"/>
      <c r="J277" s="96">
        <f>ROUND(I277*H277,2)</f>
        <v>0</v>
      </c>
      <c r="K277" s="92" t="s">
        <v>453</v>
      </c>
      <c r="L277" s="19"/>
      <c r="M277" s="97" t="s">
        <v>17</v>
      </c>
      <c r="N277" s="98" t="s">
        <v>35</v>
      </c>
      <c r="P277" s="99">
        <f>O277*H277</f>
        <v>0</v>
      </c>
      <c r="Q277" s="99">
        <v>0</v>
      </c>
      <c r="R277" s="99">
        <f>Q277*H277</f>
        <v>0</v>
      </c>
      <c r="S277" s="99">
        <v>0</v>
      </c>
      <c r="T277" s="100">
        <f>S277*H277</f>
        <v>0</v>
      </c>
      <c r="AR277" s="101" t="s">
        <v>155</v>
      </c>
      <c r="AT277" s="101" t="s">
        <v>83</v>
      </c>
      <c r="AU277" s="101" t="s">
        <v>9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155</v>
      </c>
      <c r="BM277" s="101" t="s">
        <v>3358</v>
      </c>
    </row>
    <row r="278" spans="2:65" s="18" customFormat="1">
      <c r="B278" s="19"/>
      <c r="D278" s="103" t="s">
        <v>89</v>
      </c>
      <c r="F278" s="104" t="s">
        <v>3359</v>
      </c>
      <c r="I278" s="105"/>
      <c r="L278" s="19"/>
      <c r="M278" s="106"/>
      <c r="T278" s="107"/>
      <c r="AT278" s="11" t="s">
        <v>89</v>
      </c>
      <c r="AU278" s="11" t="s">
        <v>9</v>
      </c>
    </row>
    <row r="279" spans="2:65" s="18" customFormat="1" ht="39">
      <c r="B279" s="19"/>
      <c r="D279" s="103" t="s">
        <v>90</v>
      </c>
      <c r="F279" s="108" t="s">
        <v>3346</v>
      </c>
      <c r="I279" s="105"/>
      <c r="L279" s="19"/>
      <c r="M279" s="106"/>
      <c r="T279" s="107"/>
      <c r="AT279" s="11" t="s">
        <v>90</v>
      </c>
      <c r="AU279" s="11" t="s">
        <v>9</v>
      </c>
    </row>
    <row r="280" spans="2:65" s="18" customFormat="1" ht="24.2" customHeight="1">
      <c r="B280" s="19"/>
      <c r="C280" s="90" t="s">
        <v>839</v>
      </c>
      <c r="D280" s="201" t="s">
        <v>83</v>
      </c>
      <c r="E280" s="91" t="s">
        <v>3360</v>
      </c>
      <c r="F280" s="92" t="s">
        <v>3361</v>
      </c>
      <c r="G280" s="93" t="s">
        <v>1067</v>
      </c>
      <c r="H280" s="94">
        <v>44</v>
      </c>
      <c r="I280" s="95"/>
      <c r="J280" s="96">
        <f>ROUND(I280*H280,2)</f>
        <v>0</v>
      </c>
      <c r="K280" s="92" t="s">
        <v>453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4.6749999999999998E-4</v>
      </c>
      <c r="R280" s="99">
        <f>Q280*H280</f>
        <v>2.0569999999999998E-2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3362</v>
      </c>
    </row>
    <row r="281" spans="2:65" s="18" customFormat="1" ht="19.5">
      <c r="B281" s="19"/>
      <c r="D281" s="103" t="s">
        <v>89</v>
      </c>
      <c r="F281" s="104" t="s">
        <v>3363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8" customFormat="1" ht="39">
      <c r="B282" s="19"/>
      <c r="D282" s="103" t="s">
        <v>90</v>
      </c>
      <c r="F282" s="108" t="s">
        <v>3346</v>
      </c>
      <c r="I282" s="105"/>
      <c r="L282" s="19"/>
      <c r="M282" s="106"/>
      <c r="T282" s="107"/>
      <c r="AT282" s="11" t="s">
        <v>90</v>
      </c>
      <c r="AU282" s="11" t="s">
        <v>9</v>
      </c>
    </row>
    <row r="283" spans="2:65" s="18" customFormat="1" ht="21.75" customHeight="1">
      <c r="B283" s="19"/>
      <c r="C283" s="90" t="s">
        <v>1210</v>
      </c>
      <c r="D283" s="199" t="s">
        <v>83</v>
      </c>
      <c r="E283" s="91" t="s">
        <v>3364</v>
      </c>
      <c r="F283" s="92" t="s">
        <v>3365</v>
      </c>
      <c r="G283" s="93" t="s">
        <v>1067</v>
      </c>
      <c r="H283" s="94">
        <v>11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4.6999999999999999E-4</v>
      </c>
      <c r="R283" s="99">
        <f>Q283*H283</f>
        <v>5.1700000000000001E-3</v>
      </c>
      <c r="S283" s="99">
        <v>0</v>
      </c>
      <c r="T283" s="100">
        <f>S283*H283</f>
        <v>0</v>
      </c>
      <c r="AR283" s="101" t="s">
        <v>155</v>
      </c>
      <c r="AT283" s="101" t="s">
        <v>83</v>
      </c>
      <c r="AU283" s="101" t="s">
        <v>9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155</v>
      </c>
      <c r="BM283" s="101" t="s">
        <v>3366</v>
      </c>
    </row>
    <row r="284" spans="2:65" s="18" customFormat="1" ht="19.5">
      <c r="B284" s="19"/>
      <c r="D284" s="103" t="s">
        <v>89</v>
      </c>
      <c r="F284" s="104" t="s">
        <v>3363</v>
      </c>
      <c r="I284" s="105"/>
      <c r="L284" s="19"/>
      <c r="M284" s="106"/>
      <c r="T284" s="107"/>
      <c r="AT284" s="11" t="s">
        <v>89</v>
      </c>
      <c r="AU284" s="11" t="s">
        <v>9</v>
      </c>
    </row>
    <row r="285" spans="2:65" s="18" customFormat="1" ht="39">
      <c r="B285" s="19"/>
      <c r="D285" s="103" t="s">
        <v>90</v>
      </c>
      <c r="F285" s="108" t="s">
        <v>3210</v>
      </c>
      <c r="I285" s="105"/>
      <c r="L285" s="19"/>
      <c r="M285" s="106"/>
      <c r="T285" s="107"/>
      <c r="AT285" s="11" t="s">
        <v>90</v>
      </c>
      <c r="AU285" s="11" t="s">
        <v>9</v>
      </c>
    </row>
    <row r="286" spans="2:65" s="18" customFormat="1" ht="24.2" customHeight="1">
      <c r="B286" s="19"/>
      <c r="C286" s="189" t="s">
        <v>843</v>
      </c>
      <c r="D286" s="189" t="s">
        <v>684</v>
      </c>
      <c r="E286" s="190" t="s">
        <v>3367</v>
      </c>
      <c r="F286" s="191" t="s">
        <v>3368</v>
      </c>
      <c r="G286" s="192" t="s">
        <v>1067</v>
      </c>
      <c r="H286" s="193">
        <v>33</v>
      </c>
      <c r="I286" s="194"/>
      <c r="J286" s="195">
        <f>ROUND(I286*H286,2)</f>
        <v>0</v>
      </c>
      <c r="K286" s="191" t="s">
        <v>17</v>
      </c>
      <c r="L286" s="196"/>
      <c r="M286" s="197" t="s">
        <v>17</v>
      </c>
      <c r="N286" s="198" t="s">
        <v>35</v>
      </c>
      <c r="P286" s="99">
        <f>O286*H286</f>
        <v>0</v>
      </c>
      <c r="Q286" s="99">
        <v>1.4999999999999999E-2</v>
      </c>
      <c r="R286" s="99">
        <f>Q286*H286</f>
        <v>0.495</v>
      </c>
      <c r="S286" s="99">
        <v>0</v>
      </c>
      <c r="T286" s="100">
        <f>S286*H286</f>
        <v>0</v>
      </c>
      <c r="AR286" s="101" t="s">
        <v>653</v>
      </c>
      <c r="AT286" s="101" t="s">
        <v>684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3369</v>
      </c>
    </row>
    <row r="287" spans="2:65" s="18" customFormat="1">
      <c r="B287" s="19"/>
      <c r="D287" s="103" t="s">
        <v>89</v>
      </c>
      <c r="F287" s="104" t="s">
        <v>3370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16.5" customHeight="1">
      <c r="B288" s="19"/>
      <c r="C288" s="90" t="s">
        <v>1217</v>
      </c>
      <c r="D288" s="199" t="s">
        <v>83</v>
      </c>
      <c r="E288" s="91" t="s">
        <v>3371</v>
      </c>
      <c r="F288" s="92" t="s">
        <v>3372</v>
      </c>
      <c r="G288" s="93" t="s">
        <v>1067</v>
      </c>
      <c r="H288" s="94">
        <v>37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0</v>
      </c>
      <c r="R288" s="99">
        <f>Q288*H288</f>
        <v>0</v>
      </c>
      <c r="S288" s="99">
        <v>0</v>
      </c>
      <c r="T288" s="100">
        <f>S288*H288</f>
        <v>0</v>
      </c>
      <c r="AR288" s="101" t="s">
        <v>155</v>
      </c>
      <c r="AT288" s="101" t="s">
        <v>83</v>
      </c>
      <c r="AU288" s="101" t="s">
        <v>9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155</v>
      </c>
      <c r="BM288" s="101" t="s">
        <v>3373</v>
      </c>
    </row>
    <row r="289" spans="2:65" s="18" customFormat="1">
      <c r="B289" s="19"/>
      <c r="D289" s="103" t="s">
        <v>89</v>
      </c>
      <c r="F289" s="104" t="s">
        <v>3374</v>
      </c>
      <c r="I289" s="105"/>
      <c r="L289" s="19"/>
      <c r="M289" s="106"/>
      <c r="T289" s="107"/>
      <c r="AT289" s="11" t="s">
        <v>89</v>
      </c>
      <c r="AU289" s="11" t="s">
        <v>9</v>
      </c>
    </row>
    <row r="290" spans="2:65" s="18" customFormat="1" ht="39">
      <c r="B290" s="19"/>
      <c r="D290" s="103" t="s">
        <v>90</v>
      </c>
      <c r="F290" s="108" t="s">
        <v>3210</v>
      </c>
      <c r="I290" s="105"/>
      <c r="L290" s="19"/>
      <c r="M290" s="106"/>
      <c r="T290" s="107"/>
      <c r="AT290" s="11" t="s">
        <v>90</v>
      </c>
      <c r="AU290" s="11" t="s">
        <v>9</v>
      </c>
    </row>
    <row r="291" spans="2:65" s="18" customFormat="1" ht="37.9" customHeight="1">
      <c r="B291" s="19"/>
      <c r="C291" s="90" t="s">
        <v>848</v>
      </c>
      <c r="D291" s="90" t="s">
        <v>83</v>
      </c>
      <c r="E291" s="91" t="s">
        <v>3375</v>
      </c>
      <c r="F291" s="92" t="s">
        <v>3376</v>
      </c>
      <c r="G291" s="93" t="s">
        <v>1067</v>
      </c>
      <c r="H291" s="94">
        <v>4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1.6969999999999999E-2</v>
      </c>
      <c r="R291" s="99">
        <f>Q291*H291</f>
        <v>6.7879999999999996E-2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9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3377</v>
      </c>
    </row>
    <row r="292" spans="2:65" s="18" customFormat="1" ht="19.5">
      <c r="B292" s="19"/>
      <c r="D292" s="103" t="s">
        <v>89</v>
      </c>
      <c r="F292" s="104" t="s">
        <v>3376</v>
      </c>
      <c r="I292" s="105"/>
      <c r="L292" s="19"/>
      <c r="M292" s="106"/>
      <c r="T292" s="107"/>
      <c r="AT292" s="11" t="s">
        <v>89</v>
      </c>
      <c r="AU292" s="11" t="s">
        <v>9</v>
      </c>
    </row>
    <row r="293" spans="2:65" s="18" customFormat="1" ht="33" customHeight="1">
      <c r="B293" s="19"/>
      <c r="C293" s="90" t="s">
        <v>853</v>
      </c>
      <c r="D293" s="90" t="s">
        <v>83</v>
      </c>
      <c r="E293" s="91" t="s">
        <v>3378</v>
      </c>
      <c r="F293" s="92" t="s">
        <v>3379</v>
      </c>
      <c r="G293" s="93" t="s">
        <v>1067</v>
      </c>
      <c r="H293" s="94">
        <v>33</v>
      </c>
      <c r="I293" s="95"/>
      <c r="J293" s="96">
        <f>ROUND(I293*H293,2)</f>
        <v>0</v>
      </c>
      <c r="K293" s="92" t="s">
        <v>453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1.6650000000000002E-2</v>
      </c>
      <c r="R293" s="99">
        <f>Q293*H293</f>
        <v>0.5494500000000001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9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3380</v>
      </c>
    </row>
    <row r="294" spans="2:65" s="18" customFormat="1" ht="29.25">
      <c r="B294" s="19"/>
      <c r="D294" s="103" t="s">
        <v>89</v>
      </c>
      <c r="F294" s="104" t="s">
        <v>3381</v>
      </c>
      <c r="I294" s="105"/>
      <c r="L294" s="19"/>
      <c r="M294" s="106"/>
      <c r="T294" s="107"/>
      <c r="AT294" s="11" t="s">
        <v>89</v>
      </c>
      <c r="AU294" s="11" t="s">
        <v>9</v>
      </c>
    </row>
    <row r="295" spans="2:65" s="18" customFormat="1" ht="21.75" customHeight="1">
      <c r="B295" s="19"/>
      <c r="C295" s="90" t="s">
        <v>857</v>
      </c>
      <c r="D295" s="90" t="s">
        <v>83</v>
      </c>
      <c r="E295" s="91" t="s">
        <v>3382</v>
      </c>
      <c r="F295" s="92" t="s">
        <v>3383</v>
      </c>
      <c r="G295" s="93" t="s">
        <v>1067</v>
      </c>
      <c r="H295" s="94">
        <v>33</v>
      </c>
      <c r="I295" s="95"/>
      <c r="J295" s="96">
        <f>ROUND(I295*H295,2)</f>
        <v>0</v>
      </c>
      <c r="K295" s="92" t="s">
        <v>453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1.1900000000000001E-3</v>
      </c>
      <c r="R295" s="99">
        <f>Q295*H295</f>
        <v>3.9269999999999999E-2</v>
      </c>
      <c r="S295" s="99">
        <v>0</v>
      </c>
      <c r="T295" s="100">
        <f>S295*H295</f>
        <v>0</v>
      </c>
      <c r="AR295" s="101" t="s">
        <v>155</v>
      </c>
      <c r="AT295" s="101" t="s">
        <v>83</v>
      </c>
      <c r="AU295" s="101" t="s">
        <v>9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3384</v>
      </c>
    </row>
    <row r="296" spans="2:65" s="18" customFormat="1" ht="19.5">
      <c r="B296" s="19"/>
      <c r="D296" s="103" t="s">
        <v>89</v>
      </c>
      <c r="F296" s="104" t="s">
        <v>3385</v>
      </c>
      <c r="I296" s="105"/>
      <c r="L296" s="19"/>
      <c r="M296" s="106"/>
      <c r="T296" s="107"/>
      <c r="AT296" s="11" t="s">
        <v>89</v>
      </c>
      <c r="AU296" s="11" t="s">
        <v>9</v>
      </c>
    </row>
    <row r="297" spans="2:65" s="18" customFormat="1" ht="16.5" customHeight="1">
      <c r="B297" s="19"/>
      <c r="C297" s="90" t="s">
        <v>862</v>
      </c>
      <c r="D297" s="201" t="s">
        <v>83</v>
      </c>
      <c r="E297" s="91" t="s">
        <v>3386</v>
      </c>
      <c r="F297" s="92" t="s">
        <v>3387</v>
      </c>
      <c r="G297" s="93" t="s">
        <v>1067</v>
      </c>
      <c r="H297" s="94">
        <v>4</v>
      </c>
      <c r="I297" s="95"/>
      <c r="J297" s="96">
        <f>ROUND(I297*H297,2)</f>
        <v>0</v>
      </c>
      <c r="K297" s="92" t="s">
        <v>453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5.5000000000000003E-4</v>
      </c>
      <c r="R297" s="99">
        <f>Q297*H297</f>
        <v>2.2000000000000001E-3</v>
      </c>
      <c r="S297" s="99">
        <v>0</v>
      </c>
      <c r="T297" s="100">
        <f>S297*H297</f>
        <v>0</v>
      </c>
      <c r="AR297" s="101" t="s">
        <v>155</v>
      </c>
      <c r="AT297" s="101" t="s">
        <v>83</v>
      </c>
      <c r="AU297" s="101" t="s">
        <v>9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3388</v>
      </c>
    </row>
    <row r="298" spans="2:65" s="18" customFormat="1">
      <c r="B298" s="19"/>
      <c r="D298" s="103" t="s">
        <v>89</v>
      </c>
      <c r="F298" s="104" t="s">
        <v>3389</v>
      </c>
      <c r="I298" s="105"/>
      <c r="L298" s="19"/>
      <c r="M298" s="106"/>
      <c r="T298" s="107"/>
      <c r="AT298" s="11" t="s">
        <v>89</v>
      </c>
      <c r="AU298" s="11" t="s">
        <v>9</v>
      </c>
    </row>
    <row r="299" spans="2:65" s="18" customFormat="1" ht="39">
      <c r="B299" s="19"/>
      <c r="D299" s="103" t="s">
        <v>90</v>
      </c>
      <c r="F299" s="108" t="s">
        <v>3390</v>
      </c>
      <c r="I299" s="105"/>
      <c r="L299" s="19"/>
      <c r="M299" s="106"/>
      <c r="T299" s="107"/>
      <c r="AT299" s="11" t="s">
        <v>90</v>
      </c>
      <c r="AU299" s="11" t="s">
        <v>9</v>
      </c>
    </row>
    <row r="300" spans="2:65" s="18" customFormat="1" ht="21.75" customHeight="1">
      <c r="B300" s="19"/>
      <c r="C300" s="189" t="s">
        <v>867</v>
      </c>
      <c r="D300" s="189" t="s">
        <v>684</v>
      </c>
      <c r="E300" s="190" t="s">
        <v>3391</v>
      </c>
      <c r="F300" s="191" t="s">
        <v>3392</v>
      </c>
      <c r="G300" s="192" t="s">
        <v>1067</v>
      </c>
      <c r="H300" s="193">
        <v>38</v>
      </c>
      <c r="I300" s="194"/>
      <c r="J300" s="195">
        <f>ROUND(I300*H300,2)</f>
        <v>0</v>
      </c>
      <c r="K300" s="191" t="s">
        <v>17</v>
      </c>
      <c r="L300" s="196"/>
      <c r="M300" s="197" t="s">
        <v>17</v>
      </c>
      <c r="N300" s="198" t="s">
        <v>35</v>
      </c>
      <c r="P300" s="99">
        <f>O300*H300</f>
        <v>0</v>
      </c>
      <c r="Q300" s="99">
        <v>1.2999999999999999E-2</v>
      </c>
      <c r="R300" s="99">
        <f>Q300*H300</f>
        <v>0.49399999999999999</v>
      </c>
      <c r="S300" s="99">
        <v>0</v>
      </c>
      <c r="T300" s="100">
        <f>S300*H300</f>
        <v>0</v>
      </c>
      <c r="AR300" s="101" t="s">
        <v>653</v>
      </c>
      <c r="AT300" s="101" t="s">
        <v>684</v>
      </c>
      <c r="AU300" s="101" t="s">
        <v>9</v>
      </c>
      <c r="AY300" s="11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1" t="s">
        <v>82</v>
      </c>
      <c r="BK300" s="102">
        <f>ROUND(I300*H300,2)</f>
        <v>0</v>
      </c>
      <c r="BL300" s="11" t="s">
        <v>155</v>
      </c>
      <c r="BM300" s="101" t="s">
        <v>3393</v>
      </c>
    </row>
    <row r="301" spans="2:65" s="18" customFormat="1">
      <c r="B301" s="19"/>
      <c r="D301" s="103" t="s">
        <v>89</v>
      </c>
      <c r="F301" s="104" t="s">
        <v>3392</v>
      </c>
      <c r="I301" s="105"/>
      <c r="L301" s="19"/>
      <c r="M301" s="106"/>
      <c r="T301" s="107"/>
      <c r="AT301" s="11" t="s">
        <v>89</v>
      </c>
      <c r="AU301" s="11" t="s">
        <v>9</v>
      </c>
    </row>
    <row r="302" spans="2:65" s="18" customFormat="1" ht="16.5" customHeight="1">
      <c r="B302" s="19"/>
      <c r="C302" s="90" t="s">
        <v>1224</v>
      </c>
      <c r="D302" s="199" t="s">
        <v>83</v>
      </c>
      <c r="E302" s="91" t="s">
        <v>3394</v>
      </c>
      <c r="F302" s="92" t="s">
        <v>3395</v>
      </c>
      <c r="G302" s="93" t="s">
        <v>1067</v>
      </c>
      <c r="H302" s="94">
        <v>38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155</v>
      </c>
      <c r="AT302" s="101" t="s">
        <v>83</v>
      </c>
      <c r="AU302" s="101" t="s">
        <v>9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155</v>
      </c>
      <c r="BM302" s="101" t="s">
        <v>3396</v>
      </c>
    </row>
    <row r="303" spans="2:65" s="18" customFormat="1">
      <c r="B303" s="19"/>
      <c r="D303" s="103" t="s">
        <v>89</v>
      </c>
      <c r="F303" s="104" t="s">
        <v>3395</v>
      </c>
      <c r="I303" s="105"/>
      <c r="L303" s="19"/>
      <c r="M303" s="106"/>
      <c r="T303" s="107"/>
      <c r="AT303" s="11" t="s">
        <v>89</v>
      </c>
      <c r="AU303" s="11" t="s">
        <v>9</v>
      </c>
    </row>
    <row r="304" spans="2:65" s="18" customFormat="1" ht="39">
      <c r="B304" s="19"/>
      <c r="D304" s="103" t="s">
        <v>90</v>
      </c>
      <c r="F304" s="108" t="s">
        <v>3210</v>
      </c>
      <c r="I304" s="105"/>
      <c r="L304" s="19"/>
      <c r="M304" s="106"/>
      <c r="T304" s="107"/>
      <c r="AT304" s="11" t="s">
        <v>90</v>
      </c>
      <c r="AU304" s="11" t="s">
        <v>9</v>
      </c>
    </row>
    <row r="305" spans="2:65" s="18" customFormat="1" ht="33" customHeight="1">
      <c r="B305" s="19"/>
      <c r="C305" s="189" t="s">
        <v>873</v>
      </c>
      <c r="D305" s="227" t="s">
        <v>684</v>
      </c>
      <c r="E305" s="190" t="s">
        <v>3397</v>
      </c>
      <c r="F305" s="191" t="s">
        <v>3398</v>
      </c>
      <c r="G305" s="192" t="s">
        <v>1067</v>
      </c>
      <c r="H305" s="193">
        <v>0</v>
      </c>
      <c r="I305" s="194"/>
      <c r="J305" s="195">
        <f>ROUND(I305*H305,2)</f>
        <v>0</v>
      </c>
      <c r="K305" s="191" t="s">
        <v>17</v>
      </c>
      <c r="L305" s="196"/>
      <c r="M305" s="197" t="s">
        <v>17</v>
      </c>
      <c r="N305" s="198" t="s">
        <v>35</v>
      </c>
      <c r="P305" s="99">
        <f>O305*H305</f>
        <v>0</v>
      </c>
      <c r="Q305" s="99">
        <v>3.2000000000000001E-2</v>
      </c>
      <c r="R305" s="99">
        <f>Q305*H305</f>
        <v>0</v>
      </c>
      <c r="S305" s="99">
        <v>0</v>
      </c>
      <c r="T305" s="100">
        <f>S305*H305</f>
        <v>0</v>
      </c>
      <c r="AR305" s="101" t="s">
        <v>653</v>
      </c>
      <c r="AT305" s="101" t="s">
        <v>684</v>
      </c>
      <c r="AU305" s="101" t="s">
        <v>9</v>
      </c>
      <c r="AY305" s="11" t="s">
        <v>79</v>
      </c>
      <c r="BE305" s="102">
        <f>IF(N305="základní",J305,0)</f>
        <v>0</v>
      </c>
      <c r="BF305" s="102">
        <f>IF(N305="snížená",J305,0)</f>
        <v>0</v>
      </c>
      <c r="BG305" s="102">
        <f>IF(N305="zákl. přenesená",J305,0)</f>
        <v>0</v>
      </c>
      <c r="BH305" s="102">
        <f>IF(N305="sníž. přenesená",J305,0)</f>
        <v>0</v>
      </c>
      <c r="BI305" s="102">
        <f>IF(N305="nulová",J305,0)</f>
        <v>0</v>
      </c>
      <c r="BJ305" s="11" t="s">
        <v>82</v>
      </c>
      <c r="BK305" s="102">
        <f>ROUND(I305*H305,2)</f>
        <v>0</v>
      </c>
      <c r="BL305" s="11" t="s">
        <v>155</v>
      </c>
      <c r="BM305" s="101" t="s">
        <v>3399</v>
      </c>
    </row>
    <row r="306" spans="2:65" s="18" customFormat="1" ht="19.5">
      <c r="B306" s="19"/>
      <c r="D306" s="103" t="s">
        <v>89</v>
      </c>
      <c r="F306" s="104" t="s">
        <v>3398</v>
      </c>
      <c r="I306" s="105"/>
      <c r="L306" s="19"/>
      <c r="M306" s="106"/>
      <c r="T306" s="107"/>
      <c r="AT306" s="11" t="s">
        <v>89</v>
      </c>
      <c r="AU306" s="11" t="s">
        <v>9</v>
      </c>
    </row>
    <row r="307" spans="2:65" s="18" customFormat="1" ht="97.5">
      <c r="B307" s="19"/>
      <c r="D307" s="103" t="s">
        <v>90</v>
      </c>
      <c r="F307" s="108" t="s">
        <v>5533</v>
      </c>
      <c r="I307" s="105"/>
      <c r="L307" s="19"/>
      <c r="M307" s="106"/>
      <c r="T307" s="107"/>
      <c r="AT307" s="11" t="s">
        <v>90</v>
      </c>
      <c r="AU307" s="11" t="s">
        <v>9</v>
      </c>
    </row>
    <row r="308" spans="2:65" s="18" customFormat="1" ht="33" customHeight="1">
      <c r="B308" s="19"/>
      <c r="C308" s="189" t="s">
        <v>1338</v>
      </c>
      <c r="D308" s="227" t="s">
        <v>684</v>
      </c>
      <c r="E308" s="190" t="s">
        <v>3400</v>
      </c>
      <c r="F308" s="191" t="s">
        <v>3401</v>
      </c>
      <c r="G308" s="192" t="s">
        <v>1067</v>
      </c>
      <c r="H308" s="193">
        <v>0</v>
      </c>
      <c r="I308" s="194"/>
      <c r="J308" s="195">
        <f>ROUND(I308*H308,2)</f>
        <v>0</v>
      </c>
      <c r="K308" s="191" t="s">
        <v>17</v>
      </c>
      <c r="L308" s="196"/>
      <c r="M308" s="197" t="s">
        <v>17</v>
      </c>
      <c r="N308" s="198" t="s">
        <v>35</v>
      </c>
      <c r="P308" s="99">
        <f>O308*H308</f>
        <v>0</v>
      </c>
      <c r="Q308" s="99">
        <v>3.2000000000000001E-2</v>
      </c>
      <c r="R308" s="99">
        <f>Q308*H308</f>
        <v>0</v>
      </c>
      <c r="S308" s="99">
        <v>0</v>
      </c>
      <c r="T308" s="100">
        <f>S308*H308</f>
        <v>0</v>
      </c>
      <c r="AR308" s="101" t="s">
        <v>653</v>
      </c>
      <c r="AT308" s="101" t="s">
        <v>684</v>
      </c>
      <c r="AU308" s="101" t="s">
        <v>9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155</v>
      </c>
      <c r="BM308" s="101" t="s">
        <v>3402</v>
      </c>
    </row>
    <row r="309" spans="2:65" s="18" customFormat="1" ht="19.5">
      <c r="B309" s="19"/>
      <c r="D309" s="103" t="s">
        <v>89</v>
      </c>
      <c r="F309" s="104" t="s">
        <v>3401</v>
      </c>
      <c r="I309" s="105"/>
      <c r="L309" s="19"/>
      <c r="M309" s="106"/>
      <c r="T309" s="107"/>
      <c r="AT309" s="11" t="s">
        <v>89</v>
      </c>
      <c r="AU309" s="11" t="s">
        <v>9</v>
      </c>
    </row>
    <row r="310" spans="2:65" s="18" customFormat="1" ht="97.5">
      <c r="B310" s="19"/>
      <c r="D310" s="103" t="s">
        <v>90</v>
      </c>
      <c r="F310" s="108" t="s">
        <v>5534</v>
      </c>
      <c r="I310" s="105"/>
      <c r="L310" s="19"/>
      <c r="M310" s="106"/>
      <c r="T310" s="107"/>
      <c r="AT310" s="11" t="s">
        <v>90</v>
      </c>
      <c r="AU310" s="11" t="s">
        <v>9</v>
      </c>
    </row>
    <row r="311" spans="2:65" s="18" customFormat="1" ht="16.5" customHeight="1">
      <c r="B311" s="19"/>
      <c r="C311" s="189" t="s">
        <v>1237</v>
      </c>
      <c r="D311" s="227" t="s">
        <v>684</v>
      </c>
      <c r="E311" s="190" t="s">
        <v>3403</v>
      </c>
      <c r="F311" s="191" t="s">
        <v>3404</v>
      </c>
      <c r="G311" s="192" t="s">
        <v>1067</v>
      </c>
      <c r="H311" s="193">
        <v>0</v>
      </c>
      <c r="I311" s="194"/>
      <c r="J311" s="195">
        <f>ROUND(I311*H311,2)</f>
        <v>0</v>
      </c>
      <c r="K311" s="191" t="s">
        <v>17</v>
      </c>
      <c r="L311" s="196"/>
      <c r="M311" s="197" t="s">
        <v>17</v>
      </c>
      <c r="N311" s="198" t="s">
        <v>35</v>
      </c>
      <c r="P311" s="99">
        <f>O311*H311</f>
        <v>0</v>
      </c>
      <c r="Q311" s="99">
        <v>3.2000000000000001E-2</v>
      </c>
      <c r="R311" s="99">
        <f>Q311*H311</f>
        <v>0</v>
      </c>
      <c r="S311" s="99">
        <v>0</v>
      </c>
      <c r="T311" s="100">
        <f>S311*H311</f>
        <v>0</v>
      </c>
      <c r="AR311" s="101" t="s">
        <v>653</v>
      </c>
      <c r="AT311" s="101" t="s">
        <v>684</v>
      </c>
      <c r="AU311" s="101" t="s">
        <v>9</v>
      </c>
      <c r="AY311" s="11" t="s">
        <v>79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1" t="s">
        <v>82</v>
      </c>
      <c r="BK311" s="102">
        <f>ROUND(I311*H311,2)</f>
        <v>0</v>
      </c>
      <c r="BL311" s="11" t="s">
        <v>155</v>
      </c>
      <c r="BM311" s="101" t="s">
        <v>3405</v>
      </c>
    </row>
    <row r="312" spans="2:65" s="18" customFormat="1">
      <c r="B312" s="19"/>
      <c r="D312" s="103" t="s">
        <v>89</v>
      </c>
      <c r="F312" s="104" t="s">
        <v>3404</v>
      </c>
      <c r="I312" s="105"/>
      <c r="L312" s="19"/>
      <c r="M312" s="106"/>
      <c r="T312" s="107"/>
      <c r="AT312" s="11" t="s">
        <v>89</v>
      </c>
      <c r="AU312" s="11" t="s">
        <v>9</v>
      </c>
    </row>
    <row r="313" spans="2:65" s="18" customFormat="1" ht="97.5">
      <c r="B313" s="19"/>
      <c r="D313" s="103" t="s">
        <v>90</v>
      </c>
      <c r="F313" s="108" t="s">
        <v>5534</v>
      </c>
      <c r="I313" s="105"/>
      <c r="L313" s="19"/>
      <c r="M313" s="106"/>
      <c r="T313" s="107"/>
      <c r="AT313" s="11" t="s">
        <v>90</v>
      </c>
      <c r="AU313" s="11" t="s">
        <v>9</v>
      </c>
    </row>
    <row r="314" spans="2:65" s="18" customFormat="1" ht="16.5" customHeight="1">
      <c r="B314" s="19"/>
      <c r="C314" s="189" t="s">
        <v>1243</v>
      </c>
      <c r="D314" s="227" t="s">
        <v>684</v>
      </c>
      <c r="E314" s="190" t="s">
        <v>3406</v>
      </c>
      <c r="F314" s="191" t="s">
        <v>3407</v>
      </c>
      <c r="G314" s="192" t="s">
        <v>1067</v>
      </c>
      <c r="H314" s="193">
        <v>0</v>
      </c>
      <c r="I314" s="194"/>
      <c r="J314" s="195">
        <f>ROUND(I314*H314,2)</f>
        <v>0</v>
      </c>
      <c r="K314" s="191" t="s">
        <v>17</v>
      </c>
      <c r="L314" s="196"/>
      <c r="M314" s="197" t="s">
        <v>17</v>
      </c>
      <c r="N314" s="198" t="s">
        <v>35</v>
      </c>
      <c r="P314" s="99">
        <f>O314*H314</f>
        <v>0</v>
      </c>
      <c r="Q314" s="99">
        <v>3.2000000000000001E-2</v>
      </c>
      <c r="R314" s="99">
        <f>Q314*H314</f>
        <v>0</v>
      </c>
      <c r="S314" s="99">
        <v>0</v>
      </c>
      <c r="T314" s="100">
        <f>S314*H314</f>
        <v>0</v>
      </c>
      <c r="AR314" s="101" t="s">
        <v>653</v>
      </c>
      <c r="AT314" s="101" t="s">
        <v>684</v>
      </c>
      <c r="AU314" s="101" t="s">
        <v>9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155</v>
      </c>
      <c r="BM314" s="101" t="s">
        <v>3408</v>
      </c>
    </row>
    <row r="315" spans="2:65" s="18" customFormat="1">
      <c r="B315" s="19"/>
      <c r="D315" s="103" t="s">
        <v>89</v>
      </c>
      <c r="F315" s="104" t="s">
        <v>3407</v>
      </c>
      <c r="I315" s="105"/>
      <c r="L315" s="19"/>
      <c r="M315" s="106"/>
      <c r="T315" s="107"/>
      <c r="AT315" s="11" t="s">
        <v>89</v>
      </c>
      <c r="AU315" s="11" t="s">
        <v>9</v>
      </c>
    </row>
    <row r="316" spans="2:65" s="18" customFormat="1" ht="97.5">
      <c r="B316" s="19"/>
      <c r="D316" s="103" t="s">
        <v>90</v>
      </c>
      <c r="F316" s="108" t="s">
        <v>5534</v>
      </c>
      <c r="I316" s="105"/>
      <c r="L316" s="19"/>
      <c r="M316" s="106"/>
      <c r="T316" s="107"/>
      <c r="AT316" s="11" t="s">
        <v>90</v>
      </c>
      <c r="AU316" s="11" t="s">
        <v>9</v>
      </c>
    </row>
    <row r="317" spans="2:65" s="18" customFormat="1" ht="16.5" customHeight="1">
      <c r="B317" s="19"/>
      <c r="C317" s="189" t="s">
        <v>1345</v>
      </c>
      <c r="D317" s="227" t="s">
        <v>684</v>
      </c>
      <c r="E317" s="190" t="s">
        <v>3409</v>
      </c>
      <c r="F317" s="191" t="s">
        <v>3410</v>
      </c>
      <c r="G317" s="192" t="s">
        <v>1067</v>
      </c>
      <c r="H317" s="193">
        <v>0</v>
      </c>
      <c r="I317" s="194"/>
      <c r="J317" s="195">
        <f>ROUND(I317*H317,2)</f>
        <v>0</v>
      </c>
      <c r="K317" s="191" t="s">
        <v>17</v>
      </c>
      <c r="L317" s="196"/>
      <c r="M317" s="197" t="s">
        <v>17</v>
      </c>
      <c r="N317" s="198" t="s">
        <v>35</v>
      </c>
      <c r="P317" s="99">
        <f>O317*H317</f>
        <v>0</v>
      </c>
      <c r="Q317" s="99">
        <v>3.2000000000000001E-2</v>
      </c>
      <c r="R317" s="99">
        <f>Q317*H317</f>
        <v>0</v>
      </c>
      <c r="S317" s="99">
        <v>0</v>
      </c>
      <c r="T317" s="100">
        <f>S317*H317</f>
        <v>0</v>
      </c>
      <c r="AR317" s="101" t="s">
        <v>653</v>
      </c>
      <c r="AT317" s="101" t="s">
        <v>684</v>
      </c>
      <c r="AU317" s="101" t="s">
        <v>9</v>
      </c>
      <c r="AY317" s="11" t="s">
        <v>79</v>
      </c>
      <c r="BE317" s="102">
        <f>IF(N317="základní",J317,0)</f>
        <v>0</v>
      </c>
      <c r="BF317" s="102">
        <f>IF(N317="snížená",J317,0)</f>
        <v>0</v>
      </c>
      <c r="BG317" s="102">
        <f>IF(N317="zákl. přenesená",J317,0)</f>
        <v>0</v>
      </c>
      <c r="BH317" s="102">
        <f>IF(N317="sníž. přenesená",J317,0)</f>
        <v>0</v>
      </c>
      <c r="BI317" s="102">
        <f>IF(N317="nulová",J317,0)</f>
        <v>0</v>
      </c>
      <c r="BJ317" s="11" t="s">
        <v>82</v>
      </c>
      <c r="BK317" s="102">
        <f>ROUND(I317*H317,2)</f>
        <v>0</v>
      </c>
      <c r="BL317" s="11" t="s">
        <v>155</v>
      </c>
      <c r="BM317" s="101" t="s">
        <v>3411</v>
      </c>
    </row>
    <row r="318" spans="2:65" s="18" customFormat="1">
      <c r="B318" s="19"/>
      <c r="D318" s="103" t="s">
        <v>89</v>
      </c>
      <c r="F318" s="104" t="s">
        <v>3410</v>
      </c>
      <c r="I318" s="105"/>
      <c r="L318" s="19"/>
      <c r="M318" s="106"/>
      <c r="T318" s="107"/>
      <c r="AT318" s="11" t="s">
        <v>89</v>
      </c>
      <c r="AU318" s="11" t="s">
        <v>9</v>
      </c>
    </row>
    <row r="319" spans="2:65" s="18" customFormat="1" ht="97.5">
      <c r="B319" s="19"/>
      <c r="D319" s="103" t="s">
        <v>90</v>
      </c>
      <c r="F319" s="108" t="s">
        <v>5534</v>
      </c>
      <c r="I319" s="105"/>
      <c r="L319" s="19"/>
      <c r="M319" s="106"/>
      <c r="T319" s="107"/>
      <c r="AT319" s="11" t="s">
        <v>90</v>
      </c>
      <c r="AU319" s="11" t="s">
        <v>9</v>
      </c>
    </row>
    <row r="320" spans="2:65" s="18" customFormat="1" ht="16.5" customHeight="1">
      <c r="B320" s="19"/>
      <c r="C320" s="90" t="s">
        <v>928</v>
      </c>
      <c r="D320" s="90" t="s">
        <v>83</v>
      </c>
      <c r="E320" s="91" t="s">
        <v>3412</v>
      </c>
      <c r="F320" s="92" t="s">
        <v>3413</v>
      </c>
      <c r="G320" s="93" t="s">
        <v>1067</v>
      </c>
      <c r="H320" s="94">
        <v>42</v>
      </c>
      <c r="I320" s="95"/>
      <c r="J320" s="96">
        <f>ROUND(I320*H320,2)</f>
        <v>0</v>
      </c>
      <c r="K320" s="92" t="s">
        <v>453</v>
      </c>
      <c r="L320" s="19"/>
      <c r="M320" s="97" t="s">
        <v>17</v>
      </c>
      <c r="N320" s="98" t="s">
        <v>35</v>
      </c>
      <c r="P320" s="99">
        <f>O320*H320</f>
        <v>0</v>
      </c>
      <c r="Q320" s="99">
        <v>1.8400000000000001E-3</v>
      </c>
      <c r="R320" s="99">
        <f>Q320*H320</f>
        <v>7.7280000000000001E-2</v>
      </c>
      <c r="S320" s="99">
        <v>0</v>
      </c>
      <c r="T320" s="100">
        <f>S320*H320</f>
        <v>0</v>
      </c>
      <c r="AR320" s="101" t="s">
        <v>155</v>
      </c>
      <c r="AT320" s="101" t="s">
        <v>83</v>
      </c>
      <c r="AU320" s="101" t="s">
        <v>9</v>
      </c>
      <c r="AY320" s="11" t="s">
        <v>79</v>
      </c>
      <c r="BE320" s="102">
        <f>IF(N320="základní",J320,0)</f>
        <v>0</v>
      </c>
      <c r="BF320" s="102">
        <f>IF(N320="snížená",J320,0)</f>
        <v>0</v>
      </c>
      <c r="BG320" s="102">
        <f>IF(N320="zákl. přenesená",J320,0)</f>
        <v>0</v>
      </c>
      <c r="BH320" s="102">
        <f>IF(N320="sníž. přenesená",J320,0)</f>
        <v>0</v>
      </c>
      <c r="BI320" s="102">
        <f>IF(N320="nulová",J320,0)</f>
        <v>0</v>
      </c>
      <c r="BJ320" s="11" t="s">
        <v>82</v>
      </c>
      <c r="BK320" s="102">
        <f>ROUND(I320*H320,2)</f>
        <v>0</v>
      </c>
      <c r="BL320" s="11" t="s">
        <v>155</v>
      </c>
      <c r="BM320" s="101" t="s">
        <v>3414</v>
      </c>
    </row>
    <row r="321" spans="2:65" s="18" customFormat="1" ht="19.5">
      <c r="B321" s="19"/>
      <c r="D321" s="103" t="s">
        <v>89</v>
      </c>
      <c r="F321" s="104" t="s">
        <v>3415</v>
      </c>
      <c r="I321" s="105"/>
      <c r="L321" s="19"/>
      <c r="M321" s="106"/>
      <c r="T321" s="107"/>
      <c r="AT321" s="11" t="s">
        <v>89</v>
      </c>
      <c r="AU321" s="11" t="s">
        <v>9</v>
      </c>
    </row>
    <row r="322" spans="2:65" s="18" customFormat="1" ht="21.75" customHeight="1">
      <c r="B322" s="19"/>
      <c r="C322" s="90" t="s">
        <v>1251</v>
      </c>
      <c r="D322" s="199" t="s">
        <v>83</v>
      </c>
      <c r="E322" s="91" t="s">
        <v>3416</v>
      </c>
      <c r="F322" s="92" t="s">
        <v>3417</v>
      </c>
      <c r="G322" s="93" t="s">
        <v>1067</v>
      </c>
      <c r="H322" s="94">
        <v>42</v>
      </c>
      <c r="I322" s="95"/>
      <c r="J322" s="96">
        <f>ROUND(I322*H322,2)</f>
        <v>0</v>
      </c>
      <c r="K322" s="92" t="s">
        <v>17</v>
      </c>
      <c r="L322" s="19"/>
      <c r="M322" s="97" t="s">
        <v>17</v>
      </c>
      <c r="N322" s="98" t="s">
        <v>35</v>
      </c>
      <c r="P322" s="99">
        <f>O322*H322</f>
        <v>0</v>
      </c>
      <c r="Q322" s="99">
        <v>1.8400000000000001E-3</v>
      </c>
      <c r="R322" s="99">
        <f>Q322*H322</f>
        <v>7.7280000000000001E-2</v>
      </c>
      <c r="S322" s="99">
        <v>0</v>
      </c>
      <c r="T322" s="100">
        <f>S322*H322</f>
        <v>0</v>
      </c>
      <c r="AR322" s="101" t="s">
        <v>155</v>
      </c>
      <c r="AT322" s="101" t="s">
        <v>83</v>
      </c>
      <c r="AU322" s="101" t="s">
        <v>9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3418</v>
      </c>
    </row>
    <row r="323" spans="2:65" s="18" customFormat="1">
      <c r="B323" s="19"/>
      <c r="D323" s="103" t="s">
        <v>89</v>
      </c>
      <c r="F323" s="104" t="s">
        <v>3417</v>
      </c>
      <c r="I323" s="105"/>
      <c r="L323" s="19"/>
      <c r="M323" s="106"/>
      <c r="T323" s="107"/>
      <c r="AT323" s="11" t="s">
        <v>89</v>
      </c>
      <c r="AU323" s="11" t="s">
        <v>9</v>
      </c>
    </row>
    <row r="324" spans="2:65" s="18" customFormat="1" ht="68.25">
      <c r="B324" s="19"/>
      <c r="D324" s="103" t="s">
        <v>90</v>
      </c>
      <c r="F324" s="108" t="s">
        <v>5535</v>
      </c>
      <c r="I324" s="105"/>
      <c r="L324" s="19"/>
      <c r="M324" s="106"/>
      <c r="T324" s="107"/>
      <c r="AT324" s="11" t="s">
        <v>90</v>
      </c>
      <c r="AU324" s="11" t="s">
        <v>9</v>
      </c>
    </row>
    <row r="325" spans="2:65" s="18" customFormat="1" ht="24.2" customHeight="1">
      <c r="B325" s="19"/>
      <c r="C325" s="90" t="s">
        <v>933</v>
      </c>
      <c r="D325" s="90" t="s">
        <v>83</v>
      </c>
      <c r="E325" s="91" t="s">
        <v>3419</v>
      </c>
      <c r="F325" s="92" t="s">
        <v>3420</v>
      </c>
      <c r="G325" s="93" t="s">
        <v>1067</v>
      </c>
      <c r="H325" s="94">
        <v>42</v>
      </c>
      <c r="I325" s="95"/>
      <c r="J325" s="96">
        <f>ROUND(I325*H325,2)</f>
        <v>0</v>
      </c>
      <c r="K325" s="92" t="s">
        <v>453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1.2E-4</v>
      </c>
      <c r="R325" s="99">
        <f>Q325*H325</f>
        <v>5.0400000000000002E-3</v>
      </c>
      <c r="S325" s="99">
        <v>0</v>
      </c>
      <c r="T325" s="100">
        <f>S325*H325</f>
        <v>0</v>
      </c>
      <c r="AR325" s="101" t="s">
        <v>155</v>
      </c>
      <c r="AT325" s="101" t="s">
        <v>83</v>
      </c>
      <c r="AU325" s="101" t="s">
        <v>9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155</v>
      </c>
      <c r="BM325" s="101" t="s">
        <v>3421</v>
      </c>
    </row>
    <row r="326" spans="2:65" s="18" customFormat="1" ht="19.5">
      <c r="B326" s="19"/>
      <c r="D326" s="103" t="s">
        <v>89</v>
      </c>
      <c r="F326" s="104" t="s">
        <v>3422</v>
      </c>
      <c r="I326" s="105"/>
      <c r="L326" s="19"/>
      <c r="M326" s="106"/>
      <c r="T326" s="107"/>
      <c r="AT326" s="11" t="s">
        <v>89</v>
      </c>
      <c r="AU326" s="11" t="s">
        <v>9</v>
      </c>
    </row>
    <row r="327" spans="2:65" s="18" customFormat="1" ht="16.5" customHeight="1">
      <c r="B327" s="19"/>
      <c r="C327" s="90" t="s">
        <v>938</v>
      </c>
      <c r="D327" s="90" t="s">
        <v>83</v>
      </c>
      <c r="E327" s="91" t="s">
        <v>3423</v>
      </c>
      <c r="F327" s="92" t="s">
        <v>3424</v>
      </c>
      <c r="G327" s="93" t="s">
        <v>1067</v>
      </c>
      <c r="H327" s="94">
        <v>38</v>
      </c>
      <c r="I327" s="95"/>
      <c r="J327" s="96">
        <f>ROUND(I327*H327,2)</f>
        <v>0</v>
      </c>
      <c r="K327" s="92" t="s">
        <v>453</v>
      </c>
      <c r="L327" s="19"/>
      <c r="M327" s="97" t="s">
        <v>17</v>
      </c>
      <c r="N327" s="98" t="s">
        <v>35</v>
      </c>
      <c r="P327" s="99">
        <f>O327*H327</f>
        <v>0</v>
      </c>
      <c r="Q327" s="99">
        <v>5.8300000000000001E-3</v>
      </c>
      <c r="R327" s="99">
        <f>Q327*H327</f>
        <v>0.22154000000000001</v>
      </c>
      <c r="S327" s="99">
        <v>0</v>
      </c>
      <c r="T327" s="100">
        <f>S327*H327</f>
        <v>0</v>
      </c>
      <c r="AR327" s="101" t="s">
        <v>155</v>
      </c>
      <c r="AT327" s="101" t="s">
        <v>83</v>
      </c>
      <c r="AU327" s="101" t="s">
        <v>9</v>
      </c>
      <c r="AY327" s="11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1" t="s">
        <v>82</v>
      </c>
      <c r="BK327" s="102">
        <f>ROUND(I327*H327,2)</f>
        <v>0</v>
      </c>
      <c r="BL327" s="11" t="s">
        <v>155</v>
      </c>
      <c r="BM327" s="101" t="s">
        <v>3425</v>
      </c>
    </row>
    <row r="328" spans="2:65" s="18" customFormat="1">
      <c r="B328" s="19"/>
      <c r="D328" s="103" t="s">
        <v>89</v>
      </c>
      <c r="F328" s="104" t="s">
        <v>3426</v>
      </c>
      <c r="I328" s="105"/>
      <c r="L328" s="19"/>
      <c r="M328" s="106"/>
      <c r="T328" s="107"/>
      <c r="AT328" s="11" t="s">
        <v>89</v>
      </c>
      <c r="AU328" s="11" t="s">
        <v>9</v>
      </c>
    </row>
    <row r="329" spans="2:65" s="18" customFormat="1" ht="24.2" customHeight="1">
      <c r="B329" s="19"/>
      <c r="C329" s="90" t="s">
        <v>943</v>
      </c>
      <c r="D329" s="90" t="s">
        <v>83</v>
      </c>
      <c r="E329" s="91" t="s">
        <v>3427</v>
      </c>
      <c r="F329" s="92" t="s">
        <v>3428</v>
      </c>
      <c r="G329" s="93" t="s">
        <v>1067</v>
      </c>
      <c r="H329" s="94">
        <v>4</v>
      </c>
      <c r="I329" s="95"/>
      <c r="J329" s="96">
        <f>ROUND(I329*H329,2)</f>
        <v>0</v>
      </c>
      <c r="K329" s="92" t="s">
        <v>453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7.6999999999999996E-4</v>
      </c>
      <c r="R329" s="99">
        <f>Q329*H329</f>
        <v>3.0799999999999998E-3</v>
      </c>
      <c r="S329" s="99">
        <v>0</v>
      </c>
      <c r="T329" s="100">
        <f>S329*H329</f>
        <v>0</v>
      </c>
      <c r="AR329" s="101" t="s">
        <v>155</v>
      </c>
      <c r="AT329" s="101" t="s">
        <v>83</v>
      </c>
      <c r="AU329" s="101" t="s">
        <v>9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155</v>
      </c>
      <c r="BM329" s="101" t="s">
        <v>3429</v>
      </c>
    </row>
    <row r="330" spans="2:65" s="18" customFormat="1" ht="19.5">
      <c r="B330" s="19"/>
      <c r="D330" s="103" t="s">
        <v>89</v>
      </c>
      <c r="F330" s="104" t="s">
        <v>3430</v>
      </c>
      <c r="I330" s="105"/>
      <c r="L330" s="19"/>
      <c r="M330" s="106"/>
      <c r="T330" s="107"/>
      <c r="AT330" s="11" t="s">
        <v>89</v>
      </c>
      <c r="AU330" s="11" t="s">
        <v>9</v>
      </c>
    </row>
    <row r="331" spans="2:65" s="18" customFormat="1" ht="24.2" customHeight="1">
      <c r="B331" s="19"/>
      <c r="C331" s="90" t="s">
        <v>950</v>
      </c>
      <c r="D331" s="90" t="s">
        <v>83</v>
      </c>
      <c r="E331" s="91" t="s">
        <v>3431</v>
      </c>
      <c r="F331" s="92" t="s">
        <v>3432</v>
      </c>
      <c r="G331" s="93" t="s">
        <v>1067</v>
      </c>
      <c r="H331" s="94">
        <v>1</v>
      </c>
      <c r="I331" s="95"/>
      <c r="J331" s="96">
        <f>ROUND(I331*H331,2)</f>
        <v>0</v>
      </c>
      <c r="K331" s="92" t="s">
        <v>453</v>
      </c>
      <c r="L331" s="19"/>
      <c r="M331" s="97" t="s">
        <v>17</v>
      </c>
      <c r="N331" s="98" t="s">
        <v>35</v>
      </c>
      <c r="P331" s="99">
        <f>O331*H331</f>
        <v>0</v>
      </c>
      <c r="Q331" s="99">
        <v>3.2699999999999999E-3</v>
      </c>
      <c r="R331" s="99">
        <f>Q331*H331</f>
        <v>3.2699999999999999E-3</v>
      </c>
      <c r="S331" s="99">
        <v>0</v>
      </c>
      <c r="T331" s="100">
        <f>S331*H331</f>
        <v>0</v>
      </c>
      <c r="AR331" s="101" t="s">
        <v>155</v>
      </c>
      <c r="AT331" s="101" t="s">
        <v>83</v>
      </c>
      <c r="AU331" s="101" t="s">
        <v>9</v>
      </c>
      <c r="AY331" s="11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1" t="s">
        <v>82</v>
      </c>
      <c r="BK331" s="102">
        <f>ROUND(I331*H331,2)</f>
        <v>0</v>
      </c>
      <c r="BL331" s="11" t="s">
        <v>155</v>
      </c>
      <c r="BM331" s="101" t="s">
        <v>3433</v>
      </c>
    </row>
    <row r="332" spans="2:65" s="18" customFormat="1" ht="19.5">
      <c r="B332" s="19"/>
      <c r="D332" s="103" t="s">
        <v>89</v>
      </c>
      <c r="F332" s="104" t="s">
        <v>3434</v>
      </c>
      <c r="I332" s="105"/>
      <c r="L332" s="19"/>
      <c r="M332" s="106"/>
      <c r="T332" s="107"/>
      <c r="AT332" s="11" t="s">
        <v>89</v>
      </c>
      <c r="AU332" s="11" t="s">
        <v>9</v>
      </c>
    </row>
    <row r="333" spans="2:65" s="18" customFormat="1" ht="16.5" customHeight="1">
      <c r="B333" s="19"/>
      <c r="C333" s="90" t="s">
        <v>955</v>
      </c>
      <c r="D333" s="201" t="s">
        <v>83</v>
      </c>
      <c r="E333" s="91" t="s">
        <v>3435</v>
      </c>
      <c r="F333" s="92" t="s">
        <v>3436</v>
      </c>
      <c r="G333" s="93" t="s">
        <v>1067</v>
      </c>
      <c r="H333" s="94">
        <v>11</v>
      </c>
      <c r="I333" s="95"/>
      <c r="J333" s="96">
        <f>ROUND(I333*H333,2)</f>
        <v>0</v>
      </c>
      <c r="K333" s="92" t="s">
        <v>453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1.09E-3</v>
      </c>
      <c r="R333" s="99">
        <f>Q333*H333</f>
        <v>1.1990000000000001E-2</v>
      </c>
      <c r="S333" s="99">
        <v>0</v>
      </c>
      <c r="T333" s="100">
        <f>S333*H333</f>
        <v>0</v>
      </c>
      <c r="AR333" s="101" t="s">
        <v>155</v>
      </c>
      <c r="AT333" s="101" t="s">
        <v>83</v>
      </c>
      <c r="AU333" s="101" t="s">
        <v>9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155</v>
      </c>
      <c r="BM333" s="101" t="s">
        <v>3437</v>
      </c>
    </row>
    <row r="334" spans="2:65" s="18" customFormat="1" ht="19.5">
      <c r="B334" s="19"/>
      <c r="D334" s="103" t="s">
        <v>89</v>
      </c>
      <c r="F334" s="104" t="s">
        <v>3438</v>
      </c>
      <c r="I334" s="105"/>
      <c r="L334" s="19"/>
      <c r="M334" s="106"/>
      <c r="T334" s="107"/>
      <c r="AT334" s="11" t="s">
        <v>89</v>
      </c>
      <c r="AU334" s="11" t="s">
        <v>9</v>
      </c>
    </row>
    <row r="335" spans="2:65" s="18" customFormat="1" ht="39">
      <c r="B335" s="19"/>
      <c r="D335" s="103" t="s">
        <v>90</v>
      </c>
      <c r="F335" s="108" t="s">
        <v>3346</v>
      </c>
      <c r="I335" s="105"/>
      <c r="L335" s="19"/>
      <c r="M335" s="106"/>
      <c r="T335" s="107"/>
      <c r="AT335" s="11" t="s">
        <v>90</v>
      </c>
      <c r="AU335" s="11" t="s">
        <v>9</v>
      </c>
    </row>
    <row r="336" spans="2:65" s="18" customFormat="1" ht="24.2" customHeight="1">
      <c r="B336" s="19"/>
      <c r="C336" s="90" t="s">
        <v>963</v>
      </c>
      <c r="D336" s="90" t="s">
        <v>83</v>
      </c>
      <c r="E336" s="91" t="s">
        <v>3439</v>
      </c>
      <c r="F336" s="92" t="s">
        <v>3440</v>
      </c>
      <c r="G336" s="93" t="s">
        <v>1067</v>
      </c>
      <c r="H336" s="94">
        <v>2</v>
      </c>
      <c r="I336" s="95"/>
      <c r="J336" s="96">
        <f>ROUND(I336*H336,2)</f>
        <v>0</v>
      </c>
      <c r="K336" s="92" t="s">
        <v>17</v>
      </c>
      <c r="L336" s="19"/>
      <c r="M336" s="97" t="s">
        <v>17</v>
      </c>
      <c r="N336" s="98" t="s">
        <v>35</v>
      </c>
      <c r="P336" s="99">
        <f>O336*H336</f>
        <v>0</v>
      </c>
      <c r="Q336" s="99">
        <v>1.7610000000000001E-2</v>
      </c>
      <c r="R336" s="99">
        <f>Q336*H336</f>
        <v>3.5220000000000001E-2</v>
      </c>
      <c r="S336" s="99">
        <v>0</v>
      </c>
      <c r="T336" s="100">
        <f>S336*H336</f>
        <v>0</v>
      </c>
      <c r="AR336" s="101" t="s">
        <v>155</v>
      </c>
      <c r="AT336" s="101" t="s">
        <v>83</v>
      </c>
      <c r="AU336" s="101" t="s">
        <v>9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155</v>
      </c>
      <c r="BM336" s="101" t="s">
        <v>3441</v>
      </c>
    </row>
    <row r="337" spans="2:65" s="18" customFormat="1" ht="19.5">
      <c r="B337" s="19"/>
      <c r="D337" s="103" t="s">
        <v>89</v>
      </c>
      <c r="F337" s="104" t="s">
        <v>3440</v>
      </c>
      <c r="I337" s="105"/>
      <c r="L337" s="19"/>
      <c r="M337" s="106"/>
      <c r="T337" s="107"/>
      <c r="AT337" s="11" t="s">
        <v>89</v>
      </c>
      <c r="AU337" s="11" t="s">
        <v>9</v>
      </c>
    </row>
    <row r="338" spans="2:65" s="18" customFormat="1" ht="33" customHeight="1">
      <c r="B338" s="19"/>
      <c r="C338" s="90" t="s">
        <v>968</v>
      </c>
      <c r="D338" s="90" t="s">
        <v>83</v>
      </c>
      <c r="E338" s="91" t="s">
        <v>3442</v>
      </c>
      <c r="F338" s="92" t="s">
        <v>3443</v>
      </c>
      <c r="G338" s="93" t="s">
        <v>1067</v>
      </c>
      <c r="H338" s="94">
        <v>9</v>
      </c>
      <c r="I338" s="95"/>
      <c r="J338" s="96">
        <f>ROUND(I338*H338,2)</f>
        <v>0</v>
      </c>
      <c r="K338" s="92" t="s">
        <v>453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1.4749999999999999E-2</v>
      </c>
      <c r="R338" s="99">
        <f>Q338*H338</f>
        <v>0.13274999999999998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3444</v>
      </c>
    </row>
    <row r="339" spans="2:65" s="18" customFormat="1" ht="19.5">
      <c r="B339" s="19"/>
      <c r="D339" s="103" t="s">
        <v>89</v>
      </c>
      <c r="F339" s="104" t="s">
        <v>3443</v>
      </c>
      <c r="I339" s="105"/>
      <c r="L339" s="19"/>
      <c r="M339" s="106"/>
      <c r="T339" s="107"/>
      <c r="AT339" s="11" t="s">
        <v>89</v>
      </c>
      <c r="AU339" s="11" t="s">
        <v>9</v>
      </c>
    </row>
    <row r="340" spans="2:65" s="18" customFormat="1" ht="16.5" customHeight="1">
      <c r="B340" s="19"/>
      <c r="C340" s="90" t="s">
        <v>1259</v>
      </c>
      <c r="D340" s="199" t="s">
        <v>83</v>
      </c>
      <c r="E340" s="91" t="s">
        <v>3445</v>
      </c>
      <c r="F340" s="92" t="s">
        <v>3446</v>
      </c>
      <c r="G340" s="93" t="s">
        <v>1067</v>
      </c>
      <c r="H340" s="94">
        <v>9</v>
      </c>
      <c r="I340" s="95"/>
      <c r="J340" s="96">
        <f>ROUND(I340*H340,2)</f>
        <v>0</v>
      </c>
      <c r="K340" s="92" t="s">
        <v>17</v>
      </c>
      <c r="L340" s="19"/>
      <c r="M340" s="97" t="s">
        <v>17</v>
      </c>
      <c r="N340" s="98" t="s">
        <v>35</v>
      </c>
      <c r="P340" s="99">
        <f>O340*H340</f>
        <v>0</v>
      </c>
      <c r="Q340" s="99">
        <v>1.8E-3</v>
      </c>
      <c r="R340" s="99">
        <f>Q340*H340</f>
        <v>1.6199999999999999E-2</v>
      </c>
      <c r="S340" s="99">
        <v>0</v>
      </c>
      <c r="T340" s="100">
        <f>S340*H340</f>
        <v>0</v>
      </c>
      <c r="AR340" s="101" t="s">
        <v>155</v>
      </c>
      <c r="AT340" s="101" t="s">
        <v>83</v>
      </c>
      <c r="AU340" s="101" t="s">
        <v>9</v>
      </c>
      <c r="AY340" s="11" t="s">
        <v>79</v>
      </c>
      <c r="BE340" s="102">
        <f>IF(N340="základní",J340,0)</f>
        <v>0</v>
      </c>
      <c r="BF340" s="102">
        <f>IF(N340="snížená",J340,0)</f>
        <v>0</v>
      </c>
      <c r="BG340" s="102">
        <f>IF(N340="zákl. přenesená",J340,0)</f>
        <v>0</v>
      </c>
      <c r="BH340" s="102">
        <f>IF(N340="sníž. přenesená",J340,0)</f>
        <v>0</v>
      </c>
      <c r="BI340" s="102">
        <f>IF(N340="nulová",J340,0)</f>
        <v>0</v>
      </c>
      <c r="BJ340" s="11" t="s">
        <v>82</v>
      </c>
      <c r="BK340" s="102">
        <f>ROUND(I340*H340,2)</f>
        <v>0</v>
      </c>
      <c r="BL340" s="11" t="s">
        <v>155</v>
      </c>
      <c r="BM340" s="101" t="s">
        <v>3447</v>
      </c>
    </row>
    <row r="341" spans="2:65" s="18" customFormat="1">
      <c r="B341" s="19"/>
      <c r="D341" s="103" t="s">
        <v>89</v>
      </c>
      <c r="F341" s="104" t="s">
        <v>3446</v>
      </c>
      <c r="I341" s="105"/>
      <c r="L341" s="19"/>
      <c r="M341" s="106"/>
      <c r="T341" s="107"/>
      <c r="AT341" s="11" t="s">
        <v>89</v>
      </c>
      <c r="AU341" s="11" t="s">
        <v>9</v>
      </c>
    </row>
    <row r="342" spans="2:65" s="18" customFormat="1" ht="39">
      <c r="B342" s="19"/>
      <c r="D342" s="103" t="s">
        <v>90</v>
      </c>
      <c r="F342" s="108" t="s">
        <v>3210</v>
      </c>
      <c r="I342" s="105"/>
      <c r="L342" s="19"/>
      <c r="M342" s="106"/>
      <c r="T342" s="107"/>
      <c r="AT342" s="11" t="s">
        <v>90</v>
      </c>
      <c r="AU342" s="11" t="s">
        <v>9</v>
      </c>
    </row>
    <row r="343" spans="2:65" s="18" customFormat="1" ht="16.5" customHeight="1">
      <c r="B343" s="19"/>
      <c r="C343" s="90" t="s">
        <v>1266</v>
      </c>
      <c r="D343" s="199" t="s">
        <v>83</v>
      </c>
      <c r="E343" s="91" t="s">
        <v>3448</v>
      </c>
      <c r="F343" s="92" t="s">
        <v>3449</v>
      </c>
      <c r="G343" s="93" t="s">
        <v>1067</v>
      </c>
      <c r="H343" s="94">
        <v>9</v>
      </c>
      <c r="I343" s="95"/>
      <c r="J343" s="96">
        <f>ROUND(I343*H343,2)</f>
        <v>0</v>
      </c>
      <c r="K343" s="92" t="s">
        <v>17</v>
      </c>
      <c r="L343" s="19"/>
      <c r="M343" s="97" t="s">
        <v>17</v>
      </c>
      <c r="N343" s="98" t="s">
        <v>35</v>
      </c>
      <c r="P343" s="99">
        <f>O343*H343</f>
        <v>0</v>
      </c>
      <c r="Q343" s="99">
        <v>0</v>
      </c>
      <c r="R343" s="99">
        <f>Q343*H343</f>
        <v>0</v>
      </c>
      <c r="S343" s="99">
        <v>0</v>
      </c>
      <c r="T343" s="100">
        <f>S343*H343</f>
        <v>0</v>
      </c>
      <c r="AR343" s="101" t="s">
        <v>155</v>
      </c>
      <c r="AT343" s="101" t="s">
        <v>83</v>
      </c>
      <c r="AU343" s="101" t="s">
        <v>9</v>
      </c>
      <c r="AY343" s="11" t="s">
        <v>79</v>
      </c>
      <c r="BE343" s="102">
        <f>IF(N343="základní",J343,0)</f>
        <v>0</v>
      </c>
      <c r="BF343" s="102">
        <f>IF(N343="snížená",J343,0)</f>
        <v>0</v>
      </c>
      <c r="BG343" s="102">
        <f>IF(N343="zákl. přenesená",J343,0)</f>
        <v>0</v>
      </c>
      <c r="BH343" s="102">
        <f>IF(N343="sníž. přenesená",J343,0)</f>
        <v>0</v>
      </c>
      <c r="BI343" s="102">
        <f>IF(N343="nulová",J343,0)</f>
        <v>0</v>
      </c>
      <c r="BJ343" s="11" t="s">
        <v>82</v>
      </c>
      <c r="BK343" s="102">
        <f>ROUND(I343*H343,2)</f>
        <v>0</v>
      </c>
      <c r="BL343" s="11" t="s">
        <v>155</v>
      </c>
      <c r="BM343" s="101" t="s">
        <v>3450</v>
      </c>
    </row>
    <row r="344" spans="2:65" s="18" customFormat="1">
      <c r="B344" s="19"/>
      <c r="D344" s="103" t="s">
        <v>89</v>
      </c>
      <c r="F344" s="104" t="s">
        <v>3449</v>
      </c>
      <c r="I344" s="105"/>
      <c r="L344" s="19"/>
      <c r="M344" s="106"/>
      <c r="T344" s="107"/>
      <c r="AT344" s="11" t="s">
        <v>89</v>
      </c>
      <c r="AU344" s="11" t="s">
        <v>9</v>
      </c>
    </row>
    <row r="345" spans="2:65" s="18" customFormat="1" ht="39">
      <c r="B345" s="19"/>
      <c r="D345" s="103" t="s">
        <v>90</v>
      </c>
      <c r="F345" s="108" t="s">
        <v>3210</v>
      </c>
      <c r="I345" s="105"/>
      <c r="L345" s="19"/>
      <c r="M345" s="106"/>
      <c r="T345" s="107"/>
      <c r="AT345" s="11" t="s">
        <v>90</v>
      </c>
      <c r="AU345" s="11" t="s">
        <v>9</v>
      </c>
    </row>
    <row r="346" spans="2:65" s="18" customFormat="1" ht="24.2" customHeight="1">
      <c r="B346" s="19"/>
      <c r="C346" s="90" t="s">
        <v>977</v>
      </c>
      <c r="D346" s="90" t="s">
        <v>83</v>
      </c>
      <c r="E346" s="91" t="s">
        <v>3451</v>
      </c>
      <c r="F346" s="92" t="s">
        <v>3452</v>
      </c>
      <c r="G346" s="93" t="s">
        <v>1067</v>
      </c>
      <c r="H346" s="94">
        <v>9</v>
      </c>
      <c r="I346" s="95"/>
      <c r="J346" s="96">
        <f>ROUND(I346*H346,2)</f>
        <v>0</v>
      </c>
      <c r="K346" s="92" t="s">
        <v>17</v>
      </c>
      <c r="L346" s="19"/>
      <c r="M346" s="97" t="s">
        <v>17</v>
      </c>
      <c r="N346" s="98" t="s">
        <v>35</v>
      </c>
      <c r="P346" s="99">
        <f>O346*H346</f>
        <v>0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155</v>
      </c>
      <c r="AT346" s="101" t="s">
        <v>83</v>
      </c>
      <c r="AU346" s="101" t="s">
        <v>9</v>
      </c>
      <c r="AY346" s="11" t="s">
        <v>79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1" t="s">
        <v>82</v>
      </c>
      <c r="BK346" s="102">
        <f>ROUND(I346*H346,2)</f>
        <v>0</v>
      </c>
      <c r="BL346" s="11" t="s">
        <v>155</v>
      </c>
      <c r="BM346" s="101" t="s">
        <v>3453</v>
      </c>
    </row>
    <row r="347" spans="2:65" s="18" customFormat="1" ht="19.5">
      <c r="B347" s="19"/>
      <c r="D347" s="103" t="s">
        <v>89</v>
      </c>
      <c r="F347" s="104" t="s">
        <v>3452</v>
      </c>
      <c r="I347" s="105"/>
      <c r="L347" s="19"/>
      <c r="M347" s="106"/>
      <c r="T347" s="107"/>
      <c r="AT347" s="11" t="s">
        <v>89</v>
      </c>
      <c r="AU347" s="11" t="s">
        <v>9</v>
      </c>
    </row>
    <row r="348" spans="2:65" s="18" customFormat="1" ht="24.2" customHeight="1">
      <c r="B348" s="19"/>
      <c r="C348" s="90" t="s">
        <v>988</v>
      </c>
      <c r="D348" s="90" t="s">
        <v>83</v>
      </c>
      <c r="E348" s="91" t="s">
        <v>3454</v>
      </c>
      <c r="F348" s="92" t="s">
        <v>3455</v>
      </c>
      <c r="G348" s="93" t="s">
        <v>1067</v>
      </c>
      <c r="H348" s="94">
        <v>9</v>
      </c>
      <c r="I348" s="95"/>
      <c r="J348" s="96">
        <f>ROUND(I348*H348,2)</f>
        <v>0</v>
      </c>
      <c r="K348" s="92" t="s">
        <v>453</v>
      </c>
      <c r="L348" s="19"/>
      <c r="M348" s="97" t="s">
        <v>17</v>
      </c>
      <c r="N348" s="98" t="s">
        <v>35</v>
      </c>
      <c r="P348" s="99">
        <f>O348*H348</f>
        <v>0</v>
      </c>
      <c r="Q348" s="99">
        <v>2.92E-2</v>
      </c>
      <c r="R348" s="99">
        <f>Q348*H348</f>
        <v>0.26279999999999998</v>
      </c>
      <c r="S348" s="99">
        <v>0</v>
      </c>
      <c r="T348" s="100">
        <f>S348*H348</f>
        <v>0</v>
      </c>
      <c r="AR348" s="101" t="s">
        <v>155</v>
      </c>
      <c r="AT348" s="101" t="s">
        <v>83</v>
      </c>
      <c r="AU348" s="101" t="s">
        <v>9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155</v>
      </c>
      <c r="BM348" s="101" t="s">
        <v>3456</v>
      </c>
    </row>
    <row r="349" spans="2:65" s="18" customFormat="1" ht="19.5">
      <c r="B349" s="19"/>
      <c r="D349" s="103" t="s">
        <v>89</v>
      </c>
      <c r="F349" s="104" t="s">
        <v>3457</v>
      </c>
      <c r="I349" s="105"/>
      <c r="L349" s="19"/>
      <c r="M349" s="106"/>
      <c r="T349" s="107"/>
      <c r="AT349" s="11" t="s">
        <v>89</v>
      </c>
      <c r="AU349" s="11" t="s">
        <v>9</v>
      </c>
    </row>
    <row r="350" spans="2:65" s="77" customFormat="1" ht="22.9" customHeight="1">
      <c r="B350" s="78"/>
      <c r="D350" s="79" t="s">
        <v>74</v>
      </c>
      <c r="E350" s="88" t="s">
        <v>3458</v>
      </c>
      <c r="F350" s="88" t="s">
        <v>3459</v>
      </c>
      <c r="I350" s="81"/>
      <c r="J350" s="89">
        <f>BK350</f>
        <v>0</v>
      </c>
      <c r="L350" s="78"/>
      <c r="M350" s="83"/>
      <c r="P350" s="84">
        <f>SUM(P351:P386)</f>
        <v>0</v>
      </c>
      <c r="R350" s="84">
        <f>SUM(R351:R386)</f>
        <v>4.1000000000000003E-3</v>
      </c>
      <c r="T350" s="85">
        <f>SUM(T351:T386)</f>
        <v>0</v>
      </c>
      <c r="AR350" s="79" t="s">
        <v>9</v>
      </c>
      <c r="AT350" s="86" t="s">
        <v>74</v>
      </c>
      <c r="AU350" s="86" t="s">
        <v>82</v>
      </c>
      <c r="AY350" s="79" t="s">
        <v>79</v>
      </c>
      <c r="BK350" s="87">
        <f>SUM(BK351:BK386)</f>
        <v>0</v>
      </c>
    </row>
    <row r="351" spans="2:65" s="18" customFormat="1" ht="16.5" customHeight="1">
      <c r="B351" s="19"/>
      <c r="C351" s="90" t="s">
        <v>1273</v>
      </c>
      <c r="D351" s="199" t="s">
        <v>83</v>
      </c>
      <c r="E351" s="91" t="s">
        <v>3460</v>
      </c>
      <c r="F351" s="92" t="s">
        <v>3461</v>
      </c>
      <c r="G351" s="93" t="s">
        <v>816</v>
      </c>
      <c r="H351" s="94">
        <v>10</v>
      </c>
      <c r="I351" s="95"/>
      <c r="J351" s="96">
        <f>ROUND(I351*H351,2)</f>
        <v>0</v>
      </c>
      <c r="K351" s="92" t="s">
        <v>17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AR351" s="101" t="s">
        <v>155</v>
      </c>
      <c r="AT351" s="101" t="s">
        <v>83</v>
      </c>
      <c r="AU351" s="101" t="s">
        <v>9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155</v>
      </c>
      <c r="BM351" s="101" t="s">
        <v>3462</v>
      </c>
    </row>
    <row r="352" spans="2:65" s="18" customFormat="1">
      <c r="B352" s="19"/>
      <c r="D352" s="103" t="s">
        <v>89</v>
      </c>
      <c r="F352" s="104" t="s">
        <v>3461</v>
      </c>
      <c r="I352" s="105"/>
      <c r="L352" s="19"/>
      <c r="M352" s="106"/>
      <c r="T352" s="107"/>
      <c r="AT352" s="11" t="s">
        <v>89</v>
      </c>
      <c r="AU352" s="11" t="s">
        <v>9</v>
      </c>
    </row>
    <row r="353" spans="2:65" s="18" customFormat="1" ht="39">
      <c r="B353" s="19"/>
      <c r="D353" s="103" t="s">
        <v>90</v>
      </c>
      <c r="F353" s="108" t="s">
        <v>3210</v>
      </c>
      <c r="I353" s="105"/>
      <c r="L353" s="19"/>
      <c r="M353" s="106"/>
      <c r="T353" s="107"/>
      <c r="AT353" s="11" t="s">
        <v>90</v>
      </c>
      <c r="AU353" s="11" t="s">
        <v>9</v>
      </c>
    </row>
    <row r="354" spans="2:65" s="18" customFormat="1" ht="16.5" customHeight="1">
      <c r="B354" s="19"/>
      <c r="C354" s="90" t="s">
        <v>997</v>
      </c>
      <c r="D354" s="109" t="s">
        <v>83</v>
      </c>
      <c r="E354" s="91" t="s">
        <v>3110</v>
      </c>
      <c r="F354" s="92" t="s">
        <v>3111</v>
      </c>
      <c r="G354" s="93" t="s">
        <v>816</v>
      </c>
      <c r="H354" s="94">
        <v>0</v>
      </c>
      <c r="I354" s="95"/>
      <c r="J354" s="96">
        <f>ROUND(I354*H354,2)</f>
        <v>0</v>
      </c>
      <c r="K354" s="92" t="s">
        <v>453</v>
      </c>
      <c r="L354" s="19"/>
      <c r="M354" s="97" t="s">
        <v>17</v>
      </c>
      <c r="N354" s="98" t="s">
        <v>35</v>
      </c>
      <c r="P354" s="99">
        <f>O354*H354</f>
        <v>0</v>
      </c>
      <c r="Q354" s="99">
        <v>3.0400000000000002E-3</v>
      </c>
      <c r="R354" s="99">
        <f>Q354*H354</f>
        <v>0</v>
      </c>
      <c r="S354" s="99">
        <v>0</v>
      </c>
      <c r="T354" s="100">
        <f>S354*H354</f>
        <v>0</v>
      </c>
      <c r="AR354" s="101" t="s">
        <v>155</v>
      </c>
      <c r="AT354" s="101" t="s">
        <v>83</v>
      </c>
      <c r="AU354" s="101" t="s">
        <v>9</v>
      </c>
      <c r="AY354" s="11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1" t="s">
        <v>82</v>
      </c>
      <c r="BK354" s="102">
        <f>ROUND(I354*H354,2)</f>
        <v>0</v>
      </c>
      <c r="BL354" s="11" t="s">
        <v>155</v>
      </c>
      <c r="BM354" s="101" t="s">
        <v>3463</v>
      </c>
    </row>
    <row r="355" spans="2:65" s="18" customFormat="1">
      <c r="B355" s="19"/>
      <c r="D355" s="103" t="s">
        <v>89</v>
      </c>
      <c r="F355" s="104" t="s">
        <v>3113</v>
      </c>
      <c r="I355" s="105"/>
      <c r="L355" s="19"/>
      <c r="M355" s="106"/>
      <c r="T355" s="107"/>
      <c r="AT355" s="11" t="s">
        <v>89</v>
      </c>
      <c r="AU355" s="11" t="s">
        <v>9</v>
      </c>
    </row>
    <row r="356" spans="2:65" s="18" customFormat="1" ht="68.25">
      <c r="B356" s="19"/>
      <c r="D356" s="103" t="s">
        <v>90</v>
      </c>
      <c r="F356" s="108" t="s">
        <v>3464</v>
      </c>
      <c r="I356" s="105"/>
      <c r="L356" s="19"/>
      <c r="M356" s="106"/>
      <c r="T356" s="107"/>
      <c r="AT356" s="11" t="s">
        <v>90</v>
      </c>
      <c r="AU356" s="11" t="s">
        <v>9</v>
      </c>
    </row>
    <row r="357" spans="2:65" s="18" customFormat="1" ht="37.9" customHeight="1">
      <c r="B357" s="19"/>
      <c r="C357" s="90" t="s">
        <v>1003</v>
      </c>
      <c r="D357" s="109" t="s">
        <v>83</v>
      </c>
      <c r="E357" s="91" t="s">
        <v>3465</v>
      </c>
      <c r="F357" s="92" t="s">
        <v>3466</v>
      </c>
      <c r="G357" s="93" t="s">
        <v>461</v>
      </c>
      <c r="H357" s="94">
        <v>0</v>
      </c>
      <c r="I357" s="95"/>
      <c r="J357" s="96">
        <f>ROUND(I357*H357,2)</f>
        <v>0</v>
      </c>
      <c r="K357" s="92" t="s">
        <v>17</v>
      </c>
      <c r="L357" s="19"/>
      <c r="M357" s="97" t="s">
        <v>17</v>
      </c>
      <c r="N357" s="98" t="s">
        <v>35</v>
      </c>
      <c r="P357" s="99">
        <f>O357*H357</f>
        <v>0</v>
      </c>
      <c r="Q357" s="99">
        <v>0</v>
      </c>
      <c r="R357" s="99">
        <f>Q357*H357</f>
        <v>0</v>
      </c>
      <c r="S357" s="99">
        <v>0</v>
      </c>
      <c r="T357" s="100">
        <f>S357*H357</f>
        <v>0</v>
      </c>
      <c r="AR357" s="101" t="s">
        <v>155</v>
      </c>
      <c r="AT357" s="101" t="s">
        <v>83</v>
      </c>
      <c r="AU357" s="101" t="s">
        <v>9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155</v>
      </c>
      <c r="BM357" s="101" t="s">
        <v>3467</v>
      </c>
    </row>
    <row r="358" spans="2:65" s="18" customFormat="1" ht="19.5">
      <c r="B358" s="19"/>
      <c r="D358" s="103" t="s">
        <v>89</v>
      </c>
      <c r="F358" s="104" t="s">
        <v>3466</v>
      </c>
      <c r="I358" s="105"/>
      <c r="L358" s="19"/>
      <c r="M358" s="106"/>
      <c r="T358" s="107"/>
      <c r="AT358" s="11" t="s">
        <v>89</v>
      </c>
      <c r="AU358" s="11" t="s">
        <v>9</v>
      </c>
    </row>
    <row r="359" spans="2:65" s="18" customFormat="1" ht="39">
      <c r="B359" s="19"/>
      <c r="D359" s="103" t="s">
        <v>90</v>
      </c>
      <c r="F359" s="108" t="s">
        <v>3468</v>
      </c>
      <c r="I359" s="105"/>
      <c r="L359" s="19"/>
      <c r="M359" s="106"/>
      <c r="T359" s="107"/>
      <c r="AT359" s="11" t="s">
        <v>90</v>
      </c>
      <c r="AU359" s="11" t="s">
        <v>9</v>
      </c>
    </row>
    <row r="360" spans="2:65" s="18" customFormat="1" ht="33" customHeight="1">
      <c r="B360" s="19"/>
      <c r="C360" s="90" t="s">
        <v>1352</v>
      </c>
      <c r="D360" s="199" t="s">
        <v>83</v>
      </c>
      <c r="E360" s="91" t="s">
        <v>3469</v>
      </c>
      <c r="F360" s="92" t="s">
        <v>3470</v>
      </c>
      <c r="G360" s="93" t="s">
        <v>461</v>
      </c>
      <c r="H360" s="94">
        <v>75</v>
      </c>
      <c r="I360" s="95"/>
      <c r="J360" s="96">
        <f>ROUND(I360*H360,2)</f>
        <v>0</v>
      </c>
      <c r="K360" s="92" t="s">
        <v>453</v>
      </c>
      <c r="L360" s="19"/>
      <c r="M360" s="97" t="s">
        <v>17</v>
      </c>
      <c r="N360" s="98" t="s">
        <v>35</v>
      </c>
      <c r="P360" s="99">
        <f>O360*H360</f>
        <v>0</v>
      </c>
      <c r="Q360" s="99">
        <v>0</v>
      </c>
      <c r="R360" s="99">
        <f>Q360*H360</f>
        <v>0</v>
      </c>
      <c r="S360" s="99">
        <v>0</v>
      </c>
      <c r="T360" s="100">
        <f>S360*H360</f>
        <v>0</v>
      </c>
      <c r="AR360" s="101" t="s">
        <v>155</v>
      </c>
      <c r="AT360" s="101" t="s">
        <v>83</v>
      </c>
      <c r="AU360" s="101" t="s">
        <v>9</v>
      </c>
      <c r="AY360" s="11" t="s">
        <v>79</v>
      </c>
      <c r="BE360" s="102">
        <f>IF(N360="základní",J360,0)</f>
        <v>0</v>
      </c>
      <c r="BF360" s="102">
        <f>IF(N360="snížená",J360,0)</f>
        <v>0</v>
      </c>
      <c r="BG360" s="102">
        <f>IF(N360="zákl. přenesená",J360,0)</f>
        <v>0</v>
      </c>
      <c r="BH360" s="102">
        <f>IF(N360="sníž. přenesená",J360,0)</f>
        <v>0</v>
      </c>
      <c r="BI360" s="102">
        <f>IF(N360="nulová",J360,0)</f>
        <v>0</v>
      </c>
      <c r="BJ360" s="11" t="s">
        <v>82</v>
      </c>
      <c r="BK360" s="102">
        <f>ROUND(I360*H360,2)</f>
        <v>0</v>
      </c>
      <c r="BL360" s="11" t="s">
        <v>155</v>
      </c>
      <c r="BM360" s="101" t="s">
        <v>3471</v>
      </c>
    </row>
    <row r="361" spans="2:65" s="18" customFormat="1" ht="19.5">
      <c r="B361" s="19"/>
      <c r="D361" s="103" t="s">
        <v>89</v>
      </c>
      <c r="F361" s="104" t="s">
        <v>3472</v>
      </c>
      <c r="I361" s="105"/>
      <c r="L361" s="19"/>
      <c r="M361" s="106"/>
      <c r="T361" s="107"/>
      <c r="AT361" s="11" t="s">
        <v>89</v>
      </c>
      <c r="AU361" s="11" t="s">
        <v>9</v>
      </c>
    </row>
    <row r="362" spans="2:65" s="18" customFormat="1" ht="29.25">
      <c r="B362" s="19"/>
      <c r="D362" s="103" t="s">
        <v>90</v>
      </c>
      <c r="F362" s="108" t="s">
        <v>3473</v>
      </c>
      <c r="I362" s="105"/>
      <c r="L362" s="19"/>
      <c r="M362" s="106"/>
      <c r="T362" s="107"/>
      <c r="AT362" s="11" t="s">
        <v>90</v>
      </c>
      <c r="AU362" s="11" t="s">
        <v>9</v>
      </c>
    </row>
    <row r="363" spans="2:65" s="18" customFormat="1" ht="37.9" customHeight="1">
      <c r="B363" s="19"/>
      <c r="C363" s="90" t="s">
        <v>1358</v>
      </c>
      <c r="D363" s="199" t="s">
        <v>83</v>
      </c>
      <c r="E363" s="91" t="s">
        <v>472</v>
      </c>
      <c r="F363" s="92" t="s">
        <v>473</v>
      </c>
      <c r="G363" s="93" t="s">
        <v>461</v>
      </c>
      <c r="H363" s="94">
        <v>88.5</v>
      </c>
      <c r="I363" s="95"/>
      <c r="J363" s="96">
        <f>ROUND(I363*H363,2)</f>
        <v>0</v>
      </c>
      <c r="K363" s="92" t="s">
        <v>453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0</v>
      </c>
      <c r="R363" s="99">
        <f>Q363*H363</f>
        <v>0</v>
      </c>
      <c r="S363" s="99">
        <v>0</v>
      </c>
      <c r="T363" s="100">
        <f>S363*H363</f>
        <v>0</v>
      </c>
      <c r="AR363" s="101" t="s">
        <v>103</v>
      </c>
      <c r="AT363" s="101" t="s">
        <v>83</v>
      </c>
      <c r="AU363" s="101" t="s">
        <v>9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103</v>
      </c>
      <c r="BM363" s="101" t="s">
        <v>3474</v>
      </c>
    </row>
    <row r="364" spans="2:65" s="18" customFormat="1" ht="29.25">
      <c r="B364" s="19"/>
      <c r="D364" s="103" t="s">
        <v>89</v>
      </c>
      <c r="F364" s="104" t="s">
        <v>475</v>
      </c>
      <c r="I364" s="105"/>
      <c r="L364" s="19"/>
      <c r="M364" s="106"/>
      <c r="T364" s="107"/>
      <c r="AT364" s="11" t="s">
        <v>89</v>
      </c>
      <c r="AU364" s="11" t="s">
        <v>9</v>
      </c>
    </row>
    <row r="365" spans="2:65" s="18" customFormat="1" ht="48.75">
      <c r="B365" s="19"/>
      <c r="D365" s="103" t="s">
        <v>90</v>
      </c>
      <c r="F365" s="108" t="s">
        <v>3475</v>
      </c>
      <c r="I365" s="105"/>
      <c r="L365" s="19"/>
      <c r="M365" s="106"/>
      <c r="T365" s="107"/>
      <c r="AT365" s="11" t="s">
        <v>90</v>
      </c>
      <c r="AU365" s="11" t="s">
        <v>9</v>
      </c>
    </row>
    <row r="366" spans="2:65" s="173" customFormat="1">
      <c r="B366" s="174"/>
      <c r="D366" s="103" t="s">
        <v>456</v>
      </c>
      <c r="F366" s="176" t="s">
        <v>3476</v>
      </c>
      <c r="H366" s="177">
        <v>88.5</v>
      </c>
      <c r="I366" s="178"/>
      <c r="L366" s="174"/>
      <c r="M366" s="179"/>
      <c r="T366" s="180"/>
      <c r="AT366" s="175" t="s">
        <v>456</v>
      </c>
      <c r="AU366" s="175" t="s">
        <v>9</v>
      </c>
      <c r="AV366" s="173" t="s">
        <v>9</v>
      </c>
      <c r="AW366" s="173" t="s">
        <v>12</v>
      </c>
      <c r="AX366" s="173" t="s">
        <v>82</v>
      </c>
      <c r="AY366" s="175" t="s">
        <v>79</v>
      </c>
    </row>
    <row r="367" spans="2:65" s="18" customFormat="1" ht="37.9" customHeight="1">
      <c r="B367" s="19"/>
      <c r="C367" s="90" t="s">
        <v>1363</v>
      </c>
      <c r="D367" s="199" t="s">
        <v>83</v>
      </c>
      <c r="E367" s="91" t="s">
        <v>485</v>
      </c>
      <c r="F367" s="92" t="s">
        <v>486</v>
      </c>
      <c r="G367" s="93" t="s">
        <v>461</v>
      </c>
      <c r="H367" s="94">
        <v>88.5</v>
      </c>
      <c r="I367" s="95"/>
      <c r="J367" s="96">
        <f>ROUND(I367*H367,2)</f>
        <v>0</v>
      </c>
      <c r="K367" s="92" t="s">
        <v>453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0</v>
      </c>
      <c r="R367" s="99">
        <f>Q367*H367</f>
        <v>0</v>
      </c>
      <c r="S367" s="99">
        <v>0</v>
      </c>
      <c r="T367" s="100">
        <f>S367*H367</f>
        <v>0</v>
      </c>
      <c r="AR367" s="101" t="s">
        <v>103</v>
      </c>
      <c r="AT367" s="101" t="s">
        <v>83</v>
      </c>
      <c r="AU367" s="101" t="s">
        <v>9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103</v>
      </c>
      <c r="BM367" s="101" t="s">
        <v>3477</v>
      </c>
    </row>
    <row r="368" spans="2:65" s="18" customFormat="1" ht="39">
      <c r="B368" s="19"/>
      <c r="D368" s="103" t="s">
        <v>89</v>
      </c>
      <c r="F368" s="104" t="s">
        <v>488</v>
      </c>
      <c r="I368" s="105"/>
      <c r="L368" s="19"/>
      <c r="M368" s="106"/>
      <c r="T368" s="107"/>
      <c r="AT368" s="11" t="s">
        <v>89</v>
      </c>
      <c r="AU368" s="11" t="s">
        <v>9</v>
      </c>
    </row>
    <row r="369" spans="2:65" s="18" customFormat="1" ht="48.75">
      <c r="B369" s="19"/>
      <c r="D369" s="103" t="s">
        <v>90</v>
      </c>
      <c r="F369" s="108" t="s">
        <v>3475</v>
      </c>
      <c r="I369" s="105"/>
      <c r="L369" s="19"/>
      <c r="M369" s="106"/>
      <c r="T369" s="107"/>
      <c r="AT369" s="11" t="s">
        <v>90</v>
      </c>
      <c r="AU369" s="11" t="s">
        <v>9</v>
      </c>
    </row>
    <row r="370" spans="2:65" s="173" customFormat="1">
      <c r="B370" s="174"/>
      <c r="D370" s="103" t="s">
        <v>456</v>
      </c>
      <c r="F370" s="176" t="s">
        <v>3476</v>
      </c>
      <c r="H370" s="177">
        <v>88.5</v>
      </c>
      <c r="I370" s="178"/>
      <c r="L370" s="174"/>
      <c r="M370" s="179"/>
      <c r="T370" s="180"/>
      <c r="AT370" s="175" t="s">
        <v>456</v>
      </c>
      <c r="AU370" s="175" t="s">
        <v>9</v>
      </c>
      <c r="AV370" s="173" t="s">
        <v>9</v>
      </c>
      <c r="AW370" s="173" t="s">
        <v>12</v>
      </c>
      <c r="AX370" s="173" t="s">
        <v>82</v>
      </c>
      <c r="AY370" s="175" t="s">
        <v>79</v>
      </c>
    </row>
    <row r="371" spans="2:65" s="18" customFormat="1" ht="33" customHeight="1">
      <c r="B371" s="19"/>
      <c r="C371" s="90" t="s">
        <v>1370</v>
      </c>
      <c r="D371" s="199" t="s">
        <v>83</v>
      </c>
      <c r="E371" s="91" t="s">
        <v>493</v>
      </c>
      <c r="F371" s="92" t="s">
        <v>494</v>
      </c>
      <c r="G371" s="93" t="s">
        <v>495</v>
      </c>
      <c r="H371" s="94">
        <v>159.30000000000001</v>
      </c>
      <c r="I371" s="95"/>
      <c r="J371" s="96">
        <f>ROUND(I371*H371,2)</f>
        <v>0</v>
      </c>
      <c r="K371" s="92" t="s">
        <v>453</v>
      </c>
      <c r="L371" s="19"/>
      <c r="M371" s="97" t="s">
        <v>17</v>
      </c>
      <c r="N371" s="98" t="s">
        <v>35</v>
      </c>
      <c r="P371" s="99">
        <f>O371*H371</f>
        <v>0</v>
      </c>
      <c r="Q371" s="99">
        <v>0</v>
      </c>
      <c r="R371" s="99">
        <f>Q371*H371</f>
        <v>0</v>
      </c>
      <c r="S371" s="99">
        <v>0</v>
      </c>
      <c r="T371" s="100">
        <f>S371*H371</f>
        <v>0</v>
      </c>
      <c r="AR371" s="101" t="s">
        <v>103</v>
      </c>
      <c r="AT371" s="101" t="s">
        <v>83</v>
      </c>
      <c r="AU371" s="101" t="s">
        <v>9</v>
      </c>
      <c r="AY371" s="11" t="s">
        <v>79</v>
      </c>
      <c r="BE371" s="102">
        <f>IF(N371="základní",J371,0)</f>
        <v>0</v>
      </c>
      <c r="BF371" s="102">
        <f>IF(N371="snížená",J371,0)</f>
        <v>0</v>
      </c>
      <c r="BG371" s="102">
        <f>IF(N371="zákl. přenesená",J371,0)</f>
        <v>0</v>
      </c>
      <c r="BH371" s="102">
        <f>IF(N371="sníž. přenesená",J371,0)</f>
        <v>0</v>
      </c>
      <c r="BI371" s="102">
        <f>IF(N371="nulová",J371,0)</f>
        <v>0</v>
      </c>
      <c r="BJ371" s="11" t="s">
        <v>82</v>
      </c>
      <c r="BK371" s="102">
        <f>ROUND(I371*H371,2)</f>
        <v>0</v>
      </c>
      <c r="BL371" s="11" t="s">
        <v>103</v>
      </c>
      <c r="BM371" s="101" t="s">
        <v>3478</v>
      </c>
    </row>
    <row r="372" spans="2:65" s="18" customFormat="1" ht="48.75">
      <c r="B372" s="19"/>
      <c r="D372" s="103" t="s">
        <v>89</v>
      </c>
      <c r="F372" s="104" t="s">
        <v>3479</v>
      </c>
      <c r="I372" s="105"/>
      <c r="L372" s="19"/>
      <c r="M372" s="106"/>
      <c r="T372" s="107"/>
      <c r="AT372" s="11" t="s">
        <v>89</v>
      </c>
      <c r="AU372" s="11" t="s">
        <v>9</v>
      </c>
    </row>
    <row r="373" spans="2:65" s="18" customFormat="1" ht="29.25">
      <c r="B373" s="19"/>
      <c r="D373" s="103" t="s">
        <v>90</v>
      </c>
      <c r="F373" s="108" t="s">
        <v>3473</v>
      </c>
      <c r="I373" s="105"/>
      <c r="L373" s="19"/>
      <c r="M373" s="106"/>
      <c r="T373" s="107"/>
      <c r="AT373" s="11" t="s">
        <v>90</v>
      </c>
      <c r="AU373" s="11" t="s">
        <v>9</v>
      </c>
    </row>
    <row r="374" spans="2:65" s="173" customFormat="1">
      <c r="B374" s="174"/>
      <c r="D374" s="103" t="s">
        <v>456</v>
      </c>
      <c r="F374" s="176" t="s">
        <v>3480</v>
      </c>
      <c r="H374" s="177">
        <v>159.30000000000001</v>
      </c>
      <c r="I374" s="178"/>
      <c r="L374" s="174"/>
      <c r="M374" s="179"/>
      <c r="T374" s="180"/>
      <c r="AT374" s="175" t="s">
        <v>456</v>
      </c>
      <c r="AU374" s="175" t="s">
        <v>9</v>
      </c>
      <c r="AV374" s="173" t="s">
        <v>9</v>
      </c>
      <c r="AW374" s="173" t="s">
        <v>12</v>
      </c>
      <c r="AX374" s="173" t="s">
        <v>82</v>
      </c>
      <c r="AY374" s="175" t="s">
        <v>79</v>
      </c>
    </row>
    <row r="375" spans="2:65" s="18" customFormat="1" ht="16.5" customHeight="1">
      <c r="B375" s="19"/>
      <c r="C375" s="90" t="s">
        <v>1375</v>
      </c>
      <c r="D375" s="199" t="s">
        <v>83</v>
      </c>
      <c r="E375" s="91" t="s">
        <v>500</v>
      </c>
      <c r="F375" s="92" t="s">
        <v>501</v>
      </c>
      <c r="G375" s="93" t="s">
        <v>461</v>
      </c>
      <c r="H375" s="94">
        <v>88.5</v>
      </c>
      <c r="I375" s="95"/>
      <c r="J375" s="96">
        <f>ROUND(I375*H375,2)</f>
        <v>0</v>
      </c>
      <c r="K375" s="92" t="s">
        <v>453</v>
      </c>
      <c r="L375" s="19"/>
      <c r="M375" s="97" t="s">
        <v>17</v>
      </c>
      <c r="N375" s="98" t="s">
        <v>35</v>
      </c>
      <c r="P375" s="99">
        <f>O375*H375</f>
        <v>0</v>
      </c>
      <c r="Q375" s="99">
        <v>0</v>
      </c>
      <c r="R375" s="99">
        <f>Q375*H375</f>
        <v>0</v>
      </c>
      <c r="S375" s="99">
        <v>0</v>
      </c>
      <c r="T375" s="100">
        <f>S375*H375</f>
        <v>0</v>
      </c>
      <c r="AR375" s="101" t="s">
        <v>103</v>
      </c>
      <c r="AT375" s="101" t="s">
        <v>83</v>
      </c>
      <c r="AU375" s="101" t="s">
        <v>9</v>
      </c>
      <c r="AY375" s="11" t="s">
        <v>79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1" t="s">
        <v>82</v>
      </c>
      <c r="BK375" s="102">
        <f>ROUND(I375*H375,2)</f>
        <v>0</v>
      </c>
      <c r="BL375" s="11" t="s">
        <v>103</v>
      </c>
      <c r="BM375" s="101" t="s">
        <v>3481</v>
      </c>
    </row>
    <row r="376" spans="2:65" s="18" customFormat="1" ht="19.5">
      <c r="B376" s="19"/>
      <c r="D376" s="103" t="s">
        <v>89</v>
      </c>
      <c r="F376" s="104" t="s">
        <v>503</v>
      </c>
      <c r="I376" s="105"/>
      <c r="L376" s="19"/>
      <c r="M376" s="106"/>
      <c r="T376" s="107"/>
      <c r="AT376" s="11" t="s">
        <v>89</v>
      </c>
      <c r="AU376" s="11" t="s">
        <v>9</v>
      </c>
    </row>
    <row r="377" spans="2:65" s="18" customFormat="1" ht="48.75">
      <c r="B377" s="19"/>
      <c r="D377" s="103" t="s">
        <v>90</v>
      </c>
      <c r="F377" s="108" t="s">
        <v>3475</v>
      </c>
      <c r="I377" s="105"/>
      <c r="L377" s="19"/>
      <c r="M377" s="106"/>
      <c r="T377" s="107"/>
      <c r="AT377" s="11" t="s">
        <v>90</v>
      </c>
      <c r="AU377" s="11" t="s">
        <v>9</v>
      </c>
    </row>
    <row r="378" spans="2:65" s="173" customFormat="1">
      <c r="B378" s="174"/>
      <c r="D378" s="103" t="s">
        <v>456</v>
      </c>
      <c r="F378" s="176" t="s">
        <v>3476</v>
      </c>
      <c r="H378" s="177">
        <v>88.5</v>
      </c>
      <c r="I378" s="178"/>
      <c r="L378" s="174"/>
      <c r="M378" s="179"/>
      <c r="T378" s="180"/>
      <c r="AT378" s="175" t="s">
        <v>456</v>
      </c>
      <c r="AU378" s="175" t="s">
        <v>9</v>
      </c>
      <c r="AV378" s="173" t="s">
        <v>9</v>
      </c>
      <c r="AW378" s="173" t="s">
        <v>12</v>
      </c>
      <c r="AX378" s="173" t="s">
        <v>82</v>
      </c>
      <c r="AY378" s="175" t="s">
        <v>79</v>
      </c>
    </row>
    <row r="379" spans="2:65" s="18" customFormat="1" ht="24.2" customHeight="1">
      <c r="B379" s="19"/>
      <c r="C379" s="90" t="s">
        <v>1007</v>
      </c>
      <c r="D379" s="90" t="s">
        <v>83</v>
      </c>
      <c r="E379" s="91" t="s">
        <v>3482</v>
      </c>
      <c r="F379" s="92" t="s">
        <v>3483</v>
      </c>
      <c r="G379" s="93" t="s">
        <v>461</v>
      </c>
      <c r="H379" s="94">
        <v>65</v>
      </c>
      <c r="I379" s="95"/>
      <c r="J379" s="96">
        <f>ROUND(I379*H379,2)</f>
        <v>0</v>
      </c>
      <c r="K379" s="92" t="s">
        <v>17</v>
      </c>
      <c r="L379" s="19"/>
      <c r="M379" s="97" t="s">
        <v>17</v>
      </c>
      <c r="N379" s="98" t="s">
        <v>35</v>
      </c>
      <c r="P379" s="99">
        <f>O379*H379</f>
        <v>0</v>
      </c>
      <c r="Q379" s="99">
        <v>0</v>
      </c>
      <c r="R379" s="99">
        <f>Q379*H379</f>
        <v>0</v>
      </c>
      <c r="S379" s="99">
        <v>0</v>
      </c>
      <c r="T379" s="100">
        <f>S379*H379</f>
        <v>0</v>
      </c>
      <c r="AR379" s="101" t="s">
        <v>155</v>
      </c>
      <c r="AT379" s="101" t="s">
        <v>83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155</v>
      </c>
      <c r="BM379" s="101" t="s">
        <v>3484</v>
      </c>
    </row>
    <row r="380" spans="2:65" s="18" customFormat="1">
      <c r="B380" s="19"/>
      <c r="D380" s="103" t="s">
        <v>89</v>
      </c>
      <c r="F380" s="104" t="s">
        <v>3483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8" customFormat="1" ht="16.5" customHeight="1">
      <c r="B381" s="19"/>
      <c r="C381" s="90" t="s">
        <v>1012</v>
      </c>
      <c r="D381" s="90" t="s">
        <v>83</v>
      </c>
      <c r="E381" s="91" t="s">
        <v>3485</v>
      </c>
      <c r="F381" s="92" t="s">
        <v>3486</v>
      </c>
      <c r="G381" s="93" t="s">
        <v>1067</v>
      </c>
      <c r="H381" s="94">
        <v>1</v>
      </c>
      <c r="I381" s="95"/>
      <c r="J381" s="96">
        <f>ROUND(I381*H381,2)</f>
        <v>0</v>
      </c>
      <c r="K381" s="92" t="s">
        <v>453</v>
      </c>
      <c r="L381" s="19"/>
      <c r="M381" s="97" t="s">
        <v>17</v>
      </c>
      <c r="N381" s="98" t="s">
        <v>35</v>
      </c>
      <c r="P381" s="99">
        <f>O381*H381</f>
        <v>0</v>
      </c>
      <c r="Q381" s="99">
        <v>4.1000000000000003E-3</v>
      </c>
      <c r="R381" s="99">
        <f>Q381*H381</f>
        <v>4.1000000000000003E-3</v>
      </c>
      <c r="S381" s="99">
        <v>0</v>
      </c>
      <c r="T381" s="100">
        <f>S381*H381</f>
        <v>0</v>
      </c>
      <c r="AR381" s="101" t="s">
        <v>155</v>
      </c>
      <c r="AT381" s="101" t="s">
        <v>83</v>
      </c>
      <c r="AU381" s="101" t="s">
        <v>9</v>
      </c>
      <c r="AY381" s="11" t="s">
        <v>79</v>
      </c>
      <c r="BE381" s="102">
        <f>IF(N381="základní",J381,0)</f>
        <v>0</v>
      </c>
      <c r="BF381" s="102">
        <f>IF(N381="snížená",J381,0)</f>
        <v>0</v>
      </c>
      <c r="BG381" s="102">
        <f>IF(N381="zákl. přenesená",J381,0)</f>
        <v>0</v>
      </c>
      <c r="BH381" s="102">
        <f>IF(N381="sníž. přenesená",J381,0)</f>
        <v>0</v>
      </c>
      <c r="BI381" s="102">
        <f>IF(N381="nulová",J381,0)</f>
        <v>0</v>
      </c>
      <c r="BJ381" s="11" t="s">
        <v>82</v>
      </c>
      <c r="BK381" s="102">
        <f>ROUND(I381*H381,2)</f>
        <v>0</v>
      </c>
      <c r="BL381" s="11" t="s">
        <v>155</v>
      </c>
      <c r="BM381" s="101" t="s">
        <v>3487</v>
      </c>
    </row>
    <row r="382" spans="2:65" s="18" customFormat="1">
      <c r="B382" s="19"/>
      <c r="D382" s="103" t="s">
        <v>89</v>
      </c>
      <c r="F382" s="104" t="s">
        <v>3488</v>
      </c>
      <c r="I382" s="105"/>
      <c r="L382" s="19"/>
      <c r="M382" s="106"/>
      <c r="T382" s="107"/>
      <c r="AT382" s="11" t="s">
        <v>89</v>
      </c>
      <c r="AU382" s="11" t="s">
        <v>9</v>
      </c>
    </row>
    <row r="383" spans="2:65" s="18" customFormat="1" ht="24.2" customHeight="1">
      <c r="B383" s="19"/>
      <c r="C383" s="90" t="s">
        <v>1016</v>
      </c>
      <c r="D383" s="90" t="s">
        <v>83</v>
      </c>
      <c r="E383" s="91" t="s">
        <v>3489</v>
      </c>
      <c r="F383" s="92" t="s">
        <v>3490</v>
      </c>
      <c r="G383" s="93" t="s">
        <v>1067</v>
      </c>
      <c r="H383" s="94">
        <v>2</v>
      </c>
      <c r="I383" s="95"/>
      <c r="J383" s="96">
        <f>ROUND(I383*H383,2)</f>
        <v>0</v>
      </c>
      <c r="K383" s="92" t="s">
        <v>17</v>
      </c>
      <c r="L383" s="19"/>
      <c r="M383" s="97" t="s">
        <v>17</v>
      </c>
      <c r="N383" s="98" t="s">
        <v>35</v>
      </c>
      <c r="P383" s="99">
        <f>O383*H383</f>
        <v>0</v>
      </c>
      <c r="Q383" s="99">
        <v>0</v>
      </c>
      <c r="R383" s="99">
        <f>Q383*H383</f>
        <v>0</v>
      </c>
      <c r="S383" s="99">
        <v>0</v>
      </c>
      <c r="T383" s="100">
        <f>S383*H383</f>
        <v>0</v>
      </c>
      <c r="AR383" s="101" t="s">
        <v>155</v>
      </c>
      <c r="AT383" s="101" t="s">
        <v>83</v>
      </c>
      <c r="AU383" s="101" t="s">
        <v>9</v>
      </c>
      <c r="AY383" s="11" t="s">
        <v>79</v>
      </c>
      <c r="BE383" s="102">
        <f>IF(N383="základní",J383,0)</f>
        <v>0</v>
      </c>
      <c r="BF383" s="102">
        <f>IF(N383="snížená",J383,0)</f>
        <v>0</v>
      </c>
      <c r="BG383" s="102">
        <f>IF(N383="zákl. přenesená",J383,0)</f>
        <v>0</v>
      </c>
      <c r="BH383" s="102">
        <f>IF(N383="sníž. přenesená",J383,0)</f>
        <v>0</v>
      </c>
      <c r="BI383" s="102">
        <f>IF(N383="nulová",J383,0)</f>
        <v>0</v>
      </c>
      <c r="BJ383" s="11" t="s">
        <v>82</v>
      </c>
      <c r="BK383" s="102">
        <f>ROUND(I383*H383,2)</f>
        <v>0</v>
      </c>
      <c r="BL383" s="11" t="s">
        <v>155</v>
      </c>
      <c r="BM383" s="101" t="s">
        <v>3491</v>
      </c>
    </row>
    <row r="384" spans="2:65" s="18" customFormat="1" ht="19.5">
      <c r="B384" s="19"/>
      <c r="D384" s="103" t="s">
        <v>89</v>
      </c>
      <c r="F384" s="104" t="s">
        <v>3492</v>
      </c>
      <c r="I384" s="105"/>
      <c r="L384" s="19"/>
      <c r="M384" s="106"/>
      <c r="T384" s="107"/>
      <c r="AT384" s="11" t="s">
        <v>89</v>
      </c>
      <c r="AU384" s="11" t="s">
        <v>9</v>
      </c>
    </row>
    <row r="385" spans="2:65" s="18" customFormat="1" ht="24.2" customHeight="1">
      <c r="B385" s="19"/>
      <c r="C385" s="90" t="s">
        <v>1021</v>
      </c>
      <c r="D385" s="90" t="s">
        <v>83</v>
      </c>
      <c r="E385" s="91" t="s">
        <v>3493</v>
      </c>
      <c r="F385" s="92" t="s">
        <v>3494</v>
      </c>
      <c r="G385" s="93" t="s">
        <v>1067</v>
      </c>
      <c r="H385" s="94">
        <v>2</v>
      </c>
      <c r="I385" s="95"/>
      <c r="J385" s="96">
        <f>ROUND(I385*H385,2)</f>
        <v>0</v>
      </c>
      <c r="K385" s="92" t="s">
        <v>17</v>
      </c>
      <c r="L385" s="19"/>
      <c r="M385" s="97" t="s">
        <v>17</v>
      </c>
      <c r="N385" s="98" t="s">
        <v>35</v>
      </c>
      <c r="P385" s="99">
        <f>O385*H385</f>
        <v>0</v>
      </c>
      <c r="Q385" s="99">
        <v>0</v>
      </c>
      <c r="R385" s="99">
        <f>Q385*H385</f>
        <v>0</v>
      </c>
      <c r="S385" s="99">
        <v>0</v>
      </c>
      <c r="T385" s="100">
        <f>S385*H385</f>
        <v>0</v>
      </c>
      <c r="AR385" s="101" t="s">
        <v>155</v>
      </c>
      <c r="AT385" s="101" t="s">
        <v>83</v>
      </c>
      <c r="AU385" s="101" t="s">
        <v>9</v>
      </c>
      <c r="AY385" s="11" t="s">
        <v>79</v>
      </c>
      <c r="BE385" s="102">
        <f>IF(N385="základní",J385,0)</f>
        <v>0</v>
      </c>
      <c r="BF385" s="102">
        <f>IF(N385="snížená",J385,0)</f>
        <v>0</v>
      </c>
      <c r="BG385" s="102">
        <f>IF(N385="zákl. přenesená",J385,0)</f>
        <v>0</v>
      </c>
      <c r="BH385" s="102">
        <f>IF(N385="sníž. přenesená",J385,0)</f>
        <v>0</v>
      </c>
      <c r="BI385" s="102">
        <f>IF(N385="nulová",J385,0)</f>
        <v>0</v>
      </c>
      <c r="BJ385" s="11" t="s">
        <v>82</v>
      </c>
      <c r="BK385" s="102">
        <f>ROUND(I385*H385,2)</f>
        <v>0</v>
      </c>
      <c r="BL385" s="11" t="s">
        <v>155</v>
      </c>
      <c r="BM385" s="101" t="s">
        <v>3495</v>
      </c>
    </row>
    <row r="386" spans="2:65" s="18" customFormat="1" ht="19.5">
      <c r="B386" s="19"/>
      <c r="D386" s="103" t="s">
        <v>89</v>
      </c>
      <c r="F386" s="104" t="s">
        <v>3494</v>
      </c>
      <c r="I386" s="105"/>
      <c r="L386" s="19"/>
      <c r="M386" s="106"/>
      <c r="T386" s="107"/>
      <c r="AT386" s="11" t="s">
        <v>89</v>
      </c>
      <c r="AU386" s="11" t="s">
        <v>9</v>
      </c>
    </row>
    <row r="387" spans="2:65" s="77" customFormat="1" ht="22.9" customHeight="1">
      <c r="B387" s="78"/>
      <c r="D387" s="79" t="s">
        <v>74</v>
      </c>
      <c r="E387" s="88" t="s">
        <v>3496</v>
      </c>
      <c r="F387" s="88" t="s">
        <v>3497</v>
      </c>
      <c r="I387" s="81"/>
      <c r="J387" s="89">
        <f>BK387</f>
        <v>0</v>
      </c>
      <c r="L387" s="78"/>
      <c r="M387" s="83"/>
      <c r="P387" s="84">
        <f>SUM(P388:P423)</f>
        <v>0</v>
      </c>
      <c r="R387" s="84">
        <f>SUM(R388:R423)</f>
        <v>4.1000000000000003E-3</v>
      </c>
      <c r="T387" s="85">
        <f>SUM(T388:T423)</f>
        <v>0</v>
      </c>
      <c r="AR387" s="79" t="s">
        <v>9</v>
      </c>
      <c r="AT387" s="86" t="s">
        <v>74</v>
      </c>
      <c r="AU387" s="86" t="s">
        <v>82</v>
      </c>
      <c r="AY387" s="79" t="s">
        <v>79</v>
      </c>
      <c r="BK387" s="87">
        <f>SUM(BK388:BK423)</f>
        <v>0</v>
      </c>
    </row>
    <row r="388" spans="2:65" s="18" customFormat="1" ht="16.5" customHeight="1">
      <c r="B388" s="19"/>
      <c r="C388" s="90" t="s">
        <v>1025</v>
      </c>
      <c r="D388" s="109" t="s">
        <v>83</v>
      </c>
      <c r="E388" s="91" t="s">
        <v>3110</v>
      </c>
      <c r="F388" s="92" t="s">
        <v>3111</v>
      </c>
      <c r="G388" s="93" t="s">
        <v>816</v>
      </c>
      <c r="H388" s="94">
        <v>0</v>
      </c>
      <c r="I388" s="95"/>
      <c r="J388" s="96">
        <f>ROUND(I388*H388,2)</f>
        <v>0</v>
      </c>
      <c r="K388" s="92" t="s">
        <v>453</v>
      </c>
      <c r="L388" s="19"/>
      <c r="M388" s="97" t="s">
        <v>17</v>
      </c>
      <c r="N388" s="98" t="s">
        <v>35</v>
      </c>
      <c r="P388" s="99">
        <f>O388*H388</f>
        <v>0</v>
      </c>
      <c r="Q388" s="99">
        <v>3.0400000000000002E-3</v>
      </c>
      <c r="R388" s="99">
        <f>Q388*H388</f>
        <v>0</v>
      </c>
      <c r="S388" s="99">
        <v>0</v>
      </c>
      <c r="T388" s="100">
        <f>S388*H388</f>
        <v>0</v>
      </c>
      <c r="AR388" s="101" t="s">
        <v>155</v>
      </c>
      <c r="AT388" s="101" t="s">
        <v>83</v>
      </c>
      <c r="AU388" s="101" t="s">
        <v>9</v>
      </c>
      <c r="AY388" s="11" t="s">
        <v>79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1" t="s">
        <v>82</v>
      </c>
      <c r="BK388" s="102">
        <f>ROUND(I388*H388,2)</f>
        <v>0</v>
      </c>
      <c r="BL388" s="11" t="s">
        <v>155</v>
      </c>
      <c r="BM388" s="101" t="s">
        <v>3498</v>
      </c>
    </row>
    <row r="389" spans="2:65" s="18" customFormat="1">
      <c r="B389" s="19"/>
      <c r="D389" s="103" t="s">
        <v>89</v>
      </c>
      <c r="F389" s="104" t="s">
        <v>3113</v>
      </c>
      <c r="I389" s="105"/>
      <c r="L389" s="19"/>
      <c r="M389" s="106"/>
      <c r="T389" s="107"/>
      <c r="AT389" s="11" t="s">
        <v>89</v>
      </c>
      <c r="AU389" s="11" t="s">
        <v>9</v>
      </c>
    </row>
    <row r="390" spans="2:65" s="18" customFormat="1" ht="58.5">
      <c r="B390" s="19"/>
      <c r="D390" s="103" t="s">
        <v>90</v>
      </c>
      <c r="F390" s="108" t="s">
        <v>3499</v>
      </c>
      <c r="I390" s="105"/>
      <c r="L390" s="19"/>
      <c r="M390" s="106"/>
      <c r="T390" s="107"/>
      <c r="AT390" s="11" t="s">
        <v>90</v>
      </c>
      <c r="AU390" s="11" t="s">
        <v>9</v>
      </c>
    </row>
    <row r="391" spans="2:65" s="18" customFormat="1" ht="16.5" customHeight="1">
      <c r="B391" s="19"/>
      <c r="C391" s="90" t="s">
        <v>1281</v>
      </c>
      <c r="D391" s="199" t="s">
        <v>83</v>
      </c>
      <c r="E391" s="91" t="s">
        <v>3460</v>
      </c>
      <c r="F391" s="92" t="s">
        <v>3461</v>
      </c>
      <c r="G391" s="93" t="s">
        <v>816</v>
      </c>
      <c r="H391" s="94">
        <v>5</v>
      </c>
      <c r="I391" s="95"/>
      <c r="J391" s="96">
        <f>ROUND(I391*H391,2)</f>
        <v>0</v>
      </c>
      <c r="K391" s="92" t="s">
        <v>17</v>
      </c>
      <c r="L391" s="19"/>
      <c r="M391" s="97" t="s">
        <v>17</v>
      </c>
      <c r="N391" s="98" t="s">
        <v>35</v>
      </c>
      <c r="P391" s="99">
        <f>O391*H391</f>
        <v>0</v>
      </c>
      <c r="Q391" s="99">
        <v>0</v>
      </c>
      <c r="R391" s="99">
        <f>Q391*H391</f>
        <v>0</v>
      </c>
      <c r="S391" s="99">
        <v>0</v>
      </c>
      <c r="T391" s="100">
        <f>S391*H391</f>
        <v>0</v>
      </c>
      <c r="AR391" s="101" t="s">
        <v>155</v>
      </c>
      <c r="AT391" s="101" t="s">
        <v>83</v>
      </c>
      <c r="AU391" s="101" t="s">
        <v>9</v>
      </c>
      <c r="AY391" s="11" t="s">
        <v>79</v>
      </c>
      <c r="BE391" s="102">
        <f>IF(N391="základní",J391,0)</f>
        <v>0</v>
      </c>
      <c r="BF391" s="102">
        <f>IF(N391="snížená",J391,0)</f>
        <v>0</v>
      </c>
      <c r="BG391" s="102">
        <f>IF(N391="zákl. přenesená",J391,0)</f>
        <v>0</v>
      </c>
      <c r="BH391" s="102">
        <f>IF(N391="sníž. přenesená",J391,0)</f>
        <v>0</v>
      </c>
      <c r="BI391" s="102">
        <f>IF(N391="nulová",J391,0)</f>
        <v>0</v>
      </c>
      <c r="BJ391" s="11" t="s">
        <v>82</v>
      </c>
      <c r="BK391" s="102">
        <f>ROUND(I391*H391,2)</f>
        <v>0</v>
      </c>
      <c r="BL391" s="11" t="s">
        <v>155</v>
      </c>
      <c r="BM391" s="101" t="s">
        <v>3500</v>
      </c>
    </row>
    <row r="392" spans="2:65" s="18" customFormat="1">
      <c r="B392" s="19"/>
      <c r="D392" s="103" t="s">
        <v>89</v>
      </c>
      <c r="F392" s="104" t="s">
        <v>3461</v>
      </c>
      <c r="I392" s="105"/>
      <c r="L392" s="19"/>
      <c r="M392" s="106"/>
      <c r="T392" s="107"/>
      <c r="AT392" s="11" t="s">
        <v>89</v>
      </c>
      <c r="AU392" s="11" t="s">
        <v>9</v>
      </c>
    </row>
    <row r="393" spans="2:65" s="18" customFormat="1" ht="39">
      <c r="B393" s="19"/>
      <c r="D393" s="103" t="s">
        <v>90</v>
      </c>
      <c r="F393" s="108" t="s">
        <v>3210</v>
      </c>
      <c r="I393" s="105"/>
      <c r="L393" s="19"/>
      <c r="M393" s="106"/>
      <c r="T393" s="107"/>
      <c r="AT393" s="11" t="s">
        <v>90</v>
      </c>
      <c r="AU393" s="11" t="s">
        <v>9</v>
      </c>
    </row>
    <row r="394" spans="2:65" s="18" customFormat="1" ht="37.9" customHeight="1">
      <c r="B394" s="19"/>
      <c r="C394" s="90" t="s">
        <v>2933</v>
      </c>
      <c r="D394" s="109" t="s">
        <v>83</v>
      </c>
      <c r="E394" s="91" t="s">
        <v>3465</v>
      </c>
      <c r="F394" s="92" t="s">
        <v>3466</v>
      </c>
      <c r="G394" s="93" t="s">
        <v>461</v>
      </c>
      <c r="H394" s="94">
        <v>0</v>
      </c>
      <c r="I394" s="95"/>
      <c r="J394" s="96">
        <f>ROUND(I394*H394,2)</f>
        <v>0</v>
      </c>
      <c r="K394" s="92" t="s">
        <v>17</v>
      </c>
      <c r="L394" s="19"/>
      <c r="M394" s="97" t="s">
        <v>17</v>
      </c>
      <c r="N394" s="98" t="s">
        <v>35</v>
      </c>
      <c r="P394" s="99">
        <f>O394*H394</f>
        <v>0</v>
      </c>
      <c r="Q394" s="99">
        <v>0</v>
      </c>
      <c r="R394" s="99">
        <f>Q394*H394</f>
        <v>0</v>
      </c>
      <c r="S394" s="99">
        <v>0</v>
      </c>
      <c r="T394" s="100">
        <f>S394*H394</f>
        <v>0</v>
      </c>
      <c r="AR394" s="101" t="s">
        <v>155</v>
      </c>
      <c r="AT394" s="101" t="s">
        <v>83</v>
      </c>
      <c r="AU394" s="101" t="s">
        <v>9</v>
      </c>
      <c r="AY394" s="11" t="s">
        <v>79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1" t="s">
        <v>82</v>
      </c>
      <c r="BK394" s="102">
        <f>ROUND(I394*H394,2)</f>
        <v>0</v>
      </c>
      <c r="BL394" s="11" t="s">
        <v>155</v>
      </c>
      <c r="BM394" s="101" t="s">
        <v>3501</v>
      </c>
    </row>
    <row r="395" spans="2:65" s="18" customFormat="1" ht="19.5">
      <c r="B395" s="19"/>
      <c r="D395" s="103" t="s">
        <v>89</v>
      </c>
      <c r="F395" s="104" t="s">
        <v>3466</v>
      </c>
      <c r="I395" s="105"/>
      <c r="L395" s="19"/>
      <c r="M395" s="106"/>
      <c r="T395" s="107"/>
      <c r="AT395" s="11" t="s">
        <v>89</v>
      </c>
      <c r="AU395" s="11" t="s">
        <v>9</v>
      </c>
    </row>
    <row r="396" spans="2:65" s="18" customFormat="1" ht="39">
      <c r="B396" s="19"/>
      <c r="D396" s="103" t="s">
        <v>90</v>
      </c>
      <c r="F396" s="108" t="s">
        <v>3502</v>
      </c>
      <c r="I396" s="105"/>
      <c r="L396" s="19"/>
      <c r="M396" s="106"/>
      <c r="T396" s="107"/>
      <c r="AT396" s="11" t="s">
        <v>90</v>
      </c>
      <c r="AU396" s="11" t="s">
        <v>9</v>
      </c>
    </row>
    <row r="397" spans="2:65" s="18" customFormat="1" ht="33" customHeight="1">
      <c r="B397" s="19"/>
      <c r="C397" s="90" t="s">
        <v>1380</v>
      </c>
      <c r="D397" s="199" t="s">
        <v>83</v>
      </c>
      <c r="E397" s="91" t="s">
        <v>3469</v>
      </c>
      <c r="F397" s="92" t="s">
        <v>3470</v>
      </c>
      <c r="G397" s="93" t="s">
        <v>461</v>
      </c>
      <c r="H397" s="94">
        <v>50</v>
      </c>
      <c r="I397" s="95"/>
      <c r="J397" s="96">
        <f>ROUND(I397*H397,2)</f>
        <v>0</v>
      </c>
      <c r="K397" s="92" t="s">
        <v>453</v>
      </c>
      <c r="L397" s="19"/>
      <c r="M397" s="97" t="s">
        <v>17</v>
      </c>
      <c r="N397" s="98" t="s">
        <v>35</v>
      </c>
      <c r="P397" s="99">
        <f>O397*H397</f>
        <v>0</v>
      </c>
      <c r="Q397" s="99">
        <v>0</v>
      </c>
      <c r="R397" s="99">
        <f>Q397*H397</f>
        <v>0</v>
      </c>
      <c r="S397" s="99">
        <v>0</v>
      </c>
      <c r="T397" s="100">
        <f>S397*H397</f>
        <v>0</v>
      </c>
      <c r="AR397" s="101" t="s">
        <v>155</v>
      </c>
      <c r="AT397" s="101" t="s">
        <v>83</v>
      </c>
      <c r="AU397" s="101" t="s">
        <v>9</v>
      </c>
      <c r="AY397" s="11" t="s">
        <v>79</v>
      </c>
      <c r="BE397" s="102">
        <f>IF(N397="základní",J397,0)</f>
        <v>0</v>
      </c>
      <c r="BF397" s="102">
        <f>IF(N397="snížená",J397,0)</f>
        <v>0</v>
      </c>
      <c r="BG397" s="102">
        <f>IF(N397="zákl. přenesená",J397,0)</f>
        <v>0</v>
      </c>
      <c r="BH397" s="102">
        <f>IF(N397="sníž. přenesená",J397,0)</f>
        <v>0</v>
      </c>
      <c r="BI397" s="102">
        <f>IF(N397="nulová",J397,0)</f>
        <v>0</v>
      </c>
      <c r="BJ397" s="11" t="s">
        <v>82</v>
      </c>
      <c r="BK397" s="102">
        <f>ROUND(I397*H397,2)</f>
        <v>0</v>
      </c>
      <c r="BL397" s="11" t="s">
        <v>155</v>
      </c>
      <c r="BM397" s="101" t="s">
        <v>3503</v>
      </c>
    </row>
    <row r="398" spans="2:65" s="18" customFormat="1" ht="19.5">
      <c r="B398" s="19"/>
      <c r="D398" s="103" t="s">
        <v>89</v>
      </c>
      <c r="F398" s="104" t="s">
        <v>3472</v>
      </c>
      <c r="I398" s="105"/>
      <c r="L398" s="19"/>
      <c r="M398" s="106"/>
      <c r="T398" s="107"/>
      <c r="AT398" s="11" t="s">
        <v>89</v>
      </c>
      <c r="AU398" s="11" t="s">
        <v>9</v>
      </c>
    </row>
    <row r="399" spans="2:65" s="18" customFormat="1" ht="29.25">
      <c r="B399" s="19"/>
      <c r="D399" s="103" t="s">
        <v>90</v>
      </c>
      <c r="F399" s="108" t="s">
        <v>3473</v>
      </c>
      <c r="I399" s="105"/>
      <c r="L399" s="19"/>
      <c r="M399" s="106"/>
      <c r="T399" s="107"/>
      <c r="AT399" s="11" t="s">
        <v>90</v>
      </c>
      <c r="AU399" s="11" t="s">
        <v>9</v>
      </c>
    </row>
    <row r="400" spans="2:65" s="18" customFormat="1" ht="37.9" customHeight="1">
      <c r="B400" s="19"/>
      <c r="C400" s="90" t="s">
        <v>1385</v>
      </c>
      <c r="D400" s="199" t="s">
        <v>83</v>
      </c>
      <c r="E400" s="91" t="s">
        <v>472</v>
      </c>
      <c r="F400" s="92" t="s">
        <v>473</v>
      </c>
      <c r="G400" s="93" t="s">
        <v>461</v>
      </c>
      <c r="H400" s="94">
        <v>59</v>
      </c>
      <c r="I400" s="95"/>
      <c r="J400" s="96">
        <f>ROUND(I400*H400,2)</f>
        <v>0</v>
      </c>
      <c r="K400" s="92" t="s">
        <v>453</v>
      </c>
      <c r="L400" s="19"/>
      <c r="M400" s="97" t="s">
        <v>17</v>
      </c>
      <c r="N400" s="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103</v>
      </c>
      <c r="AT400" s="101" t="s">
        <v>83</v>
      </c>
      <c r="AU400" s="101" t="s">
        <v>9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103</v>
      </c>
      <c r="BM400" s="101" t="s">
        <v>3504</v>
      </c>
    </row>
    <row r="401" spans="2:65" s="18" customFormat="1" ht="29.25">
      <c r="B401" s="19"/>
      <c r="D401" s="103" t="s">
        <v>89</v>
      </c>
      <c r="F401" s="104" t="s">
        <v>475</v>
      </c>
      <c r="I401" s="105"/>
      <c r="L401" s="19"/>
      <c r="M401" s="106"/>
      <c r="T401" s="107"/>
      <c r="AT401" s="11" t="s">
        <v>89</v>
      </c>
      <c r="AU401" s="11" t="s">
        <v>9</v>
      </c>
    </row>
    <row r="402" spans="2:65" s="18" customFormat="1" ht="48.75">
      <c r="B402" s="19"/>
      <c r="D402" s="103" t="s">
        <v>90</v>
      </c>
      <c r="F402" s="108" t="s">
        <v>3475</v>
      </c>
      <c r="I402" s="105"/>
      <c r="L402" s="19"/>
      <c r="M402" s="106"/>
      <c r="T402" s="107"/>
      <c r="AT402" s="11" t="s">
        <v>90</v>
      </c>
      <c r="AU402" s="11" t="s">
        <v>9</v>
      </c>
    </row>
    <row r="403" spans="2:65" s="173" customFormat="1">
      <c r="B403" s="174"/>
      <c r="D403" s="103" t="s">
        <v>456</v>
      </c>
      <c r="F403" s="176" t="s">
        <v>3505</v>
      </c>
      <c r="H403" s="177">
        <v>59</v>
      </c>
      <c r="I403" s="178"/>
      <c r="L403" s="174"/>
      <c r="M403" s="179"/>
      <c r="T403" s="180"/>
      <c r="AT403" s="175" t="s">
        <v>456</v>
      </c>
      <c r="AU403" s="175" t="s">
        <v>9</v>
      </c>
      <c r="AV403" s="173" t="s">
        <v>9</v>
      </c>
      <c r="AW403" s="173" t="s">
        <v>12</v>
      </c>
      <c r="AX403" s="173" t="s">
        <v>82</v>
      </c>
      <c r="AY403" s="175" t="s">
        <v>79</v>
      </c>
    </row>
    <row r="404" spans="2:65" s="18" customFormat="1" ht="37.9" customHeight="1">
      <c r="B404" s="19"/>
      <c r="C404" s="90" t="s">
        <v>1390</v>
      </c>
      <c r="D404" s="199" t="s">
        <v>83</v>
      </c>
      <c r="E404" s="91" t="s">
        <v>485</v>
      </c>
      <c r="F404" s="92" t="s">
        <v>486</v>
      </c>
      <c r="G404" s="93" t="s">
        <v>461</v>
      </c>
      <c r="H404" s="94">
        <v>59</v>
      </c>
      <c r="I404" s="95"/>
      <c r="J404" s="96">
        <f>ROUND(I404*H404,2)</f>
        <v>0</v>
      </c>
      <c r="K404" s="92" t="s">
        <v>453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103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3506</v>
      </c>
    </row>
    <row r="405" spans="2:65" s="18" customFormat="1" ht="39">
      <c r="B405" s="19"/>
      <c r="D405" s="103" t="s">
        <v>89</v>
      </c>
      <c r="F405" s="104" t="s">
        <v>488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8" customFormat="1" ht="48.75">
      <c r="B406" s="19"/>
      <c r="D406" s="103" t="s">
        <v>90</v>
      </c>
      <c r="F406" s="108" t="s">
        <v>3475</v>
      </c>
      <c r="I406" s="105"/>
      <c r="L406" s="19"/>
      <c r="M406" s="106"/>
      <c r="T406" s="107"/>
      <c r="AT406" s="11" t="s">
        <v>90</v>
      </c>
      <c r="AU406" s="11" t="s">
        <v>9</v>
      </c>
    </row>
    <row r="407" spans="2:65" s="173" customFormat="1">
      <c r="B407" s="174"/>
      <c r="D407" s="103" t="s">
        <v>456</v>
      </c>
      <c r="F407" s="176" t="s">
        <v>3505</v>
      </c>
      <c r="H407" s="177">
        <v>59</v>
      </c>
      <c r="I407" s="178"/>
      <c r="L407" s="174"/>
      <c r="M407" s="179"/>
      <c r="T407" s="180"/>
      <c r="AT407" s="175" t="s">
        <v>456</v>
      </c>
      <c r="AU407" s="175" t="s">
        <v>9</v>
      </c>
      <c r="AV407" s="173" t="s">
        <v>9</v>
      </c>
      <c r="AW407" s="173" t="s">
        <v>12</v>
      </c>
      <c r="AX407" s="173" t="s">
        <v>82</v>
      </c>
      <c r="AY407" s="175" t="s">
        <v>79</v>
      </c>
    </row>
    <row r="408" spans="2:65" s="18" customFormat="1" ht="33" customHeight="1">
      <c r="B408" s="19"/>
      <c r="C408" s="90" t="s">
        <v>1395</v>
      </c>
      <c r="D408" s="199" t="s">
        <v>83</v>
      </c>
      <c r="E408" s="91" t="s">
        <v>493</v>
      </c>
      <c r="F408" s="92" t="s">
        <v>494</v>
      </c>
      <c r="G408" s="93" t="s">
        <v>495</v>
      </c>
      <c r="H408" s="94">
        <v>106.2</v>
      </c>
      <c r="I408" s="95"/>
      <c r="J408" s="96">
        <f>ROUND(I408*H408,2)</f>
        <v>0</v>
      </c>
      <c r="K408" s="92" t="s">
        <v>453</v>
      </c>
      <c r="L408" s="19"/>
      <c r="M408" s="97" t="s">
        <v>17</v>
      </c>
      <c r="N408" s="98" t="s">
        <v>35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103</v>
      </c>
      <c r="AT408" s="101" t="s">
        <v>83</v>
      </c>
      <c r="AU408" s="101" t="s">
        <v>9</v>
      </c>
      <c r="AY408" s="11" t="s">
        <v>79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1" t="s">
        <v>82</v>
      </c>
      <c r="BK408" s="102">
        <f>ROUND(I408*H408,2)</f>
        <v>0</v>
      </c>
      <c r="BL408" s="11" t="s">
        <v>103</v>
      </c>
      <c r="BM408" s="101" t="s">
        <v>3507</v>
      </c>
    </row>
    <row r="409" spans="2:65" s="18" customFormat="1" ht="48.75">
      <c r="B409" s="19"/>
      <c r="D409" s="103" t="s">
        <v>89</v>
      </c>
      <c r="F409" s="104" t="s">
        <v>3479</v>
      </c>
      <c r="I409" s="105"/>
      <c r="L409" s="19"/>
      <c r="M409" s="106"/>
      <c r="T409" s="107"/>
      <c r="AT409" s="11" t="s">
        <v>89</v>
      </c>
      <c r="AU409" s="11" t="s">
        <v>9</v>
      </c>
    </row>
    <row r="410" spans="2:65" s="18" customFormat="1" ht="29.25">
      <c r="B410" s="19"/>
      <c r="D410" s="103" t="s">
        <v>90</v>
      </c>
      <c r="F410" s="108" t="s">
        <v>3473</v>
      </c>
      <c r="I410" s="105"/>
      <c r="L410" s="19"/>
      <c r="M410" s="106"/>
      <c r="T410" s="107"/>
      <c r="AT410" s="11" t="s">
        <v>90</v>
      </c>
      <c r="AU410" s="11" t="s">
        <v>9</v>
      </c>
    </row>
    <row r="411" spans="2:65" s="173" customFormat="1">
      <c r="B411" s="174"/>
      <c r="D411" s="103" t="s">
        <v>456</v>
      </c>
      <c r="F411" s="176" t="s">
        <v>3508</v>
      </c>
      <c r="H411" s="177">
        <v>106.2</v>
      </c>
      <c r="I411" s="178"/>
      <c r="L411" s="174"/>
      <c r="M411" s="179"/>
      <c r="T411" s="180"/>
      <c r="AT411" s="175" t="s">
        <v>456</v>
      </c>
      <c r="AU411" s="175" t="s">
        <v>9</v>
      </c>
      <c r="AV411" s="173" t="s">
        <v>9</v>
      </c>
      <c r="AW411" s="173" t="s">
        <v>12</v>
      </c>
      <c r="AX411" s="173" t="s">
        <v>82</v>
      </c>
      <c r="AY411" s="175" t="s">
        <v>79</v>
      </c>
    </row>
    <row r="412" spans="2:65" s="18" customFormat="1" ht="16.5" customHeight="1">
      <c r="B412" s="19"/>
      <c r="C412" s="90" t="s">
        <v>1400</v>
      </c>
      <c r="D412" s="199" t="s">
        <v>83</v>
      </c>
      <c r="E412" s="91" t="s">
        <v>500</v>
      </c>
      <c r="F412" s="92" t="s">
        <v>501</v>
      </c>
      <c r="G412" s="93" t="s">
        <v>461</v>
      </c>
      <c r="H412" s="94">
        <v>59</v>
      </c>
      <c r="I412" s="95"/>
      <c r="J412" s="96">
        <f>ROUND(I412*H412,2)</f>
        <v>0</v>
      </c>
      <c r="K412" s="92" t="s">
        <v>453</v>
      </c>
      <c r="L412" s="19"/>
      <c r="M412" s="97" t="s">
        <v>17</v>
      </c>
      <c r="N412" s="98" t="s">
        <v>35</v>
      </c>
      <c r="P412" s="99">
        <f>O412*H412</f>
        <v>0</v>
      </c>
      <c r="Q412" s="99">
        <v>0</v>
      </c>
      <c r="R412" s="99">
        <f>Q412*H412</f>
        <v>0</v>
      </c>
      <c r="S412" s="99">
        <v>0</v>
      </c>
      <c r="T412" s="100">
        <f>S412*H412</f>
        <v>0</v>
      </c>
      <c r="AR412" s="101" t="s">
        <v>103</v>
      </c>
      <c r="AT412" s="101" t="s">
        <v>83</v>
      </c>
      <c r="AU412" s="101" t="s">
        <v>9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3509</v>
      </c>
    </row>
    <row r="413" spans="2:65" s="18" customFormat="1" ht="19.5">
      <c r="B413" s="19"/>
      <c r="D413" s="103" t="s">
        <v>89</v>
      </c>
      <c r="F413" s="104" t="s">
        <v>503</v>
      </c>
      <c r="I413" s="105"/>
      <c r="L413" s="19"/>
      <c r="M413" s="106"/>
      <c r="T413" s="107"/>
      <c r="AT413" s="11" t="s">
        <v>89</v>
      </c>
      <c r="AU413" s="11" t="s">
        <v>9</v>
      </c>
    </row>
    <row r="414" spans="2:65" s="18" customFormat="1" ht="48.75">
      <c r="B414" s="19"/>
      <c r="D414" s="103" t="s">
        <v>90</v>
      </c>
      <c r="F414" s="108" t="s">
        <v>3475</v>
      </c>
      <c r="I414" s="105"/>
      <c r="L414" s="19"/>
      <c r="M414" s="106"/>
      <c r="T414" s="107"/>
      <c r="AT414" s="11" t="s">
        <v>90</v>
      </c>
      <c r="AU414" s="11" t="s">
        <v>9</v>
      </c>
    </row>
    <row r="415" spans="2:65" s="173" customFormat="1">
      <c r="B415" s="174"/>
      <c r="D415" s="103" t="s">
        <v>456</v>
      </c>
      <c r="F415" s="176" t="s">
        <v>3505</v>
      </c>
      <c r="H415" s="177">
        <v>59</v>
      </c>
      <c r="I415" s="178"/>
      <c r="L415" s="174"/>
      <c r="M415" s="179"/>
      <c r="T415" s="180"/>
      <c r="AT415" s="175" t="s">
        <v>456</v>
      </c>
      <c r="AU415" s="175" t="s">
        <v>9</v>
      </c>
      <c r="AV415" s="173" t="s">
        <v>9</v>
      </c>
      <c r="AW415" s="173" t="s">
        <v>12</v>
      </c>
      <c r="AX415" s="173" t="s">
        <v>82</v>
      </c>
      <c r="AY415" s="175" t="s">
        <v>79</v>
      </c>
    </row>
    <row r="416" spans="2:65" s="18" customFormat="1" ht="24.2" customHeight="1">
      <c r="B416" s="19"/>
      <c r="C416" s="90" t="s">
        <v>1035</v>
      </c>
      <c r="D416" s="90" t="s">
        <v>83</v>
      </c>
      <c r="E416" s="91" t="s">
        <v>3482</v>
      </c>
      <c r="F416" s="92" t="s">
        <v>3483</v>
      </c>
      <c r="G416" s="93" t="s">
        <v>461</v>
      </c>
      <c r="H416" s="94">
        <v>40</v>
      </c>
      <c r="I416" s="95"/>
      <c r="J416" s="96">
        <f>ROUND(I416*H416,2)</f>
        <v>0</v>
      </c>
      <c r="K416" s="92" t="s">
        <v>17</v>
      </c>
      <c r="L416" s="19"/>
      <c r="M416" s="97" t="s">
        <v>17</v>
      </c>
      <c r="N416" s="98" t="s">
        <v>35</v>
      </c>
      <c r="P416" s="99">
        <f>O416*H416</f>
        <v>0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155</v>
      </c>
      <c r="AT416" s="101" t="s">
        <v>83</v>
      </c>
      <c r="AU416" s="101" t="s">
        <v>9</v>
      </c>
      <c r="AY416" s="11" t="s">
        <v>79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1" t="s">
        <v>82</v>
      </c>
      <c r="BK416" s="102">
        <f>ROUND(I416*H416,2)</f>
        <v>0</v>
      </c>
      <c r="BL416" s="11" t="s">
        <v>155</v>
      </c>
      <c r="BM416" s="101" t="s">
        <v>3510</v>
      </c>
    </row>
    <row r="417" spans="2:65" s="18" customFormat="1">
      <c r="B417" s="19"/>
      <c r="D417" s="103" t="s">
        <v>89</v>
      </c>
      <c r="F417" s="104" t="s">
        <v>3483</v>
      </c>
      <c r="I417" s="105"/>
      <c r="L417" s="19"/>
      <c r="M417" s="106"/>
      <c r="T417" s="107"/>
      <c r="AT417" s="11" t="s">
        <v>89</v>
      </c>
      <c r="AU417" s="11" t="s">
        <v>9</v>
      </c>
    </row>
    <row r="418" spans="2:65" s="18" customFormat="1" ht="16.5" customHeight="1">
      <c r="B418" s="19"/>
      <c r="C418" s="90" t="s">
        <v>1042</v>
      </c>
      <c r="D418" s="90" t="s">
        <v>83</v>
      </c>
      <c r="E418" s="91" t="s">
        <v>3485</v>
      </c>
      <c r="F418" s="92" t="s">
        <v>3486</v>
      </c>
      <c r="G418" s="93" t="s">
        <v>1067</v>
      </c>
      <c r="H418" s="94">
        <v>1</v>
      </c>
      <c r="I418" s="95"/>
      <c r="J418" s="96">
        <f>ROUND(I418*H418,2)</f>
        <v>0</v>
      </c>
      <c r="K418" s="92" t="s">
        <v>453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4.1000000000000003E-3</v>
      </c>
      <c r="R418" s="99">
        <f>Q418*H418</f>
        <v>4.1000000000000003E-3</v>
      </c>
      <c r="S418" s="99">
        <v>0</v>
      </c>
      <c r="T418" s="100">
        <f>S418*H418</f>
        <v>0</v>
      </c>
      <c r="AR418" s="101" t="s">
        <v>155</v>
      </c>
      <c r="AT418" s="101" t="s">
        <v>83</v>
      </c>
      <c r="AU418" s="101" t="s">
        <v>9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155</v>
      </c>
      <c r="BM418" s="101" t="s">
        <v>3511</v>
      </c>
    </row>
    <row r="419" spans="2:65" s="18" customFormat="1">
      <c r="B419" s="19"/>
      <c r="D419" s="103" t="s">
        <v>89</v>
      </c>
      <c r="F419" s="104" t="s">
        <v>3488</v>
      </c>
      <c r="I419" s="105"/>
      <c r="L419" s="19"/>
      <c r="M419" s="106"/>
      <c r="T419" s="107"/>
      <c r="AT419" s="11" t="s">
        <v>89</v>
      </c>
      <c r="AU419" s="11" t="s">
        <v>9</v>
      </c>
    </row>
    <row r="420" spans="2:65" s="18" customFormat="1" ht="24.2" customHeight="1">
      <c r="B420" s="19"/>
      <c r="C420" s="90" t="s">
        <v>1054</v>
      </c>
      <c r="D420" s="90" t="s">
        <v>83</v>
      </c>
      <c r="E420" s="91" t="s">
        <v>3512</v>
      </c>
      <c r="F420" s="92" t="s">
        <v>3513</v>
      </c>
      <c r="G420" s="93" t="s">
        <v>1067</v>
      </c>
      <c r="H420" s="94">
        <v>1</v>
      </c>
      <c r="I420" s="95"/>
      <c r="J420" s="96">
        <f>ROUND(I420*H420,2)</f>
        <v>0</v>
      </c>
      <c r="K420" s="92" t="s">
        <v>17</v>
      </c>
      <c r="L420" s="19"/>
      <c r="M420" s="97" t="s">
        <v>17</v>
      </c>
      <c r="N420" s="98" t="s">
        <v>35</v>
      </c>
      <c r="P420" s="99">
        <f>O420*H420</f>
        <v>0</v>
      </c>
      <c r="Q420" s="99">
        <v>0</v>
      </c>
      <c r="R420" s="99">
        <f>Q420*H420</f>
        <v>0</v>
      </c>
      <c r="S420" s="99">
        <v>0</v>
      </c>
      <c r="T420" s="100">
        <f>S420*H420</f>
        <v>0</v>
      </c>
      <c r="AR420" s="101" t="s">
        <v>155</v>
      </c>
      <c r="AT420" s="101" t="s">
        <v>83</v>
      </c>
      <c r="AU420" s="101" t="s">
        <v>9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155</v>
      </c>
      <c r="BM420" s="101" t="s">
        <v>3514</v>
      </c>
    </row>
    <row r="421" spans="2:65" s="18" customFormat="1" ht="19.5">
      <c r="B421" s="19"/>
      <c r="D421" s="103" t="s">
        <v>89</v>
      </c>
      <c r="F421" s="104" t="s">
        <v>3513</v>
      </c>
      <c r="I421" s="105"/>
      <c r="L421" s="19"/>
      <c r="M421" s="106"/>
      <c r="T421" s="107"/>
      <c r="AT421" s="11" t="s">
        <v>89</v>
      </c>
      <c r="AU421" s="11" t="s">
        <v>9</v>
      </c>
    </row>
    <row r="422" spans="2:65" s="18" customFormat="1" ht="24.2" customHeight="1">
      <c r="B422" s="19"/>
      <c r="C422" s="90" t="s">
        <v>1059</v>
      </c>
      <c r="D422" s="90" t="s">
        <v>83</v>
      </c>
      <c r="E422" s="91" t="s">
        <v>3515</v>
      </c>
      <c r="F422" s="92" t="s">
        <v>3516</v>
      </c>
      <c r="G422" s="93" t="s">
        <v>1067</v>
      </c>
      <c r="H422" s="94">
        <v>1</v>
      </c>
      <c r="I422" s="95"/>
      <c r="J422" s="96">
        <f>ROUND(I422*H422,2)</f>
        <v>0</v>
      </c>
      <c r="K422" s="92" t="s">
        <v>17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155</v>
      </c>
      <c r="AT422" s="101" t="s">
        <v>83</v>
      </c>
      <c r="AU422" s="101" t="s">
        <v>9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155</v>
      </c>
      <c r="BM422" s="101" t="s">
        <v>3517</v>
      </c>
    </row>
    <row r="423" spans="2:65" s="18" customFormat="1" ht="19.5">
      <c r="B423" s="19"/>
      <c r="D423" s="103" t="s">
        <v>89</v>
      </c>
      <c r="F423" s="104" t="s">
        <v>3516</v>
      </c>
      <c r="I423" s="105"/>
      <c r="L423" s="19"/>
      <c r="M423" s="106"/>
      <c r="T423" s="107"/>
      <c r="AT423" s="11" t="s">
        <v>89</v>
      </c>
      <c r="AU423" s="11" t="s">
        <v>9</v>
      </c>
    </row>
    <row r="424" spans="2:65" s="77" customFormat="1" ht="22.9" customHeight="1">
      <c r="B424" s="78"/>
      <c r="D424" s="79" t="s">
        <v>74</v>
      </c>
      <c r="E424" s="88" t="s">
        <v>2356</v>
      </c>
      <c r="F424" s="88" t="s">
        <v>3518</v>
      </c>
      <c r="I424" s="81"/>
      <c r="J424" s="89">
        <f>BK424</f>
        <v>0</v>
      </c>
      <c r="L424" s="78"/>
      <c r="M424" s="83"/>
      <c r="P424" s="84">
        <f>SUM(P425:P446)</f>
        <v>0</v>
      </c>
      <c r="R424" s="84">
        <f>SUM(R425:R446)</f>
        <v>2.0000000000000002E-5</v>
      </c>
      <c r="T424" s="85">
        <f>SUM(T425:T446)</f>
        <v>20.648099999999999</v>
      </c>
      <c r="AR424" s="79" t="s">
        <v>9</v>
      </c>
      <c r="AT424" s="86" t="s">
        <v>74</v>
      </c>
      <c r="AU424" s="86" t="s">
        <v>82</v>
      </c>
      <c r="AY424" s="79" t="s">
        <v>79</v>
      </c>
      <c r="BK424" s="87">
        <f>SUM(BK425:BK446)</f>
        <v>0</v>
      </c>
    </row>
    <row r="425" spans="2:65" s="18" customFormat="1" ht="21.75" customHeight="1">
      <c r="B425" s="19"/>
      <c r="C425" s="90" t="s">
        <v>1064</v>
      </c>
      <c r="D425" s="90" t="s">
        <v>83</v>
      </c>
      <c r="E425" s="91" t="s">
        <v>3519</v>
      </c>
      <c r="F425" s="92" t="s">
        <v>3520</v>
      </c>
      <c r="G425" s="93" t="s">
        <v>816</v>
      </c>
      <c r="H425" s="94">
        <v>955</v>
      </c>
      <c r="I425" s="95"/>
      <c r="J425" s="96">
        <f>ROUND(I425*H425,2)</f>
        <v>0</v>
      </c>
      <c r="K425" s="92" t="s">
        <v>17</v>
      </c>
      <c r="L425" s="19"/>
      <c r="M425" s="97" t="s">
        <v>17</v>
      </c>
      <c r="N425" s="98" t="s">
        <v>35</v>
      </c>
      <c r="P425" s="99">
        <f>O425*H425</f>
        <v>0</v>
      </c>
      <c r="Q425" s="99">
        <v>0</v>
      </c>
      <c r="R425" s="99">
        <f>Q425*H425</f>
        <v>0</v>
      </c>
      <c r="S425" s="99">
        <v>9.8200000000000006E-3</v>
      </c>
      <c r="T425" s="100">
        <f>S425*H425</f>
        <v>9.3780999999999999</v>
      </c>
      <c r="AR425" s="101" t="s">
        <v>155</v>
      </c>
      <c r="AT425" s="101" t="s">
        <v>83</v>
      </c>
      <c r="AU425" s="101" t="s">
        <v>9</v>
      </c>
      <c r="AY425" s="11" t="s">
        <v>79</v>
      </c>
      <c r="BE425" s="102">
        <f>IF(N425="základní",J425,0)</f>
        <v>0</v>
      </c>
      <c r="BF425" s="102">
        <f>IF(N425="snížená",J425,0)</f>
        <v>0</v>
      </c>
      <c r="BG425" s="102">
        <f>IF(N425="zákl. přenesená",J425,0)</f>
        <v>0</v>
      </c>
      <c r="BH425" s="102">
        <f>IF(N425="sníž. přenesená",J425,0)</f>
        <v>0</v>
      </c>
      <c r="BI425" s="102">
        <f>IF(N425="nulová",J425,0)</f>
        <v>0</v>
      </c>
      <c r="BJ425" s="11" t="s">
        <v>82</v>
      </c>
      <c r="BK425" s="102">
        <f>ROUND(I425*H425,2)</f>
        <v>0</v>
      </c>
      <c r="BL425" s="11" t="s">
        <v>155</v>
      </c>
      <c r="BM425" s="101" t="s">
        <v>3521</v>
      </c>
    </row>
    <row r="426" spans="2:65" s="18" customFormat="1">
      <c r="B426" s="19"/>
      <c r="D426" s="103" t="s">
        <v>89</v>
      </c>
      <c r="F426" s="104" t="s">
        <v>3522</v>
      </c>
      <c r="I426" s="105"/>
      <c r="L426" s="19"/>
      <c r="M426" s="106"/>
      <c r="T426" s="107"/>
      <c r="AT426" s="11" t="s">
        <v>89</v>
      </c>
      <c r="AU426" s="11" t="s">
        <v>9</v>
      </c>
    </row>
    <row r="427" spans="2:65" s="18" customFormat="1" ht="24.2" customHeight="1">
      <c r="B427" s="19"/>
      <c r="C427" s="90" t="s">
        <v>1070</v>
      </c>
      <c r="D427" s="109" t="s">
        <v>83</v>
      </c>
      <c r="E427" s="91" t="s">
        <v>3523</v>
      </c>
      <c r="F427" s="92" t="s">
        <v>3524</v>
      </c>
      <c r="G427" s="93" t="s">
        <v>1067</v>
      </c>
      <c r="H427" s="94">
        <v>0</v>
      </c>
      <c r="I427" s="95"/>
      <c r="J427" s="96">
        <f>ROUND(I427*H427,2)</f>
        <v>0</v>
      </c>
      <c r="K427" s="92" t="s">
        <v>17</v>
      </c>
      <c r="L427" s="19"/>
      <c r="M427" s="97" t="s">
        <v>17</v>
      </c>
      <c r="N427" s="98" t="s">
        <v>35</v>
      </c>
      <c r="P427" s="99">
        <f>O427*H427</f>
        <v>0</v>
      </c>
      <c r="Q427" s="99">
        <v>0</v>
      </c>
      <c r="R427" s="99">
        <f>Q427*H427</f>
        <v>0</v>
      </c>
      <c r="S427" s="99">
        <v>2.6700000000000002E-2</v>
      </c>
      <c r="T427" s="100">
        <f>S427*H427</f>
        <v>0</v>
      </c>
      <c r="AR427" s="101" t="s">
        <v>155</v>
      </c>
      <c r="AT427" s="101" t="s">
        <v>83</v>
      </c>
      <c r="AU427" s="101" t="s">
        <v>9</v>
      </c>
      <c r="AY427" s="11" t="s">
        <v>79</v>
      </c>
      <c r="BE427" s="102">
        <f>IF(N427="základní",J427,0)</f>
        <v>0</v>
      </c>
      <c r="BF427" s="102">
        <f>IF(N427="snížená",J427,0)</f>
        <v>0</v>
      </c>
      <c r="BG427" s="102">
        <f>IF(N427="zákl. přenesená",J427,0)</f>
        <v>0</v>
      </c>
      <c r="BH427" s="102">
        <f>IF(N427="sníž. přenesená",J427,0)</f>
        <v>0</v>
      </c>
      <c r="BI427" s="102">
        <f>IF(N427="nulová",J427,0)</f>
        <v>0</v>
      </c>
      <c r="BJ427" s="11" t="s">
        <v>82</v>
      </c>
      <c r="BK427" s="102">
        <f>ROUND(I427*H427,2)</f>
        <v>0</v>
      </c>
      <c r="BL427" s="11" t="s">
        <v>155</v>
      </c>
      <c r="BM427" s="101" t="s">
        <v>3525</v>
      </c>
    </row>
    <row r="428" spans="2:65" s="18" customFormat="1" ht="19.5">
      <c r="B428" s="19"/>
      <c r="D428" s="103" t="s">
        <v>89</v>
      </c>
      <c r="F428" s="104" t="s">
        <v>3524</v>
      </c>
      <c r="I428" s="105"/>
      <c r="L428" s="19"/>
      <c r="M428" s="106"/>
      <c r="T428" s="107"/>
      <c r="AT428" s="11" t="s">
        <v>89</v>
      </c>
      <c r="AU428" s="11" t="s">
        <v>9</v>
      </c>
    </row>
    <row r="429" spans="2:65" s="18" customFormat="1" ht="39">
      <c r="B429" s="19"/>
      <c r="D429" s="103" t="s">
        <v>90</v>
      </c>
      <c r="F429" s="108" t="s">
        <v>3526</v>
      </c>
      <c r="I429" s="105"/>
      <c r="L429" s="19"/>
      <c r="M429" s="106"/>
      <c r="T429" s="107"/>
      <c r="AT429" s="11" t="s">
        <v>90</v>
      </c>
      <c r="AU429" s="11" t="s">
        <v>9</v>
      </c>
    </row>
    <row r="430" spans="2:65" s="18" customFormat="1" ht="24.2" customHeight="1">
      <c r="B430" s="19"/>
      <c r="C430" s="90" t="s">
        <v>1075</v>
      </c>
      <c r="D430" s="90" t="s">
        <v>83</v>
      </c>
      <c r="E430" s="91" t="s">
        <v>3527</v>
      </c>
      <c r="F430" s="92" t="s">
        <v>3528</v>
      </c>
      <c r="G430" s="93" t="s">
        <v>816</v>
      </c>
      <c r="H430" s="94">
        <v>1680</v>
      </c>
      <c r="I430" s="95"/>
      <c r="J430" s="96">
        <f>ROUND(I430*H430,2)</f>
        <v>0</v>
      </c>
      <c r="K430" s="92" t="s">
        <v>17</v>
      </c>
      <c r="L430" s="19"/>
      <c r="M430" s="97" t="s">
        <v>17</v>
      </c>
      <c r="N430" s="98" t="s">
        <v>35</v>
      </c>
      <c r="P430" s="99">
        <f>O430*H430</f>
        <v>0</v>
      </c>
      <c r="Q430" s="99">
        <v>0</v>
      </c>
      <c r="R430" s="99">
        <f>Q430*H430</f>
        <v>0</v>
      </c>
      <c r="S430" s="99">
        <v>6.7000000000000002E-3</v>
      </c>
      <c r="T430" s="100">
        <f>S430*H430</f>
        <v>11.256</v>
      </c>
      <c r="AR430" s="101" t="s">
        <v>155</v>
      </c>
      <c r="AT430" s="101" t="s">
        <v>83</v>
      </c>
      <c r="AU430" s="101" t="s">
        <v>9</v>
      </c>
      <c r="AY430" s="11" t="s">
        <v>79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1" t="s">
        <v>82</v>
      </c>
      <c r="BK430" s="102">
        <f>ROUND(I430*H430,2)</f>
        <v>0</v>
      </c>
      <c r="BL430" s="11" t="s">
        <v>155</v>
      </c>
      <c r="BM430" s="101" t="s">
        <v>3529</v>
      </c>
    </row>
    <row r="431" spans="2:65" s="18" customFormat="1" ht="19.5">
      <c r="B431" s="19"/>
      <c r="D431" s="103" t="s">
        <v>89</v>
      </c>
      <c r="F431" s="104" t="s">
        <v>3528</v>
      </c>
      <c r="I431" s="105"/>
      <c r="L431" s="19"/>
      <c r="M431" s="106"/>
      <c r="T431" s="107"/>
      <c r="AT431" s="11" t="s">
        <v>89</v>
      </c>
      <c r="AU431" s="11" t="s">
        <v>9</v>
      </c>
    </row>
    <row r="432" spans="2:65" s="18" customFormat="1" ht="16.5" customHeight="1">
      <c r="B432" s="19"/>
      <c r="C432" s="90" t="s">
        <v>1288</v>
      </c>
      <c r="D432" s="199" t="s">
        <v>83</v>
      </c>
      <c r="E432" s="91" t="s">
        <v>3530</v>
      </c>
      <c r="F432" s="92" t="s">
        <v>3531</v>
      </c>
      <c r="G432" s="93" t="s">
        <v>2623</v>
      </c>
      <c r="H432" s="94">
        <v>1</v>
      </c>
      <c r="I432" s="95"/>
      <c r="J432" s="96">
        <f>ROUND(I432*H432,2)</f>
        <v>0</v>
      </c>
      <c r="K432" s="92" t="s">
        <v>17</v>
      </c>
      <c r="L432" s="19"/>
      <c r="M432" s="97" t="s">
        <v>17</v>
      </c>
      <c r="N432" s="98" t="s">
        <v>35</v>
      </c>
      <c r="P432" s="99">
        <f>O432*H432</f>
        <v>0</v>
      </c>
      <c r="Q432" s="99">
        <v>2.0000000000000002E-5</v>
      </c>
      <c r="R432" s="99">
        <f>Q432*H432</f>
        <v>2.0000000000000002E-5</v>
      </c>
      <c r="S432" s="99">
        <v>1.4E-2</v>
      </c>
      <c r="T432" s="100">
        <f>S432*H432</f>
        <v>1.4E-2</v>
      </c>
      <c r="AR432" s="101" t="s">
        <v>155</v>
      </c>
      <c r="AT432" s="101" t="s">
        <v>83</v>
      </c>
      <c r="AU432" s="101" t="s">
        <v>9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155</v>
      </c>
      <c r="BM432" s="101" t="s">
        <v>3532</v>
      </c>
    </row>
    <row r="433" spans="2:65" s="18" customFormat="1">
      <c r="B433" s="19"/>
      <c r="D433" s="103" t="s">
        <v>89</v>
      </c>
      <c r="F433" s="104" t="s">
        <v>3531</v>
      </c>
      <c r="I433" s="105"/>
      <c r="L433" s="19"/>
      <c r="M433" s="106"/>
      <c r="T433" s="107"/>
      <c r="AT433" s="11" t="s">
        <v>89</v>
      </c>
      <c r="AU433" s="11" t="s">
        <v>9</v>
      </c>
    </row>
    <row r="434" spans="2:65" s="18" customFormat="1" ht="39">
      <c r="B434" s="19"/>
      <c r="D434" s="103" t="s">
        <v>90</v>
      </c>
      <c r="F434" s="108" t="s">
        <v>3210</v>
      </c>
      <c r="I434" s="105"/>
      <c r="L434" s="19"/>
      <c r="M434" s="106"/>
      <c r="T434" s="107"/>
      <c r="AT434" s="11" t="s">
        <v>90</v>
      </c>
      <c r="AU434" s="11" t="s">
        <v>9</v>
      </c>
    </row>
    <row r="435" spans="2:65" s="18" customFormat="1" ht="16.5" customHeight="1">
      <c r="B435" s="19"/>
      <c r="C435" s="90" t="s">
        <v>1296</v>
      </c>
      <c r="D435" s="199" t="s">
        <v>83</v>
      </c>
      <c r="E435" s="91" t="s">
        <v>2647</v>
      </c>
      <c r="F435" s="92" t="s">
        <v>2648</v>
      </c>
      <c r="G435" s="93" t="s">
        <v>2623</v>
      </c>
      <c r="H435" s="94">
        <v>1</v>
      </c>
      <c r="I435" s="95"/>
      <c r="J435" s="96">
        <f>ROUND(I435*H435,2)</f>
        <v>0</v>
      </c>
      <c r="K435" s="92" t="s">
        <v>17</v>
      </c>
      <c r="L435" s="19"/>
      <c r="M435" s="97" t="s">
        <v>17</v>
      </c>
      <c r="N435" s="98" t="s">
        <v>35</v>
      </c>
      <c r="P435" s="99">
        <f>O435*H435</f>
        <v>0</v>
      </c>
      <c r="Q435" s="99">
        <v>0</v>
      </c>
      <c r="R435" s="99">
        <f>Q435*H435</f>
        <v>0</v>
      </c>
      <c r="S435" s="99">
        <v>0</v>
      </c>
      <c r="T435" s="100">
        <f>S435*H435</f>
        <v>0</v>
      </c>
      <c r="AR435" s="101" t="s">
        <v>155</v>
      </c>
      <c r="AT435" s="101" t="s">
        <v>83</v>
      </c>
      <c r="AU435" s="101" t="s">
        <v>9</v>
      </c>
      <c r="AY435" s="11" t="s">
        <v>79</v>
      </c>
      <c r="BE435" s="102">
        <f>IF(N435="základní",J435,0)</f>
        <v>0</v>
      </c>
      <c r="BF435" s="102">
        <f>IF(N435="snížená",J435,0)</f>
        <v>0</v>
      </c>
      <c r="BG435" s="102">
        <f>IF(N435="zákl. přenesená",J435,0)</f>
        <v>0</v>
      </c>
      <c r="BH435" s="102">
        <f>IF(N435="sníž. přenesená",J435,0)</f>
        <v>0</v>
      </c>
      <c r="BI435" s="102">
        <f>IF(N435="nulová",J435,0)</f>
        <v>0</v>
      </c>
      <c r="BJ435" s="11" t="s">
        <v>82</v>
      </c>
      <c r="BK435" s="102">
        <f>ROUND(I435*H435,2)</f>
        <v>0</v>
      </c>
      <c r="BL435" s="11" t="s">
        <v>155</v>
      </c>
      <c r="BM435" s="101" t="s">
        <v>3533</v>
      </c>
    </row>
    <row r="436" spans="2:65" s="18" customFormat="1">
      <c r="B436" s="19"/>
      <c r="D436" s="103" t="s">
        <v>89</v>
      </c>
      <c r="F436" s="104" t="s">
        <v>3534</v>
      </c>
      <c r="I436" s="105"/>
      <c r="L436" s="19"/>
      <c r="M436" s="106"/>
      <c r="T436" s="107"/>
      <c r="AT436" s="11" t="s">
        <v>89</v>
      </c>
      <c r="AU436" s="11" t="s">
        <v>9</v>
      </c>
    </row>
    <row r="437" spans="2:65" s="18" customFormat="1" ht="39">
      <c r="B437" s="19"/>
      <c r="D437" s="103" t="s">
        <v>90</v>
      </c>
      <c r="F437" s="108" t="s">
        <v>3210</v>
      </c>
      <c r="I437" s="105"/>
      <c r="L437" s="19"/>
      <c r="M437" s="106"/>
      <c r="T437" s="107"/>
      <c r="AT437" s="11" t="s">
        <v>90</v>
      </c>
      <c r="AU437" s="11" t="s">
        <v>9</v>
      </c>
    </row>
    <row r="438" spans="2:65" s="18" customFormat="1" ht="16.5" customHeight="1">
      <c r="B438" s="19"/>
      <c r="C438" s="90" t="s">
        <v>1303</v>
      </c>
      <c r="D438" s="199" t="s">
        <v>83</v>
      </c>
      <c r="E438" s="91" t="s">
        <v>2651</v>
      </c>
      <c r="F438" s="92" t="s">
        <v>3535</v>
      </c>
      <c r="G438" s="93" t="s">
        <v>2623</v>
      </c>
      <c r="H438" s="94">
        <v>1</v>
      </c>
      <c r="I438" s="95"/>
      <c r="J438" s="96">
        <f>ROUND(I438*H438,2)</f>
        <v>0</v>
      </c>
      <c r="K438" s="92" t="s">
        <v>17</v>
      </c>
      <c r="L438" s="19"/>
      <c r="M438" s="97" t="s">
        <v>17</v>
      </c>
      <c r="N438" s="98" t="s">
        <v>35</v>
      </c>
      <c r="P438" s="99">
        <f>O438*H438</f>
        <v>0</v>
      </c>
      <c r="Q438" s="99">
        <v>0</v>
      </c>
      <c r="R438" s="99">
        <f>Q438*H438</f>
        <v>0</v>
      </c>
      <c r="S438" s="99">
        <v>0</v>
      </c>
      <c r="T438" s="100">
        <f>S438*H438</f>
        <v>0</v>
      </c>
      <c r="AR438" s="101" t="s">
        <v>155</v>
      </c>
      <c r="AT438" s="101" t="s">
        <v>83</v>
      </c>
      <c r="AU438" s="101" t="s">
        <v>9</v>
      </c>
      <c r="AY438" s="11" t="s">
        <v>79</v>
      </c>
      <c r="BE438" s="102">
        <f>IF(N438="základní",J438,0)</f>
        <v>0</v>
      </c>
      <c r="BF438" s="102">
        <f>IF(N438="snížená",J438,0)</f>
        <v>0</v>
      </c>
      <c r="BG438" s="102">
        <f>IF(N438="zákl. přenesená",J438,0)</f>
        <v>0</v>
      </c>
      <c r="BH438" s="102">
        <f>IF(N438="sníž. přenesená",J438,0)</f>
        <v>0</v>
      </c>
      <c r="BI438" s="102">
        <f>IF(N438="nulová",J438,0)</f>
        <v>0</v>
      </c>
      <c r="BJ438" s="11" t="s">
        <v>82</v>
      </c>
      <c r="BK438" s="102">
        <f>ROUND(I438*H438,2)</f>
        <v>0</v>
      </c>
      <c r="BL438" s="11" t="s">
        <v>155</v>
      </c>
      <c r="BM438" s="101" t="s">
        <v>3536</v>
      </c>
    </row>
    <row r="439" spans="2:65" s="18" customFormat="1">
      <c r="B439" s="19"/>
      <c r="D439" s="103" t="s">
        <v>89</v>
      </c>
      <c r="F439" s="104" t="s">
        <v>3534</v>
      </c>
      <c r="I439" s="105"/>
      <c r="L439" s="19"/>
      <c r="M439" s="106"/>
      <c r="T439" s="107"/>
      <c r="AT439" s="11" t="s">
        <v>89</v>
      </c>
      <c r="AU439" s="11" t="s">
        <v>9</v>
      </c>
    </row>
    <row r="440" spans="2:65" s="18" customFormat="1" ht="39">
      <c r="B440" s="19"/>
      <c r="D440" s="103" t="s">
        <v>90</v>
      </c>
      <c r="F440" s="108" t="s">
        <v>3210</v>
      </c>
      <c r="I440" s="105"/>
      <c r="L440" s="19"/>
      <c r="M440" s="106"/>
      <c r="T440" s="107"/>
      <c r="AT440" s="11" t="s">
        <v>90</v>
      </c>
      <c r="AU440" s="11" t="s">
        <v>9</v>
      </c>
    </row>
    <row r="441" spans="2:65" s="18" customFormat="1" ht="24.2" customHeight="1">
      <c r="B441" s="19"/>
      <c r="C441" s="90" t="s">
        <v>1316</v>
      </c>
      <c r="D441" s="199" t="s">
        <v>83</v>
      </c>
      <c r="E441" s="91" t="s">
        <v>3537</v>
      </c>
      <c r="F441" s="92" t="s">
        <v>3538</v>
      </c>
      <c r="G441" s="93" t="s">
        <v>2623</v>
      </c>
      <c r="H441" s="94">
        <v>1</v>
      </c>
      <c r="I441" s="95"/>
      <c r="J441" s="96">
        <f>ROUND(I441*H441,2)</f>
        <v>0</v>
      </c>
      <c r="K441" s="92" t="s">
        <v>17</v>
      </c>
      <c r="L441" s="19"/>
      <c r="M441" s="97" t="s">
        <v>17</v>
      </c>
      <c r="N441" s="98" t="s">
        <v>35</v>
      </c>
      <c r="P441" s="99">
        <f>O441*H441</f>
        <v>0</v>
      </c>
      <c r="Q441" s="99">
        <v>0</v>
      </c>
      <c r="R441" s="99">
        <f>Q441*H441</f>
        <v>0</v>
      </c>
      <c r="S441" s="99">
        <v>0</v>
      </c>
      <c r="T441" s="100">
        <f>S441*H441</f>
        <v>0</v>
      </c>
      <c r="AR441" s="101" t="s">
        <v>155</v>
      </c>
      <c r="AT441" s="101" t="s">
        <v>83</v>
      </c>
      <c r="AU441" s="101" t="s">
        <v>9</v>
      </c>
      <c r="AY441" s="11" t="s">
        <v>79</v>
      </c>
      <c r="BE441" s="102">
        <f>IF(N441="základní",J441,0)</f>
        <v>0</v>
      </c>
      <c r="BF441" s="102">
        <f>IF(N441="snížená",J441,0)</f>
        <v>0</v>
      </c>
      <c r="BG441" s="102">
        <f>IF(N441="zákl. přenesená",J441,0)</f>
        <v>0</v>
      </c>
      <c r="BH441" s="102">
        <f>IF(N441="sníž. přenesená",J441,0)</f>
        <v>0</v>
      </c>
      <c r="BI441" s="102">
        <f>IF(N441="nulová",J441,0)</f>
        <v>0</v>
      </c>
      <c r="BJ441" s="11" t="s">
        <v>82</v>
      </c>
      <c r="BK441" s="102">
        <f>ROUND(I441*H441,2)</f>
        <v>0</v>
      </c>
      <c r="BL441" s="11" t="s">
        <v>155</v>
      </c>
      <c r="BM441" s="101" t="s">
        <v>3539</v>
      </c>
    </row>
    <row r="442" spans="2:65" s="18" customFormat="1">
      <c r="B442" s="19"/>
      <c r="D442" s="103" t="s">
        <v>89</v>
      </c>
      <c r="F442" s="104" t="s">
        <v>3540</v>
      </c>
      <c r="I442" s="105"/>
      <c r="L442" s="19"/>
      <c r="M442" s="106"/>
      <c r="T442" s="107"/>
      <c r="AT442" s="11" t="s">
        <v>89</v>
      </c>
      <c r="AU442" s="11" t="s">
        <v>9</v>
      </c>
    </row>
    <row r="443" spans="2:65" s="18" customFormat="1" ht="39">
      <c r="B443" s="19"/>
      <c r="D443" s="103" t="s">
        <v>90</v>
      </c>
      <c r="F443" s="108" t="s">
        <v>3210</v>
      </c>
      <c r="I443" s="105"/>
      <c r="L443" s="19"/>
      <c r="M443" s="106"/>
      <c r="T443" s="107"/>
      <c r="AT443" s="11" t="s">
        <v>90</v>
      </c>
      <c r="AU443" s="11" t="s">
        <v>9</v>
      </c>
    </row>
    <row r="444" spans="2:65" s="18" customFormat="1" ht="49.15" customHeight="1">
      <c r="B444" s="19"/>
      <c r="C444" s="90" t="s">
        <v>1322</v>
      </c>
      <c r="D444" s="199" t="s">
        <v>83</v>
      </c>
      <c r="E444" s="91" t="s">
        <v>2656</v>
      </c>
      <c r="F444" s="92" t="s">
        <v>3541</v>
      </c>
      <c r="G444" s="93" t="s">
        <v>2611</v>
      </c>
      <c r="H444" s="205"/>
      <c r="I444" s="95"/>
      <c r="J444" s="96">
        <f>ROUND(I444*H444,2)</f>
        <v>0</v>
      </c>
      <c r="K444" s="92" t="s">
        <v>17</v>
      </c>
      <c r="L444" s="19"/>
      <c r="M444" s="97" t="s">
        <v>17</v>
      </c>
      <c r="N444" s="98" t="s">
        <v>35</v>
      </c>
      <c r="P444" s="99">
        <f>O444*H444</f>
        <v>0</v>
      </c>
      <c r="Q444" s="99">
        <v>0</v>
      </c>
      <c r="R444" s="99">
        <f>Q444*H444</f>
        <v>0</v>
      </c>
      <c r="S444" s="99">
        <v>0</v>
      </c>
      <c r="T444" s="100">
        <f>S444*H444</f>
        <v>0</v>
      </c>
      <c r="AR444" s="101" t="s">
        <v>155</v>
      </c>
      <c r="AT444" s="101" t="s">
        <v>83</v>
      </c>
      <c r="AU444" s="101" t="s">
        <v>9</v>
      </c>
      <c r="AY444" s="11" t="s">
        <v>79</v>
      </c>
      <c r="BE444" s="102">
        <f>IF(N444="základní",J444,0)</f>
        <v>0</v>
      </c>
      <c r="BF444" s="102">
        <f>IF(N444="snížená",J444,0)</f>
        <v>0</v>
      </c>
      <c r="BG444" s="102">
        <f>IF(N444="zákl. přenesená",J444,0)</f>
        <v>0</v>
      </c>
      <c r="BH444" s="102">
        <f>IF(N444="sníž. přenesená",J444,0)</f>
        <v>0</v>
      </c>
      <c r="BI444" s="102">
        <f>IF(N444="nulová",J444,0)</f>
        <v>0</v>
      </c>
      <c r="BJ444" s="11" t="s">
        <v>82</v>
      </c>
      <c r="BK444" s="102">
        <f>ROUND(I444*H444,2)</f>
        <v>0</v>
      </c>
      <c r="BL444" s="11" t="s">
        <v>155</v>
      </c>
      <c r="BM444" s="101" t="s">
        <v>3542</v>
      </c>
    </row>
    <row r="445" spans="2:65" s="18" customFormat="1" ht="29.25">
      <c r="B445" s="19"/>
      <c r="D445" s="103" t="s">
        <v>89</v>
      </c>
      <c r="F445" s="104" t="s">
        <v>3541</v>
      </c>
      <c r="I445" s="105"/>
      <c r="L445" s="19"/>
      <c r="M445" s="106"/>
      <c r="T445" s="107"/>
      <c r="AT445" s="11" t="s">
        <v>89</v>
      </c>
      <c r="AU445" s="11" t="s">
        <v>9</v>
      </c>
    </row>
    <row r="446" spans="2:65" s="18" customFormat="1" ht="39">
      <c r="B446" s="19"/>
      <c r="D446" s="103" t="s">
        <v>90</v>
      </c>
      <c r="F446" s="108" t="s">
        <v>3210</v>
      </c>
      <c r="I446" s="105"/>
      <c r="L446" s="19"/>
      <c r="M446" s="106"/>
      <c r="T446" s="107"/>
      <c r="AT446" s="11" t="s">
        <v>90</v>
      </c>
      <c r="AU446" s="11" t="s">
        <v>9</v>
      </c>
    </row>
    <row r="447" spans="2:65" s="77" customFormat="1" ht="25.9" customHeight="1">
      <c r="B447" s="78"/>
      <c r="D447" s="79" t="s">
        <v>74</v>
      </c>
      <c r="E447" s="80" t="s">
        <v>3543</v>
      </c>
      <c r="F447" s="80" t="s">
        <v>3544</v>
      </c>
      <c r="I447" s="81"/>
      <c r="J447" s="82">
        <f>BK447</f>
        <v>0</v>
      </c>
      <c r="L447" s="78"/>
      <c r="M447" s="83"/>
      <c r="P447" s="84">
        <f>SUM(P448:P480)</f>
        <v>0</v>
      </c>
      <c r="R447" s="84">
        <f>SUM(R448:R480)</f>
        <v>0</v>
      </c>
      <c r="T447" s="85">
        <f>SUM(T448:T480)</f>
        <v>0</v>
      </c>
      <c r="AR447" s="79" t="s">
        <v>9</v>
      </c>
      <c r="AT447" s="86" t="s">
        <v>74</v>
      </c>
      <c r="AU447" s="86" t="s">
        <v>78</v>
      </c>
      <c r="AY447" s="79" t="s">
        <v>79</v>
      </c>
      <c r="BK447" s="87">
        <f>SUM(BK448:BK480)</f>
        <v>0</v>
      </c>
    </row>
    <row r="448" spans="2:65" s="18" customFormat="1" ht="16.5" customHeight="1">
      <c r="B448" s="19"/>
      <c r="C448" s="90" t="s">
        <v>1080</v>
      </c>
      <c r="D448" s="90" t="s">
        <v>83</v>
      </c>
      <c r="E448" s="91" t="s">
        <v>3545</v>
      </c>
      <c r="F448" s="92" t="s">
        <v>3546</v>
      </c>
      <c r="G448" s="93" t="s">
        <v>2623</v>
      </c>
      <c r="H448" s="94">
        <v>1</v>
      </c>
      <c r="I448" s="95"/>
      <c r="J448" s="96">
        <f>ROUND(I448*H448,2)</f>
        <v>0</v>
      </c>
      <c r="K448" s="92" t="s">
        <v>453</v>
      </c>
      <c r="L448" s="19"/>
      <c r="M448" s="97" t="s">
        <v>17</v>
      </c>
      <c r="N448" s="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155</v>
      </c>
      <c r="AT448" s="101" t="s">
        <v>83</v>
      </c>
      <c r="AU448" s="101" t="s">
        <v>82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155</v>
      </c>
      <c r="BM448" s="101" t="s">
        <v>3547</v>
      </c>
    </row>
    <row r="449" spans="2:65" s="18" customFormat="1">
      <c r="B449" s="19"/>
      <c r="D449" s="103" t="s">
        <v>89</v>
      </c>
      <c r="F449" s="104" t="s">
        <v>3548</v>
      </c>
      <c r="I449" s="105"/>
      <c r="L449" s="19"/>
      <c r="M449" s="106"/>
      <c r="T449" s="107"/>
      <c r="AT449" s="11" t="s">
        <v>89</v>
      </c>
      <c r="AU449" s="11" t="s">
        <v>82</v>
      </c>
    </row>
    <row r="450" spans="2:65" s="18" customFormat="1" ht="16.5" customHeight="1">
      <c r="B450" s="19"/>
      <c r="C450" s="90" t="s">
        <v>1085</v>
      </c>
      <c r="D450" s="90" t="s">
        <v>83</v>
      </c>
      <c r="E450" s="91" t="s">
        <v>3549</v>
      </c>
      <c r="F450" s="92" t="s">
        <v>3550</v>
      </c>
      <c r="G450" s="93" t="s">
        <v>2623</v>
      </c>
      <c r="H450" s="94">
        <v>1</v>
      </c>
      <c r="I450" s="95"/>
      <c r="J450" s="96">
        <f>ROUND(I450*H450,2)</f>
        <v>0</v>
      </c>
      <c r="K450" s="92" t="s">
        <v>453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155</v>
      </c>
      <c r="AT450" s="101" t="s">
        <v>83</v>
      </c>
      <c r="AU450" s="101" t="s">
        <v>82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155</v>
      </c>
      <c r="BM450" s="101" t="s">
        <v>3551</v>
      </c>
    </row>
    <row r="451" spans="2:65" s="18" customFormat="1">
      <c r="B451" s="19"/>
      <c r="D451" s="103" t="s">
        <v>89</v>
      </c>
      <c r="F451" s="104" t="s">
        <v>3550</v>
      </c>
      <c r="I451" s="105"/>
      <c r="L451" s="19"/>
      <c r="M451" s="106"/>
      <c r="T451" s="107"/>
      <c r="AT451" s="11" t="s">
        <v>89</v>
      </c>
      <c r="AU451" s="11" t="s">
        <v>82</v>
      </c>
    </row>
    <row r="452" spans="2:65" s="18" customFormat="1" ht="16.5" customHeight="1">
      <c r="B452" s="19"/>
      <c r="C452" s="90" t="s">
        <v>1090</v>
      </c>
      <c r="D452" s="90" t="s">
        <v>83</v>
      </c>
      <c r="E452" s="91" t="s">
        <v>3552</v>
      </c>
      <c r="F452" s="92" t="s">
        <v>3553</v>
      </c>
      <c r="G452" s="93" t="s">
        <v>2623</v>
      </c>
      <c r="H452" s="94">
        <v>1</v>
      </c>
      <c r="I452" s="95"/>
      <c r="J452" s="96">
        <f>ROUND(I452*H452,2)</f>
        <v>0</v>
      </c>
      <c r="K452" s="92" t="s">
        <v>453</v>
      </c>
      <c r="L452" s="19"/>
      <c r="M452" s="97" t="s">
        <v>17</v>
      </c>
      <c r="N452" s="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155</v>
      </c>
      <c r="AT452" s="101" t="s">
        <v>83</v>
      </c>
      <c r="AU452" s="101" t="s">
        <v>82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155</v>
      </c>
      <c r="BM452" s="101" t="s">
        <v>3554</v>
      </c>
    </row>
    <row r="453" spans="2:65" s="18" customFormat="1">
      <c r="B453" s="19"/>
      <c r="D453" s="103" t="s">
        <v>89</v>
      </c>
      <c r="F453" s="104" t="s">
        <v>3553</v>
      </c>
      <c r="I453" s="105"/>
      <c r="L453" s="19"/>
      <c r="M453" s="106"/>
      <c r="T453" s="107"/>
      <c r="AT453" s="11" t="s">
        <v>89</v>
      </c>
      <c r="AU453" s="11" t="s">
        <v>82</v>
      </c>
    </row>
    <row r="454" spans="2:65" s="18" customFormat="1" ht="24.2" customHeight="1">
      <c r="B454" s="19"/>
      <c r="C454" s="90" t="s">
        <v>1095</v>
      </c>
      <c r="D454" s="90" t="s">
        <v>83</v>
      </c>
      <c r="E454" s="91" t="s">
        <v>3555</v>
      </c>
      <c r="F454" s="92" t="s">
        <v>3556</v>
      </c>
      <c r="G454" s="93" t="s">
        <v>3557</v>
      </c>
      <c r="H454" s="94">
        <v>1</v>
      </c>
      <c r="I454" s="95"/>
      <c r="J454" s="96">
        <f>ROUND(I454*H454,2)</f>
        <v>0</v>
      </c>
      <c r="K454" s="92" t="s">
        <v>17</v>
      </c>
      <c r="L454" s="19"/>
      <c r="M454" s="97" t="s">
        <v>17</v>
      </c>
      <c r="N454" s="98" t="s">
        <v>35</v>
      </c>
      <c r="P454" s="99">
        <f>O454*H454</f>
        <v>0</v>
      </c>
      <c r="Q454" s="99">
        <v>0</v>
      </c>
      <c r="R454" s="99">
        <f>Q454*H454</f>
        <v>0</v>
      </c>
      <c r="S454" s="99">
        <v>0</v>
      </c>
      <c r="T454" s="100">
        <f>S454*H454</f>
        <v>0</v>
      </c>
      <c r="AR454" s="101" t="s">
        <v>155</v>
      </c>
      <c r="AT454" s="101" t="s">
        <v>83</v>
      </c>
      <c r="AU454" s="101" t="s">
        <v>82</v>
      </c>
      <c r="AY454" s="11" t="s">
        <v>79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1" t="s">
        <v>82</v>
      </c>
      <c r="BK454" s="102">
        <f>ROUND(I454*H454,2)</f>
        <v>0</v>
      </c>
      <c r="BL454" s="11" t="s">
        <v>155</v>
      </c>
      <c r="BM454" s="101" t="s">
        <v>3558</v>
      </c>
    </row>
    <row r="455" spans="2:65" s="18" customFormat="1">
      <c r="B455" s="19"/>
      <c r="D455" s="103" t="s">
        <v>89</v>
      </c>
      <c r="F455" s="104" t="s">
        <v>3559</v>
      </c>
      <c r="I455" s="105"/>
      <c r="L455" s="19"/>
      <c r="M455" s="106"/>
      <c r="T455" s="107"/>
      <c r="AT455" s="11" t="s">
        <v>89</v>
      </c>
      <c r="AU455" s="11" t="s">
        <v>82</v>
      </c>
    </row>
    <row r="456" spans="2:65" s="18" customFormat="1" ht="24.2" customHeight="1">
      <c r="B456" s="19"/>
      <c r="C456" s="90" t="s">
        <v>1107</v>
      </c>
      <c r="D456" s="90" t="s">
        <v>83</v>
      </c>
      <c r="E456" s="91" t="s">
        <v>3560</v>
      </c>
      <c r="F456" s="92" t="s">
        <v>3561</v>
      </c>
      <c r="G456" s="93" t="s">
        <v>2623</v>
      </c>
      <c r="H456" s="94">
        <v>1</v>
      </c>
      <c r="I456" s="95"/>
      <c r="J456" s="96">
        <f>ROUND(I456*H456,2)</f>
        <v>0</v>
      </c>
      <c r="K456" s="92" t="s">
        <v>17</v>
      </c>
      <c r="L456" s="19"/>
      <c r="M456" s="97" t="s">
        <v>17</v>
      </c>
      <c r="N456" s="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155</v>
      </c>
      <c r="AT456" s="101" t="s">
        <v>83</v>
      </c>
      <c r="AU456" s="101" t="s">
        <v>82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155</v>
      </c>
      <c r="BM456" s="101" t="s">
        <v>3562</v>
      </c>
    </row>
    <row r="457" spans="2:65" s="18" customFormat="1">
      <c r="B457" s="19"/>
      <c r="D457" s="103" t="s">
        <v>89</v>
      </c>
      <c r="F457" s="104" t="s">
        <v>3563</v>
      </c>
      <c r="I457" s="105"/>
      <c r="L457" s="19"/>
      <c r="M457" s="106"/>
      <c r="T457" s="107"/>
      <c r="AT457" s="11" t="s">
        <v>89</v>
      </c>
      <c r="AU457" s="11" t="s">
        <v>82</v>
      </c>
    </row>
    <row r="458" spans="2:65" s="18" customFormat="1" ht="24.2" customHeight="1">
      <c r="B458" s="19"/>
      <c r="C458" s="90" t="s">
        <v>1129</v>
      </c>
      <c r="D458" s="201" t="s">
        <v>83</v>
      </c>
      <c r="E458" s="91" t="s">
        <v>3564</v>
      </c>
      <c r="F458" s="92" t="s">
        <v>3565</v>
      </c>
      <c r="G458" s="93" t="s">
        <v>2619</v>
      </c>
      <c r="H458" s="94">
        <v>1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155</v>
      </c>
      <c r="AT458" s="101" t="s">
        <v>83</v>
      </c>
      <c r="AU458" s="101" t="s">
        <v>82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155</v>
      </c>
      <c r="BM458" s="101" t="s">
        <v>3566</v>
      </c>
    </row>
    <row r="459" spans="2:65" s="18" customFormat="1" ht="87.75">
      <c r="B459" s="19"/>
      <c r="D459" s="103" t="s">
        <v>89</v>
      </c>
      <c r="F459" s="104" t="s">
        <v>2625</v>
      </c>
      <c r="I459" s="105"/>
      <c r="L459" s="19"/>
      <c r="M459" s="106"/>
      <c r="T459" s="107"/>
      <c r="AT459" s="11" t="s">
        <v>89</v>
      </c>
      <c r="AU459" s="11" t="s">
        <v>82</v>
      </c>
    </row>
    <row r="460" spans="2:65" s="18" customFormat="1" ht="39">
      <c r="B460" s="19"/>
      <c r="D460" s="103" t="s">
        <v>90</v>
      </c>
      <c r="F460" s="108" t="s">
        <v>3567</v>
      </c>
      <c r="I460" s="105"/>
      <c r="L460" s="19"/>
      <c r="M460" s="106"/>
      <c r="T460" s="107"/>
      <c r="AT460" s="11" t="s">
        <v>90</v>
      </c>
      <c r="AU460" s="11" t="s">
        <v>82</v>
      </c>
    </row>
    <row r="461" spans="2:65" s="18" customFormat="1" ht="16.5" customHeight="1">
      <c r="B461" s="19"/>
      <c r="C461" s="90" t="s">
        <v>1140</v>
      </c>
      <c r="D461" s="90" t="s">
        <v>83</v>
      </c>
      <c r="E461" s="91" t="s">
        <v>3568</v>
      </c>
      <c r="F461" s="92" t="s">
        <v>3569</v>
      </c>
      <c r="G461" s="93" t="s">
        <v>2623</v>
      </c>
      <c r="H461" s="94">
        <v>1</v>
      </c>
      <c r="I461" s="95"/>
      <c r="J461" s="96">
        <f>ROUND(I461*H461,2)</f>
        <v>0</v>
      </c>
      <c r="K461" s="92" t="s">
        <v>17</v>
      </c>
      <c r="L461" s="19"/>
      <c r="M461" s="97" t="s">
        <v>17</v>
      </c>
      <c r="N461" s="98" t="s">
        <v>35</v>
      </c>
      <c r="P461" s="99">
        <f>O461*H461</f>
        <v>0</v>
      </c>
      <c r="Q461" s="99">
        <v>0</v>
      </c>
      <c r="R461" s="99">
        <f>Q461*H461</f>
        <v>0</v>
      </c>
      <c r="S461" s="99">
        <v>0</v>
      </c>
      <c r="T461" s="100">
        <f>S461*H461</f>
        <v>0</v>
      </c>
      <c r="AR461" s="101" t="s">
        <v>155</v>
      </c>
      <c r="AT461" s="101" t="s">
        <v>83</v>
      </c>
      <c r="AU461" s="101" t="s">
        <v>82</v>
      </c>
      <c r="AY461" s="11" t="s">
        <v>79</v>
      </c>
      <c r="BE461" s="102">
        <f>IF(N461="základní",J461,0)</f>
        <v>0</v>
      </c>
      <c r="BF461" s="102">
        <f>IF(N461="snížená",J461,0)</f>
        <v>0</v>
      </c>
      <c r="BG461" s="102">
        <f>IF(N461="zákl. přenesená",J461,0)</f>
        <v>0</v>
      </c>
      <c r="BH461" s="102">
        <f>IF(N461="sníž. přenesená",J461,0)</f>
        <v>0</v>
      </c>
      <c r="BI461" s="102">
        <f>IF(N461="nulová",J461,0)</f>
        <v>0</v>
      </c>
      <c r="BJ461" s="11" t="s">
        <v>82</v>
      </c>
      <c r="BK461" s="102">
        <f>ROUND(I461*H461,2)</f>
        <v>0</v>
      </c>
      <c r="BL461" s="11" t="s">
        <v>155</v>
      </c>
      <c r="BM461" s="101" t="s">
        <v>3570</v>
      </c>
    </row>
    <row r="462" spans="2:65" s="18" customFormat="1" ht="16.5" customHeight="1">
      <c r="B462" s="19"/>
      <c r="C462" s="90" t="s">
        <v>2987</v>
      </c>
      <c r="D462" s="90" t="s">
        <v>83</v>
      </c>
      <c r="E462" s="91" t="s">
        <v>3571</v>
      </c>
      <c r="F462" s="92" t="s">
        <v>3572</v>
      </c>
      <c r="G462" s="93" t="s">
        <v>2619</v>
      </c>
      <c r="H462" s="94">
        <v>1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0</v>
      </c>
      <c r="R462" s="99">
        <f>Q462*H462</f>
        <v>0</v>
      </c>
      <c r="S462" s="99">
        <v>0</v>
      </c>
      <c r="T462" s="100">
        <f>S462*H462</f>
        <v>0</v>
      </c>
      <c r="AR462" s="101" t="s">
        <v>155</v>
      </c>
      <c r="AT462" s="101" t="s">
        <v>83</v>
      </c>
      <c r="AU462" s="101" t="s">
        <v>82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155</v>
      </c>
      <c r="BM462" s="101" t="s">
        <v>3573</v>
      </c>
    </row>
    <row r="463" spans="2:65" s="18" customFormat="1">
      <c r="B463" s="19"/>
      <c r="D463" s="103" t="s">
        <v>89</v>
      </c>
      <c r="F463" s="104" t="s">
        <v>3572</v>
      </c>
      <c r="I463" s="105"/>
      <c r="L463" s="19"/>
      <c r="M463" s="106"/>
      <c r="T463" s="107"/>
      <c r="AT463" s="11" t="s">
        <v>89</v>
      </c>
      <c r="AU463" s="11" t="s">
        <v>82</v>
      </c>
    </row>
    <row r="464" spans="2:65" s="18" customFormat="1" ht="24.2" customHeight="1">
      <c r="B464" s="19"/>
      <c r="C464" s="90" t="s">
        <v>1147</v>
      </c>
      <c r="D464" s="90" t="s">
        <v>83</v>
      </c>
      <c r="E464" s="91" t="s">
        <v>3574</v>
      </c>
      <c r="F464" s="92" t="s">
        <v>3575</v>
      </c>
      <c r="G464" s="93" t="s">
        <v>2611</v>
      </c>
      <c r="H464" s="205"/>
      <c r="I464" s="95"/>
      <c r="J464" s="96">
        <f>ROUND(I464*H464,2)</f>
        <v>0</v>
      </c>
      <c r="K464" s="92" t="s">
        <v>453</v>
      </c>
      <c r="L464" s="19"/>
      <c r="M464" s="97" t="s">
        <v>17</v>
      </c>
      <c r="N464" s="98" t="s">
        <v>35</v>
      </c>
      <c r="P464" s="99">
        <f>O464*H464</f>
        <v>0</v>
      </c>
      <c r="Q464" s="99">
        <v>0</v>
      </c>
      <c r="R464" s="99">
        <f>Q464*H464</f>
        <v>0</v>
      </c>
      <c r="S464" s="99">
        <v>0</v>
      </c>
      <c r="T464" s="100">
        <f>S464*H464</f>
        <v>0</v>
      </c>
      <c r="AR464" s="101" t="s">
        <v>155</v>
      </c>
      <c r="AT464" s="101" t="s">
        <v>83</v>
      </c>
      <c r="AU464" s="101" t="s">
        <v>82</v>
      </c>
      <c r="AY464" s="11" t="s">
        <v>79</v>
      </c>
      <c r="BE464" s="102">
        <f>IF(N464="základní",J464,0)</f>
        <v>0</v>
      </c>
      <c r="BF464" s="102">
        <f>IF(N464="snížená",J464,0)</f>
        <v>0</v>
      </c>
      <c r="BG464" s="102">
        <f>IF(N464="zákl. přenesená",J464,0)</f>
        <v>0</v>
      </c>
      <c r="BH464" s="102">
        <f>IF(N464="sníž. přenesená",J464,0)</f>
        <v>0</v>
      </c>
      <c r="BI464" s="102">
        <f>IF(N464="nulová",J464,0)</f>
        <v>0</v>
      </c>
      <c r="BJ464" s="11" t="s">
        <v>82</v>
      </c>
      <c r="BK464" s="102">
        <f>ROUND(I464*H464,2)</f>
        <v>0</v>
      </c>
      <c r="BL464" s="11" t="s">
        <v>155</v>
      </c>
      <c r="BM464" s="101" t="s">
        <v>3576</v>
      </c>
    </row>
    <row r="465" spans="2:65" s="18" customFormat="1" ht="29.25">
      <c r="B465" s="19"/>
      <c r="D465" s="103" t="s">
        <v>89</v>
      </c>
      <c r="F465" s="104" t="s">
        <v>3577</v>
      </c>
      <c r="I465" s="105"/>
      <c r="L465" s="19"/>
      <c r="M465" s="106"/>
      <c r="T465" s="107"/>
      <c r="AT465" s="11" t="s">
        <v>89</v>
      </c>
      <c r="AU465" s="11" t="s">
        <v>82</v>
      </c>
    </row>
    <row r="466" spans="2:65" s="18" customFormat="1" ht="24.2" customHeight="1">
      <c r="B466" s="19"/>
      <c r="C466" s="90" t="s">
        <v>1328</v>
      </c>
      <c r="D466" s="199" t="s">
        <v>83</v>
      </c>
      <c r="E466" s="91" t="s">
        <v>3578</v>
      </c>
      <c r="F466" s="92" t="s">
        <v>3579</v>
      </c>
      <c r="G466" s="93" t="s">
        <v>2611</v>
      </c>
      <c r="H466" s="205"/>
      <c r="I466" s="95"/>
      <c r="J466" s="96">
        <f>ROUND(I466*H466,2)</f>
        <v>0</v>
      </c>
      <c r="K466" s="92" t="s">
        <v>453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0</v>
      </c>
      <c r="R466" s="99">
        <f>Q466*H466</f>
        <v>0</v>
      </c>
      <c r="S466" s="99">
        <v>0</v>
      </c>
      <c r="T466" s="100">
        <f>S466*H466</f>
        <v>0</v>
      </c>
      <c r="AR466" s="101" t="s">
        <v>155</v>
      </c>
      <c r="AT466" s="101" t="s">
        <v>83</v>
      </c>
      <c r="AU466" s="101" t="s">
        <v>82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155</v>
      </c>
      <c r="BM466" s="101" t="s">
        <v>3580</v>
      </c>
    </row>
    <row r="467" spans="2:65" s="18" customFormat="1" ht="29.25">
      <c r="B467" s="19"/>
      <c r="D467" s="103" t="s">
        <v>89</v>
      </c>
      <c r="F467" s="104" t="s">
        <v>3581</v>
      </c>
      <c r="I467" s="105"/>
      <c r="L467" s="19"/>
      <c r="M467" s="106"/>
      <c r="T467" s="107"/>
      <c r="AT467" s="11" t="s">
        <v>89</v>
      </c>
      <c r="AU467" s="11" t="s">
        <v>82</v>
      </c>
    </row>
    <row r="468" spans="2:65" s="18" customFormat="1" ht="87.75">
      <c r="B468" s="19"/>
      <c r="D468" s="103" t="s">
        <v>90</v>
      </c>
      <c r="F468" s="108" t="s">
        <v>5536</v>
      </c>
      <c r="I468" s="105"/>
      <c r="L468" s="19"/>
      <c r="M468" s="106"/>
      <c r="T468" s="107"/>
      <c r="AT468" s="11" t="s">
        <v>90</v>
      </c>
      <c r="AU468" s="11" t="s">
        <v>82</v>
      </c>
    </row>
    <row r="469" spans="2:65" s="18" customFormat="1" ht="24.2" customHeight="1">
      <c r="B469" s="19"/>
      <c r="C469" s="90" t="s">
        <v>1333</v>
      </c>
      <c r="D469" s="199" t="s">
        <v>83</v>
      </c>
      <c r="E469" s="91" t="s">
        <v>3582</v>
      </c>
      <c r="F469" s="92" t="s">
        <v>3583</v>
      </c>
      <c r="G469" s="93" t="s">
        <v>2611</v>
      </c>
      <c r="H469" s="205"/>
      <c r="I469" s="95"/>
      <c r="J469" s="96">
        <f>ROUND(I469*H469,2)</f>
        <v>0</v>
      </c>
      <c r="K469" s="92" t="s">
        <v>453</v>
      </c>
      <c r="L469" s="19"/>
      <c r="M469" s="97" t="s">
        <v>17</v>
      </c>
      <c r="N469" s="98" t="s">
        <v>35</v>
      </c>
      <c r="P469" s="99">
        <f>O469*H469</f>
        <v>0</v>
      </c>
      <c r="Q469" s="99">
        <v>0</v>
      </c>
      <c r="R469" s="99">
        <f>Q469*H469</f>
        <v>0</v>
      </c>
      <c r="S469" s="99">
        <v>0</v>
      </c>
      <c r="T469" s="100">
        <f>S469*H469</f>
        <v>0</v>
      </c>
      <c r="AR469" s="101" t="s">
        <v>155</v>
      </c>
      <c r="AT469" s="101" t="s">
        <v>83</v>
      </c>
      <c r="AU469" s="101" t="s">
        <v>82</v>
      </c>
      <c r="AY469" s="11" t="s">
        <v>79</v>
      </c>
      <c r="BE469" s="102">
        <f>IF(N469="základní",J469,0)</f>
        <v>0</v>
      </c>
      <c r="BF469" s="102">
        <f>IF(N469="snížená",J469,0)</f>
        <v>0</v>
      </c>
      <c r="BG469" s="102">
        <f>IF(N469="zákl. přenesená",J469,0)</f>
        <v>0</v>
      </c>
      <c r="BH469" s="102">
        <f>IF(N469="sníž. přenesená",J469,0)</f>
        <v>0</v>
      </c>
      <c r="BI469" s="102">
        <f>IF(N469="nulová",J469,0)</f>
        <v>0</v>
      </c>
      <c r="BJ469" s="11" t="s">
        <v>82</v>
      </c>
      <c r="BK469" s="102">
        <f>ROUND(I469*H469,2)</f>
        <v>0</v>
      </c>
      <c r="BL469" s="11" t="s">
        <v>155</v>
      </c>
      <c r="BM469" s="101" t="s">
        <v>3584</v>
      </c>
    </row>
    <row r="470" spans="2:65" s="18" customFormat="1" ht="29.25">
      <c r="B470" s="19"/>
      <c r="D470" s="103" t="s">
        <v>89</v>
      </c>
      <c r="F470" s="104" t="s">
        <v>3585</v>
      </c>
      <c r="I470" s="105"/>
      <c r="L470" s="19"/>
      <c r="M470" s="106"/>
      <c r="T470" s="107"/>
      <c r="AT470" s="11" t="s">
        <v>89</v>
      </c>
      <c r="AU470" s="11" t="s">
        <v>82</v>
      </c>
    </row>
    <row r="471" spans="2:65" s="18" customFormat="1" ht="87.75">
      <c r="B471" s="19"/>
      <c r="D471" s="103" t="s">
        <v>90</v>
      </c>
      <c r="F471" s="108" t="s">
        <v>5536</v>
      </c>
      <c r="I471" s="105"/>
      <c r="L471" s="19"/>
      <c r="M471" s="106"/>
      <c r="T471" s="107"/>
      <c r="AT471" s="11" t="s">
        <v>90</v>
      </c>
      <c r="AU471" s="11" t="s">
        <v>82</v>
      </c>
    </row>
    <row r="472" spans="2:65" s="18" customFormat="1" ht="24.2" customHeight="1">
      <c r="B472" s="19"/>
      <c r="C472" s="90" t="s">
        <v>1151</v>
      </c>
      <c r="D472" s="90" t="s">
        <v>83</v>
      </c>
      <c r="E472" s="91" t="s">
        <v>3586</v>
      </c>
      <c r="F472" s="92" t="s">
        <v>3587</v>
      </c>
      <c r="G472" s="93" t="s">
        <v>2611</v>
      </c>
      <c r="H472" s="205"/>
      <c r="I472" s="95"/>
      <c r="J472" s="96">
        <f>ROUND(I472*H472,2)</f>
        <v>0</v>
      </c>
      <c r="K472" s="92" t="s">
        <v>17</v>
      </c>
      <c r="L472" s="19"/>
      <c r="M472" s="97" t="s">
        <v>17</v>
      </c>
      <c r="N472" s="98" t="s">
        <v>35</v>
      </c>
      <c r="P472" s="99">
        <f>O472*H472</f>
        <v>0</v>
      </c>
      <c r="Q472" s="99">
        <v>0</v>
      </c>
      <c r="R472" s="99">
        <f>Q472*H472</f>
        <v>0</v>
      </c>
      <c r="S472" s="99">
        <v>0</v>
      </c>
      <c r="T472" s="100">
        <f>S472*H472</f>
        <v>0</v>
      </c>
      <c r="AR472" s="101" t="s">
        <v>155</v>
      </c>
      <c r="AT472" s="101" t="s">
        <v>83</v>
      </c>
      <c r="AU472" s="101" t="s">
        <v>82</v>
      </c>
      <c r="AY472" s="11" t="s">
        <v>79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1" t="s">
        <v>82</v>
      </c>
      <c r="BK472" s="102">
        <f>ROUND(I472*H472,2)</f>
        <v>0</v>
      </c>
      <c r="BL472" s="11" t="s">
        <v>155</v>
      </c>
      <c r="BM472" s="101" t="s">
        <v>3588</v>
      </c>
    </row>
    <row r="473" spans="2:65" s="18" customFormat="1" ht="19.5">
      <c r="B473" s="19"/>
      <c r="D473" s="103" t="s">
        <v>89</v>
      </c>
      <c r="F473" s="104" t="s">
        <v>3589</v>
      </c>
      <c r="I473" s="105"/>
      <c r="L473" s="19"/>
      <c r="M473" s="106"/>
      <c r="T473" s="107"/>
      <c r="AT473" s="11" t="s">
        <v>89</v>
      </c>
      <c r="AU473" s="11" t="s">
        <v>82</v>
      </c>
    </row>
    <row r="474" spans="2:65" s="18" customFormat="1" ht="16.5" customHeight="1">
      <c r="B474" s="19"/>
      <c r="C474" s="90" t="s">
        <v>1158</v>
      </c>
      <c r="D474" s="90" t="s">
        <v>83</v>
      </c>
      <c r="E474" s="91" t="s">
        <v>3590</v>
      </c>
      <c r="F474" s="92" t="s">
        <v>85</v>
      </c>
      <c r="G474" s="93" t="s">
        <v>2619</v>
      </c>
      <c r="H474" s="94">
        <v>1</v>
      </c>
      <c r="I474" s="95"/>
      <c r="J474" s="96">
        <f>ROUND(I474*H474,2)</f>
        <v>0</v>
      </c>
      <c r="K474" s="92" t="s">
        <v>17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0</v>
      </c>
      <c r="R474" s="99">
        <f>Q474*H474</f>
        <v>0</v>
      </c>
      <c r="S474" s="99">
        <v>0</v>
      </c>
      <c r="T474" s="100">
        <f>S474*H474</f>
        <v>0</v>
      </c>
      <c r="AR474" s="101" t="s">
        <v>155</v>
      </c>
      <c r="AT474" s="101" t="s">
        <v>83</v>
      </c>
      <c r="AU474" s="101" t="s">
        <v>82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155</v>
      </c>
      <c r="BM474" s="101" t="s">
        <v>3591</v>
      </c>
    </row>
    <row r="475" spans="2:65" s="18" customFormat="1">
      <c r="B475" s="19"/>
      <c r="D475" s="103" t="s">
        <v>89</v>
      </c>
      <c r="F475" s="104" t="s">
        <v>85</v>
      </c>
      <c r="I475" s="105"/>
      <c r="L475" s="19"/>
      <c r="M475" s="106"/>
      <c r="T475" s="107"/>
      <c r="AT475" s="11" t="s">
        <v>89</v>
      </c>
      <c r="AU475" s="11" t="s">
        <v>82</v>
      </c>
    </row>
    <row r="476" spans="2:65" s="18" customFormat="1" ht="16.5" customHeight="1">
      <c r="B476" s="19"/>
      <c r="C476" s="90" t="s">
        <v>1168</v>
      </c>
      <c r="D476" s="90" t="s">
        <v>83</v>
      </c>
      <c r="E476" s="91" t="s">
        <v>2606</v>
      </c>
      <c r="F476" s="92" t="s">
        <v>2607</v>
      </c>
      <c r="G476" s="93" t="s">
        <v>1067</v>
      </c>
      <c r="H476" s="94">
        <v>1</v>
      </c>
      <c r="I476" s="95"/>
      <c r="J476" s="96">
        <f>ROUND(I476*H476,2)</f>
        <v>0</v>
      </c>
      <c r="K476" s="92" t="s">
        <v>17</v>
      </c>
      <c r="L476" s="19"/>
      <c r="M476" s="97" t="s">
        <v>17</v>
      </c>
      <c r="N476" s="98" t="s">
        <v>35</v>
      </c>
      <c r="P476" s="99">
        <f>O476*H476</f>
        <v>0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155</v>
      </c>
      <c r="AT476" s="101" t="s">
        <v>83</v>
      </c>
      <c r="AU476" s="101" t="s">
        <v>82</v>
      </c>
      <c r="AY476" s="11" t="s">
        <v>79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1" t="s">
        <v>82</v>
      </c>
      <c r="BK476" s="102">
        <f>ROUND(I476*H476,2)</f>
        <v>0</v>
      </c>
      <c r="BL476" s="11" t="s">
        <v>155</v>
      </c>
      <c r="BM476" s="101" t="s">
        <v>3592</v>
      </c>
    </row>
    <row r="477" spans="2:65" s="18" customFormat="1">
      <c r="B477" s="19"/>
      <c r="D477" s="103" t="s">
        <v>89</v>
      </c>
      <c r="F477" s="104" t="s">
        <v>2607</v>
      </c>
      <c r="I477" s="105"/>
      <c r="L477" s="19"/>
      <c r="M477" s="106"/>
      <c r="T477" s="107"/>
      <c r="AT477" s="11" t="s">
        <v>89</v>
      </c>
      <c r="AU477" s="11" t="s">
        <v>82</v>
      </c>
    </row>
    <row r="478" spans="2:65" s="18" customFormat="1" ht="16.5" customHeight="1">
      <c r="B478" s="19"/>
      <c r="C478" s="90" t="s">
        <v>1173</v>
      </c>
      <c r="D478" s="201" t="s">
        <v>83</v>
      </c>
      <c r="E478" s="91" t="s">
        <v>3593</v>
      </c>
      <c r="F478" s="92" t="s">
        <v>2639</v>
      </c>
      <c r="G478" s="93" t="s">
        <v>2623</v>
      </c>
      <c r="H478" s="94">
        <v>1</v>
      </c>
      <c r="I478" s="95"/>
      <c r="J478" s="96">
        <f>ROUND(I478*H478,2)</f>
        <v>0</v>
      </c>
      <c r="K478" s="92" t="s">
        <v>17</v>
      </c>
      <c r="L478" s="19"/>
      <c r="M478" s="97" t="s">
        <v>17</v>
      </c>
      <c r="N478" s="98" t="s">
        <v>35</v>
      </c>
      <c r="P478" s="99">
        <f>O478*H478</f>
        <v>0</v>
      </c>
      <c r="Q478" s="99">
        <v>0</v>
      </c>
      <c r="R478" s="99">
        <f>Q478*H478</f>
        <v>0</v>
      </c>
      <c r="S478" s="99">
        <v>0</v>
      </c>
      <c r="T478" s="100">
        <f>S478*H478</f>
        <v>0</v>
      </c>
      <c r="AR478" s="101" t="s">
        <v>155</v>
      </c>
      <c r="AT478" s="101" t="s">
        <v>83</v>
      </c>
      <c r="AU478" s="101" t="s">
        <v>82</v>
      </c>
      <c r="AY478" s="11" t="s">
        <v>79</v>
      </c>
      <c r="BE478" s="102">
        <f>IF(N478="základní",J478,0)</f>
        <v>0</v>
      </c>
      <c r="BF478" s="102">
        <f>IF(N478="snížená",J478,0)</f>
        <v>0</v>
      </c>
      <c r="BG478" s="102">
        <f>IF(N478="zákl. přenesená",J478,0)</f>
        <v>0</v>
      </c>
      <c r="BH478" s="102">
        <f>IF(N478="sníž. přenesená",J478,0)</f>
        <v>0</v>
      </c>
      <c r="BI478" s="102">
        <f>IF(N478="nulová",J478,0)</f>
        <v>0</v>
      </c>
      <c r="BJ478" s="11" t="s">
        <v>82</v>
      </c>
      <c r="BK478" s="102">
        <f>ROUND(I478*H478,2)</f>
        <v>0</v>
      </c>
      <c r="BL478" s="11" t="s">
        <v>155</v>
      </c>
      <c r="BM478" s="101" t="s">
        <v>3594</v>
      </c>
    </row>
    <row r="479" spans="2:65" s="18" customFormat="1" ht="48.75">
      <c r="B479" s="19"/>
      <c r="D479" s="103" t="s">
        <v>89</v>
      </c>
      <c r="F479" s="104" t="s">
        <v>3595</v>
      </c>
      <c r="I479" s="105"/>
      <c r="L479" s="19"/>
      <c r="M479" s="106"/>
      <c r="T479" s="107"/>
      <c r="AT479" s="11" t="s">
        <v>89</v>
      </c>
      <c r="AU479" s="11" t="s">
        <v>82</v>
      </c>
    </row>
    <row r="480" spans="2:65" s="18" customFormat="1" ht="39">
      <c r="B480" s="19"/>
      <c r="D480" s="103" t="s">
        <v>90</v>
      </c>
      <c r="F480" s="108" t="s">
        <v>3596</v>
      </c>
      <c r="I480" s="105"/>
      <c r="L480" s="19"/>
      <c r="M480" s="110"/>
      <c r="N480" s="111"/>
      <c r="O480" s="111"/>
      <c r="P480" s="111"/>
      <c r="Q480" s="111"/>
      <c r="R480" s="111"/>
      <c r="S480" s="111"/>
      <c r="T480" s="112"/>
      <c r="AT480" s="11" t="s">
        <v>90</v>
      </c>
      <c r="AU480" s="11" t="s">
        <v>82</v>
      </c>
    </row>
    <row r="481" spans="2:12" s="18" customFormat="1" ht="6.95" customHeight="1">
      <c r="B481" s="46"/>
      <c r="C481" s="47"/>
      <c r="D481" s="47"/>
      <c r="E481" s="47"/>
      <c r="F481" s="47"/>
      <c r="G481" s="47"/>
      <c r="H481" s="47"/>
      <c r="I481" s="47"/>
      <c r="J481" s="47"/>
      <c r="K481" s="47"/>
      <c r="L481" s="19"/>
    </row>
  </sheetData>
  <sheetProtection algorithmName="SHA-512" hashValue="gnNFnERvKbjGN7U7dn9U0XtpKkPFLfjQ+Z3uLGLRBZBYbUXQHSZqfZ9xBxtwiAxPz+h7l/V6MUn3GASWHN0BSQ==" saltValue="mLczxJJVZA4IYR1afHExins6jDwWWPoF7fjcma6RHkKnWCKXVTnW5PsKGGBlPr9AtccnFPjKPdwOJYS2reKERA==" spinCount="100000" sheet="1" objects="1" scenarios="1" formatColumns="0" formatRows="0" autoFilter="0"/>
  <autoFilter ref="C124:K480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CB88-5A75-43CE-A832-38BDAFF2CB6D}">
  <sheetPr>
    <pageSetUpPr fitToPage="1"/>
  </sheetPr>
  <dimension ref="B2:BM276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238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3599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ROUND(J125,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ROUND((SUM(BE125:BE275)),  2)</f>
        <v>0</v>
      </c>
      <c r="I35" s="32">
        <v>0.21</v>
      </c>
      <c r="J35" s="31">
        <f>ROUND(((SUM(BE125:BE275))*I35),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ROUND((SUM(BF125:BF275)),  2)</f>
        <v>0</v>
      </c>
      <c r="I36" s="32">
        <v>0.12</v>
      </c>
      <c r="J36" s="31">
        <f>ROUND(((SUM(BF125:BF275))*I36),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ROUND((SUM(BG125:BG275)),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ROUND((SUM(BH125:BH275)),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ROUND((SUM(BI125:BI275)),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D.1.4.F.1 - SK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J125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3600</v>
      </c>
      <c r="E99" s="56"/>
      <c r="F99" s="56"/>
      <c r="G99" s="56"/>
      <c r="H99" s="56"/>
      <c r="I99" s="56"/>
      <c r="J99" s="57">
        <f>J126</f>
        <v>0</v>
      </c>
      <c r="L99" s="54"/>
    </row>
    <row r="100" spans="2:47" s="53" customFormat="1" ht="24.95" customHeight="1">
      <c r="B100" s="54"/>
      <c r="D100" s="55" t="s">
        <v>3601</v>
      </c>
      <c r="E100" s="56"/>
      <c r="F100" s="56"/>
      <c r="G100" s="56"/>
      <c r="H100" s="56"/>
      <c r="I100" s="56"/>
      <c r="J100" s="57">
        <f>J146</f>
        <v>0</v>
      </c>
      <c r="L100" s="54"/>
    </row>
    <row r="101" spans="2:47" s="53" customFormat="1" ht="24.95" customHeight="1">
      <c r="B101" s="54"/>
      <c r="D101" s="55" t="s">
        <v>3602</v>
      </c>
      <c r="E101" s="56"/>
      <c r="F101" s="56"/>
      <c r="G101" s="56"/>
      <c r="H101" s="56"/>
      <c r="I101" s="56"/>
      <c r="J101" s="57">
        <f>J187</f>
        <v>0</v>
      </c>
      <c r="L101" s="54"/>
    </row>
    <row r="102" spans="2:47" s="53" customFormat="1" ht="24.95" customHeight="1">
      <c r="B102" s="54"/>
      <c r="D102" s="55" t="s">
        <v>3603</v>
      </c>
      <c r="E102" s="56"/>
      <c r="F102" s="56"/>
      <c r="G102" s="56"/>
      <c r="H102" s="56"/>
      <c r="I102" s="56"/>
      <c r="J102" s="57">
        <f>J216</f>
        <v>0</v>
      </c>
      <c r="L102" s="54"/>
    </row>
    <row r="103" spans="2:47" s="53" customFormat="1" ht="24.95" customHeight="1">
      <c r="B103" s="54"/>
      <c r="D103" s="55" t="s">
        <v>3604</v>
      </c>
      <c r="E103" s="56"/>
      <c r="F103" s="56"/>
      <c r="G103" s="56"/>
      <c r="H103" s="56"/>
      <c r="I103" s="56"/>
      <c r="J103" s="57">
        <f>J245</f>
        <v>0</v>
      </c>
      <c r="L103" s="54"/>
    </row>
    <row r="104" spans="2:47" s="18" customFormat="1" ht="21.75" customHeight="1">
      <c r="B104" s="19"/>
      <c r="L104" s="19"/>
    </row>
    <row r="105" spans="2:47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47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47" s="18" customFormat="1" ht="24.95" customHeight="1">
      <c r="B110" s="19"/>
      <c r="C110" s="15" t="s">
        <v>58</v>
      </c>
      <c r="L110" s="19"/>
    </row>
    <row r="111" spans="2:47" s="18" customFormat="1" ht="6.95" customHeight="1">
      <c r="B111" s="19"/>
      <c r="L111" s="19"/>
    </row>
    <row r="112" spans="2:47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3" t="str">
        <f>E7</f>
        <v>Přestavba objektu č. 5 na kolej - INV (Revize č.03)</v>
      </c>
      <c r="F113" s="274"/>
      <c r="G113" s="274"/>
      <c r="H113" s="274"/>
      <c r="L113" s="19"/>
    </row>
    <row r="114" spans="2:65" ht="12" customHeight="1">
      <c r="B114" s="14"/>
      <c r="C114" s="17" t="s">
        <v>14</v>
      </c>
      <c r="L114" s="14"/>
    </row>
    <row r="115" spans="2:65" s="18" customFormat="1" ht="16.5" customHeight="1">
      <c r="B115" s="19"/>
      <c r="E115" s="273" t="s">
        <v>3597</v>
      </c>
      <c r="F115" s="272"/>
      <c r="G115" s="272"/>
      <c r="H115" s="272"/>
      <c r="L115" s="19"/>
    </row>
    <row r="116" spans="2:65" s="18" customFormat="1" ht="12" customHeight="1">
      <c r="B116" s="19"/>
      <c r="C116" s="17" t="s">
        <v>3598</v>
      </c>
      <c r="L116" s="19"/>
    </row>
    <row r="117" spans="2:65" s="18" customFormat="1" ht="16.5" customHeight="1">
      <c r="B117" s="19"/>
      <c r="E117" s="258" t="str">
        <f>E11</f>
        <v>D.1.4.F.1 - SK</v>
      </c>
      <c r="F117" s="272"/>
      <c r="G117" s="272"/>
      <c r="H117" s="272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F14</f>
        <v xml:space="preserve"> </v>
      </c>
      <c r="I119" s="17" t="s">
        <v>21</v>
      </c>
      <c r="J119" s="21" t="str">
        <f>IF(J14="","",J14)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E17</f>
        <v xml:space="preserve"> </v>
      </c>
      <c r="I121" s="17" t="s">
        <v>26</v>
      </c>
      <c r="J121" s="25" t="str">
        <f>E23</f>
        <v>Digitronic CZ s.r.o.</v>
      </c>
      <c r="L121" s="19"/>
    </row>
    <row r="122" spans="2:65" s="18" customFormat="1" ht="15.2" customHeight="1">
      <c r="B122" s="19"/>
      <c r="C122" s="17" t="s">
        <v>25</v>
      </c>
      <c r="F122" s="20" t="str">
        <f>IF(E20="","",E20)</f>
        <v>Vyplň údaj</v>
      </c>
      <c r="I122" s="17" t="s">
        <v>28</v>
      </c>
      <c r="J122" s="25" t="str">
        <f>E26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P126+P146+P187+P216+P245</f>
        <v>0</v>
      </c>
      <c r="Q125" s="26"/>
      <c r="R125" s="74">
        <f>R126+R146+R187+R216+R245</f>
        <v>0</v>
      </c>
      <c r="S125" s="26"/>
      <c r="T125" s="75">
        <f>T126+T146+T187+T216+T245</f>
        <v>0</v>
      </c>
      <c r="AT125" s="11" t="s">
        <v>74</v>
      </c>
      <c r="AU125" s="11" t="s">
        <v>53</v>
      </c>
      <c r="BK125" s="76">
        <f>BK126+BK146+BK187+BK216+BK245</f>
        <v>0</v>
      </c>
    </row>
    <row r="126" spans="2:65" s="77" customFormat="1" ht="25.9" customHeight="1">
      <c r="B126" s="78"/>
      <c r="D126" s="79" t="s">
        <v>74</v>
      </c>
      <c r="E126" s="80" t="s">
        <v>3605</v>
      </c>
      <c r="F126" s="80" t="s">
        <v>3606</v>
      </c>
      <c r="I126" s="81"/>
      <c r="J126" s="82">
        <f>BK126</f>
        <v>0</v>
      </c>
      <c r="L126" s="78"/>
      <c r="M126" s="83"/>
      <c r="P126" s="84">
        <f>SUM(P127:P145)</f>
        <v>0</v>
      </c>
      <c r="R126" s="84">
        <f>SUM(R127:R145)</f>
        <v>0</v>
      </c>
      <c r="T126" s="85">
        <f>SUM(T127:T145)</f>
        <v>0</v>
      </c>
      <c r="AR126" s="79" t="s">
        <v>82</v>
      </c>
      <c r="AT126" s="86" t="s">
        <v>74</v>
      </c>
      <c r="AU126" s="86" t="s">
        <v>78</v>
      </c>
      <c r="AY126" s="79" t="s">
        <v>79</v>
      </c>
      <c r="BK126" s="87">
        <f>SUM(BK127:BK145)</f>
        <v>0</v>
      </c>
    </row>
    <row r="127" spans="2:65" s="18" customFormat="1" ht="16.5" customHeight="1">
      <c r="B127" s="19"/>
      <c r="C127" s="90" t="s">
        <v>82</v>
      </c>
      <c r="D127" s="90" t="s">
        <v>83</v>
      </c>
      <c r="E127" s="91" t="s">
        <v>3607</v>
      </c>
      <c r="F127" s="92" t="s">
        <v>3608</v>
      </c>
      <c r="G127" s="93" t="s">
        <v>1067</v>
      </c>
      <c r="H127" s="94">
        <v>1</v>
      </c>
      <c r="I127" s="95"/>
      <c r="J127" s="96">
        <f>ROUND(I127*H127,2)</f>
        <v>0</v>
      </c>
      <c r="K127" s="92" t="s">
        <v>17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103</v>
      </c>
      <c r="AT127" s="101" t="s">
        <v>83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9</v>
      </c>
    </row>
    <row r="128" spans="2:65" s="18" customFormat="1">
      <c r="B128" s="19"/>
      <c r="D128" s="103" t="s">
        <v>89</v>
      </c>
      <c r="F128" s="104" t="s">
        <v>3608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33" customHeight="1">
      <c r="B129" s="19"/>
      <c r="C129" s="189" t="s">
        <v>9</v>
      </c>
      <c r="D129" s="206" t="s">
        <v>684</v>
      </c>
      <c r="E129" s="190" t="s">
        <v>3609</v>
      </c>
      <c r="F129" s="191" t="s">
        <v>3610</v>
      </c>
      <c r="G129" s="192" t="s">
        <v>808</v>
      </c>
      <c r="H129" s="193">
        <v>1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684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103</v>
      </c>
    </row>
    <row r="130" spans="2:65" s="18" customFormat="1" ht="19.5">
      <c r="B130" s="19"/>
      <c r="D130" s="103" t="s">
        <v>89</v>
      </c>
      <c r="F130" s="104" t="s">
        <v>3610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9.5">
      <c r="B131" s="19"/>
      <c r="D131" s="103" t="s">
        <v>90</v>
      </c>
      <c r="F131" s="108" t="s">
        <v>3611</v>
      </c>
      <c r="I131" s="105"/>
      <c r="L131" s="19"/>
      <c r="M131" s="106"/>
      <c r="T131" s="107"/>
      <c r="AT131" s="11" t="s">
        <v>90</v>
      </c>
      <c r="AU131" s="11" t="s">
        <v>82</v>
      </c>
    </row>
    <row r="132" spans="2:65" s="18" customFormat="1" ht="16.5" customHeight="1">
      <c r="B132" s="19"/>
      <c r="C132" s="189" t="s">
        <v>96</v>
      </c>
      <c r="D132" s="189" t="s">
        <v>684</v>
      </c>
      <c r="E132" s="190" t="s">
        <v>3612</v>
      </c>
      <c r="F132" s="191" t="s">
        <v>3613</v>
      </c>
      <c r="G132" s="192" t="s">
        <v>808</v>
      </c>
      <c r="H132" s="193">
        <v>1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684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112</v>
      </c>
    </row>
    <row r="133" spans="2:65" s="18" customFormat="1">
      <c r="B133" s="19"/>
      <c r="D133" s="103" t="s">
        <v>89</v>
      </c>
      <c r="F133" s="104" t="s">
        <v>3613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21.75" customHeight="1">
      <c r="B134" s="19"/>
      <c r="C134" s="189" t="s">
        <v>103</v>
      </c>
      <c r="D134" s="189" t="s">
        <v>684</v>
      </c>
      <c r="E134" s="190" t="s">
        <v>3614</v>
      </c>
      <c r="F134" s="191" t="s">
        <v>3615</v>
      </c>
      <c r="G134" s="192" t="s">
        <v>808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684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121</v>
      </c>
    </row>
    <row r="135" spans="2:65" s="18" customFormat="1">
      <c r="B135" s="19"/>
      <c r="D135" s="103" t="s">
        <v>89</v>
      </c>
      <c r="F135" s="104" t="s">
        <v>3615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3616</v>
      </c>
      <c r="F136" s="92" t="s">
        <v>3617</v>
      </c>
      <c r="G136" s="93" t="s">
        <v>1067</v>
      </c>
      <c r="H136" s="94">
        <v>1</v>
      </c>
      <c r="I136" s="95"/>
      <c r="J136" s="96">
        <f>ROUND(I136*H136,2)</f>
        <v>0</v>
      </c>
      <c r="K136" s="92" t="s">
        <v>453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129</v>
      </c>
    </row>
    <row r="137" spans="2:65" s="18" customFormat="1">
      <c r="B137" s="19"/>
      <c r="D137" s="103" t="s">
        <v>89</v>
      </c>
      <c r="F137" s="104" t="s">
        <v>3617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189" t="s">
        <v>112</v>
      </c>
      <c r="D138" s="189" t="s">
        <v>684</v>
      </c>
      <c r="E138" s="190" t="s">
        <v>3618</v>
      </c>
      <c r="F138" s="191" t="s">
        <v>3619</v>
      </c>
      <c r="G138" s="192" t="s">
        <v>808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137</v>
      </c>
    </row>
    <row r="139" spans="2:65" s="18" customFormat="1" ht="19.5">
      <c r="B139" s="19"/>
      <c r="D139" s="103" t="s">
        <v>89</v>
      </c>
      <c r="F139" s="104" t="s">
        <v>3619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3620</v>
      </c>
      <c r="F140" s="92" t="s">
        <v>3621</v>
      </c>
      <c r="G140" s="93" t="s">
        <v>808</v>
      </c>
      <c r="H140" s="94">
        <v>8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147</v>
      </c>
    </row>
    <row r="141" spans="2:65" s="18" customFormat="1">
      <c r="B141" s="19"/>
      <c r="D141" s="103" t="s">
        <v>89</v>
      </c>
      <c r="F141" s="104" t="s">
        <v>3621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121</v>
      </c>
      <c r="D142" s="90" t="s">
        <v>83</v>
      </c>
      <c r="E142" s="91" t="s">
        <v>3622</v>
      </c>
      <c r="F142" s="92" t="s">
        <v>3623</v>
      </c>
      <c r="G142" s="93" t="s">
        <v>808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155</v>
      </c>
    </row>
    <row r="143" spans="2:65" s="18" customFormat="1">
      <c r="B143" s="19"/>
      <c r="D143" s="103" t="s">
        <v>89</v>
      </c>
      <c r="F143" s="104" t="s">
        <v>3623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125</v>
      </c>
      <c r="D144" s="90" t="s">
        <v>83</v>
      </c>
      <c r="E144" s="91" t="s">
        <v>3624</v>
      </c>
      <c r="F144" s="92" t="s">
        <v>3625</v>
      </c>
      <c r="G144" s="93" t="s">
        <v>808</v>
      </c>
      <c r="H144" s="94">
        <v>1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163</v>
      </c>
    </row>
    <row r="145" spans="2:65" s="18" customFormat="1">
      <c r="B145" s="19"/>
      <c r="D145" s="103" t="s">
        <v>89</v>
      </c>
      <c r="F145" s="104" t="s">
        <v>3625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77" customFormat="1" ht="25.9" customHeight="1">
      <c r="B146" s="78"/>
      <c r="D146" s="79" t="s">
        <v>74</v>
      </c>
      <c r="E146" s="80" t="s">
        <v>3626</v>
      </c>
      <c r="F146" s="80" t="s">
        <v>3627</v>
      </c>
      <c r="I146" s="81"/>
      <c r="J146" s="82">
        <f>BK146</f>
        <v>0</v>
      </c>
      <c r="L146" s="78"/>
      <c r="M146" s="83"/>
      <c r="P146" s="84">
        <f>SUM(P147:P186)</f>
        <v>0</v>
      </c>
      <c r="R146" s="84">
        <f>SUM(R147:R186)</f>
        <v>0</v>
      </c>
      <c r="T146" s="85">
        <f>SUM(T147:T186)</f>
        <v>0</v>
      </c>
      <c r="AR146" s="79" t="s">
        <v>82</v>
      </c>
      <c r="AT146" s="86" t="s">
        <v>74</v>
      </c>
      <c r="AU146" s="86" t="s">
        <v>78</v>
      </c>
      <c r="AY146" s="79" t="s">
        <v>79</v>
      </c>
      <c r="BK146" s="87">
        <f>SUM(BK147:BK186)</f>
        <v>0</v>
      </c>
    </row>
    <row r="147" spans="2:65" s="18" customFormat="1" ht="21.75" customHeight="1">
      <c r="B147" s="19"/>
      <c r="C147" s="90" t="s">
        <v>129</v>
      </c>
      <c r="D147" s="90" t="s">
        <v>83</v>
      </c>
      <c r="E147" s="91" t="s">
        <v>3628</v>
      </c>
      <c r="F147" s="92" t="s">
        <v>3629</v>
      </c>
      <c r="G147" s="93" t="s">
        <v>816</v>
      </c>
      <c r="H147" s="94">
        <v>14770</v>
      </c>
      <c r="I147" s="95"/>
      <c r="J147" s="96">
        <f>ROUND(I147*H147,2)</f>
        <v>0</v>
      </c>
      <c r="K147" s="92" t="s">
        <v>453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178</v>
      </c>
    </row>
    <row r="148" spans="2:65" s="18" customFormat="1">
      <c r="B148" s="19"/>
      <c r="D148" s="103" t="s">
        <v>89</v>
      </c>
      <c r="F148" s="104" t="s">
        <v>3629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16.5" customHeight="1">
      <c r="B149" s="19"/>
      <c r="C149" s="189" t="s">
        <v>133</v>
      </c>
      <c r="D149" s="189" t="s">
        <v>684</v>
      </c>
      <c r="E149" s="190" t="s">
        <v>3630</v>
      </c>
      <c r="F149" s="191" t="s">
        <v>3631</v>
      </c>
      <c r="G149" s="192" t="s">
        <v>816</v>
      </c>
      <c r="H149" s="193">
        <v>13350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121</v>
      </c>
      <c r="AT149" s="101" t="s">
        <v>684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581</v>
      </c>
    </row>
    <row r="150" spans="2:65" s="18" customFormat="1">
      <c r="B150" s="19"/>
      <c r="D150" s="103" t="s">
        <v>89</v>
      </c>
      <c r="F150" s="104" t="s">
        <v>3631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189" t="s">
        <v>137</v>
      </c>
      <c r="D151" s="189" t="s">
        <v>684</v>
      </c>
      <c r="E151" s="190" t="s">
        <v>3632</v>
      </c>
      <c r="F151" s="191" t="s">
        <v>3633</v>
      </c>
      <c r="G151" s="192" t="s">
        <v>816</v>
      </c>
      <c r="H151" s="193">
        <v>1420</v>
      </c>
      <c r="I151" s="194"/>
      <c r="J151" s="195">
        <f>ROUND(I151*H151,2)</f>
        <v>0</v>
      </c>
      <c r="K151" s="191" t="s">
        <v>17</v>
      </c>
      <c r="L151" s="196"/>
      <c r="M151" s="197" t="s">
        <v>17</v>
      </c>
      <c r="N151" s="1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121</v>
      </c>
      <c r="AT151" s="101" t="s">
        <v>684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595</v>
      </c>
    </row>
    <row r="152" spans="2:65" s="18" customFormat="1">
      <c r="B152" s="19"/>
      <c r="D152" s="103" t="s">
        <v>89</v>
      </c>
      <c r="F152" s="104" t="s">
        <v>3633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90" t="s">
        <v>141</v>
      </c>
      <c r="D153" s="90" t="s">
        <v>83</v>
      </c>
      <c r="E153" s="91" t="s">
        <v>3634</v>
      </c>
      <c r="F153" s="92" t="s">
        <v>3635</v>
      </c>
      <c r="G153" s="93" t="s">
        <v>1067</v>
      </c>
      <c r="H153" s="94">
        <v>7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607</v>
      </c>
    </row>
    <row r="154" spans="2:65" s="18" customFormat="1">
      <c r="B154" s="19"/>
      <c r="D154" s="103" t="s">
        <v>89</v>
      </c>
      <c r="F154" s="104" t="s">
        <v>3635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147</v>
      </c>
      <c r="D155" s="189" t="s">
        <v>684</v>
      </c>
      <c r="E155" s="190" t="s">
        <v>3636</v>
      </c>
      <c r="F155" s="191" t="s">
        <v>3637</v>
      </c>
      <c r="G155" s="192" t="s">
        <v>808</v>
      </c>
      <c r="H155" s="193">
        <v>6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627</v>
      </c>
    </row>
    <row r="156" spans="2:65" s="18" customFormat="1">
      <c r="B156" s="19"/>
      <c r="D156" s="103" t="s">
        <v>89</v>
      </c>
      <c r="F156" s="104" t="s">
        <v>3637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189" t="s">
        <v>151</v>
      </c>
      <c r="D157" s="189" t="s">
        <v>684</v>
      </c>
      <c r="E157" s="190" t="s">
        <v>3638</v>
      </c>
      <c r="F157" s="191" t="s">
        <v>3639</v>
      </c>
      <c r="G157" s="192" t="s">
        <v>808</v>
      </c>
      <c r="H157" s="193">
        <v>1</v>
      </c>
      <c r="I157" s="194"/>
      <c r="J157" s="195">
        <f>ROUND(I157*H157,2)</f>
        <v>0</v>
      </c>
      <c r="K157" s="191" t="s">
        <v>17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121</v>
      </c>
      <c r="AT157" s="101" t="s">
        <v>684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642</v>
      </c>
    </row>
    <row r="158" spans="2:65" s="18" customFormat="1">
      <c r="B158" s="19"/>
      <c r="D158" s="103" t="s">
        <v>89</v>
      </c>
      <c r="F158" s="104" t="s">
        <v>3639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155</v>
      </c>
      <c r="D159" s="90" t="s">
        <v>83</v>
      </c>
      <c r="E159" s="91" t="s">
        <v>3640</v>
      </c>
      <c r="F159" s="92" t="s">
        <v>3641</v>
      </c>
      <c r="G159" s="93" t="s">
        <v>1067</v>
      </c>
      <c r="H159" s="94">
        <v>10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653</v>
      </c>
    </row>
    <row r="160" spans="2:65" s="18" customFormat="1">
      <c r="B160" s="19"/>
      <c r="D160" s="103" t="s">
        <v>89</v>
      </c>
      <c r="F160" s="104" t="s">
        <v>3641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189" t="s">
        <v>159</v>
      </c>
      <c r="D161" s="189" t="s">
        <v>684</v>
      </c>
      <c r="E161" s="190" t="s">
        <v>3642</v>
      </c>
      <c r="F161" s="191" t="s">
        <v>3643</v>
      </c>
      <c r="G161" s="192" t="s">
        <v>808</v>
      </c>
      <c r="H161" s="193">
        <v>10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684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665</v>
      </c>
    </row>
    <row r="162" spans="2:65" s="18" customFormat="1">
      <c r="B162" s="19"/>
      <c r="D162" s="103" t="s">
        <v>89</v>
      </c>
      <c r="F162" s="104" t="s">
        <v>3643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90" t="s">
        <v>163</v>
      </c>
      <c r="D163" s="90" t="s">
        <v>83</v>
      </c>
      <c r="E163" s="91" t="s">
        <v>3644</v>
      </c>
      <c r="F163" s="92" t="s">
        <v>3645</v>
      </c>
      <c r="G163" s="93" t="s">
        <v>808</v>
      </c>
      <c r="H163" s="94">
        <v>64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683</v>
      </c>
    </row>
    <row r="164" spans="2:65" s="18" customFormat="1">
      <c r="B164" s="19"/>
      <c r="D164" s="103" t="s">
        <v>89</v>
      </c>
      <c r="F164" s="104" t="s">
        <v>3645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16.5" customHeight="1">
      <c r="B165" s="19"/>
      <c r="C165" s="189" t="s">
        <v>167</v>
      </c>
      <c r="D165" s="189" t="s">
        <v>684</v>
      </c>
      <c r="E165" s="190" t="s">
        <v>3646</v>
      </c>
      <c r="F165" s="191" t="s">
        <v>3647</v>
      </c>
      <c r="G165" s="192" t="s">
        <v>808</v>
      </c>
      <c r="H165" s="193">
        <v>42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684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696</v>
      </c>
    </row>
    <row r="166" spans="2:65" s="18" customFormat="1">
      <c r="B166" s="19"/>
      <c r="D166" s="103" t="s">
        <v>89</v>
      </c>
      <c r="F166" s="104" t="s">
        <v>3647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189" t="s">
        <v>178</v>
      </c>
      <c r="D167" s="189" t="s">
        <v>684</v>
      </c>
      <c r="E167" s="190" t="s">
        <v>3648</v>
      </c>
      <c r="F167" s="191" t="s">
        <v>3649</v>
      </c>
      <c r="G167" s="192" t="s">
        <v>808</v>
      </c>
      <c r="H167" s="193">
        <v>22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684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706</v>
      </c>
    </row>
    <row r="168" spans="2:65" s="18" customFormat="1">
      <c r="B168" s="19"/>
      <c r="D168" s="103" t="s">
        <v>89</v>
      </c>
      <c r="F168" s="104" t="s">
        <v>3649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16.5" customHeight="1">
      <c r="B169" s="19"/>
      <c r="C169" s="90" t="s">
        <v>171</v>
      </c>
      <c r="D169" s="90" t="s">
        <v>83</v>
      </c>
      <c r="E169" s="91" t="s">
        <v>3650</v>
      </c>
      <c r="F169" s="92" t="s">
        <v>3651</v>
      </c>
      <c r="G169" s="93" t="s">
        <v>1067</v>
      </c>
      <c r="H169" s="94">
        <v>116</v>
      </c>
      <c r="I169" s="95"/>
      <c r="J169" s="96">
        <f>ROUND(I169*H169,2)</f>
        <v>0</v>
      </c>
      <c r="K169" s="92" t="s">
        <v>17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0</v>
      </c>
      <c r="T169" s="100">
        <f>S169*H169</f>
        <v>0</v>
      </c>
      <c r="AR169" s="101" t="s">
        <v>103</v>
      </c>
      <c r="AT169" s="101" t="s">
        <v>83</v>
      </c>
      <c r="AU169" s="101" t="s">
        <v>82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103</v>
      </c>
      <c r="BM169" s="101" t="s">
        <v>723</v>
      </c>
    </row>
    <row r="170" spans="2:65" s="18" customFormat="1">
      <c r="B170" s="19"/>
      <c r="D170" s="103" t="s">
        <v>89</v>
      </c>
      <c r="F170" s="104" t="s">
        <v>3651</v>
      </c>
      <c r="I170" s="105"/>
      <c r="L170" s="19"/>
      <c r="M170" s="106"/>
      <c r="T170" s="107"/>
      <c r="AT170" s="11" t="s">
        <v>89</v>
      </c>
      <c r="AU170" s="11" t="s">
        <v>82</v>
      </c>
    </row>
    <row r="171" spans="2:65" s="18" customFormat="1" ht="21.75" customHeight="1">
      <c r="B171" s="19"/>
      <c r="C171" s="189" t="s">
        <v>581</v>
      </c>
      <c r="D171" s="189" t="s">
        <v>684</v>
      </c>
      <c r="E171" s="190" t="s">
        <v>3652</v>
      </c>
      <c r="F171" s="191" t="s">
        <v>3653</v>
      </c>
      <c r="G171" s="192" t="s">
        <v>1067</v>
      </c>
      <c r="H171" s="193">
        <v>116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684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741</v>
      </c>
    </row>
    <row r="172" spans="2:65" s="18" customFormat="1">
      <c r="B172" s="19"/>
      <c r="D172" s="103" t="s">
        <v>89</v>
      </c>
      <c r="F172" s="104" t="s">
        <v>3653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16.5" customHeight="1">
      <c r="B173" s="19"/>
      <c r="C173" s="90" t="s">
        <v>587</v>
      </c>
      <c r="D173" s="90" t="s">
        <v>83</v>
      </c>
      <c r="E173" s="91" t="s">
        <v>3654</v>
      </c>
      <c r="F173" s="92" t="s">
        <v>3655</v>
      </c>
      <c r="G173" s="93" t="s">
        <v>1067</v>
      </c>
      <c r="H173" s="94">
        <v>11</v>
      </c>
      <c r="I173" s="95"/>
      <c r="J173" s="96">
        <f>ROUND(I173*H173,2)</f>
        <v>0</v>
      </c>
      <c r="K173" s="92" t="s">
        <v>17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756</v>
      </c>
    </row>
    <row r="174" spans="2:65" s="18" customFormat="1">
      <c r="B174" s="19"/>
      <c r="D174" s="103" t="s">
        <v>89</v>
      </c>
      <c r="F174" s="104" t="s">
        <v>3655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21.75" customHeight="1">
      <c r="B175" s="19"/>
      <c r="C175" s="189" t="s">
        <v>595</v>
      </c>
      <c r="D175" s="189" t="s">
        <v>684</v>
      </c>
      <c r="E175" s="190" t="s">
        <v>3656</v>
      </c>
      <c r="F175" s="191" t="s">
        <v>3657</v>
      </c>
      <c r="G175" s="192" t="s">
        <v>808</v>
      </c>
      <c r="H175" s="193">
        <v>11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766</v>
      </c>
    </row>
    <row r="176" spans="2:65" s="18" customFormat="1">
      <c r="B176" s="19"/>
      <c r="D176" s="103" t="s">
        <v>89</v>
      </c>
      <c r="F176" s="104" t="s">
        <v>3657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16.5" customHeight="1">
      <c r="B177" s="19"/>
      <c r="C177" s="90" t="s">
        <v>601</v>
      </c>
      <c r="D177" s="90" t="s">
        <v>83</v>
      </c>
      <c r="E177" s="91" t="s">
        <v>3658</v>
      </c>
      <c r="F177" s="92" t="s">
        <v>3659</v>
      </c>
      <c r="G177" s="93" t="s">
        <v>1067</v>
      </c>
      <c r="H177" s="94">
        <v>136</v>
      </c>
      <c r="I177" s="95"/>
      <c r="J177" s="96">
        <f>ROUND(I177*H177,2)</f>
        <v>0</v>
      </c>
      <c r="K177" s="92" t="s">
        <v>453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103</v>
      </c>
      <c r="AT177" s="101" t="s">
        <v>83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781</v>
      </c>
    </row>
    <row r="178" spans="2:65" s="18" customFormat="1">
      <c r="B178" s="19"/>
      <c r="D178" s="103" t="s">
        <v>89</v>
      </c>
      <c r="F178" s="104" t="s">
        <v>3659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16.5" customHeight="1">
      <c r="B179" s="19"/>
      <c r="C179" s="90" t="s">
        <v>607</v>
      </c>
      <c r="D179" s="90" t="s">
        <v>83</v>
      </c>
      <c r="E179" s="91" t="s">
        <v>3660</v>
      </c>
      <c r="F179" s="92" t="s">
        <v>3661</v>
      </c>
      <c r="G179" s="93" t="s">
        <v>1067</v>
      </c>
      <c r="H179" s="94">
        <v>9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795</v>
      </c>
    </row>
    <row r="180" spans="2:65" s="18" customFormat="1">
      <c r="B180" s="19"/>
      <c r="D180" s="103" t="s">
        <v>89</v>
      </c>
      <c r="F180" s="104" t="s">
        <v>3661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16.5" customHeight="1">
      <c r="B181" s="19"/>
      <c r="C181" s="189" t="s">
        <v>619</v>
      </c>
      <c r="D181" s="189" t="s">
        <v>684</v>
      </c>
      <c r="E181" s="190" t="s">
        <v>3662</v>
      </c>
      <c r="F181" s="191" t="s">
        <v>3663</v>
      </c>
      <c r="G181" s="192" t="s">
        <v>808</v>
      </c>
      <c r="H181" s="193">
        <v>136</v>
      </c>
      <c r="I181" s="194"/>
      <c r="J181" s="195">
        <f>ROUND(I181*H181,2)</f>
        <v>0</v>
      </c>
      <c r="K181" s="191" t="s">
        <v>17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121</v>
      </c>
      <c r="AT181" s="101" t="s">
        <v>684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805</v>
      </c>
    </row>
    <row r="182" spans="2:65" s="18" customFormat="1">
      <c r="B182" s="19"/>
      <c r="D182" s="103" t="s">
        <v>89</v>
      </c>
      <c r="F182" s="104" t="s">
        <v>3663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16.5" customHeight="1">
      <c r="B183" s="19"/>
      <c r="C183" s="189" t="s">
        <v>627</v>
      </c>
      <c r="D183" s="189" t="s">
        <v>684</v>
      </c>
      <c r="E183" s="190" t="s">
        <v>3664</v>
      </c>
      <c r="F183" s="191" t="s">
        <v>3665</v>
      </c>
      <c r="G183" s="192" t="s">
        <v>808</v>
      </c>
      <c r="H183" s="193">
        <v>18</v>
      </c>
      <c r="I183" s="194"/>
      <c r="J183" s="195">
        <f>ROUND(I183*H183,2)</f>
        <v>0</v>
      </c>
      <c r="K183" s="191" t="s">
        <v>17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121</v>
      </c>
      <c r="AT183" s="101" t="s">
        <v>684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819</v>
      </c>
    </row>
    <row r="184" spans="2:65" s="18" customFormat="1">
      <c r="B184" s="19"/>
      <c r="D184" s="103" t="s">
        <v>89</v>
      </c>
      <c r="F184" s="104" t="s">
        <v>3665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1.75" customHeight="1">
      <c r="B185" s="19"/>
      <c r="C185" s="90" t="s">
        <v>635</v>
      </c>
      <c r="D185" s="90" t="s">
        <v>83</v>
      </c>
      <c r="E185" s="91" t="s">
        <v>3666</v>
      </c>
      <c r="F185" s="92" t="s">
        <v>3667</v>
      </c>
      <c r="G185" s="93" t="s">
        <v>1067</v>
      </c>
      <c r="H185" s="94">
        <v>193</v>
      </c>
      <c r="I185" s="95"/>
      <c r="J185" s="96">
        <f>ROUND(I185*H185,2)</f>
        <v>0</v>
      </c>
      <c r="K185" s="92" t="s">
        <v>453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834</v>
      </c>
    </row>
    <row r="186" spans="2:65" s="18" customFormat="1">
      <c r="B186" s="19"/>
      <c r="D186" s="103" t="s">
        <v>89</v>
      </c>
      <c r="F186" s="104" t="s">
        <v>3667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77" customFormat="1" ht="25.9" customHeight="1">
      <c r="B187" s="78"/>
      <c r="D187" s="79" t="s">
        <v>74</v>
      </c>
      <c r="E187" s="80" t="s">
        <v>3668</v>
      </c>
      <c r="F187" s="80" t="s">
        <v>3669</v>
      </c>
      <c r="I187" s="81"/>
      <c r="J187" s="82">
        <f>BK187</f>
        <v>0</v>
      </c>
      <c r="L187" s="78"/>
      <c r="M187" s="83"/>
      <c r="P187" s="84">
        <f>SUM(P188:P215)</f>
        <v>0</v>
      </c>
      <c r="R187" s="84">
        <f>SUM(R188:R215)</f>
        <v>0</v>
      </c>
      <c r="T187" s="85">
        <f>SUM(T188:T215)</f>
        <v>0</v>
      </c>
      <c r="AR187" s="79" t="s">
        <v>82</v>
      </c>
      <c r="AT187" s="86" t="s">
        <v>74</v>
      </c>
      <c r="AU187" s="86" t="s">
        <v>78</v>
      </c>
      <c r="AY187" s="79" t="s">
        <v>79</v>
      </c>
      <c r="BK187" s="87">
        <f>SUM(BK188:BK215)</f>
        <v>0</v>
      </c>
    </row>
    <row r="188" spans="2:65" s="18" customFormat="1" ht="16.5" customHeight="1">
      <c r="B188" s="19"/>
      <c r="C188" s="90" t="s">
        <v>642</v>
      </c>
      <c r="D188" s="90" t="s">
        <v>83</v>
      </c>
      <c r="E188" s="91" t="s">
        <v>3670</v>
      </c>
      <c r="F188" s="92" t="s">
        <v>3671</v>
      </c>
      <c r="G188" s="93" t="s">
        <v>816</v>
      </c>
      <c r="H188" s="94">
        <v>110</v>
      </c>
      <c r="I188" s="95"/>
      <c r="J188" s="96">
        <f>ROUND(I188*H188,2)</f>
        <v>0</v>
      </c>
      <c r="K188" s="92" t="s">
        <v>17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843</v>
      </c>
    </row>
    <row r="189" spans="2:65" s="18" customFormat="1">
      <c r="B189" s="19"/>
      <c r="D189" s="103" t="s">
        <v>89</v>
      </c>
      <c r="F189" s="104" t="s">
        <v>3671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21.75" customHeight="1">
      <c r="B190" s="19"/>
      <c r="C190" s="189" t="s">
        <v>648</v>
      </c>
      <c r="D190" s="189" t="s">
        <v>684</v>
      </c>
      <c r="E190" s="190" t="s">
        <v>3672</v>
      </c>
      <c r="F190" s="191" t="s">
        <v>3673</v>
      </c>
      <c r="G190" s="192" t="s">
        <v>816</v>
      </c>
      <c r="H190" s="193">
        <v>110</v>
      </c>
      <c r="I190" s="194"/>
      <c r="J190" s="195">
        <f>ROUND(I190*H190,2)</f>
        <v>0</v>
      </c>
      <c r="K190" s="191" t="s">
        <v>17</v>
      </c>
      <c r="L190" s="196"/>
      <c r="M190" s="197" t="s">
        <v>17</v>
      </c>
      <c r="N190" s="1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121</v>
      </c>
      <c r="AT190" s="101" t="s">
        <v>684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853</v>
      </c>
    </row>
    <row r="191" spans="2:65" s="18" customFormat="1">
      <c r="B191" s="19"/>
      <c r="D191" s="103" t="s">
        <v>89</v>
      </c>
      <c r="F191" s="104" t="s">
        <v>3673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6.5" customHeight="1">
      <c r="B192" s="19"/>
      <c r="C192" s="90" t="s">
        <v>653</v>
      </c>
      <c r="D192" s="90" t="s">
        <v>83</v>
      </c>
      <c r="E192" s="91" t="s">
        <v>3674</v>
      </c>
      <c r="F192" s="92" t="s">
        <v>3675</v>
      </c>
      <c r="G192" s="93" t="s">
        <v>1067</v>
      </c>
      <c r="H192" s="94">
        <v>2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862</v>
      </c>
    </row>
    <row r="193" spans="2:65" s="18" customFormat="1">
      <c r="B193" s="19"/>
      <c r="D193" s="103" t="s">
        <v>89</v>
      </c>
      <c r="F193" s="104" t="s">
        <v>3675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24.2" customHeight="1">
      <c r="B194" s="19"/>
      <c r="C194" s="189" t="s">
        <v>659</v>
      </c>
      <c r="D194" s="189" t="s">
        <v>684</v>
      </c>
      <c r="E194" s="190" t="s">
        <v>3676</v>
      </c>
      <c r="F194" s="191" t="s">
        <v>3677</v>
      </c>
      <c r="G194" s="192" t="s">
        <v>808</v>
      </c>
      <c r="H194" s="193">
        <v>2</v>
      </c>
      <c r="I194" s="194"/>
      <c r="J194" s="195">
        <f>ROUND(I194*H194,2)</f>
        <v>0</v>
      </c>
      <c r="K194" s="191" t="s">
        <v>17</v>
      </c>
      <c r="L194" s="196"/>
      <c r="M194" s="197" t="s">
        <v>17</v>
      </c>
      <c r="N194" s="1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121</v>
      </c>
      <c r="AT194" s="101" t="s">
        <v>684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873</v>
      </c>
    </row>
    <row r="195" spans="2:65" s="18" customFormat="1">
      <c r="B195" s="19"/>
      <c r="D195" s="103" t="s">
        <v>89</v>
      </c>
      <c r="F195" s="104" t="s">
        <v>3677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189" t="s">
        <v>665</v>
      </c>
      <c r="D196" s="189" t="s">
        <v>684</v>
      </c>
      <c r="E196" s="190" t="s">
        <v>3678</v>
      </c>
      <c r="F196" s="191" t="s">
        <v>3679</v>
      </c>
      <c r="G196" s="192" t="s">
        <v>808</v>
      </c>
      <c r="H196" s="193">
        <v>2</v>
      </c>
      <c r="I196" s="194"/>
      <c r="J196" s="195">
        <f>ROUND(I196*H196,2)</f>
        <v>0</v>
      </c>
      <c r="K196" s="191" t="s">
        <v>17</v>
      </c>
      <c r="L196" s="196"/>
      <c r="M196" s="197" t="s">
        <v>17</v>
      </c>
      <c r="N196" s="1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121</v>
      </c>
      <c r="AT196" s="101" t="s">
        <v>684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933</v>
      </c>
    </row>
    <row r="197" spans="2:65" s="18" customFormat="1">
      <c r="B197" s="19"/>
      <c r="D197" s="103" t="s">
        <v>89</v>
      </c>
      <c r="F197" s="104" t="s">
        <v>3679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18" customFormat="1" ht="24.2" customHeight="1">
      <c r="B198" s="19"/>
      <c r="C198" s="189" t="s">
        <v>671</v>
      </c>
      <c r="D198" s="189" t="s">
        <v>684</v>
      </c>
      <c r="E198" s="190" t="s">
        <v>3680</v>
      </c>
      <c r="F198" s="191" t="s">
        <v>3681</v>
      </c>
      <c r="G198" s="192" t="s">
        <v>808</v>
      </c>
      <c r="H198" s="193">
        <v>2</v>
      </c>
      <c r="I198" s="194"/>
      <c r="J198" s="195">
        <f>ROUND(I198*H198,2)</f>
        <v>0</v>
      </c>
      <c r="K198" s="191" t="s">
        <v>17</v>
      </c>
      <c r="L198" s="196"/>
      <c r="M198" s="197" t="s">
        <v>17</v>
      </c>
      <c r="N198" s="198" t="s">
        <v>35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121</v>
      </c>
      <c r="AT198" s="101" t="s">
        <v>684</v>
      </c>
      <c r="AU198" s="101" t="s">
        <v>82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103</v>
      </c>
      <c r="BM198" s="101" t="s">
        <v>943</v>
      </c>
    </row>
    <row r="199" spans="2:65" s="18" customFormat="1">
      <c r="B199" s="19"/>
      <c r="D199" s="103" t="s">
        <v>89</v>
      </c>
      <c r="F199" s="104" t="s">
        <v>3681</v>
      </c>
      <c r="I199" s="105"/>
      <c r="L199" s="19"/>
      <c r="M199" s="106"/>
      <c r="T199" s="107"/>
      <c r="AT199" s="11" t="s">
        <v>89</v>
      </c>
      <c r="AU199" s="11" t="s">
        <v>82</v>
      </c>
    </row>
    <row r="200" spans="2:65" s="18" customFormat="1" ht="16.5" customHeight="1">
      <c r="B200" s="19"/>
      <c r="C200" s="90" t="s">
        <v>683</v>
      </c>
      <c r="D200" s="90" t="s">
        <v>83</v>
      </c>
      <c r="E200" s="91" t="s">
        <v>3682</v>
      </c>
      <c r="F200" s="92" t="s">
        <v>3683</v>
      </c>
      <c r="G200" s="93" t="s">
        <v>808</v>
      </c>
      <c r="H200" s="94">
        <v>8</v>
      </c>
      <c r="I200" s="95"/>
      <c r="J200" s="96">
        <f>ROUND(I200*H200,2)</f>
        <v>0</v>
      </c>
      <c r="K200" s="92" t="s">
        <v>17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955</v>
      </c>
    </row>
    <row r="201" spans="2:65" s="18" customFormat="1">
      <c r="B201" s="19"/>
      <c r="D201" s="103" t="s">
        <v>89</v>
      </c>
      <c r="F201" s="104" t="s">
        <v>3683</v>
      </c>
      <c r="I201" s="105"/>
      <c r="L201" s="19"/>
      <c r="M201" s="106"/>
      <c r="T201" s="107"/>
      <c r="AT201" s="11" t="s">
        <v>89</v>
      </c>
      <c r="AU201" s="11" t="s">
        <v>82</v>
      </c>
    </row>
    <row r="202" spans="2:65" s="18" customFormat="1" ht="16.5" customHeight="1">
      <c r="B202" s="19"/>
      <c r="C202" s="189" t="s">
        <v>689</v>
      </c>
      <c r="D202" s="189" t="s">
        <v>684</v>
      </c>
      <c r="E202" s="190" t="s">
        <v>3684</v>
      </c>
      <c r="F202" s="191" t="s">
        <v>3685</v>
      </c>
      <c r="G202" s="192" t="s">
        <v>808</v>
      </c>
      <c r="H202" s="193">
        <v>8</v>
      </c>
      <c r="I202" s="194"/>
      <c r="J202" s="195">
        <f>ROUND(I202*H202,2)</f>
        <v>0</v>
      </c>
      <c r="K202" s="191" t="s">
        <v>17</v>
      </c>
      <c r="L202" s="196"/>
      <c r="M202" s="197" t="s">
        <v>17</v>
      </c>
      <c r="N202" s="198" t="s">
        <v>35</v>
      </c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AR202" s="101" t="s">
        <v>121</v>
      </c>
      <c r="AT202" s="101" t="s">
        <v>684</v>
      </c>
      <c r="AU202" s="101" t="s">
        <v>82</v>
      </c>
      <c r="AY202" s="11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1" t="s">
        <v>82</v>
      </c>
      <c r="BK202" s="102">
        <f>ROUND(I202*H202,2)</f>
        <v>0</v>
      </c>
      <c r="BL202" s="11" t="s">
        <v>103</v>
      </c>
      <c r="BM202" s="101" t="s">
        <v>968</v>
      </c>
    </row>
    <row r="203" spans="2:65" s="18" customFormat="1">
      <c r="B203" s="19"/>
      <c r="D203" s="103" t="s">
        <v>89</v>
      </c>
      <c r="F203" s="104" t="s">
        <v>3685</v>
      </c>
      <c r="I203" s="105"/>
      <c r="L203" s="19"/>
      <c r="M203" s="106"/>
      <c r="T203" s="107"/>
      <c r="AT203" s="11" t="s">
        <v>89</v>
      </c>
      <c r="AU203" s="11" t="s">
        <v>82</v>
      </c>
    </row>
    <row r="204" spans="2:65" s="18" customFormat="1" ht="16.5" customHeight="1">
      <c r="B204" s="19"/>
      <c r="C204" s="189" t="s">
        <v>696</v>
      </c>
      <c r="D204" s="189" t="s">
        <v>684</v>
      </c>
      <c r="E204" s="190" t="s">
        <v>3686</v>
      </c>
      <c r="F204" s="191" t="s">
        <v>3687</v>
      </c>
      <c r="G204" s="192" t="s">
        <v>808</v>
      </c>
      <c r="H204" s="193">
        <v>8</v>
      </c>
      <c r="I204" s="194"/>
      <c r="J204" s="195">
        <f>ROUND(I204*H204,2)</f>
        <v>0</v>
      </c>
      <c r="K204" s="191" t="s">
        <v>17</v>
      </c>
      <c r="L204" s="196"/>
      <c r="M204" s="197" t="s">
        <v>17</v>
      </c>
      <c r="N204" s="198" t="s">
        <v>35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121</v>
      </c>
      <c r="AT204" s="101" t="s">
        <v>684</v>
      </c>
      <c r="AU204" s="101" t="s">
        <v>82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103</v>
      </c>
      <c r="BM204" s="101" t="s">
        <v>988</v>
      </c>
    </row>
    <row r="205" spans="2:65" s="18" customFormat="1">
      <c r="B205" s="19"/>
      <c r="D205" s="103" t="s">
        <v>89</v>
      </c>
      <c r="F205" s="104" t="s">
        <v>3687</v>
      </c>
      <c r="I205" s="105"/>
      <c r="L205" s="19"/>
      <c r="M205" s="106"/>
      <c r="T205" s="107"/>
      <c r="AT205" s="11" t="s">
        <v>89</v>
      </c>
      <c r="AU205" s="11" t="s">
        <v>82</v>
      </c>
    </row>
    <row r="206" spans="2:65" s="18" customFormat="1" ht="16.5" customHeight="1">
      <c r="B206" s="19"/>
      <c r="C206" s="90" t="s">
        <v>702</v>
      </c>
      <c r="D206" s="90" t="s">
        <v>83</v>
      </c>
      <c r="E206" s="91" t="s">
        <v>3688</v>
      </c>
      <c r="F206" s="92" t="s">
        <v>3689</v>
      </c>
      <c r="G206" s="93" t="s">
        <v>1067</v>
      </c>
      <c r="H206" s="94">
        <v>8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103</v>
      </c>
      <c r="AT206" s="101" t="s">
        <v>83</v>
      </c>
      <c r="AU206" s="101" t="s">
        <v>82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103</v>
      </c>
      <c r="BM206" s="101" t="s">
        <v>1003</v>
      </c>
    </row>
    <row r="207" spans="2:65" s="18" customFormat="1">
      <c r="B207" s="19"/>
      <c r="D207" s="103" t="s">
        <v>89</v>
      </c>
      <c r="F207" s="104" t="s">
        <v>3689</v>
      </c>
      <c r="I207" s="105"/>
      <c r="L207" s="19"/>
      <c r="M207" s="106"/>
      <c r="T207" s="107"/>
      <c r="AT207" s="11" t="s">
        <v>89</v>
      </c>
      <c r="AU207" s="11" t="s">
        <v>82</v>
      </c>
    </row>
    <row r="208" spans="2:65" s="18" customFormat="1" ht="16.5" customHeight="1">
      <c r="B208" s="19"/>
      <c r="C208" s="189" t="s">
        <v>706</v>
      </c>
      <c r="D208" s="189" t="s">
        <v>684</v>
      </c>
      <c r="E208" s="190" t="s">
        <v>3690</v>
      </c>
      <c r="F208" s="191" t="s">
        <v>3691</v>
      </c>
      <c r="G208" s="192" t="s">
        <v>808</v>
      </c>
      <c r="H208" s="193">
        <v>8</v>
      </c>
      <c r="I208" s="194"/>
      <c r="J208" s="195">
        <f>ROUND(I208*H208,2)</f>
        <v>0</v>
      </c>
      <c r="K208" s="191" t="s">
        <v>17</v>
      </c>
      <c r="L208" s="196"/>
      <c r="M208" s="197" t="s">
        <v>17</v>
      </c>
      <c r="N208" s="1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121</v>
      </c>
      <c r="AT208" s="101" t="s">
        <v>684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1012</v>
      </c>
    </row>
    <row r="209" spans="2:65" s="18" customFormat="1">
      <c r="B209" s="19"/>
      <c r="D209" s="103" t="s">
        <v>89</v>
      </c>
      <c r="F209" s="104" t="s">
        <v>3691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189" t="s">
        <v>714</v>
      </c>
      <c r="D210" s="189" t="s">
        <v>684</v>
      </c>
      <c r="E210" s="190" t="s">
        <v>3692</v>
      </c>
      <c r="F210" s="191" t="s">
        <v>3693</v>
      </c>
      <c r="G210" s="192" t="s">
        <v>808</v>
      </c>
      <c r="H210" s="193">
        <v>4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121</v>
      </c>
      <c r="AT210" s="101" t="s">
        <v>684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1021</v>
      </c>
    </row>
    <row r="211" spans="2:65" s="18" customFormat="1">
      <c r="B211" s="19"/>
      <c r="D211" s="103" t="s">
        <v>89</v>
      </c>
      <c r="F211" s="104" t="s">
        <v>3693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24.2" customHeight="1">
      <c r="B212" s="19"/>
      <c r="C212" s="90" t="s">
        <v>723</v>
      </c>
      <c r="D212" s="90" t="s">
        <v>83</v>
      </c>
      <c r="E212" s="91" t="s">
        <v>3694</v>
      </c>
      <c r="F212" s="92" t="s">
        <v>3695</v>
      </c>
      <c r="G212" s="93" t="s">
        <v>808</v>
      </c>
      <c r="H212" s="94">
        <v>4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2933</v>
      </c>
    </row>
    <row r="213" spans="2:65" s="18" customFormat="1">
      <c r="B213" s="19"/>
      <c r="D213" s="103" t="s">
        <v>89</v>
      </c>
      <c r="F213" s="104" t="s">
        <v>3695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24.2" customHeight="1">
      <c r="B214" s="19"/>
      <c r="C214" s="90" t="s">
        <v>732</v>
      </c>
      <c r="D214" s="90" t="s">
        <v>83</v>
      </c>
      <c r="E214" s="91" t="s">
        <v>3696</v>
      </c>
      <c r="F214" s="92" t="s">
        <v>3697</v>
      </c>
      <c r="G214" s="93" t="s">
        <v>808</v>
      </c>
      <c r="H214" s="94">
        <v>4</v>
      </c>
      <c r="I214" s="95"/>
      <c r="J214" s="96">
        <f>ROUND(I214*H214,2)</f>
        <v>0</v>
      </c>
      <c r="K214" s="92" t="s">
        <v>17</v>
      </c>
      <c r="L214" s="19"/>
      <c r="M214" s="97" t="s">
        <v>17</v>
      </c>
      <c r="N214" s="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103</v>
      </c>
      <c r="AT214" s="101" t="s">
        <v>83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1042</v>
      </c>
    </row>
    <row r="215" spans="2:65" s="18" customFormat="1">
      <c r="B215" s="19"/>
      <c r="D215" s="103" t="s">
        <v>89</v>
      </c>
      <c r="F215" s="104" t="s">
        <v>3697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77" customFormat="1" ht="25.9" customHeight="1">
      <c r="B216" s="78"/>
      <c r="D216" s="79" t="s">
        <v>74</v>
      </c>
      <c r="E216" s="80" t="s">
        <v>3698</v>
      </c>
      <c r="F216" s="80" t="s">
        <v>3699</v>
      </c>
      <c r="I216" s="81"/>
      <c r="J216" s="82">
        <f>BK216</f>
        <v>0</v>
      </c>
      <c r="L216" s="78"/>
      <c r="M216" s="83"/>
      <c r="P216" s="84">
        <f>SUM(P217:P244)</f>
        <v>0</v>
      </c>
      <c r="R216" s="84">
        <f>SUM(R217:R244)</f>
        <v>0</v>
      </c>
      <c r="T216" s="85">
        <f>SUM(T217:T244)</f>
        <v>0</v>
      </c>
      <c r="AR216" s="79" t="s">
        <v>82</v>
      </c>
      <c r="AT216" s="86" t="s">
        <v>74</v>
      </c>
      <c r="AU216" s="86" t="s">
        <v>78</v>
      </c>
      <c r="AY216" s="79" t="s">
        <v>79</v>
      </c>
      <c r="BK216" s="87">
        <f>SUM(BK217:BK244)</f>
        <v>0</v>
      </c>
    </row>
    <row r="217" spans="2:65" s="18" customFormat="1" ht="21.75" customHeight="1">
      <c r="B217" s="19"/>
      <c r="C217" s="90" t="s">
        <v>741</v>
      </c>
      <c r="D217" s="90" t="s">
        <v>83</v>
      </c>
      <c r="E217" s="91" t="s">
        <v>3700</v>
      </c>
      <c r="F217" s="92" t="s">
        <v>3701</v>
      </c>
      <c r="G217" s="93" t="s">
        <v>816</v>
      </c>
      <c r="H217" s="94">
        <v>380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103</v>
      </c>
      <c r="AT217" s="101" t="s">
        <v>83</v>
      </c>
      <c r="AU217" s="101" t="s">
        <v>82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103</v>
      </c>
      <c r="BM217" s="101" t="s">
        <v>1059</v>
      </c>
    </row>
    <row r="218" spans="2:65" s="18" customFormat="1">
      <c r="B218" s="19"/>
      <c r="D218" s="103" t="s">
        <v>89</v>
      </c>
      <c r="F218" s="104" t="s">
        <v>3701</v>
      </c>
      <c r="I218" s="105"/>
      <c r="L218" s="19"/>
      <c r="M218" s="106"/>
      <c r="T218" s="107"/>
      <c r="AT218" s="11" t="s">
        <v>89</v>
      </c>
      <c r="AU218" s="11" t="s">
        <v>82</v>
      </c>
    </row>
    <row r="219" spans="2:65" s="18" customFormat="1" ht="33" customHeight="1">
      <c r="B219" s="19"/>
      <c r="C219" s="189" t="s">
        <v>751</v>
      </c>
      <c r="D219" s="189" t="s">
        <v>684</v>
      </c>
      <c r="E219" s="190" t="s">
        <v>3702</v>
      </c>
      <c r="F219" s="191" t="s">
        <v>3703</v>
      </c>
      <c r="G219" s="192" t="s">
        <v>816</v>
      </c>
      <c r="H219" s="193">
        <v>380</v>
      </c>
      <c r="I219" s="194"/>
      <c r="J219" s="195">
        <f>ROUND(I219*H219,2)</f>
        <v>0</v>
      </c>
      <c r="K219" s="191" t="s">
        <v>17</v>
      </c>
      <c r="L219" s="196"/>
      <c r="M219" s="197" t="s">
        <v>17</v>
      </c>
      <c r="N219" s="198" t="s">
        <v>35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121</v>
      </c>
      <c r="AT219" s="101" t="s">
        <v>684</v>
      </c>
      <c r="AU219" s="101" t="s">
        <v>82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103</v>
      </c>
      <c r="BM219" s="101" t="s">
        <v>1070</v>
      </c>
    </row>
    <row r="220" spans="2:65" s="18" customFormat="1" ht="19.5">
      <c r="B220" s="19"/>
      <c r="D220" s="103" t="s">
        <v>89</v>
      </c>
      <c r="F220" s="104" t="s">
        <v>3703</v>
      </c>
      <c r="I220" s="105"/>
      <c r="L220" s="19"/>
      <c r="M220" s="106"/>
      <c r="T220" s="107"/>
      <c r="AT220" s="11" t="s">
        <v>89</v>
      </c>
      <c r="AU220" s="11" t="s">
        <v>82</v>
      </c>
    </row>
    <row r="221" spans="2:65" s="18" customFormat="1" ht="21.75" customHeight="1">
      <c r="B221" s="19"/>
      <c r="C221" s="90" t="s">
        <v>756</v>
      </c>
      <c r="D221" s="90" t="s">
        <v>83</v>
      </c>
      <c r="E221" s="91" t="s">
        <v>3704</v>
      </c>
      <c r="F221" s="92" t="s">
        <v>3705</v>
      </c>
      <c r="G221" s="93" t="s">
        <v>816</v>
      </c>
      <c r="H221" s="94">
        <v>150</v>
      </c>
      <c r="I221" s="95"/>
      <c r="J221" s="96">
        <f>ROUND(I221*H221,2)</f>
        <v>0</v>
      </c>
      <c r="K221" s="92" t="s">
        <v>17</v>
      </c>
      <c r="L221" s="19"/>
      <c r="M221" s="97" t="s">
        <v>17</v>
      </c>
      <c r="N221" s="98" t="s">
        <v>35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103</v>
      </c>
      <c r="AT221" s="101" t="s">
        <v>83</v>
      </c>
      <c r="AU221" s="101" t="s">
        <v>82</v>
      </c>
      <c r="AY221" s="11" t="s">
        <v>79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1" t="s">
        <v>82</v>
      </c>
      <c r="BK221" s="102">
        <f>ROUND(I221*H221,2)</f>
        <v>0</v>
      </c>
      <c r="BL221" s="11" t="s">
        <v>103</v>
      </c>
      <c r="BM221" s="101" t="s">
        <v>1080</v>
      </c>
    </row>
    <row r="222" spans="2:65" s="18" customFormat="1">
      <c r="B222" s="19"/>
      <c r="D222" s="103" t="s">
        <v>89</v>
      </c>
      <c r="F222" s="104" t="s">
        <v>3705</v>
      </c>
      <c r="I222" s="105"/>
      <c r="L222" s="19"/>
      <c r="M222" s="106"/>
      <c r="T222" s="107"/>
      <c r="AT222" s="11" t="s">
        <v>89</v>
      </c>
      <c r="AU222" s="11" t="s">
        <v>82</v>
      </c>
    </row>
    <row r="223" spans="2:65" s="18" customFormat="1" ht="33" customHeight="1">
      <c r="B223" s="19"/>
      <c r="C223" s="189" t="s">
        <v>761</v>
      </c>
      <c r="D223" s="189" t="s">
        <v>684</v>
      </c>
      <c r="E223" s="190" t="s">
        <v>3706</v>
      </c>
      <c r="F223" s="191" t="s">
        <v>3707</v>
      </c>
      <c r="G223" s="192" t="s">
        <v>816</v>
      </c>
      <c r="H223" s="193">
        <v>150</v>
      </c>
      <c r="I223" s="194"/>
      <c r="J223" s="195">
        <f>ROUND(I223*H223,2)</f>
        <v>0</v>
      </c>
      <c r="K223" s="191" t="s">
        <v>17</v>
      </c>
      <c r="L223" s="196"/>
      <c r="M223" s="197" t="s">
        <v>17</v>
      </c>
      <c r="N223" s="1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121</v>
      </c>
      <c r="AT223" s="101" t="s">
        <v>684</v>
      </c>
      <c r="AU223" s="101" t="s">
        <v>82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1090</v>
      </c>
    </row>
    <row r="224" spans="2:65" s="18" customFormat="1" ht="19.5">
      <c r="B224" s="19"/>
      <c r="D224" s="103" t="s">
        <v>89</v>
      </c>
      <c r="F224" s="104" t="s">
        <v>3707</v>
      </c>
      <c r="I224" s="105"/>
      <c r="L224" s="19"/>
      <c r="M224" s="106"/>
      <c r="T224" s="107"/>
      <c r="AT224" s="11" t="s">
        <v>89</v>
      </c>
      <c r="AU224" s="11" t="s">
        <v>82</v>
      </c>
    </row>
    <row r="225" spans="2:65" s="18" customFormat="1" ht="24.2" customHeight="1">
      <c r="B225" s="19"/>
      <c r="C225" s="90" t="s">
        <v>766</v>
      </c>
      <c r="D225" s="90" t="s">
        <v>83</v>
      </c>
      <c r="E225" s="91" t="s">
        <v>3708</v>
      </c>
      <c r="F225" s="92" t="s">
        <v>3709</v>
      </c>
      <c r="G225" s="93" t="s">
        <v>816</v>
      </c>
      <c r="H225" s="94">
        <v>1485</v>
      </c>
      <c r="I225" s="95"/>
      <c r="J225" s="96">
        <f>ROUND(I225*H225,2)</f>
        <v>0</v>
      </c>
      <c r="K225" s="92" t="s">
        <v>17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103</v>
      </c>
      <c r="AT225" s="101" t="s">
        <v>83</v>
      </c>
      <c r="AU225" s="101" t="s">
        <v>82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103</v>
      </c>
      <c r="BM225" s="101" t="s">
        <v>1107</v>
      </c>
    </row>
    <row r="226" spans="2:65" s="18" customFormat="1" ht="19.5">
      <c r="B226" s="19"/>
      <c r="D226" s="103" t="s">
        <v>89</v>
      </c>
      <c r="F226" s="104" t="s">
        <v>3709</v>
      </c>
      <c r="I226" s="105"/>
      <c r="L226" s="19"/>
      <c r="M226" s="106"/>
      <c r="T226" s="107"/>
      <c r="AT226" s="11" t="s">
        <v>89</v>
      </c>
      <c r="AU226" s="11" t="s">
        <v>82</v>
      </c>
    </row>
    <row r="227" spans="2:65" s="18" customFormat="1" ht="21.75" customHeight="1">
      <c r="B227" s="19"/>
      <c r="C227" s="189" t="s">
        <v>771</v>
      </c>
      <c r="D227" s="189" t="s">
        <v>684</v>
      </c>
      <c r="E227" s="190" t="s">
        <v>3710</v>
      </c>
      <c r="F227" s="191" t="s">
        <v>3711</v>
      </c>
      <c r="G227" s="192" t="s">
        <v>816</v>
      </c>
      <c r="H227" s="193">
        <v>1135</v>
      </c>
      <c r="I227" s="194"/>
      <c r="J227" s="195">
        <f>ROUND(I227*H227,2)</f>
        <v>0</v>
      </c>
      <c r="K227" s="191" t="s">
        <v>17</v>
      </c>
      <c r="L227" s="196"/>
      <c r="M227" s="197" t="s">
        <v>17</v>
      </c>
      <c r="N227" s="198" t="s">
        <v>35</v>
      </c>
      <c r="P227" s="99">
        <f>O227*H227</f>
        <v>0</v>
      </c>
      <c r="Q227" s="99">
        <v>0</v>
      </c>
      <c r="R227" s="99">
        <f>Q227*H227</f>
        <v>0</v>
      </c>
      <c r="S227" s="99">
        <v>0</v>
      </c>
      <c r="T227" s="100">
        <f>S227*H227</f>
        <v>0</v>
      </c>
      <c r="AR227" s="101" t="s">
        <v>121</v>
      </c>
      <c r="AT227" s="101" t="s">
        <v>684</v>
      </c>
      <c r="AU227" s="101" t="s">
        <v>82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103</v>
      </c>
      <c r="BM227" s="101" t="s">
        <v>1140</v>
      </c>
    </row>
    <row r="228" spans="2:65" s="18" customFormat="1">
      <c r="B228" s="19"/>
      <c r="D228" s="103" t="s">
        <v>89</v>
      </c>
      <c r="F228" s="104" t="s">
        <v>3711</v>
      </c>
      <c r="I228" s="105"/>
      <c r="L228" s="19"/>
      <c r="M228" s="106"/>
      <c r="T228" s="107"/>
      <c r="AT228" s="11" t="s">
        <v>89</v>
      </c>
      <c r="AU228" s="11" t="s">
        <v>82</v>
      </c>
    </row>
    <row r="229" spans="2:65" s="18" customFormat="1" ht="19.5">
      <c r="B229" s="19"/>
      <c r="D229" s="103" t="s">
        <v>90</v>
      </c>
      <c r="F229" s="108" t="s">
        <v>3712</v>
      </c>
      <c r="I229" s="105"/>
      <c r="L229" s="19"/>
      <c r="M229" s="106"/>
      <c r="T229" s="107"/>
      <c r="AT229" s="11" t="s">
        <v>90</v>
      </c>
      <c r="AU229" s="11" t="s">
        <v>82</v>
      </c>
    </row>
    <row r="230" spans="2:65" s="18" customFormat="1" ht="21.75" customHeight="1">
      <c r="B230" s="19"/>
      <c r="C230" s="189" t="s">
        <v>781</v>
      </c>
      <c r="D230" s="189" t="s">
        <v>684</v>
      </c>
      <c r="E230" s="190" t="s">
        <v>3713</v>
      </c>
      <c r="F230" s="191" t="s">
        <v>3714</v>
      </c>
      <c r="G230" s="192" t="s">
        <v>816</v>
      </c>
      <c r="H230" s="193">
        <v>350</v>
      </c>
      <c r="I230" s="194"/>
      <c r="J230" s="195">
        <f>ROUND(I230*H230,2)</f>
        <v>0</v>
      </c>
      <c r="K230" s="191" t="s">
        <v>453</v>
      </c>
      <c r="L230" s="196"/>
      <c r="M230" s="197" t="s">
        <v>17</v>
      </c>
      <c r="N230" s="1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121</v>
      </c>
      <c r="AT230" s="101" t="s">
        <v>684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1147</v>
      </c>
    </row>
    <row r="231" spans="2:65" s="18" customFormat="1">
      <c r="B231" s="19"/>
      <c r="D231" s="103" t="s">
        <v>89</v>
      </c>
      <c r="F231" s="104" t="s">
        <v>3714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9.5">
      <c r="B232" s="19"/>
      <c r="D232" s="103" t="s">
        <v>90</v>
      </c>
      <c r="F232" s="108" t="s">
        <v>3712</v>
      </c>
      <c r="I232" s="105"/>
      <c r="L232" s="19"/>
      <c r="M232" s="106"/>
      <c r="T232" s="107"/>
      <c r="AT232" s="11" t="s">
        <v>90</v>
      </c>
      <c r="AU232" s="11" t="s">
        <v>82</v>
      </c>
    </row>
    <row r="233" spans="2:65" s="18" customFormat="1" ht="33" customHeight="1">
      <c r="B233" s="19"/>
      <c r="C233" s="90" t="s">
        <v>788</v>
      </c>
      <c r="D233" s="90" t="s">
        <v>83</v>
      </c>
      <c r="E233" s="91" t="s">
        <v>3715</v>
      </c>
      <c r="F233" s="92" t="s">
        <v>3716</v>
      </c>
      <c r="G233" s="93" t="s">
        <v>816</v>
      </c>
      <c r="H233" s="94">
        <v>1290</v>
      </c>
      <c r="I233" s="95"/>
      <c r="J233" s="96">
        <f>ROUND(I233*H233,2)</f>
        <v>0</v>
      </c>
      <c r="K233" s="92" t="s">
        <v>17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0</v>
      </c>
      <c r="R233" s="99">
        <f>Q233*H233</f>
        <v>0</v>
      </c>
      <c r="S233" s="99">
        <v>0</v>
      </c>
      <c r="T233" s="100">
        <f>S233*H233</f>
        <v>0</v>
      </c>
      <c r="AR233" s="101" t="s">
        <v>103</v>
      </c>
      <c r="AT233" s="101" t="s">
        <v>83</v>
      </c>
      <c r="AU233" s="101" t="s">
        <v>82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103</v>
      </c>
      <c r="BM233" s="101" t="s">
        <v>1158</v>
      </c>
    </row>
    <row r="234" spans="2:65" s="18" customFormat="1" ht="19.5">
      <c r="B234" s="19"/>
      <c r="D234" s="103" t="s">
        <v>89</v>
      </c>
      <c r="F234" s="104" t="s">
        <v>3716</v>
      </c>
      <c r="I234" s="105"/>
      <c r="L234" s="19"/>
      <c r="M234" s="106"/>
      <c r="T234" s="107"/>
      <c r="AT234" s="11" t="s">
        <v>89</v>
      </c>
      <c r="AU234" s="11" t="s">
        <v>82</v>
      </c>
    </row>
    <row r="235" spans="2:65" s="18" customFormat="1" ht="16.5" customHeight="1">
      <c r="B235" s="19"/>
      <c r="C235" s="90" t="s">
        <v>795</v>
      </c>
      <c r="D235" s="90" t="s">
        <v>83</v>
      </c>
      <c r="E235" s="91" t="s">
        <v>3717</v>
      </c>
      <c r="F235" s="92" t="s">
        <v>3718</v>
      </c>
      <c r="G235" s="93" t="s">
        <v>808</v>
      </c>
      <c r="H235" s="94">
        <v>292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103</v>
      </c>
      <c r="AT235" s="101" t="s">
        <v>83</v>
      </c>
      <c r="AU235" s="101" t="s">
        <v>82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103</v>
      </c>
      <c r="BM235" s="101" t="s">
        <v>1173</v>
      </c>
    </row>
    <row r="236" spans="2:65" s="18" customFormat="1">
      <c r="B236" s="19"/>
      <c r="D236" s="103" t="s">
        <v>89</v>
      </c>
      <c r="F236" s="104" t="s">
        <v>3718</v>
      </c>
      <c r="I236" s="105"/>
      <c r="L236" s="19"/>
      <c r="M236" s="106"/>
      <c r="T236" s="107"/>
      <c r="AT236" s="11" t="s">
        <v>89</v>
      </c>
      <c r="AU236" s="11" t="s">
        <v>82</v>
      </c>
    </row>
    <row r="237" spans="2:65" s="18" customFormat="1" ht="16.5" customHeight="1">
      <c r="B237" s="19"/>
      <c r="C237" s="90" t="s">
        <v>800</v>
      </c>
      <c r="D237" s="90" t="s">
        <v>83</v>
      </c>
      <c r="E237" s="91" t="s">
        <v>3719</v>
      </c>
      <c r="F237" s="92" t="s">
        <v>3720</v>
      </c>
      <c r="G237" s="93" t="s">
        <v>808</v>
      </c>
      <c r="H237" s="94">
        <v>24</v>
      </c>
      <c r="I237" s="95"/>
      <c r="J237" s="96">
        <f>ROUND(I237*H237,2)</f>
        <v>0</v>
      </c>
      <c r="K237" s="92" t="s">
        <v>17</v>
      </c>
      <c r="L237" s="19"/>
      <c r="M237" s="97" t="s">
        <v>17</v>
      </c>
      <c r="N237" s="98" t="s">
        <v>35</v>
      </c>
      <c r="P237" s="99">
        <f>O237*H237</f>
        <v>0</v>
      </c>
      <c r="Q237" s="99">
        <v>0</v>
      </c>
      <c r="R237" s="99">
        <f>Q237*H237</f>
        <v>0</v>
      </c>
      <c r="S237" s="99">
        <v>0</v>
      </c>
      <c r="T237" s="100">
        <f>S237*H237</f>
        <v>0</v>
      </c>
      <c r="AR237" s="101" t="s">
        <v>103</v>
      </c>
      <c r="AT237" s="101" t="s">
        <v>83</v>
      </c>
      <c r="AU237" s="101" t="s">
        <v>82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103</v>
      </c>
      <c r="BM237" s="101" t="s">
        <v>1183</v>
      </c>
    </row>
    <row r="238" spans="2:65" s="18" customFormat="1">
      <c r="B238" s="19"/>
      <c r="D238" s="103" t="s">
        <v>89</v>
      </c>
      <c r="F238" s="104" t="s">
        <v>3720</v>
      </c>
      <c r="I238" s="105"/>
      <c r="L238" s="19"/>
      <c r="M238" s="106"/>
      <c r="T238" s="107"/>
      <c r="AT238" s="11" t="s">
        <v>89</v>
      </c>
      <c r="AU238" s="11" t="s">
        <v>82</v>
      </c>
    </row>
    <row r="239" spans="2:65" s="18" customFormat="1" ht="24.2" customHeight="1">
      <c r="B239" s="19"/>
      <c r="C239" s="90" t="s">
        <v>805</v>
      </c>
      <c r="D239" s="90" t="s">
        <v>83</v>
      </c>
      <c r="E239" s="91" t="s">
        <v>3721</v>
      </c>
      <c r="F239" s="92" t="s">
        <v>3722</v>
      </c>
      <c r="G239" s="93" t="s">
        <v>1067</v>
      </c>
      <c r="H239" s="94">
        <v>1720</v>
      </c>
      <c r="I239" s="95"/>
      <c r="J239" s="96">
        <f>ROUND(I239*H239,2)</f>
        <v>0</v>
      </c>
      <c r="K239" s="92" t="s">
        <v>453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0</v>
      </c>
      <c r="R239" s="99">
        <f>Q239*H239</f>
        <v>0</v>
      </c>
      <c r="S239" s="99">
        <v>0</v>
      </c>
      <c r="T239" s="100">
        <f>S239*H239</f>
        <v>0</v>
      </c>
      <c r="AR239" s="101" t="s">
        <v>103</v>
      </c>
      <c r="AT239" s="101" t="s">
        <v>83</v>
      </c>
      <c r="AU239" s="101" t="s">
        <v>82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103</v>
      </c>
      <c r="BM239" s="101" t="s">
        <v>1193</v>
      </c>
    </row>
    <row r="240" spans="2:65" s="18" customFormat="1">
      <c r="B240" s="19"/>
      <c r="D240" s="103" t="s">
        <v>89</v>
      </c>
      <c r="F240" s="104" t="s">
        <v>3722</v>
      </c>
      <c r="I240" s="105"/>
      <c r="L240" s="19"/>
      <c r="M240" s="106"/>
      <c r="T240" s="107"/>
      <c r="AT240" s="11" t="s">
        <v>89</v>
      </c>
      <c r="AU240" s="11" t="s">
        <v>82</v>
      </c>
    </row>
    <row r="241" spans="2:65" s="18" customFormat="1" ht="24.2" customHeight="1">
      <c r="B241" s="19"/>
      <c r="C241" s="189" t="s">
        <v>813</v>
      </c>
      <c r="D241" s="189" t="s">
        <v>684</v>
      </c>
      <c r="E241" s="190" t="s">
        <v>3723</v>
      </c>
      <c r="F241" s="191" t="s">
        <v>3724</v>
      </c>
      <c r="G241" s="192" t="s">
        <v>3725</v>
      </c>
      <c r="H241" s="193">
        <v>18</v>
      </c>
      <c r="I241" s="194"/>
      <c r="J241" s="195">
        <f>ROUND(I241*H241,2)</f>
        <v>0</v>
      </c>
      <c r="K241" s="191" t="s">
        <v>17</v>
      </c>
      <c r="L241" s="196"/>
      <c r="M241" s="197" t="s">
        <v>17</v>
      </c>
      <c r="N241" s="1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121</v>
      </c>
      <c r="AT241" s="101" t="s">
        <v>684</v>
      </c>
      <c r="AU241" s="101" t="s">
        <v>82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103</v>
      </c>
      <c r="BM241" s="101" t="s">
        <v>1203</v>
      </c>
    </row>
    <row r="242" spans="2:65" s="18" customFormat="1">
      <c r="B242" s="19"/>
      <c r="D242" s="103" t="s">
        <v>89</v>
      </c>
      <c r="F242" s="104" t="s">
        <v>3724</v>
      </c>
      <c r="I242" s="105"/>
      <c r="L242" s="19"/>
      <c r="M242" s="106"/>
      <c r="T242" s="107"/>
      <c r="AT242" s="11" t="s">
        <v>89</v>
      </c>
      <c r="AU242" s="11" t="s">
        <v>82</v>
      </c>
    </row>
    <row r="243" spans="2:65" s="18" customFormat="1" ht="24.2" customHeight="1">
      <c r="B243" s="19"/>
      <c r="C243" s="189" t="s">
        <v>819</v>
      </c>
      <c r="D243" s="189" t="s">
        <v>684</v>
      </c>
      <c r="E243" s="190" t="s">
        <v>3726</v>
      </c>
      <c r="F243" s="191" t="s">
        <v>3727</v>
      </c>
      <c r="G243" s="192" t="s">
        <v>2619</v>
      </c>
      <c r="H243" s="193">
        <v>1</v>
      </c>
      <c r="I243" s="194"/>
      <c r="J243" s="195">
        <f>ROUND(I243*H243,2)</f>
        <v>0</v>
      </c>
      <c r="K243" s="191" t="s">
        <v>17</v>
      </c>
      <c r="L243" s="196"/>
      <c r="M243" s="197" t="s">
        <v>17</v>
      </c>
      <c r="N243" s="198" t="s">
        <v>35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121</v>
      </c>
      <c r="AT243" s="101" t="s">
        <v>684</v>
      </c>
      <c r="AU243" s="101" t="s">
        <v>82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103</v>
      </c>
      <c r="BM243" s="101" t="s">
        <v>1217</v>
      </c>
    </row>
    <row r="244" spans="2:65" s="18" customFormat="1" ht="19.5">
      <c r="B244" s="19"/>
      <c r="D244" s="103" t="s">
        <v>89</v>
      </c>
      <c r="F244" s="104" t="s">
        <v>3727</v>
      </c>
      <c r="I244" s="105"/>
      <c r="L244" s="19"/>
      <c r="M244" s="106"/>
      <c r="T244" s="107"/>
      <c r="AT244" s="11" t="s">
        <v>89</v>
      </c>
      <c r="AU244" s="11" t="s">
        <v>82</v>
      </c>
    </row>
    <row r="245" spans="2:65" s="77" customFormat="1" ht="25.9" customHeight="1">
      <c r="B245" s="78"/>
      <c r="D245" s="79" t="s">
        <v>74</v>
      </c>
      <c r="E245" s="80" t="s">
        <v>3728</v>
      </c>
      <c r="F245" s="80" t="s">
        <v>3729</v>
      </c>
      <c r="I245" s="81"/>
      <c r="J245" s="82">
        <f>BK245</f>
        <v>0</v>
      </c>
      <c r="L245" s="78"/>
      <c r="M245" s="83"/>
      <c r="P245" s="84">
        <f>SUM(P246:P275)</f>
        <v>0</v>
      </c>
      <c r="R245" s="84">
        <f>SUM(R246:R275)</f>
        <v>0</v>
      </c>
      <c r="T245" s="85">
        <f>SUM(T246:T275)</f>
        <v>0</v>
      </c>
      <c r="AR245" s="79" t="s">
        <v>82</v>
      </c>
      <c r="AT245" s="86" t="s">
        <v>74</v>
      </c>
      <c r="AU245" s="86" t="s">
        <v>78</v>
      </c>
      <c r="AY245" s="79" t="s">
        <v>79</v>
      </c>
      <c r="BK245" s="87">
        <f>SUM(BK246:BK275)</f>
        <v>0</v>
      </c>
    </row>
    <row r="246" spans="2:65" s="18" customFormat="1" ht="16.5" customHeight="1">
      <c r="B246" s="19"/>
      <c r="C246" s="90" t="s">
        <v>826</v>
      </c>
      <c r="D246" s="90" t="s">
        <v>83</v>
      </c>
      <c r="E246" s="91" t="s">
        <v>3730</v>
      </c>
      <c r="F246" s="92" t="s">
        <v>3731</v>
      </c>
      <c r="G246" s="93" t="s">
        <v>3732</v>
      </c>
      <c r="H246" s="94">
        <v>170</v>
      </c>
      <c r="I246" s="95"/>
      <c r="J246" s="96">
        <f>ROUND(I246*H246,2)</f>
        <v>0</v>
      </c>
      <c r="K246" s="92" t="s">
        <v>17</v>
      </c>
      <c r="L246" s="19"/>
      <c r="M246" s="97" t="s">
        <v>17</v>
      </c>
      <c r="N246" s="98" t="s">
        <v>35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103</v>
      </c>
      <c r="AT246" s="101" t="s">
        <v>83</v>
      </c>
      <c r="AU246" s="101" t="s">
        <v>82</v>
      </c>
      <c r="AY246" s="11" t="s">
        <v>79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1" t="s">
        <v>82</v>
      </c>
      <c r="BK246" s="102">
        <f>ROUND(I246*H246,2)</f>
        <v>0</v>
      </c>
      <c r="BL246" s="11" t="s">
        <v>103</v>
      </c>
      <c r="BM246" s="101" t="s">
        <v>1230</v>
      </c>
    </row>
    <row r="247" spans="2:65" s="18" customFormat="1">
      <c r="B247" s="19"/>
      <c r="D247" s="103" t="s">
        <v>89</v>
      </c>
      <c r="F247" s="104" t="s">
        <v>3731</v>
      </c>
      <c r="I247" s="105"/>
      <c r="L247" s="19"/>
      <c r="M247" s="106"/>
      <c r="T247" s="107"/>
      <c r="AT247" s="11" t="s">
        <v>89</v>
      </c>
      <c r="AU247" s="11" t="s">
        <v>82</v>
      </c>
    </row>
    <row r="248" spans="2:65" s="18" customFormat="1" ht="16.5" customHeight="1">
      <c r="B248" s="19"/>
      <c r="C248" s="90" t="s">
        <v>943</v>
      </c>
      <c r="D248" s="90" t="s">
        <v>83</v>
      </c>
      <c r="E248" s="91" t="s">
        <v>943</v>
      </c>
      <c r="F248" s="92" t="s">
        <v>2607</v>
      </c>
      <c r="G248" s="93" t="s">
        <v>2619</v>
      </c>
      <c r="H248" s="94">
        <v>1</v>
      </c>
      <c r="I248" s="95"/>
      <c r="J248" s="96">
        <f>ROUND(I248*H248,2)</f>
        <v>0</v>
      </c>
      <c r="K248" s="92" t="s">
        <v>17</v>
      </c>
      <c r="L248" s="19"/>
      <c r="M248" s="97" t="s">
        <v>17</v>
      </c>
      <c r="N248" s="98" t="s">
        <v>35</v>
      </c>
      <c r="P248" s="99">
        <f>O248*H248</f>
        <v>0</v>
      </c>
      <c r="Q248" s="99">
        <v>0</v>
      </c>
      <c r="R248" s="99">
        <f>Q248*H248</f>
        <v>0</v>
      </c>
      <c r="S248" s="99">
        <v>0</v>
      </c>
      <c r="T248" s="100">
        <f>S248*H248</f>
        <v>0</v>
      </c>
      <c r="AR248" s="101" t="s">
        <v>103</v>
      </c>
      <c r="AT248" s="101" t="s">
        <v>83</v>
      </c>
      <c r="AU248" s="101" t="s">
        <v>82</v>
      </c>
      <c r="AY248" s="11" t="s">
        <v>79</v>
      </c>
      <c r="BE248" s="102">
        <f>IF(N248="základní",J248,0)</f>
        <v>0</v>
      </c>
      <c r="BF248" s="102">
        <f>IF(N248="snížená",J248,0)</f>
        <v>0</v>
      </c>
      <c r="BG248" s="102">
        <f>IF(N248="zákl. přenesená",J248,0)</f>
        <v>0</v>
      </c>
      <c r="BH248" s="102">
        <f>IF(N248="sníž. přenesená",J248,0)</f>
        <v>0</v>
      </c>
      <c r="BI248" s="102">
        <f>IF(N248="nulová",J248,0)</f>
        <v>0</v>
      </c>
      <c r="BJ248" s="11" t="s">
        <v>82</v>
      </c>
      <c r="BK248" s="102">
        <f>ROUND(I248*H248,2)</f>
        <v>0</v>
      </c>
      <c r="BL248" s="11" t="s">
        <v>103</v>
      </c>
      <c r="BM248" s="101" t="s">
        <v>3733</v>
      </c>
    </row>
    <row r="249" spans="2:65" s="18" customFormat="1">
      <c r="B249" s="19"/>
      <c r="D249" s="103" t="s">
        <v>89</v>
      </c>
      <c r="F249" s="104" t="s">
        <v>2607</v>
      </c>
      <c r="I249" s="105"/>
      <c r="L249" s="19"/>
      <c r="M249" s="106"/>
      <c r="T249" s="107"/>
      <c r="AT249" s="11" t="s">
        <v>89</v>
      </c>
      <c r="AU249" s="11" t="s">
        <v>82</v>
      </c>
    </row>
    <row r="250" spans="2:65" s="18" customFormat="1" ht="24.2" customHeight="1">
      <c r="B250" s="19"/>
      <c r="C250" s="90" t="s">
        <v>834</v>
      </c>
      <c r="D250" s="90" t="s">
        <v>83</v>
      </c>
      <c r="E250" s="91" t="s">
        <v>3734</v>
      </c>
      <c r="F250" s="92" t="s">
        <v>3735</v>
      </c>
      <c r="G250" s="93" t="s">
        <v>3732</v>
      </c>
      <c r="H250" s="94">
        <v>158</v>
      </c>
      <c r="I250" s="95"/>
      <c r="J250" s="96">
        <f>ROUND(I250*H250,2)</f>
        <v>0</v>
      </c>
      <c r="K250" s="92" t="s">
        <v>453</v>
      </c>
      <c r="L250" s="19"/>
      <c r="M250" s="97" t="s">
        <v>17</v>
      </c>
      <c r="N250" s="98" t="s">
        <v>35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103</v>
      </c>
      <c r="AT250" s="101" t="s">
        <v>83</v>
      </c>
      <c r="AU250" s="101" t="s">
        <v>82</v>
      </c>
      <c r="AY250" s="11" t="s">
        <v>79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1" t="s">
        <v>82</v>
      </c>
      <c r="BK250" s="102">
        <f>ROUND(I250*H250,2)</f>
        <v>0</v>
      </c>
      <c r="BL250" s="11" t="s">
        <v>103</v>
      </c>
      <c r="BM250" s="101" t="s">
        <v>1243</v>
      </c>
    </row>
    <row r="251" spans="2:65" s="18" customFormat="1">
      <c r="B251" s="19"/>
      <c r="D251" s="103" t="s">
        <v>89</v>
      </c>
      <c r="F251" s="104" t="s">
        <v>3735</v>
      </c>
      <c r="I251" s="105"/>
      <c r="L251" s="19"/>
      <c r="M251" s="106"/>
      <c r="T251" s="107"/>
      <c r="AT251" s="11" t="s">
        <v>89</v>
      </c>
      <c r="AU251" s="11" t="s">
        <v>82</v>
      </c>
    </row>
    <row r="252" spans="2:65" s="18" customFormat="1" ht="29.25">
      <c r="B252" s="19"/>
      <c r="D252" s="103" t="s">
        <v>90</v>
      </c>
      <c r="F252" s="108" t="s">
        <v>3736</v>
      </c>
      <c r="I252" s="105"/>
      <c r="L252" s="19"/>
      <c r="M252" s="106"/>
      <c r="T252" s="107"/>
      <c r="AT252" s="11" t="s">
        <v>90</v>
      </c>
      <c r="AU252" s="11" t="s">
        <v>82</v>
      </c>
    </row>
    <row r="253" spans="2:65" s="18" customFormat="1" ht="33" customHeight="1">
      <c r="B253" s="19"/>
      <c r="C253" s="90" t="s">
        <v>839</v>
      </c>
      <c r="D253" s="90" t="s">
        <v>83</v>
      </c>
      <c r="E253" s="91" t="s">
        <v>3737</v>
      </c>
      <c r="F253" s="92" t="s">
        <v>3738</v>
      </c>
      <c r="G253" s="93" t="s">
        <v>2619</v>
      </c>
      <c r="H253" s="94">
        <v>1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1259</v>
      </c>
    </row>
    <row r="254" spans="2:65" s="18" customFormat="1" ht="19.5">
      <c r="B254" s="19"/>
      <c r="D254" s="103" t="s">
        <v>89</v>
      </c>
      <c r="F254" s="104" t="s">
        <v>3738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44.25" customHeight="1">
      <c r="B255" s="19"/>
      <c r="C255" s="90" t="s">
        <v>843</v>
      </c>
      <c r="D255" s="90" t="s">
        <v>83</v>
      </c>
      <c r="E255" s="91" t="s">
        <v>3739</v>
      </c>
      <c r="F255" s="92" t="s">
        <v>3740</v>
      </c>
      <c r="G255" s="93" t="s">
        <v>2619</v>
      </c>
      <c r="H255" s="94">
        <v>1</v>
      </c>
      <c r="I255" s="95"/>
      <c r="J255" s="96">
        <f>ROUND(I255*H255,2)</f>
        <v>0</v>
      </c>
      <c r="K255" s="92" t="s">
        <v>17</v>
      </c>
      <c r="L255" s="19"/>
      <c r="M255" s="97" t="s">
        <v>17</v>
      </c>
      <c r="N255" s="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103</v>
      </c>
      <c r="AT255" s="101" t="s">
        <v>83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1273</v>
      </c>
    </row>
    <row r="256" spans="2:65" s="18" customFormat="1" ht="29.25">
      <c r="B256" s="19"/>
      <c r="D256" s="103" t="s">
        <v>89</v>
      </c>
      <c r="F256" s="104" t="s">
        <v>3740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4.2" customHeight="1">
      <c r="B257" s="19"/>
      <c r="C257" s="90" t="s">
        <v>848</v>
      </c>
      <c r="D257" s="90" t="s">
        <v>83</v>
      </c>
      <c r="E257" s="91" t="s">
        <v>3741</v>
      </c>
      <c r="F257" s="92" t="s">
        <v>3742</v>
      </c>
      <c r="G257" s="93" t="s">
        <v>2619</v>
      </c>
      <c r="H257" s="94">
        <v>1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1288</v>
      </c>
    </row>
    <row r="258" spans="2:65" s="18" customFormat="1" ht="19.5">
      <c r="B258" s="19"/>
      <c r="D258" s="103" t="s">
        <v>89</v>
      </c>
      <c r="F258" s="104" t="s">
        <v>3742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16.5" customHeight="1">
      <c r="B259" s="19"/>
      <c r="C259" s="90" t="s">
        <v>853</v>
      </c>
      <c r="D259" s="90" t="s">
        <v>83</v>
      </c>
      <c r="E259" s="91" t="s">
        <v>3743</v>
      </c>
      <c r="F259" s="92" t="s">
        <v>3744</v>
      </c>
      <c r="G259" s="93" t="s">
        <v>3732</v>
      </c>
      <c r="H259" s="94">
        <v>145</v>
      </c>
      <c r="I259" s="95"/>
      <c r="J259" s="96">
        <f>ROUND(I259*H259,2)</f>
        <v>0</v>
      </c>
      <c r="K259" s="92" t="s">
        <v>17</v>
      </c>
      <c r="L259" s="19"/>
      <c r="M259" s="97" t="s">
        <v>17</v>
      </c>
      <c r="N259" s="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103</v>
      </c>
      <c r="AT259" s="101" t="s">
        <v>83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1303</v>
      </c>
    </row>
    <row r="260" spans="2:65" s="18" customFormat="1">
      <c r="B260" s="19"/>
      <c r="D260" s="103" t="s">
        <v>89</v>
      </c>
      <c r="F260" s="104" t="s">
        <v>3744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16.5" customHeight="1">
      <c r="B261" s="19"/>
      <c r="C261" s="90" t="s">
        <v>857</v>
      </c>
      <c r="D261" s="90" t="s">
        <v>83</v>
      </c>
      <c r="E261" s="91" t="s">
        <v>3745</v>
      </c>
      <c r="F261" s="92" t="s">
        <v>3746</v>
      </c>
      <c r="G261" s="93" t="s">
        <v>3732</v>
      </c>
      <c r="H261" s="94">
        <v>120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1322</v>
      </c>
    </row>
    <row r="262" spans="2:65" s="18" customFormat="1">
      <c r="B262" s="19"/>
      <c r="D262" s="103" t="s">
        <v>89</v>
      </c>
      <c r="F262" s="104" t="s">
        <v>3746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21.75" customHeight="1">
      <c r="B263" s="19"/>
      <c r="C263" s="90" t="s">
        <v>862</v>
      </c>
      <c r="D263" s="90" t="s">
        <v>83</v>
      </c>
      <c r="E263" s="91" t="s">
        <v>3747</v>
      </c>
      <c r="F263" s="92" t="s">
        <v>3748</v>
      </c>
      <c r="G263" s="93" t="s">
        <v>2619</v>
      </c>
      <c r="H263" s="94">
        <v>1</v>
      </c>
      <c r="I263" s="95"/>
      <c r="J263" s="96">
        <f>ROUND(I263*H263,2)</f>
        <v>0</v>
      </c>
      <c r="K263" s="92" t="s">
        <v>17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103</v>
      </c>
      <c r="AT263" s="101" t="s">
        <v>83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1333</v>
      </c>
    </row>
    <row r="264" spans="2:65" s="18" customFormat="1">
      <c r="B264" s="19"/>
      <c r="D264" s="103" t="s">
        <v>89</v>
      </c>
      <c r="F264" s="104" t="s">
        <v>3748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24.2" customHeight="1">
      <c r="B265" s="19"/>
      <c r="C265" s="90" t="s">
        <v>867</v>
      </c>
      <c r="D265" s="90" t="s">
        <v>83</v>
      </c>
      <c r="E265" s="91" t="s">
        <v>3749</v>
      </c>
      <c r="F265" s="92" t="s">
        <v>3750</v>
      </c>
      <c r="G265" s="93" t="s">
        <v>2619</v>
      </c>
      <c r="H265" s="94">
        <v>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1345</v>
      </c>
    </row>
    <row r="266" spans="2:65" s="18" customFormat="1" ht="19.5">
      <c r="B266" s="19"/>
      <c r="D266" s="103" t="s">
        <v>89</v>
      </c>
      <c r="F266" s="104" t="s">
        <v>3750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24.2" customHeight="1">
      <c r="B267" s="19"/>
      <c r="C267" s="90" t="s">
        <v>873</v>
      </c>
      <c r="D267" s="90" t="s">
        <v>83</v>
      </c>
      <c r="E267" s="91" t="s">
        <v>3751</v>
      </c>
      <c r="F267" s="92" t="s">
        <v>3752</v>
      </c>
      <c r="G267" s="93" t="s">
        <v>2619</v>
      </c>
      <c r="H267" s="94">
        <v>1</v>
      </c>
      <c r="I267" s="95"/>
      <c r="J267" s="96">
        <f>ROUND(I267*H267,2)</f>
        <v>0</v>
      </c>
      <c r="K267" s="92" t="s">
        <v>17</v>
      </c>
      <c r="L267" s="19"/>
      <c r="M267" s="97" t="s">
        <v>17</v>
      </c>
      <c r="N267" s="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103</v>
      </c>
      <c r="AT267" s="101" t="s">
        <v>83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1358</v>
      </c>
    </row>
    <row r="268" spans="2:65" s="18" customFormat="1">
      <c r="B268" s="19"/>
      <c r="D268" s="103" t="s">
        <v>89</v>
      </c>
      <c r="F268" s="104" t="s">
        <v>3752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928</v>
      </c>
      <c r="D269" s="201" t="s">
        <v>83</v>
      </c>
      <c r="E269" s="91" t="s">
        <v>3753</v>
      </c>
      <c r="F269" s="92" t="s">
        <v>3754</v>
      </c>
      <c r="G269" s="93" t="s">
        <v>2619</v>
      </c>
      <c r="H269" s="94">
        <v>1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1370</v>
      </c>
    </row>
    <row r="270" spans="2:65" s="18" customFormat="1" ht="48.75">
      <c r="B270" s="19"/>
      <c r="D270" s="103" t="s">
        <v>89</v>
      </c>
      <c r="F270" s="104" t="s">
        <v>3755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9.5">
      <c r="B271" s="19"/>
      <c r="D271" s="103" t="s">
        <v>90</v>
      </c>
      <c r="F271" s="108" t="s">
        <v>3756</v>
      </c>
      <c r="I271" s="105"/>
      <c r="L271" s="19"/>
      <c r="M271" s="106"/>
      <c r="T271" s="107"/>
      <c r="AT271" s="11" t="s">
        <v>90</v>
      </c>
      <c r="AU271" s="11" t="s">
        <v>82</v>
      </c>
    </row>
    <row r="272" spans="2:65" s="18" customFormat="1" ht="16.5" customHeight="1">
      <c r="B272" s="19"/>
      <c r="C272" s="90" t="s">
        <v>933</v>
      </c>
      <c r="D272" s="90" t="s">
        <v>83</v>
      </c>
      <c r="E272" s="91" t="s">
        <v>3757</v>
      </c>
      <c r="F272" s="92" t="s">
        <v>3758</v>
      </c>
      <c r="G272" s="93" t="s">
        <v>3732</v>
      </c>
      <c r="H272" s="94">
        <v>80</v>
      </c>
      <c r="I272" s="95"/>
      <c r="J272" s="96">
        <f>ROUND(I272*H272,2)</f>
        <v>0</v>
      </c>
      <c r="K272" s="92" t="s">
        <v>17</v>
      </c>
      <c r="L272" s="19"/>
      <c r="M272" s="97" t="s">
        <v>17</v>
      </c>
      <c r="N272" s="98" t="s">
        <v>35</v>
      </c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AR272" s="101" t="s">
        <v>103</v>
      </c>
      <c r="AT272" s="101" t="s">
        <v>83</v>
      </c>
      <c r="AU272" s="101" t="s">
        <v>82</v>
      </c>
      <c r="AY272" s="11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1" t="s">
        <v>82</v>
      </c>
      <c r="BK272" s="102">
        <f>ROUND(I272*H272,2)</f>
        <v>0</v>
      </c>
      <c r="BL272" s="11" t="s">
        <v>103</v>
      </c>
      <c r="BM272" s="101" t="s">
        <v>1380</v>
      </c>
    </row>
    <row r="273" spans="2:65" s="18" customFormat="1">
      <c r="B273" s="19"/>
      <c r="D273" s="103" t="s">
        <v>89</v>
      </c>
      <c r="F273" s="104" t="s">
        <v>3758</v>
      </c>
      <c r="I273" s="105"/>
      <c r="L273" s="19"/>
      <c r="M273" s="106"/>
      <c r="T273" s="107"/>
      <c r="AT273" s="11" t="s">
        <v>89</v>
      </c>
      <c r="AU273" s="11" t="s">
        <v>82</v>
      </c>
    </row>
    <row r="274" spans="2:65" s="18" customFormat="1" ht="16.5" customHeight="1">
      <c r="B274" s="19"/>
      <c r="C274" s="90" t="s">
        <v>938</v>
      </c>
      <c r="D274" s="90" t="s">
        <v>83</v>
      </c>
      <c r="E274" s="91" t="s">
        <v>3759</v>
      </c>
      <c r="F274" s="92" t="s">
        <v>2630</v>
      </c>
      <c r="G274" s="93" t="s">
        <v>2619</v>
      </c>
      <c r="H274" s="94">
        <v>1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82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1390</v>
      </c>
    </row>
    <row r="275" spans="2:65" s="18" customFormat="1">
      <c r="B275" s="19"/>
      <c r="D275" s="103" t="s">
        <v>89</v>
      </c>
      <c r="F275" s="104" t="s">
        <v>2630</v>
      </c>
      <c r="I275" s="105"/>
      <c r="L275" s="19"/>
      <c r="M275" s="110"/>
      <c r="N275" s="111"/>
      <c r="O275" s="111"/>
      <c r="P275" s="111"/>
      <c r="Q275" s="111"/>
      <c r="R275" s="111"/>
      <c r="S275" s="111"/>
      <c r="T275" s="112"/>
      <c r="AT275" s="11" t="s">
        <v>89</v>
      </c>
      <c r="AU275" s="11" t="s">
        <v>82</v>
      </c>
    </row>
    <row r="276" spans="2:65" s="18" customFormat="1" ht="6.95" customHeight="1">
      <c r="B276" s="46"/>
      <c r="C276" s="47"/>
      <c r="D276" s="47"/>
      <c r="E276" s="47"/>
      <c r="F276" s="47"/>
      <c r="G276" s="47"/>
      <c r="H276" s="47"/>
      <c r="I276" s="47"/>
      <c r="J276" s="47"/>
      <c r="K276" s="47"/>
      <c r="L276" s="19"/>
    </row>
  </sheetData>
  <sheetProtection algorithmName="SHA-512" hashValue="OYHpfgCg0/FT/irjkO7fm93iendiMU/k7AoOzcy4dTX7JPCvEjzPfegQviJW5l/1lauFFDC4OIoJtNUQZli/tg==" saltValue="cE44PmeenhbiTw6TKwg4QR7ugssmfdhwIQ3/JEfSlL3z+TN+7zZHLp0uKdRIb7mT/reDVcjA1y6nwQZjzpKGWg==" spinCount="100000" sheet="1" objects="1" scenarios="1" formatColumns="0" formatRows="0" autoFilter="0"/>
  <autoFilter ref="C124:K275" xr:uid="{00000000-0009-0000-0000-000005000000}"/>
  <mergeCells count="12">
    <mergeCell ref="E85:H85"/>
    <mergeCell ref="E87:H87"/>
    <mergeCell ref="E89:H89"/>
    <mergeCell ref="E113:H113"/>
    <mergeCell ref="E115:H115"/>
    <mergeCell ref="E117:H117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96A0-A0CD-47B8-BD7B-D54F4A11D28B}">
  <sheetPr>
    <pageSetUpPr fitToPage="1"/>
  </sheetPr>
  <dimension ref="B2:BM249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241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3760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ROUND((SUM(BE123:BE248)),  2)</f>
        <v>0</v>
      </c>
      <c r="I35" s="32">
        <v>0.21</v>
      </c>
      <c r="J35" s="31">
        <f>ROUND(((SUM(BE123:BE248))*I35),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ROUND((SUM(BF123:BF248)),  2)</f>
        <v>0</v>
      </c>
      <c r="I36" s="32">
        <v>0.12</v>
      </c>
      <c r="J36" s="31">
        <f>ROUND(((SUM(BF123:BF248))*I36),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ROUND((SUM(BG123:BG248)),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ROUND((SUM(BH123:BH248)),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ROUND((SUM(BI123:BI248)),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D.1.4.F.2 - EPS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3761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3762</v>
      </c>
      <c r="E100" s="56"/>
      <c r="F100" s="56"/>
      <c r="G100" s="56"/>
      <c r="H100" s="56"/>
      <c r="I100" s="56"/>
      <c r="J100" s="57">
        <f>J177</f>
        <v>0</v>
      </c>
      <c r="L100" s="54"/>
    </row>
    <row r="101" spans="2:47" s="53" customFormat="1" ht="24.95" customHeight="1">
      <c r="B101" s="54"/>
      <c r="D101" s="55" t="s">
        <v>3763</v>
      </c>
      <c r="E101" s="56"/>
      <c r="F101" s="56"/>
      <c r="G101" s="56"/>
      <c r="H101" s="56"/>
      <c r="I101" s="56"/>
      <c r="J101" s="57">
        <f>J216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3" t="str">
        <f>E7</f>
        <v>Přestavba objektu č. 5 na kolej - INV (Revize č.03)</v>
      </c>
      <c r="F111" s="274"/>
      <c r="G111" s="274"/>
      <c r="H111" s="274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3" t="s">
        <v>3597</v>
      </c>
      <c r="F113" s="272"/>
      <c r="G113" s="272"/>
      <c r="H113" s="272"/>
      <c r="L113" s="19"/>
    </row>
    <row r="114" spans="2:65" s="18" customFormat="1" ht="12" customHeight="1">
      <c r="B114" s="19"/>
      <c r="C114" s="17" t="s">
        <v>3598</v>
      </c>
      <c r="L114" s="19"/>
    </row>
    <row r="115" spans="2:65" s="18" customFormat="1" ht="16.5" customHeight="1">
      <c r="B115" s="19"/>
      <c r="E115" s="258" t="str">
        <f>E11</f>
        <v>D.1.4.F.2 - EPS</v>
      </c>
      <c r="F115" s="272"/>
      <c r="G115" s="272"/>
      <c r="H115" s="272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P124+P177+P216</f>
        <v>0</v>
      </c>
      <c r="Q123" s="26"/>
      <c r="R123" s="74">
        <f>R124+R177+R216</f>
        <v>0</v>
      </c>
      <c r="S123" s="26"/>
      <c r="T123" s="75">
        <f>T124+T177+T216</f>
        <v>0</v>
      </c>
      <c r="AT123" s="11" t="s">
        <v>74</v>
      </c>
      <c r="AU123" s="11" t="s">
        <v>53</v>
      </c>
      <c r="BK123" s="76">
        <f>BK124+BK177+BK216</f>
        <v>0</v>
      </c>
    </row>
    <row r="124" spans="2:65" s="77" customFormat="1" ht="25.9" customHeight="1">
      <c r="B124" s="78"/>
      <c r="D124" s="79" t="s">
        <v>74</v>
      </c>
      <c r="E124" s="80" t="s">
        <v>3605</v>
      </c>
      <c r="F124" s="80" t="s">
        <v>3764</v>
      </c>
      <c r="I124" s="81"/>
      <c r="J124" s="82">
        <f>BK124</f>
        <v>0</v>
      </c>
      <c r="L124" s="78"/>
      <c r="M124" s="83"/>
      <c r="P124" s="84">
        <f>SUM(P125:P176)</f>
        <v>0</v>
      </c>
      <c r="R124" s="84">
        <f>SUM(R125:R176)</f>
        <v>0</v>
      </c>
      <c r="T124" s="85">
        <f>SUM(T125:T176)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SUM(BK125:BK176)</f>
        <v>0</v>
      </c>
    </row>
    <row r="125" spans="2:65" s="18" customFormat="1" ht="24.2" customHeight="1">
      <c r="B125" s="19"/>
      <c r="C125" s="90" t="s">
        <v>82</v>
      </c>
      <c r="D125" s="90" t="s">
        <v>83</v>
      </c>
      <c r="E125" s="91" t="s">
        <v>3765</v>
      </c>
      <c r="F125" s="92" t="s">
        <v>3766</v>
      </c>
      <c r="G125" s="93" t="s">
        <v>1067</v>
      </c>
      <c r="H125" s="94">
        <v>1</v>
      </c>
      <c r="I125" s="95"/>
      <c r="J125" s="96">
        <f>ROUND(I125*H125,2)</f>
        <v>0</v>
      </c>
      <c r="K125" s="92" t="s">
        <v>453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>
      <c r="B126" s="19"/>
      <c r="D126" s="103" t="s">
        <v>89</v>
      </c>
      <c r="F126" s="104" t="s">
        <v>3766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66.75" customHeight="1">
      <c r="B127" s="19"/>
      <c r="C127" s="189" t="s">
        <v>9</v>
      </c>
      <c r="D127" s="189" t="s">
        <v>684</v>
      </c>
      <c r="E127" s="190" t="s">
        <v>3609</v>
      </c>
      <c r="F127" s="191" t="s">
        <v>3767</v>
      </c>
      <c r="G127" s="192" t="s">
        <v>2623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39">
      <c r="B128" s="19"/>
      <c r="D128" s="103" t="s">
        <v>89</v>
      </c>
      <c r="F128" s="104" t="s">
        <v>3767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90" t="s">
        <v>96</v>
      </c>
      <c r="D129" s="90" t="s">
        <v>83</v>
      </c>
      <c r="E129" s="91" t="s">
        <v>3612</v>
      </c>
      <c r="F129" s="92" t="s">
        <v>3768</v>
      </c>
      <c r="G129" s="93" t="s">
        <v>808</v>
      </c>
      <c r="H129" s="94">
        <v>1</v>
      </c>
      <c r="I129" s="95"/>
      <c r="J129" s="96">
        <f>ROUND(I129*H129,2)</f>
        <v>0</v>
      </c>
      <c r="K129" s="92" t="s">
        <v>17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103</v>
      </c>
      <c r="AT129" s="101" t="s">
        <v>83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3768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37.9" customHeight="1">
      <c r="B131" s="19"/>
      <c r="C131" s="189" t="s">
        <v>103</v>
      </c>
      <c r="D131" s="189" t="s">
        <v>684</v>
      </c>
      <c r="E131" s="190" t="s">
        <v>3614</v>
      </c>
      <c r="F131" s="191" t="s">
        <v>3769</v>
      </c>
      <c r="G131" s="192" t="s">
        <v>808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 ht="19.5">
      <c r="B132" s="19"/>
      <c r="D132" s="103" t="s">
        <v>89</v>
      </c>
      <c r="F132" s="104" t="s">
        <v>3769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16.5" customHeight="1">
      <c r="B133" s="19"/>
      <c r="C133" s="90" t="s">
        <v>77</v>
      </c>
      <c r="D133" s="90" t="s">
        <v>83</v>
      </c>
      <c r="E133" s="91" t="s">
        <v>3770</v>
      </c>
      <c r="F133" s="92" t="s">
        <v>3771</v>
      </c>
      <c r="G133" s="93" t="s">
        <v>1067</v>
      </c>
      <c r="H133" s="94">
        <v>2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>
      <c r="B134" s="19"/>
      <c r="D134" s="103" t="s">
        <v>89</v>
      </c>
      <c r="F134" s="104" t="s">
        <v>3771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16.5" customHeight="1">
      <c r="B135" s="19"/>
      <c r="C135" s="189" t="s">
        <v>112</v>
      </c>
      <c r="D135" s="189" t="s">
        <v>684</v>
      </c>
      <c r="E135" s="190" t="s">
        <v>3618</v>
      </c>
      <c r="F135" s="191" t="s">
        <v>3772</v>
      </c>
      <c r="G135" s="192" t="s">
        <v>808</v>
      </c>
      <c r="H135" s="193">
        <v>2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684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>
      <c r="B136" s="19"/>
      <c r="D136" s="103" t="s">
        <v>89</v>
      </c>
      <c r="F136" s="104" t="s">
        <v>3772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16.5" customHeight="1">
      <c r="B137" s="19"/>
      <c r="C137" s="90" t="s">
        <v>116</v>
      </c>
      <c r="D137" s="90" t="s">
        <v>83</v>
      </c>
      <c r="E137" s="91" t="s">
        <v>3773</v>
      </c>
      <c r="F137" s="92" t="s">
        <v>3774</v>
      </c>
      <c r="G137" s="93" t="s">
        <v>1067</v>
      </c>
      <c r="H137" s="94">
        <v>184</v>
      </c>
      <c r="I137" s="95"/>
      <c r="J137" s="96">
        <f>ROUND(I137*H137,2)</f>
        <v>0</v>
      </c>
      <c r="K137" s="92" t="s">
        <v>453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103</v>
      </c>
      <c r="AT137" s="101" t="s">
        <v>83</v>
      </c>
      <c r="AU137" s="101" t="s">
        <v>82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103</v>
      </c>
      <c r="BM137" s="101" t="s">
        <v>147</v>
      </c>
    </row>
    <row r="138" spans="2:65" s="18" customFormat="1">
      <c r="B138" s="19"/>
      <c r="D138" s="103" t="s">
        <v>89</v>
      </c>
      <c r="F138" s="104" t="s">
        <v>3774</v>
      </c>
      <c r="I138" s="105"/>
      <c r="L138" s="19"/>
      <c r="M138" s="106"/>
      <c r="T138" s="107"/>
      <c r="AT138" s="11" t="s">
        <v>89</v>
      </c>
      <c r="AU138" s="11" t="s">
        <v>82</v>
      </c>
    </row>
    <row r="139" spans="2:65" s="18" customFormat="1" ht="16.5" customHeight="1">
      <c r="B139" s="19"/>
      <c r="C139" s="189" t="s">
        <v>121</v>
      </c>
      <c r="D139" s="189" t="s">
        <v>684</v>
      </c>
      <c r="E139" s="190" t="s">
        <v>3620</v>
      </c>
      <c r="F139" s="191" t="s">
        <v>3775</v>
      </c>
      <c r="G139" s="192" t="s">
        <v>808</v>
      </c>
      <c r="H139" s="193">
        <v>184</v>
      </c>
      <c r="I139" s="194"/>
      <c r="J139" s="195">
        <f>ROUND(I139*H139,2)</f>
        <v>0</v>
      </c>
      <c r="K139" s="191" t="s">
        <v>17</v>
      </c>
      <c r="L139" s="196"/>
      <c r="M139" s="197" t="s">
        <v>17</v>
      </c>
      <c r="N139" s="1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121</v>
      </c>
      <c r="AT139" s="101" t="s">
        <v>684</v>
      </c>
      <c r="AU139" s="101" t="s">
        <v>82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155</v>
      </c>
    </row>
    <row r="140" spans="2:65" s="18" customFormat="1">
      <c r="B140" s="19"/>
      <c r="D140" s="103" t="s">
        <v>89</v>
      </c>
      <c r="F140" s="104" t="s">
        <v>3775</v>
      </c>
      <c r="I140" s="105"/>
      <c r="L140" s="19"/>
      <c r="M140" s="106"/>
      <c r="T140" s="107"/>
      <c r="AT140" s="11" t="s">
        <v>89</v>
      </c>
      <c r="AU140" s="11" t="s">
        <v>82</v>
      </c>
    </row>
    <row r="141" spans="2:65" s="18" customFormat="1" ht="16.5" customHeight="1">
      <c r="B141" s="19"/>
      <c r="C141" s="90" t="s">
        <v>125</v>
      </c>
      <c r="D141" s="90" t="s">
        <v>83</v>
      </c>
      <c r="E141" s="91" t="s">
        <v>3776</v>
      </c>
      <c r="F141" s="92" t="s">
        <v>3777</v>
      </c>
      <c r="G141" s="93" t="s">
        <v>1067</v>
      </c>
      <c r="H141" s="94">
        <v>184</v>
      </c>
      <c r="I141" s="95"/>
      <c r="J141" s="96">
        <f>ROUND(I141*H141,2)</f>
        <v>0</v>
      </c>
      <c r="K141" s="92" t="s">
        <v>453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103</v>
      </c>
      <c r="AT141" s="101" t="s">
        <v>83</v>
      </c>
      <c r="AU141" s="101" t="s">
        <v>82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103</v>
      </c>
      <c r="BM141" s="101" t="s">
        <v>163</v>
      </c>
    </row>
    <row r="142" spans="2:65" s="18" customFormat="1">
      <c r="B142" s="19"/>
      <c r="D142" s="103" t="s">
        <v>89</v>
      </c>
      <c r="F142" s="104" t="s">
        <v>3777</v>
      </c>
      <c r="I142" s="105"/>
      <c r="L142" s="19"/>
      <c r="M142" s="106"/>
      <c r="T142" s="107"/>
      <c r="AT142" s="11" t="s">
        <v>89</v>
      </c>
      <c r="AU142" s="11" t="s">
        <v>82</v>
      </c>
    </row>
    <row r="143" spans="2:65" s="18" customFormat="1" ht="24.2" customHeight="1">
      <c r="B143" s="19"/>
      <c r="C143" s="189" t="s">
        <v>129</v>
      </c>
      <c r="D143" s="189" t="s">
        <v>684</v>
      </c>
      <c r="E143" s="190" t="s">
        <v>3622</v>
      </c>
      <c r="F143" s="191" t="s">
        <v>3778</v>
      </c>
      <c r="G143" s="192" t="s">
        <v>808</v>
      </c>
      <c r="H143" s="193">
        <v>154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121</v>
      </c>
      <c r="AT143" s="101" t="s">
        <v>684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178</v>
      </c>
    </row>
    <row r="144" spans="2:65" s="18" customFormat="1">
      <c r="B144" s="19"/>
      <c r="D144" s="103" t="s">
        <v>89</v>
      </c>
      <c r="F144" s="104" t="s">
        <v>3778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16.5" customHeight="1">
      <c r="B145" s="19"/>
      <c r="C145" s="189" t="s">
        <v>133</v>
      </c>
      <c r="D145" s="189" t="s">
        <v>684</v>
      </c>
      <c r="E145" s="190" t="s">
        <v>3624</v>
      </c>
      <c r="F145" s="191" t="s">
        <v>3779</v>
      </c>
      <c r="G145" s="192" t="s">
        <v>808</v>
      </c>
      <c r="H145" s="193">
        <v>28</v>
      </c>
      <c r="I145" s="194"/>
      <c r="J145" s="195">
        <f>ROUND(I145*H145,2)</f>
        <v>0</v>
      </c>
      <c r="K145" s="191" t="s">
        <v>17</v>
      </c>
      <c r="L145" s="196"/>
      <c r="M145" s="197" t="s">
        <v>17</v>
      </c>
      <c r="N145" s="1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121</v>
      </c>
      <c r="AT145" s="101" t="s">
        <v>684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581</v>
      </c>
    </row>
    <row r="146" spans="2:65" s="18" customFormat="1">
      <c r="B146" s="19"/>
      <c r="D146" s="103" t="s">
        <v>89</v>
      </c>
      <c r="F146" s="104" t="s">
        <v>3779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16.5" customHeight="1">
      <c r="B147" s="19"/>
      <c r="C147" s="90" t="s">
        <v>137</v>
      </c>
      <c r="D147" s="90" t="s">
        <v>83</v>
      </c>
      <c r="E147" s="91" t="s">
        <v>3780</v>
      </c>
      <c r="F147" s="92" t="s">
        <v>3781</v>
      </c>
      <c r="G147" s="93" t="s">
        <v>1067</v>
      </c>
      <c r="H147" s="94">
        <v>30</v>
      </c>
      <c r="I147" s="95"/>
      <c r="J147" s="96">
        <f>ROUND(I147*H147,2)</f>
        <v>0</v>
      </c>
      <c r="K147" s="92" t="s">
        <v>453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595</v>
      </c>
    </row>
    <row r="148" spans="2:65" s="18" customFormat="1">
      <c r="B148" s="19"/>
      <c r="D148" s="103" t="s">
        <v>89</v>
      </c>
      <c r="F148" s="104" t="s">
        <v>3781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189" t="s">
        <v>141</v>
      </c>
      <c r="D149" s="189" t="s">
        <v>684</v>
      </c>
      <c r="E149" s="190" t="s">
        <v>3630</v>
      </c>
      <c r="F149" s="191" t="s">
        <v>3782</v>
      </c>
      <c r="G149" s="192" t="s">
        <v>808</v>
      </c>
      <c r="H149" s="193">
        <v>30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121</v>
      </c>
      <c r="AT149" s="101" t="s">
        <v>684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607</v>
      </c>
    </row>
    <row r="150" spans="2:65" s="18" customFormat="1">
      <c r="B150" s="19"/>
      <c r="D150" s="103" t="s">
        <v>89</v>
      </c>
      <c r="F150" s="104" t="s">
        <v>3782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90" t="s">
        <v>147</v>
      </c>
      <c r="D151" s="90" t="s">
        <v>83</v>
      </c>
      <c r="E151" s="91" t="s">
        <v>3783</v>
      </c>
      <c r="F151" s="92" t="s">
        <v>3784</v>
      </c>
      <c r="G151" s="93" t="s">
        <v>1067</v>
      </c>
      <c r="H151" s="94">
        <v>12</v>
      </c>
      <c r="I151" s="95"/>
      <c r="J151" s="96">
        <f>ROUND(I151*H151,2)</f>
        <v>0</v>
      </c>
      <c r="K151" s="92" t="s">
        <v>453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103</v>
      </c>
      <c r="AT151" s="101" t="s">
        <v>83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627</v>
      </c>
    </row>
    <row r="152" spans="2:65" s="18" customFormat="1">
      <c r="B152" s="19"/>
      <c r="D152" s="103" t="s">
        <v>89</v>
      </c>
      <c r="F152" s="104" t="s">
        <v>3784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189" t="s">
        <v>151</v>
      </c>
      <c r="D153" s="189" t="s">
        <v>684</v>
      </c>
      <c r="E153" s="190" t="s">
        <v>3632</v>
      </c>
      <c r="F153" s="191" t="s">
        <v>3785</v>
      </c>
      <c r="G153" s="192" t="s">
        <v>808</v>
      </c>
      <c r="H153" s="193">
        <v>10</v>
      </c>
      <c r="I153" s="194"/>
      <c r="J153" s="195">
        <f>ROUND(I153*H153,2)</f>
        <v>0</v>
      </c>
      <c r="K153" s="191" t="s">
        <v>17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121</v>
      </c>
      <c r="AT153" s="101" t="s">
        <v>684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642</v>
      </c>
    </row>
    <row r="154" spans="2:65" s="18" customFormat="1">
      <c r="B154" s="19"/>
      <c r="D154" s="103" t="s">
        <v>89</v>
      </c>
      <c r="F154" s="104" t="s">
        <v>3785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155</v>
      </c>
      <c r="D155" s="189" t="s">
        <v>684</v>
      </c>
      <c r="E155" s="190" t="s">
        <v>3636</v>
      </c>
      <c r="F155" s="191" t="s">
        <v>3786</v>
      </c>
      <c r="G155" s="192" t="s">
        <v>808</v>
      </c>
      <c r="H155" s="193">
        <v>2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653</v>
      </c>
    </row>
    <row r="156" spans="2:65" s="18" customFormat="1">
      <c r="B156" s="19"/>
      <c r="D156" s="103" t="s">
        <v>89</v>
      </c>
      <c r="F156" s="104" t="s">
        <v>3786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21.75" customHeight="1">
      <c r="B157" s="19"/>
      <c r="C157" s="90" t="s">
        <v>159</v>
      </c>
      <c r="D157" s="90" t="s">
        <v>83</v>
      </c>
      <c r="E157" s="91" t="s">
        <v>3787</v>
      </c>
      <c r="F157" s="92" t="s">
        <v>3788</v>
      </c>
      <c r="G157" s="93" t="s">
        <v>1067</v>
      </c>
      <c r="H157" s="94">
        <v>16</v>
      </c>
      <c r="I157" s="95"/>
      <c r="J157" s="96">
        <f>ROUND(I157*H157,2)</f>
        <v>0</v>
      </c>
      <c r="K157" s="92" t="s">
        <v>453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665</v>
      </c>
    </row>
    <row r="158" spans="2:65" s="18" customFormat="1">
      <c r="B158" s="19"/>
      <c r="D158" s="103" t="s">
        <v>89</v>
      </c>
      <c r="F158" s="104" t="s">
        <v>3788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163</v>
      </c>
      <c r="D159" s="90" t="s">
        <v>83</v>
      </c>
      <c r="E159" s="91" t="s">
        <v>3789</v>
      </c>
      <c r="F159" s="92" t="s">
        <v>3790</v>
      </c>
      <c r="G159" s="93" t="s">
        <v>1067</v>
      </c>
      <c r="H159" s="94">
        <v>2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683</v>
      </c>
    </row>
    <row r="160" spans="2:65" s="18" customFormat="1">
      <c r="B160" s="19"/>
      <c r="D160" s="103" t="s">
        <v>89</v>
      </c>
      <c r="F160" s="104" t="s">
        <v>3790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24.2" customHeight="1">
      <c r="B161" s="19"/>
      <c r="C161" s="189" t="s">
        <v>167</v>
      </c>
      <c r="D161" s="189" t="s">
        <v>684</v>
      </c>
      <c r="E161" s="190" t="s">
        <v>3757</v>
      </c>
      <c r="F161" s="191" t="s">
        <v>3791</v>
      </c>
      <c r="G161" s="192" t="s">
        <v>808</v>
      </c>
      <c r="H161" s="193">
        <v>2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684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696</v>
      </c>
    </row>
    <row r="162" spans="2:65" s="18" customFormat="1" ht="19.5">
      <c r="B162" s="19"/>
      <c r="D162" s="103" t="s">
        <v>89</v>
      </c>
      <c r="F162" s="104" t="s">
        <v>3791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24.2" customHeight="1">
      <c r="B163" s="19"/>
      <c r="C163" s="189" t="s">
        <v>178</v>
      </c>
      <c r="D163" s="189" t="s">
        <v>684</v>
      </c>
      <c r="E163" s="190" t="s">
        <v>3792</v>
      </c>
      <c r="F163" s="191" t="s">
        <v>3793</v>
      </c>
      <c r="G163" s="192" t="s">
        <v>808</v>
      </c>
      <c r="H163" s="193">
        <v>2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684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706</v>
      </c>
    </row>
    <row r="164" spans="2:65" s="18" customFormat="1" ht="19.5">
      <c r="B164" s="19"/>
      <c r="D164" s="103" t="s">
        <v>89</v>
      </c>
      <c r="F164" s="104" t="s">
        <v>3793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21.75" customHeight="1">
      <c r="B165" s="19"/>
      <c r="C165" s="189" t="s">
        <v>171</v>
      </c>
      <c r="D165" s="189" t="s">
        <v>684</v>
      </c>
      <c r="E165" s="190" t="s">
        <v>3794</v>
      </c>
      <c r="F165" s="191" t="s">
        <v>3795</v>
      </c>
      <c r="G165" s="192" t="s">
        <v>808</v>
      </c>
      <c r="H165" s="193">
        <v>1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684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723</v>
      </c>
    </row>
    <row r="166" spans="2:65" s="18" customFormat="1">
      <c r="B166" s="19"/>
      <c r="D166" s="103" t="s">
        <v>89</v>
      </c>
      <c r="F166" s="104" t="s">
        <v>3795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90" t="s">
        <v>581</v>
      </c>
      <c r="D167" s="90" t="s">
        <v>83</v>
      </c>
      <c r="E167" s="91" t="s">
        <v>3796</v>
      </c>
      <c r="F167" s="92" t="s">
        <v>3797</v>
      </c>
      <c r="G167" s="93" t="s">
        <v>1067</v>
      </c>
      <c r="H167" s="94">
        <v>2</v>
      </c>
      <c r="I167" s="95"/>
      <c r="J167" s="96">
        <f>ROUND(I167*H167,2)</f>
        <v>0</v>
      </c>
      <c r="K167" s="92" t="s">
        <v>17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741</v>
      </c>
    </row>
    <row r="168" spans="2:65" s="18" customFormat="1">
      <c r="B168" s="19"/>
      <c r="D168" s="103" t="s">
        <v>89</v>
      </c>
      <c r="F168" s="104" t="s">
        <v>3797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19.5">
      <c r="B169" s="19"/>
      <c r="D169" s="103" t="s">
        <v>90</v>
      </c>
      <c r="F169" s="108" t="s">
        <v>3712</v>
      </c>
      <c r="I169" s="105"/>
      <c r="L169" s="19"/>
      <c r="M169" s="106"/>
      <c r="T169" s="107"/>
      <c r="AT169" s="11" t="s">
        <v>90</v>
      </c>
      <c r="AU169" s="11" t="s">
        <v>82</v>
      </c>
    </row>
    <row r="170" spans="2:65" s="18" customFormat="1" ht="24.2" customHeight="1">
      <c r="B170" s="19"/>
      <c r="C170" s="189" t="s">
        <v>587</v>
      </c>
      <c r="D170" s="189" t="s">
        <v>684</v>
      </c>
      <c r="E170" s="190" t="s">
        <v>3798</v>
      </c>
      <c r="F170" s="191" t="s">
        <v>3799</v>
      </c>
      <c r="G170" s="192" t="s">
        <v>808</v>
      </c>
      <c r="H170" s="193">
        <v>2</v>
      </c>
      <c r="I170" s="194"/>
      <c r="J170" s="195">
        <f>ROUND(I170*H170,2)</f>
        <v>0</v>
      </c>
      <c r="K170" s="191" t="s">
        <v>17</v>
      </c>
      <c r="L170" s="196"/>
      <c r="M170" s="197" t="s">
        <v>17</v>
      </c>
      <c r="N170" s="1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121</v>
      </c>
      <c r="AT170" s="101" t="s">
        <v>684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756</v>
      </c>
    </row>
    <row r="171" spans="2:65" s="18" customFormat="1" ht="19.5">
      <c r="B171" s="19"/>
      <c r="D171" s="103" t="s">
        <v>89</v>
      </c>
      <c r="F171" s="104" t="s">
        <v>3799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9.5">
      <c r="B172" s="19"/>
      <c r="D172" s="103" t="s">
        <v>90</v>
      </c>
      <c r="F172" s="108" t="s">
        <v>3712</v>
      </c>
      <c r="I172" s="105"/>
      <c r="L172" s="19"/>
      <c r="M172" s="106"/>
      <c r="T172" s="107"/>
      <c r="AT172" s="11" t="s">
        <v>90</v>
      </c>
      <c r="AU172" s="11" t="s">
        <v>82</v>
      </c>
    </row>
    <row r="173" spans="2:65" s="18" customFormat="1" ht="16.5" customHeight="1">
      <c r="B173" s="19"/>
      <c r="C173" s="90" t="s">
        <v>595</v>
      </c>
      <c r="D173" s="90" t="s">
        <v>83</v>
      </c>
      <c r="E173" s="91" t="s">
        <v>3800</v>
      </c>
      <c r="F173" s="92" t="s">
        <v>3801</v>
      </c>
      <c r="G173" s="93" t="s">
        <v>1067</v>
      </c>
      <c r="H173" s="94">
        <v>1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766</v>
      </c>
    </row>
    <row r="174" spans="2:65" s="18" customFormat="1">
      <c r="B174" s="19"/>
      <c r="D174" s="103" t="s">
        <v>89</v>
      </c>
      <c r="F174" s="104" t="s">
        <v>3801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16.5" customHeight="1">
      <c r="B175" s="19"/>
      <c r="C175" s="189" t="s">
        <v>601</v>
      </c>
      <c r="D175" s="189" t="s">
        <v>684</v>
      </c>
      <c r="E175" s="190" t="s">
        <v>3802</v>
      </c>
      <c r="F175" s="191" t="s">
        <v>3803</v>
      </c>
      <c r="G175" s="192" t="s">
        <v>808</v>
      </c>
      <c r="H175" s="193">
        <v>1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781</v>
      </c>
    </row>
    <row r="176" spans="2:65" s="18" customFormat="1">
      <c r="B176" s="19"/>
      <c r="D176" s="103" t="s">
        <v>89</v>
      </c>
      <c r="F176" s="104" t="s">
        <v>3803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77" customFormat="1" ht="25.9" customHeight="1">
      <c r="B177" s="78"/>
      <c r="D177" s="79" t="s">
        <v>74</v>
      </c>
      <c r="E177" s="80" t="s">
        <v>3626</v>
      </c>
      <c r="F177" s="80" t="s">
        <v>3804</v>
      </c>
      <c r="I177" s="81"/>
      <c r="J177" s="82">
        <f>BK177</f>
        <v>0</v>
      </c>
      <c r="L177" s="78"/>
      <c r="M177" s="83"/>
      <c r="P177" s="84">
        <f>SUM(P178:P215)</f>
        <v>0</v>
      </c>
      <c r="R177" s="84">
        <f>SUM(R178:R215)</f>
        <v>0</v>
      </c>
      <c r="T177" s="85">
        <f>SUM(T178:T215)</f>
        <v>0</v>
      </c>
      <c r="AR177" s="79" t="s">
        <v>82</v>
      </c>
      <c r="AT177" s="86" t="s">
        <v>74</v>
      </c>
      <c r="AU177" s="86" t="s">
        <v>78</v>
      </c>
      <c r="AY177" s="79" t="s">
        <v>79</v>
      </c>
      <c r="BK177" s="87">
        <f>SUM(BK178:BK215)</f>
        <v>0</v>
      </c>
    </row>
    <row r="178" spans="2:65" s="18" customFormat="1" ht="16.5" customHeight="1">
      <c r="B178" s="19"/>
      <c r="C178" s="90" t="s">
        <v>607</v>
      </c>
      <c r="D178" s="90" t="s">
        <v>83</v>
      </c>
      <c r="E178" s="91" t="s">
        <v>3805</v>
      </c>
      <c r="F178" s="92" t="s">
        <v>3806</v>
      </c>
      <c r="G178" s="93" t="s">
        <v>816</v>
      </c>
      <c r="H178" s="94">
        <v>1600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795</v>
      </c>
    </row>
    <row r="179" spans="2:65" s="18" customFormat="1">
      <c r="B179" s="19"/>
      <c r="D179" s="103" t="s">
        <v>89</v>
      </c>
      <c r="F179" s="104" t="s">
        <v>3806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189" t="s">
        <v>619</v>
      </c>
      <c r="D180" s="189" t="s">
        <v>684</v>
      </c>
      <c r="E180" s="190" t="s">
        <v>3638</v>
      </c>
      <c r="F180" s="191" t="s">
        <v>3807</v>
      </c>
      <c r="G180" s="192" t="s">
        <v>816</v>
      </c>
      <c r="H180" s="193">
        <v>1600</v>
      </c>
      <c r="I180" s="194"/>
      <c r="J180" s="195">
        <f>ROUND(I180*H180,2)</f>
        <v>0</v>
      </c>
      <c r="K180" s="191" t="s">
        <v>17</v>
      </c>
      <c r="L180" s="196"/>
      <c r="M180" s="197" t="s">
        <v>17</v>
      </c>
      <c r="N180" s="1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121</v>
      </c>
      <c r="AT180" s="101" t="s">
        <v>684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805</v>
      </c>
    </row>
    <row r="181" spans="2:65" s="18" customFormat="1">
      <c r="B181" s="19"/>
      <c r="D181" s="103" t="s">
        <v>89</v>
      </c>
      <c r="F181" s="104" t="s">
        <v>3807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24.2" customHeight="1">
      <c r="B182" s="19"/>
      <c r="C182" s="90" t="s">
        <v>627</v>
      </c>
      <c r="D182" s="90" t="s">
        <v>83</v>
      </c>
      <c r="E182" s="91" t="s">
        <v>3642</v>
      </c>
      <c r="F182" s="92" t="s">
        <v>3808</v>
      </c>
      <c r="G182" s="93" t="s">
        <v>816</v>
      </c>
      <c r="H182" s="94">
        <v>675</v>
      </c>
      <c r="I182" s="95"/>
      <c r="J182" s="96">
        <f>ROUND(I182*H182,2)</f>
        <v>0</v>
      </c>
      <c r="K182" s="92" t="s">
        <v>17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103</v>
      </c>
      <c r="AT182" s="101" t="s">
        <v>83</v>
      </c>
      <c r="AU182" s="101" t="s">
        <v>82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103</v>
      </c>
      <c r="BM182" s="101" t="s">
        <v>819</v>
      </c>
    </row>
    <row r="183" spans="2:65" s="18" customFormat="1" ht="19.5">
      <c r="B183" s="19"/>
      <c r="D183" s="103" t="s">
        <v>89</v>
      </c>
      <c r="F183" s="104" t="s">
        <v>3808</v>
      </c>
      <c r="I183" s="105"/>
      <c r="L183" s="19"/>
      <c r="M183" s="106"/>
      <c r="T183" s="107"/>
      <c r="AT183" s="11" t="s">
        <v>89</v>
      </c>
      <c r="AU183" s="11" t="s">
        <v>82</v>
      </c>
    </row>
    <row r="184" spans="2:65" s="18" customFormat="1" ht="19.5">
      <c r="B184" s="19"/>
      <c r="D184" s="103" t="s">
        <v>90</v>
      </c>
      <c r="F184" s="108" t="s">
        <v>3712</v>
      </c>
      <c r="I184" s="105"/>
      <c r="L184" s="19"/>
      <c r="M184" s="106"/>
      <c r="T184" s="107"/>
      <c r="AT184" s="11" t="s">
        <v>90</v>
      </c>
      <c r="AU184" s="11" t="s">
        <v>82</v>
      </c>
    </row>
    <row r="185" spans="2:65" s="18" customFormat="1" ht="16.5" customHeight="1">
      <c r="B185" s="19"/>
      <c r="C185" s="189" t="s">
        <v>635</v>
      </c>
      <c r="D185" s="189" t="s">
        <v>684</v>
      </c>
      <c r="E185" s="190" t="s">
        <v>3644</v>
      </c>
      <c r="F185" s="191" t="s">
        <v>3809</v>
      </c>
      <c r="G185" s="192" t="s">
        <v>816</v>
      </c>
      <c r="H185" s="193">
        <v>185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684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834</v>
      </c>
    </row>
    <row r="186" spans="2:65" s="18" customFormat="1">
      <c r="B186" s="19"/>
      <c r="D186" s="103" t="s">
        <v>89</v>
      </c>
      <c r="F186" s="104" t="s">
        <v>3809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189" t="s">
        <v>642</v>
      </c>
      <c r="D187" s="189" t="s">
        <v>684</v>
      </c>
      <c r="E187" s="190" t="s">
        <v>3646</v>
      </c>
      <c r="F187" s="191" t="s">
        <v>3810</v>
      </c>
      <c r="G187" s="192" t="s">
        <v>816</v>
      </c>
      <c r="H187" s="193">
        <v>25</v>
      </c>
      <c r="I187" s="194"/>
      <c r="J187" s="195">
        <f>ROUND(I187*H187,2)</f>
        <v>0</v>
      </c>
      <c r="K187" s="191" t="s">
        <v>17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121</v>
      </c>
      <c r="AT187" s="101" t="s">
        <v>684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843</v>
      </c>
    </row>
    <row r="188" spans="2:65" s="18" customFormat="1">
      <c r="B188" s="19"/>
      <c r="D188" s="103" t="s">
        <v>89</v>
      </c>
      <c r="F188" s="104" t="s">
        <v>3810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189" t="s">
        <v>648</v>
      </c>
      <c r="D189" s="189" t="s">
        <v>684</v>
      </c>
      <c r="E189" s="190" t="s">
        <v>3811</v>
      </c>
      <c r="F189" s="191" t="s">
        <v>3812</v>
      </c>
      <c r="G189" s="192" t="s">
        <v>816</v>
      </c>
      <c r="H189" s="193">
        <v>150</v>
      </c>
      <c r="I189" s="194"/>
      <c r="J189" s="195">
        <f>ROUND(I189*H189,2)</f>
        <v>0</v>
      </c>
      <c r="K189" s="191" t="s">
        <v>17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121</v>
      </c>
      <c r="AT189" s="101" t="s">
        <v>684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853</v>
      </c>
    </row>
    <row r="190" spans="2:65" s="18" customFormat="1">
      <c r="B190" s="19"/>
      <c r="D190" s="103" t="s">
        <v>89</v>
      </c>
      <c r="F190" s="104" t="s">
        <v>3812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16.5" customHeight="1">
      <c r="B191" s="19"/>
      <c r="C191" s="189" t="s">
        <v>653</v>
      </c>
      <c r="D191" s="189" t="s">
        <v>684</v>
      </c>
      <c r="E191" s="190" t="s">
        <v>3648</v>
      </c>
      <c r="F191" s="191" t="s">
        <v>3813</v>
      </c>
      <c r="G191" s="192" t="s">
        <v>816</v>
      </c>
      <c r="H191" s="193">
        <v>280</v>
      </c>
      <c r="I191" s="194"/>
      <c r="J191" s="195">
        <f>ROUND(I191*H191,2)</f>
        <v>0</v>
      </c>
      <c r="K191" s="191" t="s">
        <v>17</v>
      </c>
      <c r="L191" s="196"/>
      <c r="M191" s="197" t="s">
        <v>17</v>
      </c>
      <c r="N191" s="1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121</v>
      </c>
      <c r="AT191" s="101" t="s">
        <v>684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862</v>
      </c>
    </row>
    <row r="192" spans="2:65" s="18" customFormat="1">
      <c r="B192" s="19"/>
      <c r="D192" s="103" t="s">
        <v>89</v>
      </c>
      <c r="F192" s="104" t="s">
        <v>3813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189" t="s">
        <v>659</v>
      </c>
      <c r="D193" s="189" t="s">
        <v>684</v>
      </c>
      <c r="E193" s="190" t="s">
        <v>3814</v>
      </c>
      <c r="F193" s="191" t="s">
        <v>3815</v>
      </c>
      <c r="G193" s="192" t="s">
        <v>816</v>
      </c>
      <c r="H193" s="193">
        <v>35</v>
      </c>
      <c r="I193" s="194"/>
      <c r="J193" s="195">
        <f>ROUND(I193*H193,2)</f>
        <v>0</v>
      </c>
      <c r="K193" s="191" t="s">
        <v>17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121</v>
      </c>
      <c r="AT193" s="101" t="s">
        <v>684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873</v>
      </c>
    </row>
    <row r="194" spans="2:65" s="18" customFormat="1">
      <c r="B194" s="19"/>
      <c r="D194" s="103" t="s">
        <v>89</v>
      </c>
      <c r="F194" s="104" t="s">
        <v>3815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189" t="s">
        <v>665</v>
      </c>
      <c r="D195" s="189" t="s">
        <v>684</v>
      </c>
      <c r="E195" s="190" t="s">
        <v>3652</v>
      </c>
      <c r="F195" s="191" t="s">
        <v>3816</v>
      </c>
      <c r="G195" s="192" t="s">
        <v>808</v>
      </c>
      <c r="H195" s="193">
        <v>2100</v>
      </c>
      <c r="I195" s="194"/>
      <c r="J195" s="195">
        <f>ROUND(I195*H195,2)</f>
        <v>0</v>
      </c>
      <c r="K195" s="191" t="s">
        <v>17</v>
      </c>
      <c r="L195" s="196"/>
      <c r="M195" s="197" t="s">
        <v>17</v>
      </c>
      <c r="N195" s="1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121</v>
      </c>
      <c r="AT195" s="101" t="s">
        <v>684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933</v>
      </c>
    </row>
    <row r="196" spans="2:65" s="18" customFormat="1">
      <c r="B196" s="19"/>
      <c r="D196" s="103" t="s">
        <v>89</v>
      </c>
      <c r="F196" s="104" t="s">
        <v>3816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24.2" customHeight="1">
      <c r="B197" s="19"/>
      <c r="C197" s="90" t="s">
        <v>671</v>
      </c>
      <c r="D197" s="90" t="s">
        <v>83</v>
      </c>
      <c r="E197" s="91" t="s">
        <v>3817</v>
      </c>
      <c r="F197" s="92" t="s">
        <v>3818</v>
      </c>
      <c r="G197" s="93" t="s">
        <v>816</v>
      </c>
      <c r="H197" s="94">
        <v>390</v>
      </c>
      <c r="I197" s="95"/>
      <c r="J197" s="96">
        <f>ROUND(I197*H197,2)</f>
        <v>0</v>
      </c>
      <c r="K197" s="92" t="s">
        <v>17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943</v>
      </c>
    </row>
    <row r="198" spans="2:65" s="18" customFormat="1" ht="19.5">
      <c r="B198" s="19"/>
      <c r="D198" s="103" t="s">
        <v>89</v>
      </c>
      <c r="F198" s="104" t="s">
        <v>3818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33" customHeight="1">
      <c r="B199" s="19"/>
      <c r="C199" s="90" t="s">
        <v>683</v>
      </c>
      <c r="D199" s="90" t="s">
        <v>83</v>
      </c>
      <c r="E199" s="91" t="s">
        <v>3715</v>
      </c>
      <c r="F199" s="92" t="s">
        <v>3716</v>
      </c>
      <c r="G199" s="93" t="s">
        <v>816</v>
      </c>
      <c r="H199" s="94">
        <v>130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955</v>
      </c>
    </row>
    <row r="200" spans="2:65" s="18" customFormat="1" ht="19.5">
      <c r="B200" s="19"/>
      <c r="D200" s="103" t="s">
        <v>89</v>
      </c>
      <c r="F200" s="104" t="s">
        <v>3716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24.2" customHeight="1">
      <c r="B201" s="19"/>
      <c r="C201" s="90" t="s">
        <v>689</v>
      </c>
      <c r="D201" s="90" t="s">
        <v>83</v>
      </c>
      <c r="E201" s="91" t="s">
        <v>3708</v>
      </c>
      <c r="F201" s="92" t="s">
        <v>3819</v>
      </c>
      <c r="G201" s="93" t="s">
        <v>816</v>
      </c>
      <c r="H201" s="94">
        <v>570</v>
      </c>
      <c r="I201" s="95"/>
      <c r="J201" s="96">
        <f>ROUND(I201*H201,2)</f>
        <v>0</v>
      </c>
      <c r="K201" s="92" t="s">
        <v>17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103</v>
      </c>
      <c r="AT201" s="101" t="s">
        <v>83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968</v>
      </c>
    </row>
    <row r="202" spans="2:65" s="18" customFormat="1" ht="19.5">
      <c r="B202" s="19"/>
      <c r="D202" s="103" t="s">
        <v>89</v>
      </c>
      <c r="F202" s="104" t="s">
        <v>3819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21.75" customHeight="1">
      <c r="B203" s="19"/>
      <c r="C203" s="189" t="s">
        <v>696</v>
      </c>
      <c r="D203" s="189" t="s">
        <v>684</v>
      </c>
      <c r="E203" s="190" t="s">
        <v>3710</v>
      </c>
      <c r="F203" s="191" t="s">
        <v>3711</v>
      </c>
      <c r="G203" s="192" t="s">
        <v>816</v>
      </c>
      <c r="H203" s="193">
        <v>570</v>
      </c>
      <c r="I203" s="194"/>
      <c r="J203" s="195">
        <f>ROUND(I203*H203,2)</f>
        <v>0</v>
      </c>
      <c r="K203" s="191" t="s">
        <v>17</v>
      </c>
      <c r="L203" s="196"/>
      <c r="M203" s="197" t="s">
        <v>17</v>
      </c>
      <c r="N203" s="1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121</v>
      </c>
      <c r="AT203" s="101" t="s">
        <v>684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988</v>
      </c>
    </row>
    <row r="204" spans="2:65" s="18" customFormat="1">
      <c r="B204" s="19"/>
      <c r="D204" s="103" t="s">
        <v>89</v>
      </c>
      <c r="F204" s="104" t="s">
        <v>3711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19.5">
      <c r="B205" s="19"/>
      <c r="D205" s="103" t="s">
        <v>90</v>
      </c>
      <c r="F205" s="108" t="s">
        <v>3712</v>
      </c>
      <c r="I205" s="105"/>
      <c r="L205" s="19"/>
      <c r="M205" s="106"/>
      <c r="T205" s="107"/>
      <c r="AT205" s="11" t="s">
        <v>90</v>
      </c>
      <c r="AU205" s="11" t="s">
        <v>82</v>
      </c>
    </row>
    <row r="206" spans="2:65" s="18" customFormat="1" ht="37.9" customHeight="1">
      <c r="B206" s="19"/>
      <c r="C206" s="90" t="s">
        <v>702</v>
      </c>
      <c r="D206" s="90" t="s">
        <v>83</v>
      </c>
      <c r="E206" s="91" t="s">
        <v>3694</v>
      </c>
      <c r="F206" s="92" t="s">
        <v>3820</v>
      </c>
      <c r="G206" s="93" t="s">
        <v>808</v>
      </c>
      <c r="H206" s="94">
        <v>745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103</v>
      </c>
      <c r="AT206" s="101" t="s">
        <v>83</v>
      </c>
      <c r="AU206" s="101" t="s">
        <v>82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103</v>
      </c>
      <c r="BM206" s="101" t="s">
        <v>1003</v>
      </c>
    </row>
    <row r="207" spans="2:65" s="18" customFormat="1" ht="19.5">
      <c r="B207" s="19"/>
      <c r="D207" s="103" t="s">
        <v>89</v>
      </c>
      <c r="F207" s="104" t="s">
        <v>3820</v>
      </c>
      <c r="I207" s="105"/>
      <c r="L207" s="19"/>
      <c r="M207" s="106"/>
      <c r="T207" s="107"/>
      <c r="AT207" s="11" t="s">
        <v>89</v>
      </c>
      <c r="AU207" s="11" t="s">
        <v>82</v>
      </c>
    </row>
    <row r="208" spans="2:65" s="18" customFormat="1" ht="16.5" customHeight="1">
      <c r="B208" s="19"/>
      <c r="C208" s="189" t="s">
        <v>706</v>
      </c>
      <c r="D208" s="189" t="s">
        <v>684</v>
      </c>
      <c r="E208" s="190" t="s">
        <v>3696</v>
      </c>
      <c r="F208" s="191" t="s">
        <v>3821</v>
      </c>
      <c r="G208" s="192" t="s">
        <v>808</v>
      </c>
      <c r="H208" s="193">
        <v>745</v>
      </c>
      <c r="I208" s="194"/>
      <c r="J208" s="195">
        <f>ROUND(I208*H208,2)</f>
        <v>0</v>
      </c>
      <c r="K208" s="191" t="s">
        <v>17</v>
      </c>
      <c r="L208" s="196"/>
      <c r="M208" s="197" t="s">
        <v>17</v>
      </c>
      <c r="N208" s="1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121</v>
      </c>
      <c r="AT208" s="101" t="s">
        <v>684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1012</v>
      </c>
    </row>
    <row r="209" spans="2:65" s="18" customFormat="1">
      <c r="B209" s="19"/>
      <c r="D209" s="103" t="s">
        <v>89</v>
      </c>
      <c r="F209" s="104" t="s">
        <v>3821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90" t="s">
        <v>714</v>
      </c>
      <c r="D210" s="90" t="s">
        <v>83</v>
      </c>
      <c r="E210" s="91" t="s">
        <v>3717</v>
      </c>
      <c r="F210" s="92" t="s">
        <v>3718</v>
      </c>
      <c r="G210" s="93" t="s">
        <v>808</v>
      </c>
      <c r="H210" s="94">
        <v>208</v>
      </c>
      <c r="I210" s="95"/>
      <c r="J210" s="96">
        <f>ROUND(I210*H210,2)</f>
        <v>0</v>
      </c>
      <c r="K210" s="92" t="s">
        <v>17</v>
      </c>
      <c r="L210" s="19"/>
      <c r="M210" s="97" t="s">
        <v>17</v>
      </c>
      <c r="N210" s="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103</v>
      </c>
      <c r="AT210" s="101" t="s">
        <v>83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1021</v>
      </c>
    </row>
    <row r="211" spans="2:65" s="18" customFormat="1">
      <c r="B211" s="19"/>
      <c r="D211" s="103" t="s">
        <v>89</v>
      </c>
      <c r="F211" s="104" t="s">
        <v>3718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16.5" customHeight="1">
      <c r="B212" s="19"/>
      <c r="C212" s="90" t="s">
        <v>723</v>
      </c>
      <c r="D212" s="90" t="s">
        <v>83</v>
      </c>
      <c r="E212" s="91" t="s">
        <v>3719</v>
      </c>
      <c r="F212" s="92" t="s">
        <v>3720</v>
      </c>
      <c r="G212" s="93" t="s">
        <v>808</v>
      </c>
      <c r="H212" s="94">
        <v>10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2933</v>
      </c>
    </row>
    <row r="213" spans="2:65" s="18" customFormat="1">
      <c r="B213" s="19"/>
      <c r="D213" s="103" t="s">
        <v>89</v>
      </c>
      <c r="F213" s="104" t="s">
        <v>3720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24.2" customHeight="1">
      <c r="B214" s="19"/>
      <c r="C214" s="189" t="s">
        <v>732</v>
      </c>
      <c r="D214" s="189" t="s">
        <v>684</v>
      </c>
      <c r="E214" s="190" t="s">
        <v>3726</v>
      </c>
      <c r="F214" s="191" t="s">
        <v>3822</v>
      </c>
      <c r="G214" s="192" t="s">
        <v>2619</v>
      </c>
      <c r="H214" s="193">
        <v>1</v>
      </c>
      <c r="I214" s="194"/>
      <c r="J214" s="195">
        <f>ROUND(I214*H214,2)</f>
        <v>0</v>
      </c>
      <c r="K214" s="191" t="s">
        <v>17</v>
      </c>
      <c r="L214" s="196"/>
      <c r="M214" s="197" t="s">
        <v>17</v>
      </c>
      <c r="N214" s="1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121</v>
      </c>
      <c r="AT214" s="101" t="s">
        <v>684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1042</v>
      </c>
    </row>
    <row r="215" spans="2:65" s="18" customFormat="1" ht="19.5">
      <c r="B215" s="19"/>
      <c r="D215" s="103" t="s">
        <v>89</v>
      </c>
      <c r="F215" s="104" t="s">
        <v>3822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77" customFormat="1" ht="25.9" customHeight="1">
      <c r="B216" s="78"/>
      <c r="D216" s="79" t="s">
        <v>74</v>
      </c>
      <c r="E216" s="80" t="s">
        <v>3668</v>
      </c>
      <c r="F216" s="80" t="s">
        <v>3729</v>
      </c>
      <c r="I216" s="81"/>
      <c r="J216" s="82">
        <f>BK216</f>
        <v>0</v>
      </c>
      <c r="L216" s="78"/>
      <c r="M216" s="83"/>
      <c r="P216" s="84">
        <f>SUM(P217:P248)</f>
        <v>0</v>
      </c>
      <c r="R216" s="84">
        <f>SUM(R217:R248)</f>
        <v>0</v>
      </c>
      <c r="T216" s="85">
        <f>SUM(T217:T248)</f>
        <v>0</v>
      </c>
      <c r="AR216" s="79" t="s">
        <v>82</v>
      </c>
      <c r="AT216" s="86" t="s">
        <v>74</v>
      </c>
      <c r="AU216" s="86" t="s">
        <v>78</v>
      </c>
      <c r="AY216" s="79" t="s">
        <v>79</v>
      </c>
      <c r="BK216" s="87">
        <f>SUM(BK217:BK248)</f>
        <v>0</v>
      </c>
    </row>
    <row r="217" spans="2:65" s="18" customFormat="1" ht="16.5" customHeight="1">
      <c r="B217" s="19"/>
      <c r="C217" s="90" t="s">
        <v>834</v>
      </c>
      <c r="D217" s="90" t="s">
        <v>83</v>
      </c>
      <c r="E217" s="91" t="s">
        <v>834</v>
      </c>
      <c r="F217" s="92" t="s">
        <v>2607</v>
      </c>
      <c r="G217" s="93" t="s">
        <v>2619</v>
      </c>
      <c r="H217" s="94">
        <v>1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103</v>
      </c>
      <c r="AT217" s="101" t="s">
        <v>83</v>
      </c>
      <c r="AU217" s="101" t="s">
        <v>82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103</v>
      </c>
      <c r="BM217" s="101" t="s">
        <v>3823</v>
      </c>
    </row>
    <row r="218" spans="2:65" s="18" customFormat="1">
      <c r="B218" s="19"/>
      <c r="D218" s="103" t="s">
        <v>89</v>
      </c>
      <c r="F218" s="104" t="s">
        <v>2607</v>
      </c>
      <c r="I218" s="105"/>
      <c r="L218" s="19"/>
      <c r="M218" s="106"/>
      <c r="T218" s="107"/>
      <c r="AT218" s="11" t="s">
        <v>89</v>
      </c>
      <c r="AU218" s="11" t="s">
        <v>82</v>
      </c>
    </row>
    <row r="219" spans="2:65" s="18" customFormat="1" ht="24.2" customHeight="1">
      <c r="B219" s="19"/>
      <c r="C219" s="90" t="s">
        <v>741</v>
      </c>
      <c r="D219" s="90" t="s">
        <v>83</v>
      </c>
      <c r="E219" s="91" t="s">
        <v>3734</v>
      </c>
      <c r="F219" s="92" t="s">
        <v>3735</v>
      </c>
      <c r="G219" s="93" t="s">
        <v>3732</v>
      </c>
      <c r="H219" s="94">
        <v>96</v>
      </c>
      <c r="I219" s="95"/>
      <c r="J219" s="96">
        <f>ROUND(I219*H219,2)</f>
        <v>0</v>
      </c>
      <c r="K219" s="92" t="s">
        <v>17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103</v>
      </c>
      <c r="AT219" s="101" t="s">
        <v>83</v>
      </c>
      <c r="AU219" s="101" t="s">
        <v>82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103</v>
      </c>
      <c r="BM219" s="101" t="s">
        <v>1059</v>
      </c>
    </row>
    <row r="220" spans="2:65" s="18" customFormat="1">
      <c r="B220" s="19"/>
      <c r="D220" s="103" t="s">
        <v>89</v>
      </c>
      <c r="F220" s="104" t="s">
        <v>3735</v>
      </c>
      <c r="I220" s="105"/>
      <c r="L220" s="19"/>
      <c r="M220" s="106"/>
      <c r="T220" s="107"/>
      <c r="AT220" s="11" t="s">
        <v>89</v>
      </c>
      <c r="AU220" s="11" t="s">
        <v>82</v>
      </c>
    </row>
    <row r="221" spans="2:65" s="18" customFormat="1" ht="29.25">
      <c r="B221" s="19"/>
      <c r="D221" s="103" t="s">
        <v>90</v>
      </c>
      <c r="F221" s="108" t="s">
        <v>3736</v>
      </c>
      <c r="I221" s="105"/>
      <c r="L221" s="19"/>
      <c r="M221" s="106"/>
      <c r="T221" s="107"/>
      <c r="AT221" s="11" t="s">
        <v>90</v>
      </c>
      <c r="AU221" s="11" t="s">
        <v>82</v>
      </c>
    </row>
    <row r="222" spans="2:65" s="18" customFormat="1" ht="16.5" customHeight="1">
      <c r="B222" s="19"/>
      <c r="C222" s="90" t="s">
        <v>751</v>
      </c>
      <c r="D222" s="90" t="s">
        <v>83</v>
      </c>
      <c r="E222" s="91" t="s">
        <v>3824</v>
      </c>
      <c r="F222" s="92" t="s">
        <v>3825</v>
      </c>
      <c r="G222" s="93" t="s">
        <v>1067</v>
      </c>
      <c r="H222" s="94">
        <v>1</v>
      </c>
      <c r="I222" s="95"/>
      <c r="J222" s="96">
        <f>ROUND(I222*H222,2)</f>
        <v>0</v>
      </c>
      <c r="K222" s="92" t="s">
        <v>17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103</v>
      </c>
      <c r="AT222" s="101" t="s">
        <v>83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1070</v>
      </c>
    </row>
    <row r="223" spans="2:65" s="18" customFormat="1">
      <c r="B223" s="19"/>
      <c r="D223" s="103" t="s">
        <v>89</v>
      </c>
      <c r="F223" s="104" t="s">
        <v>3825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24.2" customHeight="1">
      <c r="B224" s="19"/>
      <c r="C224" s="90" t="s">
        <v>756</v>
      </c>
      <c r="D224" s="90" t="s">
        <v>83</v>
      </c>
      <c r="E224" s="91" t="s">
        <v>3826</v>
      </c>
      <c r="F224" s="92" t="s">
        <v>3827</v>
      </c>
      <c r="G224" s="93" t="s">
        <v>1067</v>
      </c>
      <c r="H224" s="94">
        <v>212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1080</v>
      </c>
    </row>
    <row r="225" spans="2:65" s="18" customFormat="1">
      <c r="B225" s="19"/>
      <c r="D225" s="103" t="s">
        <v>89</v>
      </c>
      <c r="F225" s="104" t="s">
        <v>3827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24.2" customHeight="1">
      <c r="B226" s="19"/>
      <c r="C226" s="90" t="s">
        <v>761</v>
      </c>
      <c r="D226" s="90" t="s">
        <v>83</v>
      </c>
      <c r="E226" s="91" t="s">
        <v>3737</v>
      </c>
      <c r="F226" s="92" t="s">
        <v>3742</v>
      </c>
      <c r="G226" s="93" t="s">
        <v>2619</v>
      </c>
      <c r="H226" s="94">
        <v>1</v>
      </c>
      <c r="I226" s="95"/>
      <c r="J226" s="96">
        <f>ROUND(I226*H226,2)</f>
        <v>0</v>
      </c>
      <c r="K226" s="92" t="s">
        <v>17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103</v>
      </c>
      <c r="AT226" s="101" t="s">
        <v>83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1090</v>
      </c>
    </row>
    <row r="227" spans="2:65" s="18" customFormat="1" ht="19.5">
      <c r="B227" s="19"/>
      <c r="D227" s="103" t="s">
        <v>89</v>
      </c>
      <c r="F227" s="104" t="s">
        <v>3742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766</v>
      </c>
      <c r="D228" s="90" t="s">
        <v>83</v>
      </c>
      <c r="E228" s="91" t="s">
        <v>3739</v>
      </c>
      <c r="F228" s="92" t="s">
        <v>3746</v>
      </c>
      <c r="G228" s="93" t="s">
        <v>3732</v>
      </c>
      <c r="H228" s="94">
        <v>36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1107</v>
      </c>
    </row>
    <row r="229" spans="2:65" s="18" customFormat="1">
      <c r="B229" s="19"/>
      <c r="D229" s="103" t="s">
        <v>89</v>
      </c>
      <c r="F229" s="104" t="s">
        <v>3746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6.5" customHeight="1">
      <c r="B230" s="19"/>
      <c r="C230" s="90" t="s">
        <v>771</v>
      </c>
      <c r="D230" s="90" t="s">
        <v>83</v>
      </c>
      <c r="E230" s="91" t="s">
        <v>3741</v>
      </c>
      <c r="F230" s="92" t="s">
        <v>3744</v>
      </c>
      <c r="G230" s="93" t="s">
        <v>3732</v>
      </c>
      <c r="H230" s="94">
        <v>62</v>
      </c>
      <c r="I230" s="95"/>
      <c r="J230" s="96">
        <f>ROUND(I230*H230,2)</f>
        <v>0</v>
      </c>
      <c r="K230" s="92" t="s">
        <v>17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1140</v>
      </c>
    </row>
    <row r="231" spans="2:65" s="18" customFormat="1">
      <c r="B231" s="19"/>
      <c r="D231" s="103" t="s">
        <v>89</v>
      </c>
      <c r="F231" s="104" t="s">
        <v>3744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21.75" customHeight="1">
      <c r="B232" s="19"/>
      <c r="C232" s="90" t="s">
        <v>781</v>
      </c>
      <c r="D232" s="90" t="s">
        <v>83</v>
      </c>
      <c r="E232" s="91" t="s">
        <v>3743</v>
      </c>
      <c r="F232" s="92" t="s">
        <v>3748</v>
      </c>
      <c r="G232" s="93" t="s">
        <v>2619</v>
      </c>
      <c r="H232" s="94">
        <v>1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1147</v>
      </c>
    </row>
    <row r="233" spans="2:65" s="18" customFormat="1">
      <c r="B233" s="19"/>
      <c r="D233" s="103" t="s">
        <v>89</v>
      </c>
      <c r="F233" s="104" t="s">
        <v>3748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6.5" customHeight="1">
      <c r="B234" s="19"/>
      <c r="C234" s="90" t="s">
        <v>788</v>
      </c>
      <c r="D234" s="90" t="s">
        <v>83</v>
      </c>
      <c r="E234" s="91" t="s">
        <v>3828</v>
      </c>
      <c r="F234" s="92" t="s">
        <v>3829</v>
      </c>
      <c r="G234" s="93" t="s">
        <v>1067</v>
      </c>
      <c r="H234" s="94">
        <v>1</v>
      </c>
      <c r="I234" s="95"/>
      <c r="J234" s="96">
        <f>ROUND(I234*H234,2)</f>
        <v>0</v>
      </c>
      <c r="K234" s="92" t="s">
        <v>17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103</v>
      </c>
      <c r="AT234" s="101" t="s">
        <v>83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1158</v>
      </c>
    </row>
    <row r="235" spans="2:65" s="18" customFormat="1">
      <c r="B235" s="19"/>
      <c r="D235" s="103" t="s">
        <v>89</v>
      </c>
      <c r="F235" s="104" t="s">
        <v>3829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16.5" customHeight="1">
      <c r="B236" s="19"/>
      <c r="C236" s="90" t="s">
        <v>795</v>
      </c>
      <c r="D236" s="90" t="s">
        <v>83</v>
      </c>
      <c r="E236" s="91" t="s">
        <v>3830</v>
      </c>
      <c r="F236" s="92" t="s">
        <v>3831</v>
      </c>
      <c r="G236" s="93" t="s">
        <v>1067</v>
      </c>
      <c r="H236" s="94">
        <v>212</v>
      </c>
      <c r="I236" s="95"/>
      <c r="J236" s="96">
        <f>ROUND(I236*H236,2)</f>
        <v>0</v>
      </c>
      <c r="K236" s="92" t="s">
        <v>17</v>
      </c>
      <c r="L236" s="19"/>
      <c r="M236" s="97" t="s">
        <v>17</v>
      </c>
      <c r="N236" s="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103</v>
      </c>
      <c r="AT236" s="101" t="s">
        <v>83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1173</v>
      </c>
    </row>
    <row r="237" spans="2:65" s="18" customFormat="1">
      <c r="B237" s="19"/>
      <c r="D237" s="103" t="s">
        <v>89</v>
      </c>
      <c r="F237" s="104" t="s">
        <v>3831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189" t="s">
        <v>800</v>
      </c>
      <c r="D238" s="189" t="s">
        <v>684</v>
      </c>
      <c r="E238" s="190" t="s">
        <v>3745</v>
      </c>
      <c r="F238" s="191" t="s">
        <v>3832</v>
      </c>
      <c r="G238" s="192" t="s">
        <v>808</v>
      </c>
      <c r="H238" s="193">
        <v>1</v>
      </c>
      <c r="I238" s="194"/>
      <c r="J238" s="195">
        <f>ROUND(I238*H238,2)</f>
        <v>0</v>
      </c>
      <c r="K238" s="191" t="s">
        <v>17</v>
      </c>
      <c r="L238" s="196"/>
      <c r="M238" s="197" t="s">
        <v>17</v>
      </c>
      <c r="N238" s="1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121</v>
      </c>
      <c r="AT238" s="101" t="s">
        <v>684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1183</v>
      </c>
    </row>
    <row r="239" spans="2:65" s="18" customFormat="1">
      <c r="B239" s="19"/>
      <c r="D239" s="103" t="s">
        <v>89</v>
      </c>
      <c r="F239" s="104" t="s">
        <v>3832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24.2" customHeight="1">
      <c r="B240" s="19"/>
      <c r="C240" s="90" t="s">
        <v>805</v>
      </c>
      <c r="D240" s="90" t="s">
        <v>83</v>
      </c>
      <c r="E240" s="91" t="s">
        <v>3747</v>
      </c>
      <c r="F240" s="92" t="s">
        <v>3752</v>
      </c>
      <c r="G240" s="93" t="s">
        <v>2619</v>
      </c>
      <c r="H240" s="94">
        <v>1</v>
      </c>
      <c r="I240" s="95"/>
      <c r="J240" s="96">
        <f>ROUND(I240*H240,2)</f>
        <v>0</v>
      </c>
      <c r="K240" s="92" t="s">
        <v>17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1193</v>
      </c>
    </row>
    <row r="241" spans="2:65" s="18" customFormat="1">
      <c r="B241" s="19"/>
      <c r="D241" s="103" t="s">
        <v>89</v>
      </c>
      <c r="F241" s="104" t="s">
        <v>3752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16.5" customHeight="1">
      <c r="B242" s="19"/>
      <c r="C242" s="90" t="s">
        <v>813</v>
      </c>
      <c r="D242" s="201" t="s">
        <v>83</v>
      </c>
      <c r="E242" s="91" t="s">
        <v>3749</v>
      </c>
      <c r="F242" s="92" t="s">
        <v>3754</v>
      </c>
      <c r="G242" s="93" t="s">
        <v>2619</v>
      </c>
      <c r="H242" s="94">
        <v>1</v>
      </c>
      <c r="I242" s="95"/>
      <c r="J242" s="96">
        <f>ROUND(I242*H242,2)</f>
        <v>0</v>
      </c>
      <c r="K242" s="92" t="s">
        <v>17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1203</v>
      </c>
    </row>
    <row r="243" spans="2:65" s="18" customFormat="1" ht="29.25">
      <c r="B243" s="19"/>
      <c r="D243" s="103" t="s">
        <v>89</v>
      </c>
      <c r="F243" s="104" t="s">
        <v>3833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18" customFormat="1" ht="19.5">
      <c r="B244" s="19"/>
      <c r="D244" s="103" t="s">
        <v>90</v>
      </c>
      <c r="F244" s="108" t="s">
        <v>3756</v>
      </c>
      <c r="I244" s="105"/>
      <c r="L244" s="19"/>
      <c r="M244" s="106"/>
      <c r="T244" s="107"/>
      <c r="AT244" s="11" t="s">
        <v>90</v>
      </c>
      <c r="AU244" s="11" t="s">
        <v>82</v>
      </c>
    </row>
    <row r="245" spans="2:65" s="18" customFormat="1" ht="16.5" customHeight="1">
      <c r="B245" s="19"/>
      <c r="C245" s="90" t="s">
        <v>819</v>
      </c>
      <c r="D245" s="90" t="s">
        <v>83</v>
      </c>
      <c r="E245" s="91" t="s">
        <v>3751</v>
      </c>
      <c r="F245" s="92" t="s">
        <v>3758</v>
      </c>
      <c r="G245" s="93" t="s">
        <v>3732</v>
      </c>
      <c r="H245" s="94">
        <v>35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1217</v>
      </c>
    </row>
    <row r="246" spans="2:65" s="18" customFormat="1">
      <c r="B246" s="19"/>
      <c r="D246" s="103" t="s">
        <v>89</v>
      </c>
      <c r="F246" s="104" t="s">
        <v>3758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16.5" customHeight="1">
      <c r="B247" s="19"/>
      <c r="C247" s="90" t="s">
        <v>826</v>
      </c>
      <c r="D247" s="90" t="s">
        <v>83</v>
      </c>
      <c r="E247" s="91" t="s">
        <v>3753</v>
      </c>
      <c r="F247" s="92" t="s">
        <v>2630</v>
      </c>
      <c r="G247" s="93" t="s">
        <v>2619</v>
      </c>
      <c r="H247" s="94">
        <v>1</v>
      </c>
      <c r="I247" s="95"/>
      <c r="J247" s="96">
        <f>ROUND(I247*H247,2)</f>
        <v>0</v>
      </c>
      <c r="K247" s="92" t="s">
        <v>17</v>
      </c>
      <c r="L247" s="19"/>
      <c r="M247" s="97" t="s">
        <v>17</v>
      </c>
      <c r="N247" s="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103</v>
      </c>
      <c r="AT247" s="101" t="s">
        <v>83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1230</v>
      </c>
    </row>
    <row r="248" spans="2:65" s="18" customFormat="1">
      <c r="B248" s="19"/>
      <c r="D248" s="103" t="s">
        <v>89</v>
      </c>
      <c r="F248" s="104" t="s">
        <v>2630</v>
      </c>
      <c r="I248" s="105"/>
      <c r="L248" s="19"/>
      <c r="M248" s="110"/>
      <c r="N248" s="111"/>
      <c r="O248" s="111"/>
      <c r="P248" s="111"/>
      <c r="Q248" s="111"/>
      <c r="R248" s="111"/>
      <c r="S248" s="111"/>
      <c r="T248" s="112"/>
      <c r="AT248" s="11" t="s">
        <v>89</v>
      </c>
      <c r="AU248" s="11" t="s">
        <v>82</v>
      </c>
    </row>
    <row r="249" spans="2:65" s="18" customFormat="1" ht="6.95" customHeight="1">
      <c r="B249" s="46"/>
      <c r="C249" s="47"/>
      <c r="D249" s="47"/>
      <c r="E249" s="47"/>
      <c r="F249" s="47"/>
      <c r="G249" s="47"/>
      <c r="H249" s="47"/>
      <c r="I249" s="47"/>
      <c r="J249" s="47"/>
      <c r="K249" s="47"/>
      <c r="L249" s="19"/>
    </row>
  </sheetData>
  <sheetProtection algorithmName="SHA-512" hashValue="wLCiiYBg3rJowKpdf5RNNK+RQO6cEh4eaDj9c+Pplg+oZ9Mb9kY/ny48pq3wHhy0fWHIOnrTmY4IAsTQZW9Hkg==" saltValue="vxfP9ItWm6kZ4b7XDaBJTqfQDHb83DHOfRp/fvG6QnxUQsEpCpvaRHza2Hro108xggfBm+S2qudSwC0Zjbtn2g==" spinCount="100000" sheet="1" objects="1" scenarios="1" formatColumns="0" formatRows="0" autoFilter="0"/>
  <autoFilter ref="C122:K248" xr:uid="{00000000-0009-0000-0000-000006000000}"/>
  <mergeCells count="12">
    <mergeCell ref="E85:H85"/>
    <mergeCell ref="E87:H87"/>
    <mergeCell ref="E89:H89"/>
    <mergeCell ref="E111:H111"/>
    <mergeCell ref="E113:H113"/>
    <mergeCell ref="E115:H115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B2CB-8FD2-4104-9F12-0A60418489EE}">
  <sheetPr>
    <pageSetUpPr fitToPage="1"/>
  </sheetPr>
  <dimension ref="B2:BM19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244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3834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ROUND((SUM(BE123:BE196)),  2)</f>
        <v>0</v>
      </c>
      <c r="I35" s="32">
        <v>0.21</v>
      </c>
      <c r="J35" s="31">
        <f>ROUND(((SUM(BE123:BE196))*I35),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ROUND((SUM(BF123:BF196)),  2)</f>
        <v>0</v>
      </c>
      <c r="I36" s="32">
        <v>0.12</v>
      </c>
      <c r="J36" s="31">
        <f>ROUND(((SUM(BF123:BF196))*I36),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ROUND((SUM(BG123:BG196)),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ROUND((SUM(BH123:BH196)),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ROUND((SUM(BI123:BI196)),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D.1.4.F.3 - NZS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3835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3762</v>
      </c>
      <c r="E100" s="56"/>
      <c r="F100" s="56"/>
      <c r="G100" s="56"/>
      <c r="H100" s="56"/>
      <c r="I100" s="56"/>
      <c r="J100" s="57">
        <f>J149</f>
        <v>0</v>
      </c>
      <c r="L100" s="54"/>
    </row>
    <row r="101" spans="2:47" s="53" customFormat="1" ht="24.95" customHeight="1">
      <c r="B101" s="54"/>
      <c r="D101" s="55" t="s">
        <v>3763</v>
      </c>
      <c r="E101" s="56"/>
      <c r="F101" s="56"/>
      <c r="G101" s="56"/>
      <c r="H101" s="56"/>
      <c r="I101" s="56"/>
      <c r="J101" s="57">
        <f>J169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3" t="str">
        <f>E7</f>
        <v>Přestavba objektu č. 5 na kolej - INV (Revize č.03)</v>
      </c>
      <c r="F111" s="274"/>
      <c r="G111" s="274"/>
      <c r="H111" s="274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3" t="s">
        <v>3597</v>
      </c>
      <c r="F113" s="272"/>
      <c r="G113" s="272"/>
      <c r="H113" s="272"/>
      <c r="L113" s="19"/>
    </row>
    <row r="114" spans="2:65" s="18" customFormat="1" ht="12" customHeight="1">
      <c r="B114" s="19"/>
      <c r="C114" s="17" t="s">
        <v>3598</v>
      </c>
      <c r="L114" s="19"/>
    </row>
    <row r="115" spans="2:65" s="18" customFormat="1" ht="16.5" customHeight="1">
      <c r="B115" s="19"/>
      <c r="E115" s="258" t="str">
        <f>E11</f>
        <v>D.1.4.F.3 - NZS</v>
      </c>
      <c r="F115" s="272"/>
      <c r="G115" s="272"/>
      <c r="H115" s="272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P124+P149+P169</f>
        <v>0</v>
      </c>
      <c r="Q123" s="26"/>
      <c r="R123" s="74">
        <f>R124+R149+R169</f>
        <v>0</v>
      </c>
      <c r="S123" s="26"/>
      <c r="T123" s="75">
        <f>T124+T149+T169</f>
        <v>0</v>
      </c>
      <c r="AT123" s="11" t="s">
        <v>74</v>
      </c>
      <c r="AU123" s="11" t="s">
        <v>53</v>
      </c>
      <c r="BK123" s="76">
        <f>BK124+BK149+BK169</f>
        <v>0</v>
      </c>
    </row>
    <row r="124" spans="2:65" s="77" customFormat="1" ht="25.9" customHeight="1">
      <c r="B124" s="78"/>
      <c r="D124" s="79" t="s">
        <v>74</v>
      </c>
      <c r="E124" s="80" t="s">
        <v>3605</v>
      </c>
      <c r="F124" s="80" t="s">
        <v>3836</v>
      </c>
      <c r="I124" s="81"/>
      <c r="J124" s="82">
        <f>BK124</f>
        <v>0</v>
      </c>
      <c r="L124" s="78"/>
      <c r="M124" s="83"/>
      <c r="P124" s="84">
        <f>SUM(P125:P148)</f>
        <v>0</v>
      </c>
      <c r="R124" s="84">
        <f>SUM(R125:R148)</f>
        <v>0</v>
      </c>
      <c r="T124" s="85">
        <f>SUM(T125:T148)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SUM(BK125:BK148)</f>
        <v>0</v>
      </c>
    </row>
    <row r="125" spans="2:65" s="18" customFormat="1" ht="16.5" customHeight="1">
      <c r="B125" s="19"/>
      <c r="C125" s="90" t="s">
        <v>82</v>
      </c>
      <c r="D125" s="90" t="s">
        <v>83</v>
      </c>
      <c r="E125" s="91" t="s">
        <v>3609</v>
      </c>
      <c r="F125" s="92" t="s">
        <v>3837</v>
      </c>
      <c r="G125" s="93" t="s">
        <v>2619</v>
      </c>
      <c r="H125" s="94">
        <v>1</v>
      </c>
      <c r="I125" s="95"/>
      <c r="J125" s="96">
        <f>ROUND(I125*H125,2)</f>
        <v>0</v>
      </c>
      <c r="K125" s="92" t="s">
        <v>17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>
      <c r="B126" s="19"/>
      <c r="D126" s="103" t="s">
        <v>89</v>
      </c>
      <c r="F126" s="104" t="s">
        <v>3837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55.5" customHeight="1">
      <c r="B127" s="19"/>
      <c r="C127" s="189" t="s">
        <v>9</v>
      </c>
      <c r="D127" s="189" t="s">
        <v>684</v>
      </c>
      <c r="E127" s="190" t="s">
        <v>3612</v>
      </c>
      <c r="F127" s="191" t="s">
        <v>3838</v>
      </c>
      <c r="G127" s="192" t="s">
        <v>808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39">
      <c r="B128" s="19"/>
      <c r="D128" s="103" t="s">
        <v>89</v>
      </c>
      <c r="F128" s="104" t="s">
        <v>3838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9.5">
      <c r="B129" s="19"/>
      <c r="D129" s="103" t="s">
        <v>90</v>
      </c>
      <c r="F129" s="108" t="s">
        <v>3712</v>
      </c>
      <c r="I129" s="105"/>
      <c r="L129" s="19"/>
      <c r="M129" s="106"/>
      <c r="T129" s="107"/>
      <c r="AT129" s="11" t="s">
        <v>90</v>
      </c>
      <c r="AU129" s="11" t="s">
        <v>82</v>
      </c>
    </row>
    <row r="130" spans="2:65" s="18" customFormat="1" ht="24.2" customHeight="1">
      <c r="B130" s="19"/>
      <c r="C130" s="189" t="s">
        <v>96</v>
      </c>
      <c r="D130" s="189" t="s">
        <v>684</v>
      </c>
      <c r="E130" s="190" t="s">
        <v>3614</v>
      </c>
      <c r="F130" s="191" t="s">
        <v>3839</v>
      </c>
      <c r="G130" s="192" t="s">
        <v>808</v>
      </c>
      <c r="H130" s="193">
        <v>3</v>
      </c>
      <c r="I130" s="194"/>
      <c r="J130" s="195">
        <f>ROUND(I130*H130,2)</f>
        <v>0</v>
      </c>
      <c r="K130" s="191" t="s">
        <v>17</v>
      </c>
      <c r="L130" s="196"/>
      <c r="M130" s="197" t="s">
        <v>17</v>
      </c>
      <c r="N130" s="1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121</v>
      </c>
      <c r="AT130" s="101" t="s">
        <v>684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112</v>
      </c>
    </row>
    <row r="131" spans="2:65" s="18" customFormat="1">
      <c r="B131" s="19"/>
      <c r="D131" s="103" t="s">
        <v>89</v>
      </c>
      <c r="F131" s="104" t="s">
        <v>3839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44.25" customHeight="1">
      <c r="B132" s="19"/>
      <c r="C132" s="189" t="s">
        <v>103</v>
      </c>
      <c r="D132" s="189" t="s">
        <v>684</v>
      </c>
      <c r="E132" s="190" t="s">
        <v>3618</v>
      </c>
      <c r="F132" s="191" t="s">
        <v>3840</v>
      </c>
      <c r="G132" s="192" t="s">
        <v>808</v>
      </c>
      <c r="H132" s="193">
        <v>2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684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121</v>
      </c>
    </row>
    <row r="133" spans="2:65" s="18" customFormat="1" ht="29.25">
      <c r="B133" s="19"/>
      <c r="D133" s="103" t="s">
        <v>89</v>
      </c>
      <c r="F133" s="104" t="s">
        <v>3840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33" customHeight="1">
      <c r="B134" s="19"/>
      <c r="C134" s="189" t="s">
        <v>77</v>
      </c>
      <c r="D134" s="189" t="s">
        <v>684</v>
      </c>
      <c r="E134" s="190" t="s">
        <v>3620</v>
      </c>
      <c r="F134" s="191" t="s">
        <v>3841</v>
      </c>
      <c r="G134" s="192" t="s">
        <v>808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684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129</v>
      </c>
    </row>
    <row r="135" spans="2:65" s="18" customFormat="1" ht="19.5">
      <c r="B135" s="19"/>
      <c r="D135" s="103" t="s">
        <v>89</v>
      </c>
      <c r="F135" s="104" t="s">
        <v>3841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189" t="s">
        <v>112</v>
      </c>
      <c r="D136" s="189" t="s">
        <v>684</v>
      </c>
      <c r="E136" s="190" t="s">
        <v>3622</v>
      </c>
      <c r="F136" s="191" t="s">
        <v>3842</v>
      </c>
      <c r="G136" s="192" t="s">
        <v>808</v>
      </c>
      <c r="H136" s="193">
        <v>2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684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>
      <c r="B137" s="19"/>
      <c r="D137" s="103" t="s">
        <v>89</v>
      </c>
      <c r="F137" s="104" t="s">
        <v>3842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1.75" customHeight="1">
      <c r="B138" s="19"/>
      <c r="C138" s="189" t="s">
        <v>116</v>
      </c>
      <c r="D138" s="189" t="s">
        <v>684</v>
      </c>
      <c r="E138" s="190" t="s">
        <v>3624</v>
      </c>
      <c r="F138" s="191" t="s">
        <v>3843</v>
      </c>
      <c r="G138" s="192" t="s">
        <v>808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>
      <c r="B139" s="19"/>
      <c r="D139" s="103" t="s">
        <v>89</v>
      </c>
      <c r="F139" s="104" t="s">
        <v>3843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189" t="s">
        <v>121</v>
      </c>
      <c r="D140" s="189" t="s">
        <v>684</v>
      </c>
      <c r="E140" s="190" t="s">
        <v>3630</v>
      </c>
      <c r="F140" s="191" t="s">
        <v>3844</v>
      </c>
      <c r="G140" s="192" t="s">
        <v>808</v>
      </c>
      <c r="H140" s="193">
        <v>1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3844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125</v>
      </c>
      <c r="D142" s="189" t="s">
        <v>684</v>
      </c>
      <c r="E142" s="190" t="s">
        <v>3632</v>
      </c>
      <c r="F142" s="191" t="s">
        <v>3845</v>
      </c>
      <c r="G142" s="192" t="s">
        <v>808</v>
      </c>
      <c r="H142" s="193">
        <v>1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684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>
      <c r="B143" s="19"/>
      <c r="D143" s="103" t="s">
        <v>89</v>
      </c>
      <c r="F143" s="104" t="s">
        <v>3845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129</v>
      </c>
      <c r="D144" s="90" t="s">
        <v>83</v>
      </c>
      <c r="E144" s="91" t="s">
        <v>3759</v>
      </c>
      <c r="F144" s="92" t="s">
        <v>3846</v>
      </c>
      <c r="G144" s="93" t="s">
        <v>808</v>
      </c>
      <c r="H144" s="94">
        <v>158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>
      <c r="B145" s="19"/>
      <c r="D145" s="103" t="s">
        <v>89</v>
      </c>
      <c r="F145" s="104" t="s">
        <v>3846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49.15" customHeight="1">
      <c r="B146" s="19"/>
      <c r="C146" s="189" t="s">
        <v>133</v>
      </c>
      <c r="D146" s="189" t="s">
        <v>684</v>
      </c>
      <c r="E146" s="190" t="s">
        <v>3636</v>
      </c>
      <c r="F146" s="191" t="s">
        <v>3847</v>
      </c>
      <c r="G146" s="192" t="s">
        <v>808</v>
      </c>
      <c r="H146" s="193">
        <v>158</v>
      </c>
      <c r="I146" s="194"/>
      <c r="J146" s="195">
        <f>ROUND(I146*H146,2)</f>
        <v>0</v>
      </c>
      <c r="K146" s="191" t="s">
        <v>17</v>
      </c>
      <c r="L146" s="196"/>
      <c r="M146" s="197" t="s">
        <v>17</v>
      </c>
      <c r="N146" s="1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121</v>
      </c>
      <c r="AT146" s="101" t="s">
        <v>684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581</v>
      </c>
    </row>
    <row r="147" spans="2:65" s="18" customFormat="1" ht="39">
      <c r="B147" s="19"/>
      <c r="D147" s="103" t="s">
        <v>89</v>
      </c>
      <c r="F147" s="104" t="s">
        <v>3847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19.5">
      <c r="B148" s="19"/>
      <c r="D148" s="103" t="s">
        <v>90</v>
      </c>
      <c r="F148" s="108" t="s">
        <v>3712</v>
      </c>
      <c r="I148" s="105"/>
      <c r="L148" s="19"/>
      <c r="M148" s="106"/>
      <c r="T148" s="107"/>
      <c r="AT148" s="11" t="s">
        <v>90</v>
      </c>
      <c r="AU148" s="11" t="s">
        <v>82</v>
      </c>
    </row>
    <row r="149" spans="2:65" s="77" customFormat="1" ht="25.9" customHeight="1">
      <c r="B149" s="78"/>
      <c r="D149" s="79" t="s">
        <v>74</v>
      </c>
      <c r="E149" s="80" t="s">
        <v>3626</v>
      </c>
      <c r="F149" s="80" t="s">
        <v>3804</v>
      </c>
      <c r="I149" s="81"/>
      <c r="J149" s="82">
        <f>BK149</f>
        <v>0</v>
      </c>
      <c r="L149" s="78"/>
      <c r="M149" s="83"/>
      <c r="P149" s="84">
        <f>SUM(P150:P168)</f>
        <v>0</v>
      </c>
      <c r="R149" s="84">
        <f>SUM(R150:R168)</f>
        <v>0</v>
      </c>
      <c r="T149" s="85">
        <f>SUM(T150:T168)</f>
        <v>0</v>
      </c>
      <c r="AR149" s="79" t="s">
        <v>82</v>
      </c>
      <c r="AT149" s="86" t="s">
        <v>74</v>
      </c>
      <c r="AU149" s="86" t="s">
        <v>78</v>
      </c>
      <c r="AY149" s="79" t="s">
        <v>79</v>
      </c>
      <c r="BK149" s="87">
        <f>SUM(BK150:BK168)</f>
        <v>0</v>
      </c>
    </row>
    <row r="150" spans="2:65" s="18" customFormat="1" ht="24.2" customHeight="1">
      <c r="B150" s="19"/>
      <c r="C150" s="90" t="s">
        <v>137</v>
      </c>
      <c r="D150" s="90" t="s">
        <v>83</v>
      </c>
      <c r="E150" s="91" t="s">
        <v>3642</v>
      </c>
      <c r="F150" s="92" t="s">
        <v>3808</v>
      </c>
      <c r="G150" s="93" t="s">
        <v>816</v>
      </c>
      <c r="H150" s="94">
        <v>1250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595</v>
      </c>
    </row>
    <row r="151" spans="2:65" s="18" customFormat="1" ht="19.5">
      <c r="B151" s="19"/>
      <c r="D151" s="103" t="s">
        <v>89</v>
      </c>
      <c r="F151" s="104" t="s">
        <v>3808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9.5">
      <c r="B152" s="19"/>
      <c r="D152" s="103" t="s">
        <v>90</v>
      </c>
      <c r="F152" s="108" t="s">
        <v>3712</v>
      </c>
      <c r="I152" s="105"/>
      <c r="L152" s="19"/>
      <c r="M152" s="106"/>
      <c r="T152" s="107"/>
      <c r="AT152" s="11" t="s">
        <v>90</v>
      </c>
      <c r="AU152" s="11" t="s">
        <v>82</v>
      </c>
    </row>
    <row r="153" spans="2:65" s="18" customFormat="1" ht="16.5" customHeight="1">
      <c r="B153" s="19"/>
      <c r="C153" s="189" t="s">
        <v>141</v>
      </c>
      <c r="D153" s="189" t="s">
        <v>684</v>
      </c>
      <c r="E153" s="190" t="s">
        <v>3648</v>
      </c>
      <c r="F153" s="191" t="s">
        <v>3813</v>
      </c>
      <c r="G153" s="192" t="s">
        <v>816</v>
      </c>
      <c r="H153" s="193">
        <v>1250</v>
      </c>
      <c r="I153" s="194"/>
      <c r="J153" s="195">
        <f>ROUND(I153*H153,2)</f>
        <v>0</v>
      </c>
      <c r="K153" s="191" t="s">
        <v>17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121</v>
      </c>
      <c r="AT153" s="101" t="s">
        <v>684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607</v>
      </c>
    </row>
    <row r="154" spans="2:65" s="18" customFormat="1">
      <c r="B154" s="19"/>
      <c r="D154" s="103" t="s">
        <v>89</v>
      </c>
      <c r="F154" s="104" t="s">
        <v>3813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147</v>
      </c>
      <c r="D155" s="189" t="s">
        <v>684</v>
      </c>
      <c r="E155" s="190" t="s">
        <v>3652</v>
      </c>
      <c r="F155" s="191" t="s">
        <v>3816</v>
      </c>
      <c r="G155" s="192" t="s">
        <v>808</v>
      </c>
      <c r="H155" s="193">
        <v>4100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627</v>
      </c>
    </row>
    <row r="156" spans="2:65" s="18" customFormat="1">
      <c r="B156" s="19"/>
      <c r="D156" s="103" t="s">
        <v>89</v>
      </c>
      <c r="F156" s="104" t="s">
        <v>3816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90" t="s">
        <v>151</v>
      </c>
      <c r="D157" s="90" t="s">
        <v>83</v>
      </c>
      <c r="E157" s="91" t="s">
        <v>3644</v>
      </c>
      <c r="F157" s="92" t="s">
        <v>3848</v>
      </c>
      <c r="G157" s="93" t="s">
        <v>808</v>
      </c>
      <c r="H157" s="94">
        <v>20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642</v>
      </c>
    </row>
    <row r="158" spans="2:65" s="18" customFormat="1">
      <c r="B158" s="19"/>
      <c r="D158" s="103" t="s">
        <v>89</v>
      </c>
      <c r="F158" s="104" t="s">
        <v>3848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24.2" customHeight="1">
      <c r="B159" s="19"/>
      <c r="C159" s="189" t="s">
        <v>155</v>
      </c>
      <c r="D159" s="189" t="s">
        <v>684</v>
      </c>
      <c r="E159" s="190" t="s">
        <v>3849</v>
      </c>
      <c r="F159" s="191" t="s">
        <v>3850</v>
      </c>
      <c r="G159" s="192" t="s">
        <v>808</v>
      </c>
      <c r="H159" s="193">
        <v>20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684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653</v>
      </c>
    </row>
    <row r="160" spans="2:65" s="18" customFormat="1" ht="19.5">
      <c r="B160" s="19"/>
      <c r="D160" s="103" t="s">
        <v>89</v>
      </c>
      <c r="F160" s="104" t="s">
        <v>3850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33" customHeight="1">
      <c r="B161" s="19"/>
      <c r="C161" s="90" t="s">
        <v>159</v>
      </c>
      <c r="D161" s="90" t="s">
        <v>83</v>
      </c>
      <c r="E161" s="91" t="s">
        <v>3715</v>
      </c>
      <c r="F161" s="92" t="s">
        <v>3716</v>
      </c>
      <c r="G161" s="93" t="s">
        <v>816</v>
      </c>
      <c r="H161" s="94">
        <v>500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665</v>
      </c>
    </row>
    <row r="162" spans="2:65" s="18" customFormat="1" ht="19.5">
      <c r="B162" s="19"/>
      <c r="D162" s="103" t="s">
        <v>89</v>
      </c>
      <c r="F162" s="104" t="s">
        <v>3716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90" t="s">
        <v>163</v>
      </c>
      <c r="D163" s="90" t="s">
        <v>83</v>
      </c>
      <c r="E163" s="91" t="s">
        <v>3717</v>
      </c>
      <c r="F163" s="92" t="s">
        <v>3718</v>
      </c>
      <c r="G163" s="93" t="s">
        <v>808</v>
      </c>
      <c r="H163" s="94">
        <v>210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683</v>
      </c>
    </row>
    <row r="164" spans="2:65" s="18" customFormat="1">
      <c r="B164" s="19"/>
      <c r="D164" s="103" t="s">
        <v>89</v>
      </c>
      <c r="F164" s="104" t="s">
        <v>3718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16.5" customHeight="1">
      <c r="B165" s="19"/>
      <c r="C165" s="90" t="s">
        <v>167</v>
      </c>
      <c r="D165" s="90" t="s">
        <v>83</v>
      </c>
      <c r="E165" s="91" t="s">
        <v>3719</v>
      </c>
      <c r="F165" s="92" t="s">
        <v>3720</v>
      </c>
      <c r="G165" s="93" t="s">
        <v>808</v>
      </c>
      <c r="H165" s="94">
        <v>20</v>
      </c>
      <c r="I165" s="95"/>
      <c r="J165" s="96">
        <f>ROUND(I165*H165,2)</f>
        <v>0</v>
      </c>
      <c r="K165" s="92" t="s">
        <v>17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103</v>
      </c>
      <c r="AT165" s="101" t="s">
        <v>83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696</v>
      </c>
    </row>
    <row r="166" spans="2:65" s="18" customFormat="1">
      <c r="B166" s="19"/>
      <c r="D166" s="103" t="s">
        <v>89</v>
      </c>
      <c r="F166" s="104" t="s">
        <v>3720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24.2" customHeight="1">
      <c r="B167" s="19"/>
      <c r="C167" s="189" t="s">
        <v>178</v>
      </c>
      <c r="D167" s="189" t="s">
        <v>684</v>
      </c>
      <c r="E167" s="190" t="s">
        <v>3723</v>
      </c>
      <c r="F167" s="191" t="s">
        <v>3822</v>
      </c>
      <c r="G167" s="192" t="s">
        <v>2619</v>
      </c>
      <c r="H167" s="193">
        <v>1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684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706</v>
      </c>
    </row>
    <row r="168" spans="2:65" s="18" customFormat="1" ht="19.5">
      <c r="B168" s="19"/>
      <c r="D168" s="103" t="s">
        <v>89</v>
      </c>
      <c r="F168" s="104" t="s">
        <v>3822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77" customFormat="1" ht="25.9" customHeight="1">
      <c r="B169" s="78"/>
      <c r="D169" s="79" t="s">
        <v>74</v>
      </c>
      <c r="E169" s="80" t="s">
        <v>3668</v>
      </c>
      <c r="F169" s="80" t="s">
        <v>3729</v>
      </c>
      <c r="I169" s="81"/>
      <c r="J169" s="82">
        <f>BK169</f>
        <v>0</v>
      </c>
      <c r="L169" s="78"/>
      <c r="M169" s="83"/>
      <c r="P169" s="84">
        <f>SUM(P170:P196)</f>
        <v>0</v>
      </c>
      <c r="R169" s="84">
        <f>SUM(R170:R196)</f>
        <v>0</v>
      </c>
      <c r="T169" s="85">
        <f>SUM(T170:T196)</f>
        <v>0</v>
      </c>
      <c r="AR169" s="79" t="s">
        <v>82</v>
      </c>
      <c r="AT169" s="86" t="s">
        <v>74</v>
      </c>
      <c r="AU169" s="86" t="s">
        <v>78</v>
      </c>
      <c r="AY169" s="79" t="s">
        <v>79</v>
      </c>
      <c r="BK169" s="87">
        <f>SUM(BK170:BK196)</f>
        <v>0</v>
      </c>
    </row>
    <row r="170" spans="2:65" s="18" customFormat="1" ht="16.5" customHeight="1">
      <c r="B170" s="19"/>
      <c r="C170" s="90" t="s">
        <v>653</v>
      </c>
      <c r="D170" s="90" t="s">
        <v>83</v>
      </c>
      <c r="E170" s="91" t="s">
        <v>653</v>
      </c>
      <c r="F170" s="92" t="s">
        <v>2607</v>
      </c>
      <c r="G170" s="93" t="s">
        <v>2619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3851</v>
      </c>
    </row>
    <row r="171" spans="2:65" s="18" customFormat="1">
      <c r="B171" s="19"/>
      <c r="D171" s="103" t="s">
        <v>89</v>
      </c>
      <c r="F171" s="104" t="s">
        <v>2607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24.2" customHeight="1">
      <c r="B172" s="19"/>
      <c r="C172" s="90" t="s">
        <v>171</v>
      </c>
      <c r="D172" s="90" t="s">
        <v>83</v>
      </c>
      <c r="E172" s="91" t="s">
        <v>3734</v>
      </c>
      <c r="F172" s="92" t="s">
        <v>3735</v>
      </c>
      <c r="G172" s="93" t="s">
        <v>3732</v>
      </c>
      <c r="H172" s="94">
        <v>80</v>
      </c>
      <c r="I172" s="95"/>
      <c r="J172" s="96">
        <f>ROUND(I172*H172,2)</f>
        <v>0</v>
      </c>
      <c r="K172" s="92" t="s">
        <v>453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723</v>
      </c>
    </row>
    <row r="173" spans="2:65" s="18" customFormat="1">
      <c r="B173" s="19"/>
      <c r="D173" s="103" t="s">
        <v>89</v>
      </c>
      <c r="F173" s="104" t="s">
        <v>3735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29.25">
      <c r="B174" s="19"/>
      <c r="D174" s="103" t="s">
        <v>90</v>
      </c>
      <c r="F174" s="108" t="s">
        <v>3736</v>
      </c>
      <c r="I174" s="105"/>
      <c r="L174" s="19"/>
      <c r="M174" s="106"/>
      <c r="T174" s="107"/>
      <c r="AT174" s="11" t="s">
        <v>90</v>
      </c>
      <c r="AU174" s="11" t="s">
        <v>82</v>
      </c>
    </row>
    <row r="175" spans="2:65" s="18" customFormat="1" ht="16.5" customHeight="1">
      <c r="B175" s="19"/>
      <c r="C175" s="90" t="s">
        <v>581</v>
      </c>
      <c r="D175" s="90" t="s">
        <v>83</v>
      </c>
      <c r="E175" s="91" t="s">
        <v>3757</v>
      </c>
      <c r="F175" s="92" t="s">
        <v>3852</v>
      </c>
      <c r="G175" s="93" t="s">
        <v>2619</v>
      </c>
      <c r="H175" s="94">
        <v>1</v>
      </c>
      <c r="I175" s="95"/>
      <c r="J175" s="96">
        <f>ROUND(I175*H175,2)</f>
        <v>0</v>
      </c>
      <c r="K175" s="92" t="s">
        <v>17</v>
      </c>
      <c r="L175" s="19"/>
      <c r="M175" s="97" t="s">
        <v>17</v>
      </c>
      <c r="N175" s="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103</v>
      </c>
      <c r="AT175" s="101" t="s">
        <v>83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741</v>
      </c>
    </row>
    <row r="176" spans="2:65" s="18" customFormat="1">
      <c r="B176" s="19"/>
      <c r="D176" s="103" t="s">
        <v>89</v>
      </c>
      <c r="F176" s="104" t="s">
        <v>3852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24.2" customHeight="1">
      <c r="B177" s="19"/>
      <c r="C177" s="90" t="s">
        <v>587</v>
      </c>
      <c r="D177" s="90" t="s">
        <v>83</v>
      </c>
      <c r="E177" s="91" t="s">
        <v>3737</v>
      </c>
      <c r="F177" s="92" t="s">
        <v>3742</v>
      </c>
      <c r="G177" s="93" t="s">
        <v>2619</v>
      </c>
      <c r="H177" s="94">
        <v>1</v>
      </c>
      <c r="I177" s="95"/>
      <c r="J177" s="96">
        <f>ROUND(I177*H177,2)</f>
        <v>0</v>
      </c>
      <c r="K177" s="92" t="s">
        <v>17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103</v>
      </c>
      <c r="AT177" s="101" t="s">
        <v>83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756</v>
      </c>
    </row>
    <row r="178" spans="2:65" s="18" customFormat="1" ht="19.5">
      <c r="B178" s="19"/>
      <c r="D178" s="103" t="s">
        <v>89</v>
      </c>
      <c r="F178" s="104" t="s">
        <v>3742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16.5" customHeight="1">
      <c r="B179" s="19"/>
      <c r="C179" s="90" t="s">
        <v>595</v>
      </c>
      <c r="D179" s="90" t="s">
        <v>83</v>
      </c>
      <c r="E179" s="91" t="s">
        <v>3739</v>
      </c>
      <c r="F179" s="92" t="s">
        <v>3746</v>
      </c>
      <c r="G179" s="93" t="s">
        <v>3732</v>
      </c>
      <c r="H179" s="94">
        <v>30</v>
      </c>
      <c r="I179" s="95"/>
      <c r="J179" s="96">
        <f>ROUND(I179*H179,2)</f>
        <v>0</v>
      </c>
      <c r="K179" s="92" t="s">
        <v>17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766</v>
      </c>
    </row>
    <row r="180" spans="2:65" s="18" customFormat="1">
      <c r="B180" s="19"/>
      <c r="D180" s="103" t="s">
        <v>89</v>
      </c>
      <c r="F180" s="104" t="s">
        <v>3746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16.5" customHeight="1">
      <c r="B181" s="19"/>
      <c r="C181" s="90" t="s">
        <v>601</v>
      </c>
      <c r="D181" s="90" t="s">
        <v>83</v>
      </c>
      <c r="E181" s="91" t="s">
        <v>3741</v>
      </c>
      <c r="F181" s="92" t="s">
        <v>3744</v>
      </c>
      <c r="G181" s="93" t="s">
        <v>3732</v>
      </c>
      <c r="H181" s="94">
        <v>35</v>
      </c>
      <c r="I181" s="95"/>
      <c r="J181" s="96">
        <f>ROUND(I181*H181,2)</f>
        <v>0</v>
      </c>
      <c r="K181" s="92" t="s">
        <v>17</v>
      </c>
      <c r="L181" s="19"/>
      <c r="M181" s="97" t="s">
        <v>17</v>
      </c>
      <c r="N181" s="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103</v>
      </c>
      <c r="AT181" s="101" t="s">
        <v>83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781</v>
      </c>
    </row>
    <row r="182" spans="2:65" s="18" customFormat="1">
      <c r="B182" s="19"/>
      <c r="D182" s="103" t="s">
        <v>89</v>
      </c>
      <c r="F182" s="104" t="s">
        <v>3744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21.75" customHeight="1">
      <c r="B183" s="19"/>
      <c r="C183" s="90" t="s">
        <v>607</v>
      </c>
      <c r="D183" s="90" t="s">
        <v>83</v>
      </c>
      <c r="E183" s="91" t="s">
        <v>3743</v>
      </c>
      <c r="F183" s="92" t="s">
        <v>3748</v>
      </c>
      <c r="G183" s="93" t="s">
        <v>2619</v>
      </c>
      <c r="H183" s="94">
        <v>1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795</v>
      </c>
    </row>
    <row r="184" spans="2:65" s="18" customFormat="1">
      <c r="B184" s="19"/>
      <c r="D184" s="103" t="s">
        <v>89</v>
      </c>
      <c r="F184" s="104" t="s">
        <v>3748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90" t="s">
        <v>619</v>
      </c>
      <c r="D185" s="90" t="s">
        <v>83</v>
      </c>
      <c r="E185" s="91" t="s">
        <v>3792</v>
      </c>
      <c r="F185" s="92" t="s">
        <v>3853</v>
      </c>
      <c r="G185" s="93" t="s">
        <v>2619</v>
      </c>
      <c r="H185" s="94">
        <v>1</v>
      </c>
      <c r="I185" s="95"/>
      <c r="J185" s="96">
        <f>ROUND(I185*H185,2)</f>
        <v>0</v>
      </c>
      <c r="K185" s="92" t="s">
        <v>17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805</v>
      </c>
    </row>
    <row r="186" spans="2:65" s="18" customFormat="1">
      <c r="B186" s="19"/>
      <c r="D186" s="103" t="s">
        <v>89</v>
      </c>
      <c r="F186" s="104" t="s">
        <v>3853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9.5">
      <c r="B187" s="19"/>
      <c r="D187" s="103" t="s">
        <v>90</v>
      </c>
      <c r="F187" s="108" t="s">
        <v>3712</v>
      </c>
      <c r="I187" s="105"/>
      <c r="L187" s="19"/>
      <c r="M187" s="106"/>
      <c r="T187" s="107"/>
      <c r="AT187" s="11" t="s">
        <v>90</v>
      </c>
      <c r="AU187" s="11" t="s">
        <v>82</v>
      </c>
    </row>
    <row r="188" spans="2:65" s="18" customFormat="1" ht="24.2" customHeight="1">
      <c r="B188" s="19"/>
      <c r="C188" s="90" t="s">
        <v>627</v>
      </c>
      <c r="D188" s="90" t="s">
        <v>83</v>
      </c>
      <c r="E188" s="91" t="s">
        <v>3747</v>
      </c>
      <c r="F188" s="92" t="s">
        <v>3752</v>
      </c>
      <c r="G188" s="93" t="s">
        <v>2619</v>
      </c>
      <c r="H188" s="94">
        <v>1</v>
      </c>
      <c r="I188" s="95"/>
      <c r="J188" s="96">
        <f>ROUND(I188*H188,2)</f>
        <v>0</v>
      </c>
      <c r="K188" s="92" t="s">
        <v>17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819</v>
      </c>
    </row>
    <row r="189" spans="2:65" s="18" customFormat="1">
      <c r="B189" s="19"/>
      <c r="D189" s="103" t="s">
        <v>89</v>
      </c>
      <c r="F189" s="104" t="s">
        <v>3752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16.5" customHeight="1">
      <c r="B190" s="19"/>
      <c r="C190" s="90" t="s">
        <v>635</v>
      </c>
      <c r="D190" s="201" t="s">
        <v>83</v>
      </c>
      <c r="E190" s="91" t="s">
        <v>3749</v>
      </c>
      <c r="F190" s="92" t="s">
        <v>3754</v>
      </c>
      <c r="G190" s="93" t="s">
        <v>2619</v>
      </c>
      <c r="H190" s="94">
        <v>1</v>
      </c>
      <c r="I190" s="95"/>
      <c r="J190" s="96">
        <f>ROUND(I190*H190,2)</f>
        <v>0</v>
      </c>
      <c r="K190" s="92" t="s">
        <v>17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103</v>
      </c>
      <c r="AT190" s="101" t="s">
        <v>83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834</v>
      </c>
    </row>
    <row r="191" spans="2:65" s="18" customFormat="1" ht="29.25">
      <c r="B191" s="19"/>
      <c r="D191" s="103" t="s">
        <v>89</v>
      </c>
      <c r="F191" s="104" t="s">
        <v>3833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9.5">
      <c r="B192" s="19"/>
      <c r="D192" s="103" t="s">
        <v>90</v>
      </c>
      <c r="F192" s="108" t="s">
        <v>3756</v>
      </c>
      <c r="I192" s="105"/>
      <c r="L192" s="19"/>
      <c r="M192" s="106"/>
      <c r="T192" s="107"/>
      <c r="AT192" s="11" t="s">
        <v>90</v>
      </c>
      <c r="AU192" s="11" t="s">
        <v>82</v>
      </c>
    </row>
    <row r="193" spans="2:65" s="18" customFormat="1" ht="16.5" customHeight="1">
      <c r="B193" s="19"/>
      <c r="C193" s="90" t="s">
        <v>642</v>
      </c>
      <c r="D193" s="90" t="s">
        <v>83</v>
      </c>
      <c r="E193" s="91" t="s">
        <v>3751</v>
      </c>
      <c r="F193" s="92" t="s">
        <v>3758</v>
      </c>
      <c r="G193" s="93" t="s">
        <v>3732</v>
      </c>
      <c r="H193" s="94">
        <v>35</v>
      </c>
      <c r="I193" s="95"/>
      <c r="J193" s="96">
        <f>ROUND(I193*H193,2)</f>
        <v>0</v>
      </c>
      <c r="K193" s="92" t="s">
        <v>17</v>
      </c>
      <c r="L193" s="19"/>
      <c r="M193" s="97" t="s">
        <v>17</v>
      </c>
      <c r="N193" s="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103</v>
      </c>
      <c r="AT193" s="101" t="s">
        <v>83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843</v>
      </c>
    </row>
    <row r="194" spans="2:65" s="18" customFormat="1">
      <c r="B194" s="19"/>
      <c r="D194" s="103" t="s">
        <v>89</v>
      </c>
      <c r="F194" s="104" t="s">
        <v>3758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90" t="s">
        <v>648</v>
      </c>
      <c r="D195" s="90" t="s">
        <v>83</v>
      </c>
      <c r="E195" s="91" t="s">
        <v>3753</v>
      </c>
      <c r="F195" s="92" t="s">
        <v>2630</v>
      </c>
      <c r="G195" s="93" t="s">
        <v>2619</v>
      </c>
      <c r="H195" s="94">
        <v>1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853</v>
      </c>
    </row>
    <row r="196" spans="2:65" s="18" customFormat="1">
      <c r="B196" s="19"/>
      <c r="D196" s="103" t="s">
        <v>89</v>
      </c>
      <c r="F196" s="104" t="s">
        <v>2630</v>
      </c>
      <c r="I196" s="105"/>
      <c r="L196" s="19"/>
      <c r="M196" s="110"/>
      <c r="N196" s="111"/>
      <c r="O196" s="111"/>
      <c r="P196" s="111"/>
      <c r="Q196" s="111"/>
      <c r="R196" s="111"/>
      <c r="S196" s="111"/>
      <c r="T196" s="112"/>
      <c r="AT196" s="11" t="s">
        <v>89</v>
      </c>
      <c r="AU196" s="11" t="s">
        <v>82</v>
      </c>
    </row>
    <row r="197" spans="2:65" s="18" customFormat="1" ht="6.95" customHeight="1"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19"/>
    </row>
  </sheetData>
  <sheetProtection algorithmName="SHA-512" hashValue="jhW57ywp30SdbifasIt871LwuScZGCSde4xRZoKTnXToX3UtlT2Us5BojPo7NV5b3XzQ6R9MnnSACCLlx9w6Sw==" saltValue="Rwg6uluEy23dB1MmtPCnf5teDMiwtH65zTm2IjQkcS0l5+HWzTFjh+Z3M/kwgdAGFA4vdQ87DCUIofda65/l6Q==" spinCount="100000" sheet="1" objects="1" scenarios="1" formatColumns="0" formatRows="0" autoFilter="0"/>
  <autoFilter ref="C122:K196" xr:uid="{00000000-0009-0000-0000-000007000000}"/>
  <mergeCells count="12">
    <mergeCell ref="E85:H85"/>
    <mergeCell ref="E87:H87"/>
    <mergeCell ref="E89:H89"/>
    <mergeCell ref="E111:H111"/>
    <mergeCell ref="E113:H113"/>
    <mergeCell ref="E115:H115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EC4B-F22F-40A9-8404-C5E10A7C2AB5}">
  <sheetPr>
    <pageSetUpPr fitToPage="1"/>
  </sheetPr>
  <dimension ref="B2:BM14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247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3854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ROUND(J122,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ROUND((SUM(BE122:BE146)),  2)</f>
        <v>0</v>
      </c>
      <c r="I35" s="32">
        <v>0.21</v>
      </c>
      <c r="J35" s="31">
        <f>ROUND(((SUM(BE122:BE146))*I35),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ROUND((SUM(BF122:BF146)),  2)</f>
        <v>0</v>
      </c>
      <c r="I36" s="32">
        <v>0.12</v>
      </c>
      <c r="J36" s="31">
        <f>ROUND(((SUM(BF122:BF146))*I36),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ROUND((SUM(BG122:BG146)),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ROUND((SUM(BH122:BH146)),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ROUND((SUM(BI122:BI146)),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D.1.4.F.4 - CCTV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J122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3855</v>
      </c>
      <c r="E99" s="56"/>
      <c r="F99" s="56"/>
      <c r="G99" s="56"/>
      <c r="H99" s="56"/>
      <c r="I99" s="56"/>
      <c r="J99" s="57">
        <f>J123</f>
        <v>0</v>
      </c>
      <c r="L99" s="54"/>
    </row>
    <row r="100" spans="2:47" s="53" customFormat="1" ht="24.95" customHeight="1">
      <c r="B100" s="54"/>
      <c r="D100" s="55" t="s">
        <v>3856</v>
      </c>
      <c r="E100" s="56"/>
      <c r="F100" s="56"/>
      <c r="G100" s="56"/>
      <c r="H100" s="56"/>
      <c r="I100" s="56"/>
      <c r="J100" s="57">
        <f>J130</f>
        <v>0</v>
      </c>
      <c r="L100" s="54"/>
    </row>
    <row r="101" spans="2:47" s="18" customFormat="1" ht="21.75" customHeight="1">
      <c r="B101" s="19"/>
      <c r="L101" s="19"/>
    </row>
    <row r="102" spans="2:47" s="18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9"/>
    </row>
    <row r="106" spans="2:47" s="18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9"/>
    </row>
    <row r="107" spans="2:47" s="18" customFormat="1" ht="24.95" customHeight="1">
      <c r="B107" s="19"/>
      <c r="C107" s="15" t="s">
        <v>58</v>
      </c>
      <c r="L107" s="19"/>
    </row>
    <row r="108" spans="2:47" s="18" customFormat="1" ht="6.95" customHeight="1">
      <c r="B108" s="19"/>
      <c r="L108" s="19"/>
    </row>
    <row r="109" spans="2:47" s="18" customFormat="1" ht="12" customHeight="1">
      <c r="B109" s="19"/>
      <c r="C109" s="17" t="s">
        <v>13</v>
      </c>
      <c r="L109" s="19"/>
    </row>
    <row r="110" spans="2:47" s="18" customFormat="1" ht="16.5" customHeight="1">
      <c r="B110" s="19"/>
      <c r="E110" s="273" t="str">
        <f>E7</f>
        <v>Přestavba objektu č. 5 na kolej - INV (Revize č.03)</v>
      </c>
      <c r="F110" s="274"/>
      <c r="G110" s="274"/>
      <c r="H110" s="274"/>
      <c r="L110" s="19"/>
    </row>
    <row r="111" spans="2:47" ht="12" customHeight="1">
      <c r="B111" s="14"/>
      <c r="C111" s="17" t="s">
        <v>14</v>
      </c>
      <c r="L111" s="14"/>
    </row>
    <row r="112" spans="2:47" s="18" customFormat="1" ht="16.5" customHeight="1">
      <c r="B112" s="19"/>
      <c r="E112" s="273" t="s">
        <v>3597</v>
      </c>
      <c r="F112" s="272"/>
      <c r="G112" s="272"/>
      <c r="H112" s="272"/>
      <c r="L112" s="19"/>
    </row>
    <row r="113" spans="2:65" s="18" customFormat="1" ht="12" customHeight="1">
      <c r="B113" s="19"/>
      <c r="C113" s="17" t="s">
        <v>3598</v>
      </c>
      <c r="L113" s="19"/>
    </row>
    <row r="114" spans="2:65" s="18" customFormat="1" ht="16.5" customHeight="1">
      <c r="B114" s="19"/>
      <c r="E114" s="258" t="str">
        <f>E11</f>
        <v>D.1.4.F.4 - CCTV</v>
      </c>
      <c r="F114" s="272"/>
      <c r="G114" s="272"/>
      <c r="H114" s="272"/>
      <c r="L114" s="19"/>
    </row>
    <row r="115" spans="2:65" s="18" customFormat="1" ht="6.95" customHeight="1">
      <c r="B115" s="19"/>
      <c r="L115" s="19"/>
    </row>
    <row r="116" spans="2:65" s="18" customFormat="1" ht="12" customHeight="1">
      <c r="B116" s="19"/>
      <c r="C116" s="17" t="s">
        <v>19</v>
      </c>
      <c r="F116" s="20" t="str">
        <f>F14</f>
        <v xml:space="preserve"> </v>
      </c>
      <c r="I116" s="17" t="s">
        <v>21</v>
      </c>
      <c r="J116" s="21" t="str">
        <f>IF(J14="","",J14)</f>
        <v>7. 4. 2024</v>
      </c>
      <c r="L116" s="19"/>
    </row>
    <row r="117" spans="2:65" s="18" customFormat="1" ht="6.95" customHeight="1">
      <c r="B117" s="19"/>
      <c r="L117" s="19"/>
    </row>
    <row r="118" spans="2:65" s="18" customFormat="1" ht="15.2" customHeight="1">
      <c r="B118" s="19"/>
      <c r="C118" s="17" t="s">
        <v>22</v>
      </c>
      <c r="F118" s="20" t="str">
        <f>E17</f>
        <v xml:space="preserve"> </v>
      </c>
      <c r="I118" s="17" t="s">
        <v>26</v>
      </c>
      <c r="J118" s="25" t="str">
        <f>E23</f>
        <v>Digitronic CZ s.r.o.</v>
      </c>
      <c r="L118" s="19"/>
    </row>
    <row r="119" spans="2:65" s="18" customFormat="1" ht="15.2" customHeight="1">
      <c r="B119" s="19"/>
      <c r="C119" s="17" t="s">
        <v>25</v>
      </c>
      <c r="F119" s="20" t="str">
        <f>IF(E20="","",E20)</f>
        <v>Vyplň údaj</v>
      </c>
      <c r="I119" s="17" t="s">
        <v>28</v>
      </c>
      <c r="J119" s="25" t="str">
        <f>E26</f>
        <v xml:space="preserve"> </v>
      </c>
      <c r="L119" s="19"/>
    </row>
    <row r="120" spans="2:65" s="18" customFormat="1" ht="10.35" customHeight="1">
      <c r="B120" s="19"/>
      <c r="L120" s="19"/>
    </row>
    <row r="121" spans="2:65" s="63" customFormat="1" ht="29.25" customHeight="1">
      <c r="B121" s="64"/>
      <c r="C121" s="65" t="s">
        <v>59</v>
      </c>
      <c r="D121" s="66" t="s">
        <v>60</v>
      </c>
      <c r="E121" s="66" t="s">
        <v>61</v>
      </c>
      <c r="F121" s="66" t="s">
        <v>62</v>
      </c>
      <c r="G121" s="66" t="s">
        <v>63</v>
      </c>
      <c r="H121" s="66" t="s">
        <v>64</v>
      </c>
      <c r="I121" s="66" t="s">
        <v>65</v>
      </c>
      <c r="J121" s="66" t="s">
        <v>51</v>
      </c>
      <c r="K121" s="67" t="s">
        <v>66</v>
      </c>
      <c r="L121" s="64"/>
      <c r="M121" s="68" t="s">
        <v>17</v>
      </c>
      <c r="N121" s="69" t="s">
        <v>34</v>
      </c>
      <c r="O121" s="69" t="s">
        <v>67</v>
      </c>
      <c r="P121" s="69" t="s">
        <v>68</v>
      </c>
      <c r="Q121" s="69" t="s">
        <v>69</v>
      </c>
      <c r="R121" s="69" t="s">
        <v>70</v>
      </c>
      <c r="S121" s="69" t="s">
        <v>71</v>
      </c>
      <c r="T121" s="70" t="s">
        <v>72</v>
      </c>
    </row>
    <row r="122" spans="2:65" s="18" customFormat="1" ht="22.9" customHeight="1">
      <c r="B122" s="19"/>
      <c r="C122" s="71" t="s">
        <v>73</v>
      </c>
      <c r="J122" s="72">
        <f>BK122</f>
        <v>0</v>
      </c>
      <c r="L122" s="19"/>
      <c r="M122" s="73"/>
      <c r="N122" s="26"/>
      <c r="O122" s="26"/>
      <c r="P122" s="74">
        <f>P123+P130</f>
        <v>0</v>
      </c>
      <c r="Q122" s="26"/>
      <c r="R122" s="74">
        <f>R123+R130</f>
        <v>0</v>
      </c>
      <c r="S122" s="26"/>
      <c r="T122" s="75">
        <f>T123+T130</f>
        <v>0</v>
      </c>
      <c r="AT122" s="11" t="s">
        <v>74</v>
      </c>
      <c r="AU122" s="11" t="s">
        <v>53</v>
      </c>
      <c r="BK122" s="76">
        <f>BK123+BK130</f>
        <v>0</v>
      </c>
    </row>
    <row r="123" spans="2:65" s="77" customFormat="1" ht="25.9" customHeight="1">
      <c r="B123" s="78"/>
      <c r="D123" s="79" t="s">
        <v>74</v>
      </c>
      <c r="E123" s="80" t="s">
        <v>3605</v>
      </c>
      <c r="F123" s="80" t="s">
        <v>3857</v>
      </c>
      <c r="I123" s="81"/>
      <c r="J123" s="82">
        <f>BK123</f>
        <v>0</v>
      </c>
      <c r="L123" s="78"/>
      <c r="M123" s="83"/>
      <c r="P123" s="84">
        <f>SUM(P124:P129)</f>
        <v>0</v>
      </c>
      <c r="R123" s="84">
        <f>SUM(R124:R129)</f>
        <v>0</v>
      </c>
      <c r="T123" s="85">
        <f>SUM(T124:T129)</f>
        <v>0</v>
      </c>
      <c r="AR123" s="79" t="s">
        <v>82</v>
      </c>
      <c r="AT123" s="86" t="s">
        <v>74</v>
      </c>
      <c r="AU123" s="86" t="s">
        <v>78</v>
      </c>
      <c r="AY123" s="79" t="s">
        <v>79</v>
      </c>
      <c r="BK123" s="87">
        <f>SUM(BK124:BK129)</f>
        <v>0</v>
      </c>
    </row>
    <row r="124" spans="2:65" s="18" customFormat="1" ht="16.5" customHeight="1">
      <c r="B124" s="19"/>
      <c r="C124" s="90" t="s">
        <v>82</v>
      </c>
      <c r="D124" s="90" t="s">
        <v>83</v>
      </c>
      <c r="E124" s="91" t="s">
        <v>3858</v>
      </c>
      <c r="F124" s="92" t="s">
        <v>3859</v>
      </c>
      <c r="G124" s="93" t="s">
        <v>1067</v>
      </c>
      <c r="H124" s="94">
        <v>26</v>
      </c>
      <c r="I124" s="95"/>
      <c r="J124" s="96">
        <f>ROUND(I124*H124,2)</f>
        <v>0</v>
      </c>
      <c r="K124" s="92" t="s">
        <v>453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9</v>
      </c>
    </row>
    <row r="125" spans="2:65" s="18" customFormat="1">
      <c r="B125" s="19"/>
      <c r="D125" s="103" t="s">
        <v>89</v>
      </c>
      <c r="F125" s="104" t="s">
        <v>3859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49.15" customHeight="1">
      <c r="B126" s="19"/>
      <c r="C126" s="189" t="s">
        <v>9</v>
      </c>
      <c r="D126" s="189" t="s">
        <v>684</v>
      </c>
      <c r="E126" s="190" t="s">
        <v>3860</v>
      </c>
      <c r="F126" s="191" t="s">
        <v>3861</v>
      </c>
      <c r="G126" s="192" t="s">
        <v>808</v>
      </c>
      <c r="H126" s="193">
        <v>26</v>
      </c>
      <c r="I126" s="194"/>
      <c r="J126" s="195">
        <f>ROUND(I126*H126,2)</f>
        <v>0</v>
      </c>
      <c r="K126" s="191" t="s">
        <v>17</v>
      </c>
      <c r="L126" s="196"/>
      <c r="M126" s="197" t="s">
        <v>17</v>
      </c>
      <c r="N126" s="1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121</v>
      </c>
      <c r="AT126" s="101" t="s">
        <v>684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103</v>
      </c>
    </row>
    <row r="127" spans="2:65" s="18" customFormat="1" ht="29.25">
      <c r="B127" s="19"/>
      <c r="D127" s="103" t="s">
        <v>89</v>
      </c>
      <c r="F127" s="104" t="s">
        <v>3861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24.2" customHeight="1">
      <c r="B128" s="19"/>
      <c r="C128" s="189" t="s">
        <v>96</v>
      </c>
      <c r="D128" s="189" t="s">
        <v>684</v>
      </c>
      <c r="E128" s="190" t="s">
        <v>3862</v>
      </c>
      <c r="F128" s="191" t="s">
        <v>3863</v>
      </c>
      <c r="G128" s="192" t="s">
        <v>808</v>
      </c>
      <c r="H128" s="193">
        <v>26</v>
      </c>
      <c r="I128" s="194"/>
      <c r="J128" s="195">
        <f>ROUND(I128*H128,2)</f>
        <v>0</v>
      </c>
      <c r="K128" s="191" t="s">
        <v>17</v>
      </c>
      <c r="L128" s="196"/>
      <c r="M128" s="197" t="s">
        <v>17</v>
      </c>
      <c r="N128" s="1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121</v>
      </c>
      <c r="AT128" s="101" t="s">
        <v>684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112</v>
      </c>
    </row>
    <row r="129" spans="2:65" s="18" customFormat="1">
      <c r="B129" s="19"/>
      <c r="D129" s="103" t="s">
        <v>89</v>
      </c>
      <c r="F129" s="104" t="s">
        <v>3863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77" customFormat="1" ht="25.9" customHeight="1">
      <c r="B130" s="78"/>
      <c r="D130" s="79" t="s">
        <v>74</v>
      </c>
      <c r="E130" s="80" t="s">
        <v>3626</v>
      </c>
      <c r="F130" s="80" t="s">
        <v>3729</v>
      </c>
      <c r="I130" s="81"/>
      <c r="J130" s="82">
        <f>BK130</f>
        <v>0</v>
      </c>
      <c r="L130" s="78"/>
      <c r="M130" s="83"/>
      <c r="P130" s="84">
        <f>SUM(P131:P146)</f>
        <v>0</v>
      </c>
      <c r="R130" s="84">
        <f>SUM(R131:R146)</f>
        <v>0</v>
      </c>
      <c r="T130" s="85">
        <f>SUM(T131:T146)</f>
        <v>0</v>
      </c>
      <c r="AR130" s="79" t="s">
        <v>82</v>
      </c>
      <c r="AT130" s="86" t="s">
        <v>74</v>
      </c>
      <c r="AU130" s="86" t="s">
        <v>78</v>
      </c>
      <c r="AY130" s="79" t="s">
        <v>79</v>
      </c>
      <c r="BK130" s="87">
        <f>SUM(BK131:BK146)</f>
        <v>0</v>
      </c>
    </row>
    <row r="131" spans="2:65" s="18" customFormat="1" ht="16.5" customHeight="1">
      <c r="B131" s="19"/>
      <c r="C131" s="90" t="s">
        <v>129</v>
      </c>
      <c r="D131" s="90" t="s">
        <v>83</v>
      </c>
      <c r="E131" s="91" t="s">
        <v>129</v>
      </c>
      <c r="F131" s="92" t="s">
        <v>2607</v>
      </c>
      <c r="G131" s="93" t="s">
        <v>2619</v>
      </c>
      <c r="H131" s="94">
        <v>1</v>
      </c>
      <c r="I131" s="95"/>
      <c r="J131" s="96">
        <f>ROUND(I131*H131,2)</f>
        <v>0</v>
      </c>
      <c r="K131" s="92" t="s">
        <v>17</v>
      </c>
      <c r="L131" s="19"/>
      <c r="M131" s="97" t="s">
        <v>17</v>
      </c>
      <c r="N131" s="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103</v>
      </c>
      <c r="AT131" s="101" t="s">
        <v>83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3864</v>
      </c>
    </row>
    <row r="132" spans="2:65" s="18" customFormat="1">
      <c r="B132" s="19"/>
      <c r="D132" s="103" t="s">
        <v>89</v>
      </c>
      <c r="F132" s="104" t="s">
        <v>2607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24.2" customHeight="1">
      <c r="B133" s="19"/>
      <c r="C133" s="90" t="s">
        <v>103</v>
      </c>
      <c r="D133" s="90" t="s">
        <v>83</v>
      </c>
      <c r="E133" s="91" t="s">
        <v>3734</v>
      </c>
      <c r="F133" s="92" t="s">
        <v>3735</v>
      </c>
      <c r="G133" s="93" t="s">
        <v>3732</v>
      </c>
      <c r="H133" s="94">
        <v>27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121</v>
      </c>
    </row>
    <row r="134" spans="2:65" s="18" customFormat="1">
      <c r="B134" s="19"/>
      <c r="D134" s="103" t="s">
        <v>89</v>
      </c>
      <c r="F134" s="104" t="s">
        <v>3735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29.25">
      <c r="B135" s="19"/>
      <c r="D135" s="103" t="s">
        <v>90</v>
      </c>
      <c r="F135" s="108" t="s">
        <v>3736</v>
      </c>
      <c r="I135" s="105"/>
      <c r="L135" s="19"/>
      <c r="M135" s="106"/>
      <c r="T135" s="107"/>
      <c r="AT135" s="11" t="s">
        <v>90</v>
      </c>
      <c r="AU135" s="11" t="s">
        <v>82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3614</v>
      </c>
      <c r="F136" s="92" t="s">
        <v>3865</v>
      </c>
      <c r="G136" s="93" t="s">
        <v>2619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129</v>
      </c>
    </row>
    <row r="137" spans="2:65" s="18" customFormat="1">
      <c r="B137" s="19"/>
      <c r="D137" s="103" t="s">
        <v>89</v>
      </c>
      <c r="F137" s="104" t="s">
        <v>3865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90" t="s">
        <v>112</v>
      </c>
      <c r="D138" s="90" t="s">
        <v>83</v>
      </c>
      <c r="E138" s="91" t="s">
        <v>3737</v>
      </c>
      <c r="F138" s="92" t="s">
        <v>3742</v>
      </c>
      <c r="G138" s="93" t="s">
        <v>2619</v>
      </c>
      <c r="H138" s="94">
        <v>1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137</v>
      </c>
    </row>
    <row r="139" spans="2:65" s="18" customFormat="1" ht="19.5">
      <c r="B139" s="19"/>
      <c r="D139" s="103" t="s">
        <v>89</v>
      </c>
      <c r="F139" s="104" t="s">
        <v>3742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24.2" customHeight="1">
      <c r="B140" s="19"/>
      <c r="C140" s="90" t="s">
        <v>116</v>
      </c>
      <c r="D140" s="90" t="s">
        <v>83</v>
      </c>
      <c r="E140" s="91" t="s">
        <v>3747</v>
      </c>
      <c r="F140" s="92" t="s">
        <v>3752</v>
      </c>
      <c r="G140" s="93" t="s">
        <v>2619</v>
      </c>
      <c r="H140" s="94">
        <v>1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147</v>
      </c>
    </row>
    <row r="141" spans="2:65" s="18" customFormat="1">
      <c r="B141" s="19"/>
      <c r="D141" s="103" t="s">
        <v>89</v>
      </c>
      <c r="F141" s="104" t="s">
        <v>3752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121</v>
      </c>
      <c r="D142" s="201" t="s">
        <v>83</v>
      </c>
      <c r="E142" s="91" t="s">
        <v>3749</v>
      </c>
      <c r="F142" s="92" t="s">
        <v>3754</v>
      </c>
      <c r="G142" s="93" t="s">
        <v>2619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155</v>
      </c>
    </row>
    <row r="143" spans="2:65" s="18" customFormat="1" ht="29.25">
      <c r="B143" s="19"/>
      <c r="D143" s="103" t="s">
        <v>89</v>
      </c>
      <c r="F143" s="104" t="s">
        <v>3833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9.5">
      <c r="B144" s="19"/>
      <c r="D144" s="103" t="s">
        <v>90</v>
      </c>
      <c r="F144" s="108" t="s">
        <v>3866</v>
      </c>
      <c r="I144" s="105"/>
      <c r="L144" s="19"/>
      <c r="M144" s="106"/>
      <c r="T144" s="107"/>
      <c r="AT144" s="11" t="s">
        <v>90</v>
      </c>
      <c r="AU144" s="11" t="s">
        <v>82</v>
      </c>
    </row>
    <row r="145" spans="2:65" s="18" customFormat="1" ht="16.5" customHeight="1">
      <c r="B145" s="19"/>
      <c r="C145" s="90" t="s">
        <v>125</v>
      </c>
      <c r="D145" s="90" t="s">
        <v>83</v>
      </c>
      <c r="E145" s="91" t="s">
        <v>3753</v>
      </c>
      <c r="F145" s="92" t="s">
        <v>2630</v>
      </c>
      <c r="G145" s="93" t="s">
        <v>2619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163</v>
      </c>
    </row>
    <row r="146" spans="2:65" s="18" customFormat="1">
      <c r="B146" s="19"/>
      <c r="D146" s="103" t="s">
        <v>89</v>
      </c>
      <c r="F146" s="104" t="s">
        <v>2630</v>
      </c>
      <c r="I146" s="105"/>
      <c r="L146" s="19"/>
      <c r="M146" s="110"/>
      <c r="N146" s="111"/>
      <c r="O146" s="111"/>
      <c r="P146" s="111"/>
      <c r="Q146" s="111"/>
      <c r="R146" s="111"/>
      <c r="S146" s="111"/>
      <c r="T146" s="112"/>
      <c r="AT146" s="11" t="s">
        <v>89</v>
      </c>
      <c r="AU146" s="11" t="s">
        <v>82</v>
      </c>
    </row>
    <row r="147" spans="2:65" s="18" customFormat="1" ht="6.95" customHeight="1">
      <c r="B147" s="46"/>
      <c r="C147" s="47"/>
      <c r="D147" s="47"/>
      <c r="E147" s="47"/>
      <c r="F147" s="47"/>
      <c r="G147" s="47"/>
      <c r="H147" s="47"/>
      <c r="I147" s="47"/>
      <c r="J147" s="47"/>
      <c r="K147" s="47"/>
      <c r="L147" s="19"/>
    </row>
  </sheetData>
  <sheetProtection algorithmName="SHA-512" hashValue="CKAWhFOcHlH6l5553UTKd79wlZBjfLee0A9QzWZ0ceCJFrQ2c/pMPdhNAPqNjLCocchP7Fvt5pkyvPpj81X4Hw==" saltValue="rRyXiGfkq68tGhJ7jfSxQhHsqq3KIQKz1/21+oD+KguNQMhhL6EBYdSvlmErLZM62cGvgcApqKCujaBCwpsgUg==" spinCount="100000" sheet="1" objects="1" scenarios="1" formatColumns="0" formatRows="0" autoFilter="0"/>
  <autoFilter ref="C121:K146" xr:uid="{00000000-0009-0000-0000-000008000000}"/>
  <mergeCells count="12">
    <mergeCell ref="E85:H85"/>
    <mergeCell ref="E87:H87"/>
    <mergeCell ref="E89:H89"/>
    <mergeCell ref="E110:H110"/>
    <mergeCell ref="E112:H112"/>
    <mergeCell ref="E114:H114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B99F-9AAA-4645-AA26-AF5D1D8363B9}">
  <sheetPr>
    <pageSetUpPr fitToPage="1"/>
  </sheetPr>
  <dimension ref="B2:BM23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250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3867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ROUND(J125,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ROUND((SUM(BE125:BE236)),  2)</f>
        <v>0</v>
      </c>
      <c r="I35" s="32">
        <v>0.21</v>
      </c>
      <c r="J35" s="31">
        <f>ROUND(((SUM(BE125:BE236))*I35),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ROUND((SUM(BF125:BF236)),  2)</f>
        <v>0</v>
      </c>
      <c r="I36" s="32">
        <v>0.12</v>
      </c>
      <c r="J36" s="31">
        <f>ROUND(((SUM(BF125:BF236))*I36),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ROUND((SUM(BG125:BG236)),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ROUND((SUM(BH125:BH236)),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ROUND((SUM(BI125:BI236)),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D.1.4.F.5 - ACS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J125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3868</v>
      </c>
      <c r="E99" s="56"/>
      <c r="F99" s="56"/>
      <c r="G99" s="56"/>
      <c r="H99" s="56"/>
      <c r="I99" s="56"/>
      <c r="J99" s="57">
        <f>J126</f>
        <v>0</v>
      </c>
      <c r="L99" s="54"/>
    </row>
    <row r="100" spans="2:47" s="53" customFormat="1" ht="24.95" customHeight="1">
      <c r="B100" s="54"/>
      <c r="D100" s="55" t="s">
        <v>3869</v>
      </c>
      <c r="E100" s="56"/>
      <c r="F100" s="56"/>
      <c r="G100" s="56"/>
      <c r="H100" s="56"/>
      <c r="I100" s="56"/>
      <c r="J100" s="57">
        <f>J152</f>
        <v>0</v>
      </c>
      <c r="L100" s="54"/>
    </row>
    <row r="101" spans="2:47" s="53" customFormat="1" ht="24.95" customHeight="1">
      <c r="B101" s="54"/>
      <c r="D101" s="55" t="s">
        <v>3870</v>
      </c>
      <c r="E101" s="56"/>
      <c r="F101" s="56"/>
      <c r="G101" s="56"/>
      <c r="H101" s="56"/>
      <c r="I101" s="56"/>
      <c r="J101" s="57">
        <f>J191</f>
        <v>0</v>
      </c>
      <c r="L101" s="54"/>
    </row>
    <row r="102" spans="2:47" s="53" customFormat="1" ht="24.95" customHeight="1">
      <c r="B102" s="54"/>
      <c r="D102" s="55" t="s">
        <v>3871</v>
      </c>
      <c r="E102" s="56"/>
      <c r="F102" s="56"/>
      <c r="G102" s="56"/>
      <c r="H102" s="56"/>
      <c r="I102" s="56"/>
      <c r="J102" s="57">
        <f>J204</f>
        <v>0</v>
      </c>
      <c r="L102" s="54"/>
    </row>
    <row r="103" spans="2:47" s="53" customFormat="1" ht="24.95" customHeight="1">
      <c r="B103" s="54"/>
      <c r="D103" s="55" t="s">
        <v>3604</v>
      </c>
      <c r="E103" s="56"/>
      <c r="F103" s="56"/>
      <c r="G103" s="56"/>
      <c r="H103" s="56"/>
      <c r="I103" s="56"/>
      <c r="J103" s="57">
        <f>J220</f>
        <v>0</v>
      </c>
      <c r="L103" s="54"/>
    </row>
    <row r="104" spans="2:47" s="18" customFormat="1" ht="21.75" customHeight="1">
      <c r="B104" s="19"/>
      <c r="L104" s="19"/>
    </row>
    <row r="105" spans="2:47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47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47" s="18" customFormat="1" ht="24.95" customHeight="1">
      <c r="B110" s="19"/>
      <c r="C110" s="15" t="s">
        <v>58</v>
      </c>
      <c r="L110" s="19"/>
    </row>
    <row r="111" spans="2:47" s="18" customFormat="1" ht="6.95" customHeight="1">
      <c r="B111" s="19"/>
      <c r="L111" s="19"/>
    </row>
    <row r="112" spans="2:47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3" t="str">
        <f>E7</f>
        <v>Přestavba objektu č. 5 na kolej - INV (Revize č.03)</v>
      </c>
      <c r="F113" s="274"/>
      <c r="G113" s="274"/>
      <c r="H113" s="274"/>
      <c r="L113" s="19"/>
    </row>
    <row r="114" spans="2:65" ht="12" customHeight="1">
      <c r="B114" s="14"/>
      <c r="C114" s="17" t="s">
        <v>14</v>
      </c>
      <c r="L114" s="14"/>
    </row>
    <row r="115" spans="2:65" s="18" customFormat="1" ht="16.5" customHeight="1">
      <c r="B115" s="19"/>
      <c r="E115" s="273" t="s">
        <v>3597</v>
      </c>
      <c r="F115" s="272"/>
      <c r="G115" s="272"/>
      <c r="H115" s="272"/>
      <c r="L115" s="19"/>
    </row>
    <row r="116" spans="2:65" s="18" customFormat="1" ht="12" customHeight="1">
      <c r="B116" s="19"/>
      <c r="C116" s="17" t="s">
        <v>3598</v>
      </c>
      <c r="L116" s="19"/>
    </row>
    <row r="117" spans="2:65" s="18" customFormat="1" ht="16.5" customHeight="1">
      <c r="B117" s="19"/>
      <c r="E117" s="258" t="str">
        <f>E11</f>
        <v>D.1.4.F.5 - ACS</v>
      </c>
      <c r="F117" s="272"/>
      <c r="G117" s="272"/>
      <c r="H117" s="272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F14</f>
        <v xml:space="preserve"> </v>
      </c>
      <c r="I119" s="17" t="s">
        <v>21</v>
      </c>
      <c r="J119" s="21" t="str">
        <f>IF(J14="","",J14)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E17</f>
        <v xml:space="preserve"> </v>
      </c>
      <c r="I121" s="17" t="s">
        <v>26</v>
      </c>
      <c r="J121" s="25" t="str">
        <f>E23</f>
        <v>Digitronic CZ s.r.o.</v>
      </c>
      <c r="L121" s="19"/>
    </row>
    <row r="122" spans="2:65" s="18" customFormat="1" ht="15.2" customHeight="1">
      <c r="B122" s="19"/>
      <c r="C122" s="17" t="s">
        <v>25</v>
      </c>
      <c r="F122" s="20" t="str">
        <f>IF(E20="","",E20)</f>
        <v>Vyplň údaj</v>
      </c>
      <c r="I122" s="17" t="s">
        <v>28</v>
      </c>
      <c r="J122" s="25" t="str">
        <f>E26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P126+P152+P191+P204+P220</f>
        <v>0</v>
      </c>
      <c r="Q125" s="26"/>
      <c r="R125" s="74">
        <f>R126+R152+R191+R204+R220</f>
        <v>0</v>
      </c>
      <c r="S125" s="26"/>
      <c r="T125" s="75">
        <f>T126+T152+T191+T204+T220</f>
        <v>0</v>
      </c>
      <c r="AT125" s="11" t="s">
        <v>74</v>
      </c>
      <c r="AU125" s="11" t="s">
        <v>53</v>
      </c>
      <c r="BK125" s="76">
        <f>BK126+BK152+BK191+BK204+BK220</f>
        <v>0</v>
      </c>
    </row>
    <row r="126" spans="2:65" s="77" customFormat="1" ht="25.9" customHeight="1">
      <c r="B126" s="78"/>
      <c r="D126" s="79" t="s">
        <v>74</v>
      </c>
      <c r="E126" s="80" t="s">
        <v>3605</v>
      </c>
      <c r="F126" s="80" t="s">
        <v>3872</v>
      </c>
      <c r="I126" s="81"/>
      <c r="J126" s="82">
        <f>BK126</f>
        <v>0</v>
      </c>
      <c r="L126" s="78"/>
      <c r="M126" s="83"/>
      <c r="P126" s="84">
        <f>SUM(P127:P151)</f>
        <v>0</v>
      </c>
      <c r="R126" s="84">
        <f>SUM(R127:R151)</f>
        <v>0</v>
      </c>
      <c r="T126" s="85">
        <f>SUM(T127:T151)</f>
        <v>0</v>
      </c>
      <c r="AR126" s="79" t="s">
        <v>82</v>
      </c>
      <c r="AT126" s="86" t="s">
        <v>74</v>
      </c>
      <c r="AU126" s="86" t="s">
        <v>78</v>
      </c>
      <c r="AY126" s="79" t="s">
        <v>79</v>
      </c>
      <c r="BK126" s="87">
        <f>SUM(BK127:BK151)</f>
        <v>0</v>
      </c>
    </row>
    <row r="127" spans="2:65" s="18" customFormat="1" ht="21.75" customHeight="1">
      <c r="B127" s="19"/>
      <c r="C127" s="90" t="s">
        <v>9</v>
      </c>
      <c r="D127" s="90" t="s">
        <v>83</v>
      </c>
      <c r="E127" s="91" t="s">
        <v>3873</v>
      </c>
      <c r="F127" s="92" t="s">
        <v>3874</v>
      </c>
      <c r="G127" s="93" t="s">
        <v>1067</v>
      </c>
      <c r="H127" s="94">
        <v>14</v>
      </c>
      <c r="I127" s="95"/>
      <c r="J127" s="96">
        <f>ROUND(I127*H127,2)</f>
        <v>0</v>
      </c>
      <c r="K127" s="92" t="s">
        <v>453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103</v>
      </c>
      <c r="AT127" s="101" t="s">
        <v>83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>
      <c r="B128" s="19"/>
      <c r="D128" s="103" t="s">
        <v>89</v>
      </c>
      <c r="F128" s="104" t="s">
        <v>3874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189" t="s">
        <v>96</v>
      </c>
      <c r="D129" s="189" t="s">
        <v>684</v>
      </c>
      <c r="E129" s="190" t="s">
        <v>3612</v>
      </c>
      <c r="F129" s="191" t="s">
        <v>3875</v>
      </c>
      <c r="G129" s="192" t="s">
        <v>808</v>
      </c>
      <c r="H129" s="193">
        <v>14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684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3875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6.5" customHeight="1">
      <c r="B131" s="19"/>
      <c r="C131" s="189" t="s">
        <v>103</v>
      </c>
      <c r="D131" s="189" t="s">
        <v>684</v>
      </c>
      <c r="E131" s="190" t="s">
        <v>3614</v>
      </c>
      <c r="F131" s="191" t="s">
        <v>3876</v>
      </c>
      <c r="G131" s="192" t="s">
        <v>808</v>
      </c>
      <c r="H131" s="193">
        <v>14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>
      <c r="B132" s="19"/>
      <c r="D132" s="103" t="s">
        <v>89</v>
      </c>
      <c r="F132" s="104" t="s">
        <v>3876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24.2" customHeight="1">
      <c r="B133" s="19"/>
      <c r="C133" s="90" t="s">
        <v>77</v>
      </c>
      <c r="D133" s="90" t="s">
        <v>83</v>
      </c>
      <c r="E133" s="91" t="s">
        <v>3877</v>
      </c>
      <c r="F133" s="92" t="s">
        <v>3878</v>
      </c>
      <c r="G133" s="93" t="s">
        <v>1067</v>
      </c>
      <c r="H133" s="94">
        <v>1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 ht="19.5">
      <c r="B134" s="19"/>
      <c r="D134" s="103" t="s">
        <v>89</v>
      </c>
      <c r="F134" s="104" t="s">
        <v>3878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24.2" customHeight="1">
      <c r="B135" s="19"/>
      <c r="C135" s="189" t="s">
        <v>112</v>
      </c>
      <c r="D135" s="189" t="s">
        <v>684</v>
      </c>
      <c r="E135" s="190" t="s">
        <v>3618</v>
      </c>
      <c r="F135" s="191" t="s">
        <v>3879</v>
      </c>
      <c r="G135" s="192" t="s">
        <v>808</v>
      </c>
      <c r="H135" s="193">
        <v>1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684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 ht="19.5">
      <c r="B136" s="19"/>
      <c r="D136" s="103" t="s">
        <v>89</v>
      </c>
      <c r="F136" s="104" t="s">
        <v>3879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48.75">
      <c r="B137" s="19"/>
      <c r="D137" s="103" t="s">
        <v>90</v>
      </c>
      <c r="F137" s="108" t="s">
        <v>3880</v>
      </c>
      <c r="I137" s="105"/>
      <c r="L137" s="19"/>
      <c r="M137" s="106"/>
      <c r="T137" s="107"/>
      <c r="AT137" s="11" t="s">
        <v>90</v>
      </c>
      <c r="AU137" s="11" t="s">
        <v>82</v>
      </c>
    </row>
    <row r="138" spans="2:65" s="18" customFormat="1" ht="21.75" customHeight="1">
      <c r="B138" s="19"/>
      <c r="C138" s="189" t="s">
        <v>116</v>
      </c>
      <c r="D138" s="189" t="s">
        <v>684</v>
      </c>
      <c r="E138" s="190" t="s">
        <v>3620</v>
      </c>
      <c r="F138" s="191" t="s">
        <v>3881</v>
      </c>
      <c r="G138" s="192" t="s">
        <v>808</v>
      </c>
      <c r="H138" s="193">
        <v>12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>
      <c r="B139" s="19"/>
      <c r="D139" s="103" t="s">
        <v>89</v>
      </c>
      <c r="F139" s="104" t="s">
        <v>3881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121</v>
      </c>
      <c r="D140" s="90" t="s">
        <v>83</v>
      </c>
      <c r="E140" s="91" t="s">
        <v>3622</v>
      </c>
      <c r="F140" s="92" t="s">
        <v>3882</v>
      </c>
      <c r="G140" s="93" t="s">
        <v>808</v>
      </c>
      <c r="H140" s="94">
        <v>2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3882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125</v>
      </c>
      <c r="D142" s="189" t="s">
        <v>684</v>
      </c>
      <c r="E142" s="190" t="s">
        <v>3624</v>
      </c>
      <c r="F142" s="191" t="s">
        <v>3883</v>
      </c>
      <c r="G142" s="192" t="s">
        <v>808</v>
      </c>
      <c r="H142" s="193">
        <v>2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684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 ht="19.5">
      <c r="B143" s="19"/>
      <c r="D143" s="103" t="s">
        <v>89</v>
      </c>
      <c r="F143" s="104" t="s">
        <v>3883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189" t="s">
        <v>129</v>
      </c>
      <c r="D144" s="189" t="s">
        <v>684</v>
      </c>
      <c r="E144" s="190" t="s">
        <v>3630</v>
      </c>
      <c r="F144" s="191" t="s">
        <v>3884</v>
      </c>
      <c r="G144" s="192" t="s">
        <v>808</v>
      </c>
      <c r="H144" s="193">
        <v>2</v>
      </c>
      <c r="I144" s="194"/>
      <c r="J144" s="195">
        <f>ROUND(I144*H144,2)</f>
        <v>0</v>
      </c>
      <c r="K144" s="191" t="s">
        <v>17</v>
      </c>
      <c r="L144" s="196"/>
      <c r="M144" s="197" t="s">
        <v>17</v>
      </c>
      <c r="N144" s="1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121</v>
      </c>
      <c r="AT144" s="101" t="s">
        <v>684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>
      <c r="B145" s="19"/>
      <c r="D145" s="103" t="s">
        <v>89</v>
      </c>
      <c r="F145" s="104" t="s">
        <v>3884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16.5" customHeight="1">
      <c r="B146" s="19"/>
      <c r="C146" s="90" t="s">
        <v>133</v>
      </c>
      <c r="D146" s="90" t="s">
        <v>83</v>
      </c>
      <c r="E146" s="91" t="s">
        <v>3632</v>
      </c>
      <c r="F146" s="92" t="s">
        <v>3885</v>
      </c>
      <c r="G146" s="93" t="s">
        <v>808</v>
      </c>
      <c r="H146" s="94">
        <v>2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581</v>
      </c>
    </row>
    <row r="147" spans="2:65" s="18" customFormat="1">
      <c r="B147" s="19"/>
      <c r="D147" s="103" t="s">
        <v>89</v>
      </c>
      <c r="F147" s="104" t="s">
        <v>3885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1.75" customHeight="1">
      <c r="B148" s="19"/>
      <c r="C148" s="189" t="s">
        <v>137</v>
      </c>
      <c r="D148" s="189" t="s">
        <v>684</v>
      </c>
      <c r="E148" s="190" t="s">
        <v>3636</v>
      </c>
      <c r="F148" s="191" t="s">
        <v>3886</v>
      </c>
      <c r="G148" s="192" t="s">
        <v>808</v>
      </c>
      <c r="H148" s="193">
        <v>2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684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595</v>
      </c>
    </row>
    <row r="149" spans="2:65" s="18" customFormat="1">
      <c r="B149" s="19"/>
      <c r="D149" s="103" t="s">
        <v>89</v>
      </c>
      <c r="F149" s="104" t="s">
        <v>3886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189" t="s">
        <v>141</v>
      </c>
      <c r="D150" s="189" t="s">
        <v>684</v>
      </c>
      <c r="E150" s="190" t="s">
        <v>3638</v>
      </c>
      <c r="F150" s="191" t="s">
        <v>3887</v>
      </c>
      <c r="G150" s="192" t="s">
        <v>808</v>
      </c>
      <c r="H150" s="193">
        <v>2</v>
      </c>
      <c r="I150" s="194"/>
      <c r="J150" s="195">
        <f>ROUND(I150*H150,2)</f>
        <v>0</v>
      </c>
      <c r="K150" s="191" t="s">
        <v>17</v>
      </c>
      <c r="L150" s="196"/>
      <c r="M150" s="197" t="s">
        <v>17</v>
      </c>
      <c r="N150" s="1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121</v>
      </c>
      <c r="AT150" s="101" t="s">
        <v>684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607</v>
      </c>
    </row>
    <row r="151" spans="2:65" s="18" customFormat="1">
      <c r="B151" s="19"/>
      <c r="D151" s="103" t="s">
        <v>89</v>
      </c>
      <c r="F151" s="104" t="s">
        <v>3887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77" customFormat="1" ht="25.9" customHeight="1">
      <c r="B152" s="78"/>
      <c r="D152" s="79" t="s">
        <v>74</v>
      </c>
      <c r="E152" s="80" t="s">
        <v>3626</v>
      </c>
      <c r="F152" s="80" t="s">
        <v>3888</v>
      </c>
      <c r="I152" s="81"/>
      <c r="J152" s="82">
        <f>BK152</f>
        <v>0</v>
      </c>
      <c r="L152" s="78"/>
      <c r="M152" s="83"/>
      <c r="P152" s="84">
        <f>SUM(P153:P190)</f>
        <v>0</v>
      </c>
      <c r="R152" s="84">
        <f>SUM(R153:R190)</f>
        <v>0</v>
      </c>
      <c r="T152" s="85">
        <f>SUM(T153:T190)</f>
        <v>0</v>
      </c>
      <c r="AR152" s="79" t="s">
        <v>82</v>
      </c>
      <c r="AT152" s="86" t="s">
        <v>74</v>
      </c>
      <c r="AU152" s="86" t="s">
        <v>78</v>
      </c>
      <c r="AY152" s="79" t="s">
        <v>79</v>
      </c>
      <c r="BK152" s="87">
        <f>SUM(BK153:BK190)</f>
        <v>0</v>
      </c>
    </row>
    <row r="153" spans="2:65" s="18" customFormat="1" ht="24.2" customHeight="1">
      <c r="B153" s="19"/>
      <c r="C153" s="90" t="s">
        <v>147</v>
      </c>
      <c r="D153" s="90" t="s">
        <v>83</v>
      </c>
      <c r="E153" s="91" t="s">
        <v>3642</v>
      </c>
      <c r="F153" s="92" t="s">
        <v>3889</v>
      </c>
      <c r="G153" s="93" t="s">
        <v>808</v>
      </c>
      <c r="H153" s="94">
        <v>3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627</v>
      </c>
    </row>
    <row r="154" spans="2:65" s="18" customFormat="1" ht="19.5">
      <c r="B154" s="19"/>
      <c r="D154" s="103" t="s">
        <v>89</v>
      </c>
      <c r="F154" s="104" t="s">
        <v>3889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55.5" customHeight="1">
      <c r="B155" s="19"/>
      <c r="C155" s="189" t="s">
        <v>151</v>
      </c>
      <c r="D155" s="189" t="s">
        <v>684</v>
      </c>
      <c r="E155" s="190" t="s">
        <v>3644</v>
      </c>
      <c r="F155" s="191" t="s">
        <v>3890</v>
      </c>
      <c r="G155" s="192" t="s">
        <v>808</v>
      </c>
      <c r="H155" s="193">
        <v>3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642</v>
      </c>
    </row>
    <row r="156" spans="2:65" s="18" customFormat="1" ht="39">
      <c r="B156" s="19"/>
      <c r="D156" s="103" t="s">
        <v>89</v>
      </c>
      <c r="F156" s="104" t="s">
        <v>3890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189" t="s">
        <v>155</v>
      </c>
      <c r="D157" s="189" t="s">
        <v>684</v>
      </c>
      <c r="E157" s="190" t="s">
        <v>3646</v>
      </c>
      <c r="F157" s="191" t="s">
        <v>3891</v>
      </c>
      <c r="G157" s="192" t="s">
        <v>808</v>
      </c>
      <c r="H157" s="193">
        <v>3</v>
      </c>
      <c r="I157" s="194"/>
      <c r="J157" s="195">
        <f>ROUND(I157*H157,2)</f>
        <v>0</v>
      </c>
      <c r="K157" s="191" t="s">
        <v>17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121</v>
      </c>
      <c r="AT157" s="101" t="s">
        <v>684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653</v>
      </c>
    </row>
    <row r="158" spans="2:65" s="18" customFormat="1">
      <c r="B158" s="19"/>
      <c r="D158" s="103" t="s">
        <v>89</v>
      </c>
      <c r="F158" s="104" t="s">
        <v>3891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189" t="s">
        <v>159</v>
      </c>
      <c r="D159" s="189" t="s">
        <v>684</v>
      </c>
      <c r="E159" s="190" t="s">
        <v>3648</v>
      </c>
      <c r="F159" s="191" t="s">
        <v>3892</v>
      </c>
      <c r="G159" s="192" t="s">
        <v>808</v>
      </c>
      <c r="H159" s="193">
        <v>3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684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665</v>
      </c>
    </row>
    <row r="160" spans="2:65" s="18" customFormat="1">
      <c r="B160" s="19"/>
      <c r="D160" s="103" t="s">
        <v>89</v>
      </c>
      <c r="F160" s="104" t="s">
        <v>3892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21.75" customHeight="1">
      <c r="B161" s="19"/>
      <c r="C161" s="189" t="s">
        <v>163</v>
      </c>
      <c r="D161" s="189" t="s">
        <v>684</v>
      </c>
      <c r="E161" s="190" t="s">
        <v>3652</v>
      </c>
      <c r="F161" s="191" t="s">
        <v>3893</v>
      </c>
      <c r="G161" s="192" t="s">
        <v>808</v>
      </c>
      <c r="H161" s="193">
        <v>3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684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683</v>
      </c>
    </row>
    <row r="162" spans="2:65" s="18" customFormat="1">
      <c r="B162" s="19"/>
      <c r="D162" s="103" t="s">
        <v>89</v>
      </c>
      <c r="F162" s="104" t="s">
        <v>3893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189" t="s">
        <v>167</v>
      </c>
      <c r="D163" s="189" t="s">
        <v>684</v>
      </c>
      <c r="E163" s="190" t="s">
        <v>3656</v>
      </c>
      <c r="F163" s="191" t="s">
        <v>3894</v>
      </c>
      <c r="G163" s="192" t="s">
        <v>808</v>
      </c>
      <c r="H163" s="193">
        <v>3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684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696</v>
      </c>
    </row>
    <row r="164" spans="2:65" s="18" customFormat="1">
      <c r="B164" s="19"/>
      <c r="D164" s="103" t="s">
        <v>89</v>
      </c>
      <c r="F164" s="104" t="s">
        <v>3894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49.15" customHeight="1">
      <c r="B165" s="19"/>
      <c r="C165" s="189" t="s">
        <v>178</v>
      </c>
      <c r="D165" s="189" t="s">
        <v>684</v>
      </c>
      <c r="E165" s="190" t="s">
        <v>3662</v>
      </c>
      <c r="F165" s="191" t="s">
        <v>3895</v>
      </c>
      <c r="G165" s="192" t="s">
        <v>808</v>
      </c>
      <c r="H165" s="193">
        <v>3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684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706</v>
      </c>
    </row>
    <row r="166" spans="2:65" s="18" customFormat="1" ht="29.25">
      <c r="B166" s="19"/>
      <c r="D166" s="103" t="s">
        <v>89</v>
      </c>
      <c r="F166" s="104" t="s">
        <v>3895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90" t="s">
        <v>171</v>
      </c>
      <c r="D167" s="90" t="s">
        <v>83</v>
      </c>
      <c r="E167" s="91" t="s">
        <v>3664</v>
      </c>
      <c r="F167" s="92" t="s">
        <v>3896</v>
      </c>
      <c r="G167" s="93" t="s">
        <v>808</v>
      </c>
      <c r="H167" s="94">
        <v>3</v>
      </c>
      <c r="I167" s="95"/>
      <c r="J167" s="96">
        <f>ROUND(I167*H167,2)</f>
        <v>0</v>
      </c>
      <c r="K167" s="92" t="s">
        <v>17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723</v>
      </c>
    </row>
    <row r="168" spans="2:65" s="18" customFormat="1">
      <c r="B168" s="19"/>
      <c r="D168" s="103" t="s">
        <v>89</v>
      </c>
      <c r="F168" s="104" t="s">
        <v>3896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24.2" customHeight="1">
      <c r="B169" s="19"/>
      <c r="C169" s="90" t="s">
        <v>581</v>
      </c>
      <c r="D169" s="90" t="s">
        <v>83</v>
      </c>
      <c r="E169" s="91" t="s">
        <v>3757</v>
      </c>
      <c r="F169" s="92" t="s">
        <v>3897</v>
      </c>
      <c r="G169" s="93" t="s">
        <v>808</v>
      </c>
      <c r="H169" s="94">
        <v>2</v>
      </c>
      <c r="I169" s="95"/>
      <c r="J169" s="96">
        <f>ROUND(I169*H169,2)</f>
        <v>0</v>
      </c>
      <c r="K169" s="92" t="s">
        <v>17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0</v>
      </c>
      <c r="T169" s="100">
        <f>S169*H169</f>
        <v>0</v>
      </c>
      <c r="AR169" s="101" t="s">
        <v>103</v>
      </c>
      <c r="AT169" s="101" t="s">
        <v>83</v>
      </c>
      <c r="AU169" s="101" t="s">
        <v>82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103</v>
      </c>
      <c r="BM169" s="101" t="s">
        <v>741</v>
      </c>
    </row>
    <row r="170" spans="2:65" s="18" customFormat="1" ht="19.5">
      <c r="B170" s="19"/>
      <c r="D170" s="103" t="s">
        <v>89</v>
      </c>
      <c r="F170" s="104" t="s">
        <v>3897</v>
      </c>
      <c r="I170" s="105"/>
      <c r="L170" s="19"/>
      <c r="M170" s="106"/>
      <c r="T170" s="107"/>
      <c r="AT170" s="11" t="s">
        <v>89</v>
      </c>
      <c r="AU170" s="11" t="s">
        <v>82</v>
      </c>
    </row>
    <row r="171" spans="2:65" s="18" customFormat="1" ht="37.9" customHeight="1">
      <c r="B171" s="19"/>
      <c r="C171" s="189" t="s">
        <v>587</v>
      </c>
      <c r="D171" s="189" t="s">
        <v>684</v>
      </c>
      <c r="E171" s="190" t="s">
        <v>3759</v>
      </c>
      <c r="F171" s="191" t="s">
        <v>3898</v>
      </c>
      <c r="G171" s="192" t="s">
        <v>808</v>
      </c>
      <c r="H171" s="193">
        <v>2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684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756</v>
      </c>
    </row>
    <row r="172" spans="2:65" s="18" customFormat="1" ht="19.5">
      <c r="B172" s="19"/>
      <c r="D172" s="103" t="s">
        <v>89</v>
      </c>
      <c r="F172" s="104" t="s">
        <v>3898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21.75" customHeight="1">
      <c r="B173" s="19"/>
      <c r="C173" s="189" t="s">
        <v>595</v>
      </c>
      <c r="D173" s="189" t="s">
        <v>684</v>
      </c>
      <c r="E173" s="190" t="s">
        <v>3792</v>
      </c>
      <c r="F173" s="191" t="s">
        <v>3899</v>
      </c>
      <c r="G173" s="192" t="s">
        <v>808</v>
      </c>
      <c r="H173" s="193">
        <v>2</v>
      </c>
      <c r="I173" s="194"/>
      <c r="J173" s="195">
        <f>ROUND(I173*H173,2)</f>
        <v>0</v>
      </c>
      <c r="K173" s="191" t="s">
        <v>17</v>
      </c>
      <c r="L173" s="196"/>
      <c r="M173" s="197" t="s">
        <v>17</v>
      </c>
      <c r="N173" s="1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121</v>
      </c>
      <c r="AT173" s="101" t="s">
        <v>684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766</v>
      </c>
    </row>
    <row r="174" spans="2:65" s="18" customFormat="1">
      <c r="B174" s="19"/>
      <c r="D174" s="103" t="s">
        <v>89</v>
      </c>
      <c r="F174" s="104" t="s">
        <v>3899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16.5" customHeight="1">
      <c r="B175" s="19"/>
      <c r="C175" s="189" t="s">
        <v>601</v>
      </c>
      <c r="D175" s="189" t="s">
        <v>684</v>
      </c>
      <c r="E175" s="190" t="s">
        <v>3646</v>
      </c>
      <c r="F175" s="191" t="s">
        <v>3891</v>
      </c>
      <c r="G175" s="192" t="s">
        <v>808</v>
      </c>
      <c r="H175" s="193">
        <v>2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781</v>
      </c>
    </row>
    <row r="176" spans="2:65" s="18" customFormat="1">
      <c r="B176" s="19"/>
      <c r="D176" s="103" t="s">
        <v>89</v>
      </c>
      <c r="F176" s="104" t="s">
        <v>3891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16.5" customHeight="1">
      <c r="B177" s="19"/>
      <c r="C177" s="189" t="s">
        <v>607</v>
      </c>
      <c r="D177" s="189" t="s">
        <v>684</v>
      </c>
      <c r="E177" s="190" t="s">
        <v>3648</v>
      </c>
      <c r="F177" s="191" t="s">
        <v>3892</v>
      </c>
      <c r="G177" s="192" t="s">
        <v>808</v>
      </c>
      <c r="H177" s="193">
        <v>2</v>
      </c>
      <c r="I177" s="194"/>
      <c r="J177" s="195">
        <f>ROUND(I177*H177,2)</f>
        <v>0</v>
      </c>
      <c r="K177" s="191" t="s">
        <v>17</v>
      </c>
      <c r="L177" s="196"/>
      <c r="M177" s="197" t="s">
        <v>17</v>
      </c>
      <c r="N177" s="1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121</v>
      </c>
      <c r="AT177" s="101" t="s">
        <v>684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795</v>
      </c>
    </row>
    <row r="178" spans="2:65" s="18" customFormat="1">
      <c r="B178" s="19"/>
      <c r="D178" s="103" t="s">
        <v>89</v>
      </c>
      <c r="F178" s="104" t="s">
        <v>3892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24.2" customHeight="1">
      <c r="B179" s="19"/>
      <c r="C179" s="189" t="s">
        <v>619</v>
      </c>
      <c r="D179" s="189" t="s">
        <v>684</v>
      </c>
      <c r="E179" s="190" t="s">
        <v>3794</v>
      </c>
      <c r="F179" s="191" t="s">
        <v>3900</v>
      </c>
      <c r="G179" s="192" t="s">
        <v>808</v>
      </c>
      <c r="H179" s="193">
        <v>2</v>
      </c>
      <c r="I179" s="194"/>
      <c r="J179" s="195">
        <f>ROUND(I179*H179,2)</f>
        <v>0</v>
      </c>
      <c r="K179" s="191" t="s">
        <v>17</v>
      </c>
      <c r="L179" s="196"/>
      <c r="M179" s="197" t="s">
        <v>17</v>
      </c>
      <c r="N179" s="1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121</v>
      </c>
      <c r="AT179" s="101" t="s">
        <v>684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805</v>
      </c>
    </row>
    <row r="180" spans="2:65" s="18" customFormat="1" ht="19.5">
      <c r="B180" s="19"/>
      <c r="D180" s="103" t="s">
        <v>89</v>
      </c>
      <c r="F180" s="104" t="s">
        <v>3900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49.15" customHeight="1">
      <c r="B181" s="19"/>
      <c r="C181" s="189" t="s">
        <v>627</v>
      </c>
      <c r="D181" s="189" t="s">
        <v>684</v>
      </c>
      <c r="E181" s="190" t="s">
        <v>3662</v>
      </c>
      <c r="F181" s="191" t="s">
        <v>3895</v>
      </c>
      <c r="G181" s="192" t="s">
        <v>808</v>
      </c>
      <c r="H181" s="193">
        <v>4</v>
      </c>
      <c r="I181" s="194"/>
      <c r="J181" s="195">
        <f>ROUND(I181*H181,2)</f>
        <v>0</v>
      </c>
      <c r="K181" s="191" t="s">
        <v>17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121</v>
      </c>
      <c r="AT181" s="101" t="s">
        <v>684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819</v>
      </c>
    </row>
    <row r="182" spans="2:65" s="18" customFormat="1" ht="29.25">
      <c r="B182" s="19"/>
      <c r="D182" s="103" t="s">
        <v>89</v>
      </c>
      <c r="F182" s="104" t="s">
        <v>3895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16.5" customHeight="1">
      <c r="B183" s="19"/>
      <c r="C183" s="189" t="s">
        <v>635</v>
      </c>
      <c r="D183" s="189" t="s">
        <v>684</v>
      </c>
      <c r="E183" s="190" t="s">
        <v>3798</v>
      </c>
      <c r="F183" s="191" t="s">
        <v>3901</v>
      </c>
      <c r="G183" s="192" t="s">
        <v>808</v>
      </c>
      <c r="H183" s="193">
        <v>2</v>
      </c>
      <c r="I183" s="194"/>
      <c r="J183" s="195">
        <f>ROUND(I183*H183,2)</f>
        <v>0</v>
      </c>
      <c r="K183" s="191" t="s">
        <v>17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121</v>
      </c>
      <c r="AT183" s="101" t="s">
        <v>684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834</v>
      </c>
    </row>
    <row r="184" spans="2:65" s="18" customFormat="1">
      <c r="B184" s="19"/>
      <c r="D184" s="103" t="s">
        <v>89</v>
      </c>
      <c r="F184" s="104" t="s">
        <v>3901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16.5" customHeight="1">
      <c r="B185" s="19"/>
      <c r="C185" s="189" t="s">
        <v>642</v>
      </c>
      <c r="D185" s="189" t="s">
        <v>684</v>
      </c>
      <c r="E185" s="190" t="s">
        <v>3814</v>
      </c>
      <c r="F185" s="191" t="s">
        <v>3902</v>
      </c>
      <c r="G185" s="192" t="s">
        <v>808</v>
      </c>
      <c r="H185" s="193">
        <v>4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684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843</v>
      </c>
    </row>
    <row r="186" spans="2:65" s="18" customFormat="1">
      <c r="B186" s="19"/>
      <c r="D186" s="103" t="s">
        <v>89</v>
      </c>
      <c r="F186" s="104" t="s">
        <v>3902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189" t="s">
        <v>648</v>
      </c>
      <c r="D187" s="189" t="s">
        <v>684</v>
      </c>
      <c r="E187" s="190" t="s">
        <v>3802</v>
      </c>
      <c r="F187" s="191" t="s">
        <v>3903</v>
      </c>
      <c r="G187" s="192" t="s">
        <v>808</v>
      </c>
      <c r="H187" s="193">
        <v>2</v>
      </c>
      <c r="I187" s="194"/>
      <c r="J187" s="195">
        <f>ROUND(I187*H187,2)</f>
        <v>0</v>
      </c>
      <c r="K187" s="191" t="s">
        <v>17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121</v>
      </c>
      <c r="AT187" s="101" t="s">
        <v>684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853</v>
      </c>
    </row>
    <row r="188" spans="2:65" s="18" customFormat="1">
      <c r="B188" s="19"/>
      <c r="D188" s="103" t="s">
        <v>89</v>
      </c>
      <c r="F188" s="104" t="s">
        <v>3903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24.2" customHeight="1">
      <c r="B189" s="19"/>
      <c r="C189" s="90" t="s">
        <v>653</v>
      </c>
      <c r="D189" s="90" t="s">
        <v>83</v>
      </c>
      <c r="E189" s="91" t="s">
        <v>3811</v>
      </c>
      <c r="F189" s="92" t="s">
        <v>3904</v>
      </c>
      <c r="G189" s="93" t="s">
        <v>808</v>
      </c>
      <c r="H189" s="94">
        <v>2</v>
      </c>
      <c r="I189" s="95"/>
      <c r="J189" s="96">
        <f>ROUND(I189*H189,2)</f>
        <v>0</v>
      </c>
      <c r="K189" s="92" t="s">
        <v>17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103</v>
      </c>
      <c r="AT189" s="101" t="s">
        <v>83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862</v>
      </c>
    </row>
    <row r="190" spans="2:65" s="18" customFormat="1" ht="19.5">
      <c r="B190" s="19"/>
      <c r="D190" s="103" t="s">
        <v>89</v>
      </c>
      <c r="F190" s="104" t="s">
        <v>3904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77" customFormat="1" ht="25.9" customHeight="1">
      <c r="B191" s="78"/>
      <c r="D191" s="79" t="s">
        <v>74</v>
      </c>
      <c r="E191" s="80" t="s">
        <v>3668</v>
      </c>
      <c r="F191" s="80" t="s">
        <v>3905</v>
      </c>
      <c r="I191" s="81"/>
      <c r="J191" s="82">
        <f>BK191</f>
        <v>0</v>
      </c>
      <c r="L191" s="78"/>
      <c r="M191" s="83"/>
      <c r="P191" s="84">
        <f>SUM(P192:P203)</f>
        <v>0</v>
      </c>
      <c r="R191" s="84">
        <f>SUM(R192:R203)</f>
        <v>0</v>
      </c>
      <c r="T191" s="85">
        <f>SUM(T192:T203)</f>
        <v>0</v>
      </c>
      <c r="AR191" s="79" t="s">
        <v>82</v>
      </c>
      <c r="AT191" s="86" t="s">
        <v>74</v>
      </c>
      <c r="AU191" s="86" t="s">
        <v>78</v>
      </c>
      <c r="AY191" s="79" t="s">
        <v>79</v>
      </c>
      <c r="BK191" s="87">
        <f>SUM(BK192:BK203)</f>
        <v>0</v>
      </c>
    </row>
    <row r="192" spans="2:65" s="18" customFormat="1" ht="24.2" customHeight="1">
      <c r="B192" s="19"/>
      <c r="C192" s="90" t="s">
        <v>659</v>
      </c>
      <c r="D192" s="90" t="s">
        <v>83</v>
      </c>
      <c r="E192" s="91" t="s">
        <v>3670</v>
      </c>
      <c r="F192" s="92" t="s">
        <v>3906</v>
      </c>
      <c r="G192" s="93" t="s">
        <v>808</v>
      </c>
      <c r="H192" s="94">
        <v>8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873</v>
      </c>
    </row>
    <row r="193" spans="2:65" s="18" customFormat="1" ht="19.5">
      <c r="B193" s="19"/>
      <c r="D193" s="103" t="s">
        <v>89</v>
      </c>
      <c r="F193" s="104" t="s">
        <v>3906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24.2" customHeight="1">
      <c r="B194" s="19"/>
      <c r="C194" s="189" t="s">
        <v>665</v>
      </c>
      <c r="D194" s="189" t="s">
        <v>684</v>
      </c>
      <c r="E194" s="190" t="s">
        <v>3672</v>
      </c>
      <c r="F194" s="191" t="s">
        <v>3907</v>
      </c>
      <c r="G194" s="192" t="s">
        <v>808</v>
      </c>
      <c r="H194" s="193">
        <v>8</v>
      </c>
      <c r="I194" s="194"/>
      <c r="J194" s="195">
        <f>ROUND(I194*H194,2)</f>
        <v>0</v>
      </c>
      <c r="K194" s="191" t="s">
        <v>17</v>
      </c>
      <c r="L194" s="196"/>
      <c r="M194" s="197" t="s">
        <v>17</v>
      </c>
      <c r="N194" s="1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121</v>
      </c>
      <c r="AT194" s="101" t="s">
        <v>684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933</v>
      </c>
    </row>
    <row r="195" spans="2:65" s="18" customFormat="1">
      <c r="B195" s="19"/>
      <c r="D195" s="103" t="s">
        <v>89</v>
      </c>
      <c r="F195" s="104" t="s">
        <v>3907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189" t="s">
        <v>671</v>
      </c>
      <c r="D196" s="189" t="s">
        <v>684</v>
      </c>
      <c r="E196" s="190" t="s">
        <v>3676</v>
      </c>
      <c r="F196" s="191" t="s">
        <v>3908</v>
      </c>
      <c r="G196" s="192" t="s">
        <v>808</v>
      </c>
      <c r="H196" s="193">
        <v>8</v>
      </c>
      <c r="I196" s="194"/>
      <c r="J196" s="195">
        <f>ROUND(I196*H196,2)</f>
        <v>0</v>
      </c>
      <c r="K196" s="191" t="s">
        <v>17</v>
      </c>
      <c r="L196" s="196"/>
      <c r="M196" s="197" t="s">
        <v>17</v>
      </c>
      <c r="N196" s="1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121</v>
      </c>
      <c r="AT196" s="101" t="s">
        <v>684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943</v>
      </c>
    </row>
    <row r="197" spans="2:65" s="18" customFormat="1">
      <c r="B197" s="19"/>
      <c r="D197" s="103" t="s">
        <v>89</v>
      </c>
      <c r="F197" s="104" t="s">
        <v>3908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18" customFormat="1" ht="16.5" customHeight="1">
      <c r="B198" s="19"/>
      <c r="C198" s="189" t="s">
        <v>683</v>
      </c>
      <c r="D198" s="189" t="s">
        <v>684</v>
      </c>
      <c r="E198" s="190" t="s">
        <v>3678</v>
      </c>
      <c r="F198" s="191" t="s">
        <v>3909</v>
      </c>
      <c r="G198" s="192" t="s">
        <v>808</v>
      </c>
      <c r="H198" s="193">
        <v>8</v>
      </c>
      <c r="I198" s="194"/>
      <c r="J198" s="195">
        <f>ROUND(I198*H198,2)</f>
        <v>0</v>
      </c>
      <c r="K198" s="191" t="s">
        <v>17</v>
      </c>
      <c r="L198" s="196"/>
      <c r="M198" s="197" t="s">
        <v>17</v>
      </c>
      <c r="N198" s="198" t="s">
        <v>35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121</v>
      </c>
      <c r="AT198" s="101" t="s">
        <v>684</v>
      </c>
      <c r="AU198" s="101" t="s">
        <v>82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103</v>
      </c>
      <c r="BM198" s="101" t="s">
        <v>955</v>
      </c>
    </row>
    <row r="199" spans="2:65" s="18" customFormat="1">
      <c r="B199" s="19"/>
      <c r="D199" s="103" t="s">
        <v>89</v>
      </c>
      <c r="F199" s="104" t="s">
        <v>3909</v>
      </c>
      <c r="I199" s="105"/>
      <c r="L199" s="19"/>
      <c r="M199" s="106"/>
      <c r="T199" s="107"/>
      <c r="AT199" s="11" t="s">
        <v>89</v>
      </c>
      <c r="AU199" s="11" t="s">
        <v>82</v>
      </c>
    </row>
    <row r="200" spans="2:65" s="18" customFormat="1" ht="49.15" customHeight="1">
      <c r="B200" s="19"/>
      <c r="C200" s="189" t="s">
        <v>689</v>
      </c>
      <c r="D200" s="189" t="s">
        <v>684</v>
      </c>
      <c r="E200" s="190" t="s">
        <v>3680</v>
      </c>
      <c r="F200" s="191" t="s">
        <v>3895</v>
      </c>
      <c r="G200" s="192" t="s">
        <v>808</v>
      </c>
      <c r="H200" s="193">
        <v>8</v>
      </c>
      <c r="I200" s="194"/>
      <c r="J200" s="195">
        <f>ROUND(I200*H200,2)</f>
        <v>0</v>
      </c>
      <c r="K200" s="191" t="s">
        <v>17</v>
      </c>
      <c r="L200" s="196"/>
      <c r="M200" s="197" t="s">
        <v>17</v>
      </c>
      <c r="N200" s="1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121</v>
      </c>
      <c r="AT200" s="101" t="s">
        <v>684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968</v>
      </c>
    </row>
    <row r="201" spans="2:65" s="18" customFormat="1" ht="29.25">
      <c r="B201" s="19"/>
      <c r="D201" s="103" t="s">
        <v>89</v>
      </c>
      <c r="F201" s="104" t="s">
        <v>3895</v>
      </c>
      <c r="I201" s="105"/>
      <c r="L201" s="19"/>
      <c r="M201" s="106"/>
      <c r="T201" s="107"/>
      <c r="AT201" s="11" t="s">
        <v>89</v>
      </c>
      <c r="AU201" s="11" t="s">
        <v>82</v>
      </c>
    </row>
    <row r="202" spans="2:65" s="18" customFormat="1" ht="21.75" customHeight="1">
      <c r="B202" s="19"/>
      <c r="C202" s="90" t="s">
        <v>696</v>
      </c>
      <c r="D202" s="90" t="s">
        <v>83</v>
      </c>
      <c r="E202" s="91" t="s">
        <v>3682</v>
      </c>
      <c r="F202" s="92" t="s">
        <v>3910</v>
      </c>
      <c r="G202" s="93" t="s">
        <v>808</v>
      </c>
      <c r="H202" s="94">
        <v>8</v>
      </c>
      <c r="I202" s="95"/>
      <c r="J202" s="96">
        <f>ROUND(I202*H202,2)</f>
        <v>0</v>
      </c>
      <c r="K202" s="92" t="s">
        <v>17</v>
      </c>
      <c r="L202" s="19"/>
      <c r="M202" s="97" t="s">
        <v>17</v>
      </c>
      <c r="N202" s="98" t="s">
        <v>35</v>
      </c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AR202" s="101" t="s">
        <v>103</v>
      </c>
      <c r="AT202" s="101" t="s">
        <v>83</v>
      </c>
      <c r="AU202" s="101" t="s">
        <v>82</v>
      </c>
      <c r="AY202" s="11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1" t="s">
        <v>82</v>
      </c>
      <c r="BK202" s="102">
        <f>ROUND(I202*H202,2)</f>
        <v>0</v>
      </c>
      <c r="BL202" s="11" t="s">
        <v>103</v>
      </c>
      <c r="BM202" s="101" t="s">
        <v>988</v>
      </c>
    </row>
    <row r="203" spans="2:65" s="18" customFormat="1">
      <c r="B203" s="19"/>
      <c r="D203" s="103" t="s">
        <v>89</v>
      </c>
      <c r="F203" s="104" t="s">
        <v>3910</v>
      </c>
      <c r="I203" s="105"/>
      <c r="L203" s="19"/>
      <c r="M203" s="106"/>
      <c r="T203" s="107"/>
      <c r="AT203" s="11" t="s">
        <v>89</v>
      </c>
      <c r="AU203" s="11" t="s">
        <v>82</v>
      </c>
    </row>
    <row r="204" spans="2:65" s="77" customFormat="1" ht="25.9" customHeight="1">
      <c r="B204" s="78"/>
      <c r="D204" s="79" t="s">
        <v>74</v>
      </c>
      <c r="E204" s="80" t="s">
        <v>3698</v>
      </c>
      <c r="F204" s="80" t="s">
        <v>3804</v>
      </c>
      <c r="I204" s="81"/>
      <c r="J204" s="82">
        <f>BK204</f>
        <v>0</v>
      </c>
      <c r="L204" s="78"/>
      <c r="M204" s="83"/>
      <c r="P204" s="84">
        <f>SUM(P205:P219)</f>
        <v>0</v>
      </c>
      <c r="R204" s="84">
        <f>SUM(R205:R219)</f>
        <v>0</v>
      </c>
      <c r="T204" s="85">
        <f>SUM(T205:T219)</f>
        <v>0</v>
      </c>
      <c r="AR204" s="79" t="s">
        <v>82</v>
      </c>
      <c r="AT204" s="86" t="s">
        <v>74</v>
      </c>
      <c r="AU204" s="86" t="s">
        <v>78</v>
      </c>
      <c r="AY204" s="79" t="s">
        <v>79</v>
      </c>
      <c r="BK204" s="87">
        <f>SUM(BK205:BK219)</f>
        <v>0</v>
      </c>
    </row>
    <row r="205" spans="2:65" s="18" customFormat="1" ht="21.75" customHeight="1">
      <c r="B205" s="19"/>
      <c r="C205" s="90" t="s">
        <v>702</v>
      </c>
      <c r="D205" s="90" t="s">
        <v>83</v>
      </c>
      <c r="E205" s="91" t="s">
        <v>3628</v>
      </c>
      <c r="F205" s="92" t="s">
        <v>3629</v>
      </c>
      <c r="G205" s="93" t="s">
        <v>816</v>
      </c>
      <c r="H205" s="94">
        <v>765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103</v>
      </c>
      <c r="AT205" s="101" t="s">
        <v>83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1003</v>
      </c>
    </row>
    <row r="206" spans="2:65" s="18" customFormat="1">
      <c r="B206" s="19"/>
      <c r="D206" s="103" t="s">
        <v>89</v>
      </c>
      <c r="F206" s="104" t="s">
        <v>3629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18" customFormat="1" ht="16.5" customHeight="1">
      <c r="B207" s="19"/>
      <c r="C207" s="189" t="s">
        <v>706</v>
      </c>
      <c r="D207" s="189" t="s">
        <v>684</v>
      </c>
      <c r="E207" s="190" t="s">
        <v>3684</v>
      </c>
      <c r="F207" s="191" t="s">
        <v>3911</v>
      </c>
      <c r="G207" s="192" t="s">
        <v>816</v>
      </c>
      <c r="H207" s="193">
        <v>395</v>
      </c>
      <c r="I207" s="194"/>
      <c r="J207" s="195">
        <f>ROUND(I207*H207,2)</f>
        <v>0</v>
      </c>
      <c r="K207" s="191" t="s">
        <v>17</v>
      </c>
      <c r="L207" s="196"/>
      <c r="M207" s="197" t="s">
        <v>17</v>
      </c>
      <c r="N207" s="198" t="s">
        <v>35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121</v>
      </c>
      <c r="AT207" s="101" t="s">
        <v>684</v>
      </c>
      <c r="AU207" s="101" t="s">
        <v>82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103</v>
      </c>
      <c r="BM207" s="101" t="s">
        <v>1012</v>
      </c>
    </row>
    <row r="208" spans="2:65" s="18" customFormat="1">
      <c r="B208" s="19"/>
      <c r="D208" s="103" t="s">
        <v>89</v>
      </c>
      <c r="F208" s="104" t="s">
        <v>3911</v>
      </c>
      <c r="I208" s="105"/>
      <c r="L208" s="19"/>
      <c r="M208" s="106"/>
      <c r="T208" s="107"/>
      <c r="AT208" s="11" t="s">
        <v>89</v>
      </c>
      <c r="AU208" s="11" t="s">
        <v>82</v>
      </c>
    </row>
    <row r="209" spans="2:65" s="18" customFormat="1" ht="16.5" customHeight="1">
      <c r="B209" s="19"/>
      <c r="C209" s="189" t="s">
        <v>714</v>
      </c>
      <c r="D209" s="189" t="s">
        <v>684</v>
      </c>
      <c r="E209" s="190" t="s">
        <v>3686</v>
      </c>
      <c r="F209" s="191" t="s">
        <v>3912</v>
      </c>
      <c r="G209" s="192" t="s">
        <v>816</v>
      </c>
      <c r="H209" s="193">
        <v>370</v>
      </c>
      <c r="I209" s="194"/>
      <c r="J209" s="195">
        <f>ROUND(I209*H209,2)</f>
        <v>0</v>
      </c>
      <c r="K209" s="191" t="s">
        <v>17</v>
      </c>
      <c r="L209" s="196"/>
      <c r="M209" s="197" t="s">
        <v>17</v>
      </c>
      <c r="N209" s="198" t="s">
        <v>35</v>
      </c>
      <c r="P209" s="99">
        <f>O209*H209</f>
        <v>0</v>
      </c>
      <c r="Q209" s="99">
        <v>0</v>
      </c>
      <c r="R209" s="99">
        <f>Q209*H209</f>
        <v>0</v>
      </c>
      <c r="S209" s="99">
        <v>0</v>
      </c>
      <c r="T209" s="100">
        <f>S209*H209</f>
        <v>0</v>
      </c>
      <c r="AR209" s="101" t="s">
        <v>121</v>
      </c>
      <c r="AT209" s="101" t="s">
        <v>684</v>
      </c>
      <c r="AU209" s="101" t="s">
        <v>82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1021</v>
      </c>
    </row>
    <row r="210" spans="2:65" s="18" customFormat="1">
      <c r="B210" s="19"/>
      <c r="D210" s="103" t="s">
        <v>89</v>
      </c>
      <c r="F210" s="104" t="s">
        <v>3912</v>
      </c>
      <c r="I210" s="105"/>
      <c r="L210" s="19"/>
      <c r="M210" s="106"/>
      <c r="T210" s="107"/>
      <c r="AT210" s="11" t="s">
        <v>89</v>
      </c>
      <c r="AU210" s="11" t="s">
        <v>82</v>
      </c>
    </row>
    <row r="211" spans="2:65" s="18" customFormat="1" ht="33" customHeight="1">
      <c r="B211" s="19"/>
      <c r="C211" s="90" t="s">
        <v>723</v>
      </c>
      <c r="D211" s="90" t="s">
        <v>83</v>
      </c>
      <c r="E211" s="91" t="s">
        <v>3715</v>
      </c>
      <c r="F211" s="92" t="s">
        <v>3716</v>
      </c>
      <c r="G211" s="93" t="s">
        <v>816</v>
      </c>
      <c r="H211" s="94">
        <v>70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82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2933</v>
      </c>
    </row>
    <row r="212" spans="2:65" s="18" customFormat="1" ht="19.5">
      <c r="B212" s="19"/>
      <c r="D212" s="103" t="s">
        <v>89</v>
      </c>
      <c r="F212" s="104" t="s">
        <v>3716</v>
      </c>
      <c r="I212" s="105"/>
      <c r="L212" s="19"/>
      <c r="M212" s="106"/>
      <c r="T212" s="107"/>
      <c r="AT212" s="11" t="s">
        <v>89</v>
      </c>
      <c r="AU212" s="11" t="s">
        <v>82</v>
      </c>
    </row>
    <row r="213" spans="2:65" s="18" customFormat="1" ht="24.2" customHeight="1">
      <c r="B213" s="19"/>
      <c r="C213" s="90" t="s">
        <v>732</v>
      </c>
      <c r="D213" s="90" t="s">
        <v>83</v>
      </c>
      <c r="E213" s="91" t="s">
        <v>3708</v>
      </c>
      <c r="F213" s="92" t="s">
        <v>3819</v>
      </c>
      <c r="G213" s="93" t="s">
        <v>816</v>
      </c>
      <c r="H213" s="94">
        <v>70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103</v>
      </c>
      <c r="AT213" s="101" t="s">
        <v>83</v>
      </c>
      <c r="AU213" s="101" t="s">
        <v>82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103</v>
      </c>
      <c r="BM213" s="101" t="s">
        <v>1042</v>
      </c>
    </row>
    <row r="214" spans="2:65" s="18" customFormat="1" ht="19.5">
      <c r="B214" s="19"/>
      <c r="D214" s="103" t="s">
        <v>89</v>
      </c>
      <c r="F214" s="104" t="s">
        <v>3819</v>
      </c>
      <c r="I214" s="105"/>
      <c r="L214" s="19"/>
      <c r="M214" s="106"/>
      <c r="T214" s="107"/>
      <c r="AT214" s="11" t="s">
        <v>89</v>
      </c>
      <c r="AU214" s="11" t="s">
        <v>82</v>
      </c>
    </row>
    <row r="215" spans="2:65" s="18" customFormat="1" ht="21.75" customHeight="1">
      <c r="B215" s="19"/>
      <c r="C215" s="189" t="s">
        <v>741</v>
      </c>
      <c r="D215" s="189" t="s">
        <v>684</v>
      </c>
      <c r="E215" s="190" t="s">
        <v>3710</v>
      </c>
      <c r="F215" s="191" t="s">
        <v>3711</v>
      </c>
      <c r="G215" s="192" t="s">
        <v>816</v>
      </c>
      <c r="H215" s="193">
        <v>70</v>
      </c>
      <c r="I215" s="194"/>
      <c r="J215" s="195">
        <f>ROUND(I215*H215,2)</f>
        <v>0</v>
      </c>
      <c r="K215" s="191" t="s">
        <v>17</v>
      </c>
      <c r="L215" s="196"/>
      <c r="M215" s="197" t="s">
        <v>17</v>
      </c>
      <c r="N215" s="198" t="s">
        <v>35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121</v>
      </c>
      <c r="AT215" s="101" t="s">
        <v>684</v>
      </c>
      <c r="AU215" s="101" t="s">
        <v>82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103</v>
      </c>
      <c r="BM215" s="101" t="s">
        <v>1059</v>
      </c>
    </row>
    <row r="216" spans="2:65" s="18" customFormat="1">
      <c r="B216" s="19"/>
      <c r="D216" s="103" t="s">
        <v>89</v>
      </c>
      <c r="F216" s="104" t="s">
        <v>3711</v>
      </c>
      <c r="I216" s="105"/>
      <c r="L216" s="19"/>
      <c r="M216" s="106"/>
      <c r="T216" s="107"/>
      <c r="AT216" s="11" t="s">
        <v>89</v>
      </c>
      <c r="AU216" s="11" t="s">
        <v>82</v>
      </c>
    </row>
    <row r="217" spans="2:65" s="18" customFormat="1" ht="19.5">
      <c r="B217" s="19"/>
      <c r="D217" s="103" t="s">
        <v>90</v>
      </c>
      <c r="F217" s="108" t="s">
        <v>3712</v>
      </c>
      <c r="I217" s="105"/>
      <c r="L217" s="19"/>
      <c r="M217" s="106"/>
      <c r="T217" s="107"/>
      <c r="AT217" s="11" t="s">
        <v>90</v>
      </c>
      <c r="AU217" s="11" t="s">
        <v>82</v>
      </c>
    </row>
    <row r="218" spans="2:65" s="18" customFormat="1" ht="16.5" customHeight="1">
      <c r="B218" s="19"/>
      <c r="C218" s="90" t="s">
        <v>751</v>
      </c>
      <c r="D218" s="90" t="s">
        <v>83</v>
      </c>
      <c r="E218" s="91" t="s">
        <v>3717</v>
      </c>
      <c r="F218" s="92" t="s">
        <v>3718</v>
      </c>
      <c r="G218" s="93" t="s">
        <v>808</v>
      </c>
      <c r="H218" s="94">
        <v>30</v>
      </c>
      <c r="I218" s="95"/>
      <c r="J218" s="96">
        <f>ROUND(I218*H218,2)</f>
        <v>0</v>
      </c>
      <c r="K218" s="92" t="s">
        <v>17</v>
      </c>
      <c r="L218" s="19"/>
      <c r="M218" s="97" t="s">
        <v>17</v>
      </c>
      <c r="N218" s="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103</v>
      </c>
      <c r="AT218" s="101" t="s">
        <v>83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1070</v>
      </c>
    </row>
    <row r="219" spans="2:65" s="18" customFormat="1">
      <c r="B219" s="19"/>
      <c r="D219" s="103" t="s">
        <v>89</v>
      </c>
      <c r="F219" s="104" t="s">
        <v>3718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77" customFormat="1" ht="25.9" customHeight="1">
      <c r="B220" s="78"/>
      <c r="D220" s="79" t="s">
        <v>74</v>
      </c>
      <c r="E220" s="80" t="s">
        <v>3728</v>
      </c>
      <c r="F220" s="80" t="s">
        <v>3729</v>
      </c>
      <c r="I220" s="81"/>
      <c r="J220" s="82">
        <f>BK220</f>
        <v>0</v>
      </c>
      <c r="L220" s="78"/>
      <c r="M220" s="83"/>
      <c r="P220" s="84">
        <f>SUM(P221:P236)</f>
        <v>0</v>
      </c>
      <c r="R220" s="84">
        <f>SUM(R221:R236)</f>
        <v>0</v>
      </c>
      <c r="T220" s="85">
        <f>SUM(T221:T236)</f>
        <v>0</v>
      </c>
      <c r="AR220" s="79" t="s">
        <v>82</v>
      </c>
      <c r="AT220" s="86" t="s">
        <v>74</v>
      </c>
      <c r="AU220" s="86" t="s">
        <v>78</v>
      </c>
      <c r="AY220" s="79" t="s">
        <v>79</v>
      </c>
      <c r="BK220" s="87">
        <f>SUM(BK221:BK236)</f>
        <v>0</v>
      </c>
    </row>
    <row r="221" spans="2:65" s="18" customFormat="1" ht="16.5" customHeight="1">
      <c r="B221" s="19"/>
      <c r="C221" s="90" t="s">
        <v>795</v>
      </c>
      <c r="D221" s="90" t="s">
        <v>83</v>
      </c>
      <c r="E221" s="91" t="s">
        <v>795</v>
      </c>
      <c r="F221" s="92" t="s">
        <v>2607</v>
      </c>
      <c r="G221" s="93" t="s">
        <v>2619</v>
      </c>
      <c r="H221" s="94">
        <v>1</v>
      </c>
      <c r="I221" s="95"/>
      <c r="J221" s="96">
        <f>ROUND(I221*H221,2)</f>
        <v>0</v>
      </c>
      <c r="K221" s="92" t="s">
        <v>17</v>
      </c>
      <c r="L221" s="19"/>
      <c r="M221" s="97" t="s">
        <v>17</v>
      </c>
      <c r="N221" s="98" t="s">
        <v>35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103</v>
      </c>
      <c r="AT221" s="101" t="s">
        <v>83</v>
      </c>
      <c r="AU221" s="101" t="s">
        <v>82</v>
      </c>
      <c r="AY221" s="11" t="s">
        <v>79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1" t="s">
        <v>82</v>
      </c>
      <c r="BK221" s="102">
        <f>ROUND(I221*H221,2)</f>
        <v>0</v>
      </c>
      <c r="BL221" s="11" t="s">
        <v>103</v>
      </c>
      <c r="BM221" s="101" t="s">
        <v>3913</v>
      </c>
    </row>
    <row r="222" spans="2:65" s="18" customFormat="1">
      <c r="B222" s="19"/>
      <c r="D222" s="103" t="s">
        <v>89</v>
      </c>
      <c r="F222" s="104" t="s">
        <v>2607</v>
      </c>
      <c r="I222" s="105"/>
      <c r="L222" s="19"/>
      <c r="M222" s="106"/>
      <c r="T222" s="107"/>
      <c r="AT222" s="11" t="s">
        <v>89</v>
      </c>
      <c r="AU222" s="11" t="s">
        <v>82</v>
      </c>
    </row>
    <row r="223" spans="2:65" s="18" customFormat="1" ht="24.2" customHeight="1">
      <c r="B223" s="19"/>
      <c r="C223" s="90" t="s">
        <v>756</v>
      </c>
      <c r="D223" s="90" t="s">
        <v>83</v>
      </c>
      <c r="E223" s="91" t="s">
        <v>3734</v>
      </c>
      <c r="F223" s="92" t="s">
        <v>3735</v>
      </c>
      <c r="G223" s="93" t="s">
        <v>3732</v>
      </c>
      <c r="H223" s="94">
        <v>55</v>
      </c>
      <c r="I223" s="95"/>
      <c r="J223" s="96">
        <f>ROUND(I223*H223,2)</f>
        <v>0</v>
      </c>
      <c r="K223" s="92" t="s">
        <v>453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103</v>
      </c>
      <c r="AT223" s="101" t="s">
        <v>83</v>
      </c>
      <c r="AU223" s="101" t="s">
        <v>82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1080</v>
      </c>
    </row>
    <row r="224" spans="2:65" s="18" customFormat="1">
      <c r="B224" s="19"/>
      <c r="D224" s="103" t="s">
        <v>89</v>
      </c>
      <c r="F224" s="104" t="s">
        <v>3735</v>
      </c>
      <c r="I224" s="105"/>
      <c r="L224" s="19"/>
      <c r="M224" s="106"/>
      <c r="T224" s="107"/>
      <c r="AT224" s="11" t="s">
        <v>89</v>
      </c>
      <c r="AU224" s="11" t="s">
        <v>82</v>
      </c>
    </row>
    <row r="225" spans="2:65" s="18" customFormat="1" ht="29.25">
      <c r="B225" s="19"/>
      <c r="D225" s="103" t="s">
        <v>90</v>
      </c>
      <c r="F225" s="108" t="s">
        <v>3736</v>
      </c>
      <c r="I225" s="105"/>
      <c r="L225" s="19"/>
      <c r="M225" s="106"/>
      <c r="T225" s="107"/>
      <c r="AT225" s="11" t="s">
        <v>90</v>
      </c>
      <c r="AU225" s="11" t="s">
        <v>82</v>
      </c>
    </row>
    <row r="226" spans="2:65" s="18" customFormat="1" ht="24.2" customHeight="1">
      <c r="B226" s="19"/>
      <c r="C226" s="90" t="s">
        <v>761</v>
      </c>
      <c r="D226" s="90" t="s">
        <v>83</v>
      </c>
      <c r="E226" s="91" t="s">
        <v>3737</v>
      </c>
      <c r="F226" s="92" t="s">
        <v>3742</v>
      </c>
      <c r="G226" s="93" t="s">
        <v>2619</v>
      </c>
      <c r="H226" s="94">
        <v>1</v>
      </c>
      <c r="I226" s="95"/>
      <c r="J226" s="96">
        <f>ROUND(I226*H226,2)</f>
        <v>0</v>
      </c>
      <c r="K226" s="92" t="s">
        <v>17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103</v>
      </c>
      <c r="AT226" s="101" t="s">
        <v>83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1090</v>
      </c>
    </row>
    <row r="227" spans="2:65" s="18" customFormat="1" ht="19.5">
      <c r="B227" s="19"/>
      <c r="D227" s="103" t="s">
        <v>89</v>
      </c>
      <c r="F227" s="104" t="s">
        <v>3742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766</v>
      </c>
      <c r="D228" s="90" t="s">
        <v>83</v>
      </c>
      <c r="E228" s="91" t="s">
        <v>3741</v>
      </c>
      <c r="F228" s="92" t="s">
        <v>3744</v>
      </c>
      <c r="G228" s="93" t="s">
        <v>3732</v>
      </c>
      <c r="H228" s="94">
        <v>30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1107</v>
      </c>
    </row>
    <row r="229" spans="2:65" s="18" customFormat="1">
      <c r="B229" s="19"/>
      <c r="D229" s="103" t="s">
        <v>89</v>
      </c>
      <c r="F229" s="104" t="s">
        <v>3744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24.2" customHeight="1">
      <c r="B230" s="19"/>
      <c r="C230" s="90" t="s">
        <v>771</v>
      </c>
      <c r="D230" s="90" t="s">
        <v>83</v>
      </c>
      <c r="E230" s="91" t="s">
        <v>3747</v>
      </c>
      <c r="F230" s="92" t="s">
        <v>3752</v>
      </c>
      <c r="G230" s="93" t="s">
        <v>2619</v>
      </c>
      <c r="H230" s="94">
        <v>1</v>
      </c>
      <c r="I230" s="95"/>
      <c r="J230" s="96">
        <f>ROUND(I230*H230,2)</f>
        <v>0</v>
      </c>
      <c r="K230" s="92" t="s">
        <v>17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1140</v>
      </c>
    </row>
    <row r="231" spans="2:65" s="18" customFormat="1">
      <c r="B231" s="19"/>
      <c r="D231" s="103" t="s">
        <v>89</v>
      </c>
      <c r="F231" s="104" t="s">
        <v>3752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6.5" customHeight="1">
      <c r="B232" s="19"/>
      <c r="C232" s="90" t="s">
        <v>781</v>
      </c>
      <c r="D232" s="201" t="s">
        <v>83</v>
      </c>
      <c r="E232" s="91" t="s">
        <v>3749</v>
      </c>
      <c r="F232" s="92" t="s">
        <v>3754</v>
      </c>
      <c r="G232" s="93" t="s">
        <v>2619</v>
      </c>
      <c r="H232" s="94">
        <v>1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1147</v>
      </c>
    </row>
    <row r="233" spans="2:65" s="18" customFormat="1" ht="29.25">
      <c r="B233" s="19"/>
      <c r="D233" s="103" t="s">
        <v>89</v>
      </c>
      <c r="F233" s="104" t="s">
        <v>3833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9.5">
      <c r="B234" s="19"/>
      <c r="D234" s="103" t="s">
        <v>90</v>
      </c>
      <c r="F234" s="108" t="s">
        <v>3756</v>
      </c>
      <c r="I234" s="105"/>
      <c r="L234" s="19"/>
      <c r="M234" s="106"/>
      <c r="T234" s="107"/>
      <c r="AT234" s="11" t="s">
        <v>90</v>
      </c>
      <c r="AU234" s="11" t="s">
        <v>82</v>
      </c>
    </row>
    <row r="235" spans="2:65" s="18" customFormat="1" ht="16.5" customHeight="1">
      <c r="B235" s="19"/>
      <c r="C235" s="90" t="s">
        <v>788</v>
      </c>
      <c r="D235" s="90" t="s">
        <v>83</v>
      </c>
      <c r="E235" s="91" t="s">
        <v>3753</v>
      </c>
      <c r="F235" s="92" t="s">
        <v>2630</v>
      </c>
      <c r="G235" s="93" t="s">
        <v>2619</v>
      </c>
      <c r="H235" s="94">
        <v>1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103</v>
      </c>
      <c r="AT235" s="101" t="s">
        <v>83</v>
      </c>
      <c r="AU235" s="101" t="s">
        <v>82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103</v>
      </c>
      <c r="BM235" s="101" t="s">
        <v>1158</v>
      </c>
    </row>
    <row r="236" spans="2:65" s="18" customFormat="1">
      <c r="B236" s="19"/>
      <c r="D236" s="103" t="s">
        <v>89</v>
      </c>
      <c r="F236" s="104" t="s">
        <v>2630</v>
      </c>
      <c r="I236" s="105"/>
      <c r="L236" s="19"/>
      <c r="M236" s="110"/>
      <c r="N236" s="111"/>
      <c r="O236" s="111"/>
      <c r="P236" s="111"/>
      <c r="Q236" s="111"/>
      <c r="R236" s="111"/>
      <c r="S236" s="111"/>
      <c r="T236" s="112"/>
      <c r="AT236" s="11" t="s">
        <v>89</v>
      </c>
      <c r="AU236" s="11" t="s">
        <v>82</v>
      </c>
    </row>
    <row r="237" spans="2:65" s="18" customFormat="1" ht="6.95" customHeight="1">
      <c r="B237" s="46"/>
      <c r="C237" s="47"/>
      <c r="D237" s="47"/>
      <c r="E237" s="47"/>
      <c r="F237" s="47"/>
      <c r="G237" s="47"/>
      <c r="H237" s="47"/>
      <c r="I237" s="47"/>
      <c r="J237" s="47"/>
      <c r="K237" s="47"/>
      <c r="L237" s="19"/>
    </row>
  </sheetData>
  <sheetProtection algorithmName="SHA-512" hashValue="/CBmAWa2KqEEYpL0VUI28DdVdii2dNWQ1A83rhgCCxmsB/2hN8dOLZpP48N9ft/bfY/o6U54GliC3YBAlpeUMw==" saltValue="rMXwRl0M+ee7dk50PY1c3FGcNKavGeELxiFp87WN7eACV7YrMfNZ1KdVh5/GgPCRpD2/PprCQI5PZvqaqcckbw==" spinCount="100000" sheet="1" objects="1" scenarios="1" formatColumns="0" formatRows="0" autoFilter="0"/>
  <autoFilter ref="C124:K236" xr:uid="{00000000-0009-0000-0000-000009000000}"/>
  <mergeCells count="12">
    <mergeCell ref="E85:H85"/>
    <mergeCell ref="E87:H87"/>
    <mergeCell ref="E89:H89"/>
    <mergeCell ref="E113:H113"/>
    <mergeCell ref="E115:H115"/>
    <mergeCell ref="E117:H117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1FD7-8EEE-4332-9485-78A9F6E97B30}">
  <sheetPr>
    <pageSetUpPr fitToPage="1"/>
  </sheetPr>
  <dimension ref="B2:BM202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252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3914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ROUND(J122,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ROUND((SUM(BE122:BE201)),  2)</f>
        <v>0</v>
      </c>
      <c r="I35" s="32">
        <v>0.21</v>
      </c>
      <c r="J35" s="31">
        <f>ROUND(((SUM(BE122:BE201))*I35),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ROUND((SUM(BF122:BF201)),  2)</f>
        <v>0</v>
      </c>
      <c r="I36" s="32">
        <v>0.12</v>
      </c>
      <c r="J36" s="31">
        <f>ROUND(((SUM(BF122:BF201))*I36),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ROUND((SUM(BG122:BG201)),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ROUND((SUM(BH122:BH201)),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ROUND((SUM(BI122:BI201)),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D.1.4.F.6 - STA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J122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3915</v>
      </c>
      <c r="E99" s="56"/>
      <c r="F99" s="56"/>
      <c r="G99" s="56"/>
      <c r="H99" s="56"/>
      <c r="I99" s="56"/>
      <c r="J99" s="57">
        <f>J123</f>
        <v>0</v>
      </c>
      <c r="L99" s="54"/>
    </row>
    <row r="100" spans="2:47" s="53" customFormat="1" ht="24.95" customHeight="1">
      <c r="B100" s="54"/>
      <c r="D100" s="55" t="s">
        <v>3856</v>
      </c>
      <c r="E100" s="56"/>
      <c r="F100" s="56"/>
      <c r="G100" s="56"/>
      <c r="H100" s="56"/>
      <c r="I100" s="56"/>
      <c r="J100" s="57">
        <f>J177</f>
        <v>0</v>
      </c>
      <c r="L100" s="54"/>
    </row>
    <row r="101" spans="2:47" s="18" customFormat="1" ht="21.75" customHeight="1">
      <c r="B101" s="19"/>
      <c r="L101" s="19"/>
    </row>
    <row r="102" spans="2:47" s="18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9"/>
    </row>
    <row r="106" spans="2:47" s="18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9"/>
    </row>
    <row r="107" spans="2:47" s="18" customFormat="1" ht="24.95" customHeight="1">
      <c r="B107" s="19"/>
      <c r="C107" s="15" t="s">
        <v>58</v>
      </c>
      <c r="L107" s="19"/>
    </row>
    <row r="108" spans="2:47" s="18" customFormat="1" ht="6.95" customHeight="1">
      <c r="B108" s="19"/>
      <c r="L108" s="19"/>
    </row>
    <row r="109" spans="2:47" s="18" customFormat="1" ht="12" customHeight="1">
      <c r="B109" s="19"/>
      <c r="C109" s="17" t="s">
        <v>13</v>
      </c>
      <c r="L109" s="19"/>
    </row>
    <row r="110" spans="2:47" s="18" customFormat="1" ht="16.5" customHeight="1">
      <c r="B110" s="19"/>
      <c r="E110" s="273" t="str">
        <f>E7</f>
        <v>Přestavba objektu č. 5 na kolej - INV (Revize č.03)</v>
      </c>
      <c r="F110" s="274"/>
      <c r="G110" s="274"/>
      <c r="H110" s="274"/>
      <c r="L110" s="19"/>
    </row>
    <row r="111" spans="2:47" ht="12" customHeight="1">
      <c r="B111" s="14"/>
      <c r="C111" s="17" t="s">
        <v>14</v>
      </c>
      <c r="L111" s="14"/>
    </row>
    <row r="112" spans="2:47" s="18" customFormat="1" ht="16.5" customHeight="1">
      <c r="B112" s="19"/>
      <c r="E112" s="273" t="s">
        <v>3597</v>
      </c>
      <c r="F112" s="272"/>
      <c r="G112" s="272"/>
      <c r="H112" s="272"/>
      <c r="L112" s="19"/>
    </row>
    <row r="113" spans="2:65" s="18" customFormat="1" ht="12" customHeight="1">
      <c r="B113" s="19"/>
      <c r="C113" s="17" t="s">
        <v>3598</v>
      </c>
      <c r="L113" s="19"/>
    </row>
    <row r="114" spans="2:65" s="18" customFormat="1" ht="16.5" customHeight="1">
      <c r="B114" s="19"/>
      <c r="E114" s="258" t="str">
        <f>E11</f>
        <v>D.1.4.F.6 - STA</v>
      </c>
      <c r="F114" s="272"/>
      <c r="G114" s="272"/>
      <c r="H114" s="272"/>
      <c r="L114" s="19"/>
    </row>
    <row r="115" spans="2:65" s="18" customFormat="1" ht="6.95" customHeight="1">
      <c r="B115" s="19"/>
      <c r="L115" s="19"/>
    </row>
    <row r="116" spans="2:65" s="18" customFormat="1" ht="12" customHeight="1">
      <c r="B116" s="19"/>
      <c r="C116" s="17" t="s">
        <v>19</v>
      </c>
      <c r="F116" s="20" t="str">
        <f>F14</f>
        <v xml:space="preserve"> </v>
      </c>
      <c r="I116" s="17" t="s">
        <v>21</v>
      </c>
      <c r="J116" s="21" t="str">
        <f>IF(J14="","",J14)</f>
        <v>7. 4. 2024</v>
      </c>
      <c r="L116" s="19"/>
    </row>
    <row r="117" spans="2:65" s="18" customFormat="1" ht="6.95" customHeight="1">
      <c r="B117" s="19"/>
      <c r="L117" s="19"/>
    </row>
    <row r="118" spans="2:65" s="18" customFormat="1" ht="15.2" customHeight="1">
      <c r="B118" s="19"/>
      <c r="C118" s="17" t="s">
        <v>22</v>
      </c>
      <c r="F118" s="20" t="str">
        <f>E17</f>
        <v xml:space="preserve"> </v>
      </c>
      <c r="I118" s="17" t="s">
        <v>26</v>
      </c>
      <c r="J118" s="25" t="str">
        <f>E23</f>
        <v>Digitronic CZ s.r.o.</v>
      </c>
      <c r="L118" s="19"/>
    </row>
    <row r="119" spans="2:65" s="18" customFormat="1" ht="15.2" customHeight="1">
      <c r="B119" s="19"/>
      <c r="C119" s="17" t="s">
        <v>25</v>
      </c>
      <c r="F119" s="20" t="str">
        <f>IF(E20="","",E20)</f>
        <v>Vyplň údaj</v>
      </c>
      <c r="I119" s="17" t="s">
        <v>28</v>
      </c>
      <c r="J119" s="25" t="str">
        <f>E26</f>
        <v xml:space="preserve"> </v>
      </c>
      <c r="L119" s="19"/>
    </row>
    <row r="120" spans="2:65" s="18" customFormat="1" ht="10.35" customHeight="1">
      <c r="B120" s="19"/>
      <c r="L120" s="19"/>
    </row>
    <row r="121" spans="2:65" s="63" customFormat="1" ht="29.25" customHeight="1">
      <c r="B121" s="64"/>
      <c r="C121" s="65" t="s">
        <v>59</v>
      </c>
      <c r="D121" s="66" t="s">
        <v>60</v>
      </c>
      <c r="E121" s="66" t="s">
        <v>61</v>
      </c>
      <c r="F121" s="66" t="s">
        <v>62</v>
      </c>
      <c r="G121" s="66" t="s">
        <v>63</v>
      </c>
      <c r="H121" s="66" t="s">
        <v>64</v>
      </c>
      <c r="I121" s="66" t="s">
        <v>65</v>
      </c>
      <c r="J121" s="66" t="s">
        <v>51</v>
      </c>
      <c r="K121" s="67" t="s">
        <v>66</v>
      </c>
      <c r="L121" s="64"/>
      <c r="M121" s="68" t="s">
        <v>17</v>
      </c>
      <c r="N121" s="69" t="s">
        <v>34</v>
      </c>
      <c r="O121" s="69" t="s">
        <v>67</v>
      </c>
      <c r="P121" s="69" t="s">
        <v>68</v>
      </c>
      <c r="Q121" s="69" t="s">
        <v>69</v>
      </c>
      <c r="R121" s="69" t="s">
        <v>70</v>
      </c>
      <c r="S121" s="69" t="s">
        <v>71</v>
      </c>
      <c r="T121" s="70" t="s">
        <v>72</v>
      </c>
    </row>
    <row r="122" spans="2:65" s="18" customFormat="1" ht="22.9" customHeight="1">
      <c r="B122" s="19"/>
      <c r="C122" s="71" t="s">
        <v>73</v>
      </c>
      <c r="J122" s="72">
        <f>BK122</f>
        <v>0</v>
      </c>
      <c r="L122" s="19"/>
      <c r="M122" s="73"/>
      <c r="N122" s="26"/>
      <c r="O122" s="26"/>
      <c r="P122" s="74">
        <f>P123+P177</f>
        <v>0</v>
      </c>
      <c r="Q122" s="26"/>
      <c r="R122" s="74">
        <f>R123+R177</f>
        <v>0</v>
      </c>
      <c r="S122" s="26"/>
      <c r="T122" s="75">
        <f>T123+T177</f>
        <v>0</v>
      </c>
      <c r="AT122" s="11" t="s">
        <v>74</v>
      </c>
      <c r="AU122" s="11" t="s">
        <v>53</v>
      </c>
      <c r="BK122" s="76">
        <f>BK123+BK177</f>
        <v>0</v>
      </c>
    </row>
    <row r="123" spans="2:65" s="77" customFormat="1" ht="25.9" customHeight="1">
      <c r="B123" s="78"/>
      <c r="D123" s="79" t="s">
        <v>74</v>
      </c>
      <c r="E123" s="80" t="s">
        <v>3605</v>
      </c>
      <c r="F123" s="80" t="s">
        <v>3916</v>
      </c>
      <c r="I123" s="81"/>
      <c r="J123" s="82">
        <f>BK123</f>
        <v>0</v>
      </c>
      <c r="L123" s="78"/>
      <c r="M123" s="83"/>
      <c r="P123" s="84">
        <f>SUM(P124:P176)</f>
        <v>0</v>
      </c>
      <c r="R123" s="84">
        <f>SUM(R124:R176)</f>
        <v>0</v>
      </c>
      <c r="T123" s="85">
        <f>SUM(T124:T176)</f>
        <v>0</v>
      </c>
      <c r="AR123" s="79" t="s">
        <v>82</v>
      </c>
      <c r="AT123" s="86" t="s">
        <v>74</v>
      </c>
      <c r="AU123" s="86" t="s">
        <v>78</v>
      </c>
      <c r="AY123" s="79" t="s">
        <v>79</v>
      </c>
      <c r="BK123" s="87">
        <f>SUM(BK124:BK176)</f>
        <v>0</v>
      </c>
    </row>
    <row r="124" spans="2:65" s="18" customFormat="1" ht="24.2" customHeight="1">
      <c r="B124" s="19"/>
      <c r="C124" s="90" t="s">
        <v>82</v>
      </c>
      <c r="D124" s="90" t="s">
        <v>83</v>
      </c>
      <c r="E124" s="91" t="s">
        <v>3917</v>
      </c>
      <c r="F124" s="92" t="s">
        <v>3918</v>
      </c>
      <c r="G124" s="93" t="s">
        <v>1067</v>
      </c>
      <c r="H124" s="94">
        <v>1</v>
      </c>
      <c r="I124" s="95"/>
      <c r="J124" s="96">
        <f>ROUND(I124*H124,2)</f>
        <v>0</v>
      </c>
      <c r="K124" s="92" t="s">
        <v>453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9</v>
      </c>
    </row>
    <row r="125" spans="2:65" s="18" customFormat="1">
      <c r="B125" s="19"/>
      <c r="D125" s="103" t="s">
        <v>89</v>
      </c>
      <c r="F125" s="104" t="s">
        <v>3918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24.2" customHeight="1">
      <c r="B126" s="19"/>
      <c r="C126" s="189" t="s">
        <v>9</v>
      </c>
      <c r="D126" s="189" t="s">
        <v>684</v>
      </c>
      <c r="E126" s="190" t="s">
        <v>3609</v>
      </c>
      <c r="F126" s="191" t="s">
        <v>3919</v>
      </c>
      <c r="G126" s="192" t="s">
        <v>808</v>
      </c>
      <c r="H126" s="193">
        <v>1</v>
      </c>
      <c r="I126" s="194"/>
      <c r="J126" s="195">
        <f>ROUND(I126*H126,2)</f>
        <v>0</v>
      </c>
      <c r="K126" s="191" t="s">
        <v>17</v>
      </c>
      <c r="L126" s="196"/>
      <c r="M126" s="197" t="s">
        <v>17</v>
      </c>
      <c r="N126" s="1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121</v>
      </c>
      <c r="AT126" s="101" t="s">
        <v>684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103</v>
      </c>
    </row>
    <row r="127" spans="2:65" s="18" customFormat="1">
      <c r="B127" s="19"/>
      <c r="D127" s="103" t="s">
        <v>89</v>
      </c>
      <c r="F127" s="104" t="s">
        <v>3919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16.5" customHeight="1">
      <c r="B128" s="19"/>
      <c r="C128" s="90" t="s">
        <v>96</v>
      </c>
      <c r="D128" s="90" t="s">
        <v>83</v>
      </c>
      <c r="E128" s="91" t="s">
        <v>3920</v>
      </c>
      <c r="F128" s="92" t="s">
        <v>3921</v>
      </c>
      <c r="G128" s="93" t="s">
        <v>1067</v>
      </c>
      <c r="H128" s="94">
        <v>2</v>
      </c>
      <c r="I128" s="95"/>
      <c r="J128" s="96">
        <f>ROUND(I128*H128,2)</f>
        <v>0</v>
      </c>
      <c r="K128" s="92" t="s">
        <v>453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112</v>
      </c>
    </row>
    <row r="129" spans="2:65" s="18" customFormat="1">
      <c r="B129" s="19"/>
      <c r="D129" s="103" t="s">
        <v>89</v>
      </c>
      <c r="F129" s="104" t="s">
        <v>3921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16.5" customHeight="1">
      <c r="B130" s="19"/>
      <c r="C130" s="189" t="s">
        <v>103</v>
      </c>
      <c r="D130" s="189" t="s">
        <v>684</v>
      </c>
      <c r="E130" s="190" t="s">
        <v>3612</v>
      </c>
      <c r="F130" s="191" t="s">
        <v>3922</v>
      </c>
      <c r="G130" s="192" t="s">
        <v>808</v>
      </c>
      <c r="H130" s="193">
        <v>2</v>
      </c>
      <c r="I130" s="194"/>
      <c r="J130" s="195">
        <f>ROUND(I130*H130,2)</f>
        <v>0</v>
      </c>
      <c r="K130" s="191" t="s">
        <v>17</v>
      </c>
      <c r="L130" s="196"/>
      <c r="M130" s="197" t="s">
        <v>17</v>
      </c>
      <c r="N130" s="1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121</v>
      </c>
      <c r="AT130" s="101" t="s">
        <v>684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121</v>
      </c>
    </row>
    <row r="131" spans="2:65" s="18" customFormat="1">
      <c r="B131" s="19"/>
      <c r="D131" s="103" t="s">
        <v>89</v>
      </c>
      <c r="F131" s="104" t="s">
        <v>3922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16.5" customHeight="1">
      <c r="B132" s="19"/>
      <c r="C132" s="90" t="s">
        <v>77</v>
      </c>
      <c r="D132" s="90" t="s">
        <v>83</v>
      </c>
      <c r="E132" s="91" t="s">
        <v>3923</v>
      </c>
      <c r="F132" s="92" t="s">
        <v>3924</v>
      </c>
      <c r="G132" s="93" t="s">
        <v>1067</v>
      </c>
      <c r="H132" s="94">
        <v>1</v>
      </c>
      <c r="I132" s="95"/>
      <c r="J132" s="96">
        <f>ROUND(I132*H132,2)</f>
        <v>0</v>
      </c>
      <c r="K132" s="92" t="s">
        <v>453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103</v>
      </c>
      <c r="AT132" s="101" t="s">
        <v>83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129</v>
      </c>
    </row>
    <row r="133" spans="2:65" s="18" customFormat="1">
      <c r="B133" s="19"/>
      <c r="D133" s="103" t="s">
        <v>89</v>
      </c>
      <c r="F133" s="104" t="s">
        <v>3924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16.5" customHeight="1">
      <c r="B134" s="19"/>
      <c r="C134" s="189" t="s">
        <v>112</v>
      </c>
      <c r="D134" s="189" t="s">
        <v>684</v>
      </c>
      <c r="E134" s="190" t="s">
        <v>3614</v>
      </c>
      <c r="F134" s="191" t="s">
        <v>3925</v>
      </c>
      <c r="G134" s="192" t="s">
        <v>808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684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137</v>
      </c>
    </row>
    <row r="135" spans="2:65" s="18" customFormat="1">
      <c r="B135" s="19"/>
      <c r="D135" s="103" t="s">
        <v>89</v>
      </c>
      <c r="F135" s="104" t="s">
        <v>3925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116</v>
      </c>
      <c r="D136" s="90" t="s">
        <v>83</v>
      </c>
      <c r="E136" s="91" t="s">
        <v>3926</v>
      </c>
      <c r="F136" s="92" t="s">
        <v>3927</v>
      </c>
      <c r="G136" s="93" t="s">
        <v>1067</v>
      </c>
      <c r="H136" s="94">
        <v>22</v>
      </c>
      <c r="I136" s="95"/>
      <c r="J136" s="96">
        <f>ROUND(I136*H136,2)</f>
        <v>0</v>
      </c>
      <c r="K136" s="92" t="s">
        <v>453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147</v>
      </c>
    </row>
    <row r="137" spans="2:65" s="18" customFormat="1">
      <c r="B137" s="19"/>
      <c r="D137" s="103" t="s">
        <v>89</v>
      </c>
      <c r="F137" s="104" t="s">
        <v>3927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189" t="s">
        <v>121</v>
      </c>
      <c r="D138" s="189" t="s">
        <v>684</v>
      </c>
      <c r="E138" s="190" t="s">
        <v>3618</v>
      </c>
      <c r="F138" s="191" t="s">
        <v>3928</v>
      </c>
      <c r="G138" s="192" t="s">
        <v>808</v>
      </c>
      <c r="H138" s="193">
        <v>11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155</v>
      </c>
    </row>
    <row r="139" spans="2:65" s="18" customFormat="1" ht="19.5">
      <c r="B139" s="19"/>
      <c r="D139" s="103" t="s">
        <v>89</v>
      </c>
      <c r="F139" s="104" t="s">
        <v>3928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24.2" customHeight="1">
      <c r="B140" s="19"/>
      <c r="C140" s="189" t="s">
        <v>125</v>
      </c>
      <c r="D140" s="189" t="s">
        <v>684</v>
      </c>
      <c r="E140" s="190" t="s">
        <v>3620</v>
      </c>
      <c r="F140" s="191" t="s">
        <v>3929</v>
      </c>
      <c r="G140" s="192" t="s">
        <v>808</v>
      </c>
      <c r="H140" s="193">
        <v>9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163</v>
      </c>
    </row>
    <row r="141" spans="2:65" s="18" customFormat="1" ht="19.5">
      <c r="B141" s="19"/>
      <c r="D141" s="103" t="s">
        <v>89</v>
      </c>
      <c r="F141" s="104" t="s">
        <v>3929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129</v>
      </c>
      <c r="D142" s="189" t="s">
        <v>684</v>
      </c>
      <c r="E142" s="190" t="s">
        <v>3622</v>
      </c>
      <c r="F142" s="191" t="s">
        <v>3930</v>
      </c>
      <c r="G142" s="192" t="s">
        <v>808</v>
      </c>
      <c r="H142" s="193">
        <v>2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684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178</v>
      </c>
    </row>
    <row r="143" spans="2:65" s="18" customFormat="1" ht="19.5">
      <c r="B143" s="19"/>
      <c r="D143" s="103" t="s">
        <v>89</v>
      </c>
      <c r="F143" s="104" t="s">
        <v>3930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133</v>
      </c>
      <c r="D144" s="90" t="s">
        <v>83</v>
      </c>
      <c r="E144" s="91" t="s">
        <v>3931</v>
      </c>
      <c r="F144" s="92" t="s">
        <v>3932</v>
      </c>
      <c r="G144" s="93" t="s">
        <v>1067</v>
      </c>
      <c r="H144" s="94">
        <v>10</v>
      </c>
      <c r="I144" s="95"/>
      <c r="J144" s="96">
        <f>ROUND(I144*H144,2)</f>
        <v>0</v>
      </c>
      <c r="K144" s="92" t="s">
        <v>453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581</v>
      </c>
    </row>
    <row r="145" spans="2:65" s="18" customFormat="1">
      <c r="B145" s="19"/>
      <c r="D145" s="103" t="s">
        <v>89</v>
      </c>
      <c r="F145" s="104" t="s">
        <v>3932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21.75" customHeight="1">
      <c r="B146" s="19"/>
      <c r="C146" s="189" t="s">
        <v>137</v>
      </c>
      <c r="D146" s="189" t="s">
        <v>684</v>
      </c>
      <c r="E146" s="190" t="s">
        <v>3624</v>
      </c>
      <c r="F146" s="191" t="s">
        <v>3933</v>
      </c>
      <c r="G146" s="192" t="s">
        <v>808</v>
      </c>
      <c r="H146" s="193">
        <v>9</v>
      </c>
      <c r="I146" s="194"/>
      <c r="J146" s="195">
        <f>ROUND(I146*H146,2)</f>
        <v>0</v>
      </c>
      <c r="K146" s="191" t="s">
        <v>17</v>
      </c>
      <c r="L146" s="196"/>
      <c r="M146" s="197" t="s">
        <v>17</v>
      </c>
      <c r="N146" s="1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121</v>
      </c>
      <c r="AT146" s="101" t="s">
        <v>684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595</v>
      </c>
    </row>
    <row r="147" spans="2:65" s="18" customFormat="1">
      <c r="B147" s="19"/>
      <c r="D147" s="103" t="s">
        <v>89</v>
      </c>
      <c r="F147" s="104" t="s">
        <v>3933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4.2" customHeight="1">
      <c r="B148" s="19"/>
      <c r="C148" s="189" t="s">
        <v>141</v>
      </c>
      <c r="D148" s="189" t="s">
        <v>684</v>
      </c>
      <c r="E148" s="190" t="s">
        <v>3630</v>
      </c>
      <c r="F148" s="191" t="s">
        <v>3934</v>
      </c>
      <c r="G148" s="192" t="s">
        <v>808</v>
      </c>
      <c r="H148" s="193">
        <v>1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684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607</v>
      </c>
    </row>
    <row r="149" spans="2:65" s="18" customFormat="1">
      <c r="B149" s="19"/>
      <c r="D149" s="103" t="s">
        <v>89</v>
      </c>
      <c r="F149" s="104" t="s">
        <v>3934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90" t="s">
        <v>147</v>
      </c>
      <c r="D150" s="90" t="s">
        <v>83</v>
      </c>
      <c r="E150" s="91" t="s">
        <v>3935</v>
      </c>
      <c r="F150" s="92" t="s">
        <v>3936</v>
      </c>
      <c r="G150" s="93" t="s">
        <v>1067</v>
      </c>
      <c r="H150" s="94">
        <v>1</v>
      </c>
      <c r="I150" s="95"/>
      <c r="J150" s="96">
        <f>ROUND(I150*H150,2)</f>
        <v>0</v>
      </c>
      <c r="K150" s="92" t="s">
        <v>453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627</v>
      </c>
    </row>
    <row r="151" spans="2:65" s="18" customFormat="1">
      <c r="B151" s="19"/>
      <c r="D151" s="103" t="s">
        <v>89</v>
      </c>
      <c r="F151" s="104" t="s">
        <v>3936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6.5" customHeight="1">
      <c r="B152" s="19"/>
      <c r="C152" s="189" t="s">
        <v>151</v>
      </c>
      <c r="D152" s="189" t="s">
        <v>684</v>
      </c>
      <c r="E152" s="190" t="s">
        <v>3632</v>
      </c>
      <c r="F152" s="191" t="s">
        <v>3937</v>
      </c>
      <c r="G152" s="192" t="s">
        <v>808</v>
      </c>
      <c r="H152" s="193">
        <v>1</v>
      </c>
      <c r="I152" s="194"/>
      <c r="J152" s="195">
        <f>ROUND(I152*H152,2)</f>
        <v>0</v>
      </c>
      <c r="K152" s="191" t="s">
        <v>17</v>
      </c>
      <c r="L152" s="196"/>
      <c r="M152" s="197" t="s">
        <v>17</v>
      </c>
      <c r="N152" s="1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121</v>
      </c>
      <c r="AT152" s="101" t="s">
        <v>684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642</v>
      </c>
    </row>
    <row r="153" spans="2:65" s="18" customFormat="1">
      <c r="B153" s="19"/>
      <c r="D153" s="103" t="s">
        <v>89</v>
      </c>
      <c r="F153" s="104" t="s">
        <v>3937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16.5" customHeight="1">
      <c r="B154" s="19"/>
      <c r="C154" s="90" t="s">
        <v>155</v>
      </c>
      <c r="D154" s="90" t="s">
        <v>83</v>
      </c>
      <c r="E154" s="91" t="s">
        <v>3636</v>
      </c>
      <c r="F154" s="92" t="s">
        <v>3938</v>
      </c>
      <c r="G154" s="93" t="s">
        <v>808</v>
      </c>
      <c r="H154" s="94">
        <v>4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653</v>
      </c>
    </row>
    <row r="155" spans="2:65" s="18" customFormat="1">
      <c r="B155" s="19"/>
      <c r="D155" s="103" t="s">
        <v>89</v>
      </c>
      <c r="F155" s="104" t="s">
        <v>3938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16.5" customHeight="1">
      <c r="B156" s="19"/>
      <c r="C156" s="189" t="s">
        <v>159</v>
      </c>
      <c r="D156" s="189" t="s">
        <v>684</v>
      </c>
      <c r="E156" s="190" t="s">
        <v>3638</v>
      </c>
      <c r="F156" s="191" t="s">
        <v>3939</v>
      </c>
      <c r="G156" s="192" t="s">
        <v>3940</v>
      </c>
      <c r="H156" s="193">
        <v>4</v>
      </c>
      <c r="I156" s="194"/>
      <c r="J156" s="195">
        <f>ROUND(I156*H156,2)</f>
        <v>0</v>
      </c>
      <c r="K156" s="191" t="s">
        <v>17</v>
      </c>
      <c r="L156" s="196"/>
      <c r="M156" s="197" t="s">
        <v>17</v>
      </c>
      <c r="N156" s="1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121</v>
      </c>
      <c r="AT156" s="101" t="s">
        <v>684</v>
      </c>
      <c r="AU156" s="101" t="s">
        <v>82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665</v>
      </c>
    </row>
    <row r="157" spans="2:65" s="18" customFormat="1">
      <c r="B157" s="19"/>
      <c r="D157" s="103" t="s">
        <v>89</v>
      </c>
      <c r="F157" s="104" t="s">
        <v>3939</v>
      </c>
      <c r="I157" s="105"/>
      <c r="L157" s="19"/>
      <c r="M157" s="106"/>
      <c r="T157" s="107"/>
      <c r="AT157" s="11" t="s">
        <v>89</v>
      </c>
      <c r="AU157" s="11" t="s">
        <v>82</v>
      </c>
    </row>
    <row r="158" spans="2:65" s="18" customFormat="1" ht="16.5" customHeight="1">
      <c r="B158" s="19"/>
      <c r="C158" s="90" t="s">
        <v>163</v>
      </c>
      <c r="D158" s="90" t="s">
        <v>83</v>
      </c>
      <c r="E158" s="91" t="s">
        <v>3941</v>
      </c>
      <c r="F158" s="92" t="s">
        <v>3942</v>
      </c>
      <c r="G158" s="93" t="s">
        <v>1067</v>
      </c>
      <c r="H158" s="94">
        <v>1</v>
      </c>
      <c r="I158" s="95"/>
      <c r="J158" s="96">
        <f>ROUND(I158*H158,2)</f>
        <v>0</v>
      </c>
      <c r="K158" s="92" t="s">
        <v>453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103</v>
      </c>
      <c r="AT158" s="101" t="s">
        <v>83</v>
      </c>
      <c r="AU158" s="101" t="s">
        <v>82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103</v>
      </c>
      <c r="BM158" s="101" t="s">
        <v>683</v>
      </c>
    </row>
    <row r="159" spans="2:65" s="18" customFormat="1">
      <c r="B159" s="19"/>
      <c r="D159" s="103" t="s">
        <v>89</v>
      </c>
      <c r="F159" s="104" t="s">
        <v>3942</v>
      </c>
      <c r="I159" s="105"/>
      <c r="L159" s="19"/>
      <c r="M159" s="106"/>
      <c r="T159" s="107"/>
      <c r="AT159" s="11" t="s">
        <v>89</v>
      </c>
      <c r="AU159" s="11" t="s">
        <v>82</v>
      </c>
    </row>
    <row r="160" spans="2:65" s="18" customFormat="1" ht="24.2" customHeight="1">
      <c r="B160" s="19"/>
      <c r="C160" s="189" t="s">
        <v>167</v>
      </c>
      <c r="D160" s="189" t="s">
        <v>684</v>
      </c>
      <c r="E160" s="190" t="s">
        <v>3943</v>
      </c>
      <c r="F160" s="191" t="s">
        <v>3944</v>
      </c>
      <c r="G160" s="192" t="s">
        <v>1067</v>
      </c>
      <c r="H160" s="193">
        <v>1</v>
      </c>
      <c r="I160" s="194"/>
      <c r="J160" s="195">
        <f>ROUND(I160*H160,2)</f>
        <v>0</v>
      </c>
      <c r="K160" s="191" t="s">
        <v>17</v>
      </c>
      <c r="L160" s="196"/>
      <c r="M160" s="197" t="s">
        <v>17</v>
      </c>
      <c r="N160" s="1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121</v>
      </c>
      <c r="AT160" s="101" t="s">
        <v>684</v>
      </c>
      <c r="AU160" s="101" t="s">
        <v>82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696</v>
      </c>
    </row>
    <row r="161" spans="2:65" s="18" customFormat="1">
      <c r="B161" s="19"/>
      <c r="D161" s="103" t="s">
        <v>89</v>
      </c>
      <c r="F161" s="104" t="s">
        <v>3944</v>
      </c>
      <c r="I161" s="105"/>
      <c r="L161" s="19"/>
      <c r="M161" s="106"/>
      <c r="T161" s="107"/>
      <c r="AT161" s="11" t="s">
        <v>89</v>
      </c>
      <c r="AU161" s="11" t="s">
        <v>82</v>
      </c>
    </row>
    <row r="162" spans="2:65" s="18" customFormat="1" ht="21.75" customHeight="1">
      <c r="B162" s="19"/>
      <c r="C162" s="90" t="s">
        <v>178</v>
      </c>
      <c r="D162" s="90" t="s">
        <v>83</v>
      </c>
      <c r="E162" s="91" t="s">
        <v>3945</v>
      </c>
      <c r="F162" s="92" t="s">
        <v>3946</v>
      </c>
      <c r="G162" s="93" t="s">
        <v>1067</v>
      </c>
      <c r="H162" s="94">
        <v>3</v>
      </c>
      <c r="I162" s="95"/>
      <c r="J162" s="96">
        <f>ROUND(I162*H162,2)</f>
        <v>0</v>
      </c>
      <c r="K162" s="92" t="s">
        <v>453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103</v>
      </c>
      <c r="AT162" s="101" t="s">
        <v>83</v>
      </c>
      <c r="AU162" s="101" t="s">
        <v>82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103</v>
      </c>
      <c r="BM162" s="101" t="s">
        <v>706</v>
      </c>
    </row>
    <row r="163" spans="2:65" s="18" customFormat="1">
      <c r="B163" s="19"/>
      <c r="D163" s="103" t="s">
        <v>89</v>
      </c>
      <c r="F163" s="104" t="s">
        <v>3946</v>
      </c>
      <c r="I163" s="105"/>
      <c r="L163" s="19"/>
      <c r="M163" s="106"/>
      <c r="T163" s="107"/>
      <c r="AT163" s="11" t="s">
        <v>89</v>
      </c>
      <c r="AU163" s="11" t="s">
        <v>82</v>
      </c>
    </row>
    <row r="164" spans="2:65" s="18" customFormat="1" ht="24.2" customHeight="1">
      <c r="B164" s="19"/>
      <c r="C164" s="189" t="s">
        <v>171</v>
      </c>
      <c r="D164" s="189" t="s">
        <v>684</v>
      </c>
      <c r="E164" s="190" t="s">
        <v>3644</v>
      </c>
      <c r="F164" s="191" t="s">
        <v>3947</v>
      </c>
      <c r="G164" s="192" t="s">
        <v>808</v>
      </c>
      <c r="H164" s="193">
        <v>3</v>
      </c>
      <c r="I164" s="194"/>
      <c r="J164" s="195">
        <f>ROUND(I164*H164,2)</f>
        <v>0</v>
      </c>
      <c r="K164" s="191" t="s">
        <v>17</v>
      </c>
      <c r="L164" s="196"/>
      <c r="M164" s="197" t="s">
        <v>17</v>
      </c>
      <c r="N164" s="1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121</v>
      </c>
      <c r="AT164" s="101" t="s">
        <v>684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723</v>
      </c>
    </row>
    <row r="165" spans="2:65" s="18" customFormat="1" ht="19.5">
      <c r="B165" s="19"/>
      <c r="D165" s="103" t="s">
        <v>89</v>
      </c>
      <c r="F165" s="104" t="s">
        <v>3947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16.5" customHeight="1">
      <c r="B166" s="19"/>
      <c r="C166" s="189" t="s">
        <v>581</v>
      </c>
      <c r="D166" s="189" t="s">
        <v>684</v>
      </c>
      <c r="E166" s="190" t="s">
        <v>3646</v>
      </c>
      <c r="F166" s="191" t="s">
        <v>3948</v>
      </c>
      <c r="G166" s="192" t="s">
        <v>808</v>
      </c>
      <c r="H166" s="193">
        <v>3</v>
      </c>
      <c r="I166" s="194"/>
      <c r="J166" s="195">
        <f>ROUND(I166*H166,2)</f>
        <v>0</v>
      </c>
      <c r="K166" s="191" t="s">
        <v>17</v>
      </c>
      <c r="L166" s="196"/>
      <c r="M166" s="197" t="s">
        <v>17</v>
      </c>
      <c r="N166" s="1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121</v>
      </c>
      <c r="AT166" s="101" t="s">
        <v>684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741</v>
      </c>
    </row>
    <row r="167" spans="2:65" s="18" customFormat="1">
      <c r="B167" s="19"/>
      <c r="D167" s="103" t="s">
        <v>89</v>
      </c>
      <c r="F167" s="104" t="s">
        <v>3948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16.5" customHeight="1">
      <c r="B168" s="19"/>
      <c r="C168" s="90" t="s">
        <v>587</v>
      </c>
      <c r="D168" s="90" t="s">
        <v>83</v>
      </c>
      <c r="E168" s="91" t="s">
        <v>3792</v>
      </c>
      <c r="F168" s="92" t="s">
        <v>3949</v>
      </c>
      <c r="G168" s="93" t="s">
        <v>816</v>
      </c>
      <c r="H168" s="94">
        <v>4200</v>
      </c>
      <c r="I168" s="95"/>
      <c r="J168" s="96">
        <f>ROUND(I168*H168,2)</f>
        <v>0</v>
      </c>
      <c r="K168" s="92" t="s">
        <v>17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756</v>
      </c>
    </row>
    <row r="169" spans="2:65" s="18" customFormat="1">
      <c r="B169" s="19"/>
      <c r="D169" s="103" t="s">
        <v>89</v>
      </c>
      <c r="F169" s="104" t="s">
        <v>3949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9.5">
      <c r="B170" s="19"/>
      <c r="D170" s="103" t="s">
        <v>90</v>
      </c>
      <c r="F170" s="108" t="s">
        <v>3950</v>
      </c>
      <c r="I170" s="105"/>
      <c r="L170" s="19"/>
      <c r="M170" s="106"/>
      <c r="T170" s="107"/>
      <c r="AT170" s="11" t="s">
        <v>90</v>
      </c>
      <c r="AU170" s="11" t="s">
        <v>82</v>
      </c>
    </row>
    <row r="171" spans="2:65" s="18" customFormat="1" ht="16.5" customHeight="1">
      <c r="B171" s="19"/>
      <c r="C171" s="189" t="s">
        <v>595</v>
      </c>
      <c r="D171" s="189" t="s">
        <v>684</v>
      </c>
      <c r="E171" s="190" t="s">
        <v>3794</v>
      </c>
      <c r="F171" s="191" t="s">
        <v>3951</v>
      </c>
      <c r="G171" s="192" t="s">
        <v>816</v>
      </c>
      <c r="H171" s="193">
        <v>4200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684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766</v>
      </c>
    </row>
    <row r="172" spans="2:65" s="18" customFormat="1">
      <c r="B172" s="19"/>
      <c r="D172" s="103" t="s">
        <v>89</v>
      </c>
      <c r="F172" s="104" t="s">
        <v>3951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16.5" customHeight="1">
      <c r="B173" s="19"/>
      <c r="C173" s="90" t="s">
        <v>601</v>
      </c>
      <c r="D173" s="90" t="s">
        <v>83</v>
      </c>
      <c r="E173" s="91" t="s">
        <v>3952</v>
      </c>
      <c r="F173" s="92" t="s">
        <v>3953</v>
      </c>
      <c r="G173" s="93" t="s">
        <v>1067</v>
      </c>
      <c r="H173" s="94">
        <v>85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781</v>
      </c>
    </row>
    <row r="174" spans="2:65" s="18" customFormat="1">
      <c r="B174" s="19"/>
      <c r="D174" s="103" t="s">
        <v>89</v>
      </c>
      <c r="F174" s="104" t="s">
        <v>3953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24.2" customHeight="1">
      <c r="B175" s="19"/>
      <c r="C175" s="189" t="s">
        <v>607</v>
      </c>
      <c r="D175" s="189" t="s">
        <v>684</v>
      </c>
      <c r="E175" s="190" t="s">
        <v>3648</v>
      </c>
      <c r="F175" s="191" t="s">
        <v>3954</v>
      </c>
      <c r="G175" s="192" t="s">
        <v>808</v>
      </c>
      <c r="H175" s="193">
        <v>85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795</v>
      </c>
    </row>
    <row r="176" spans="2:65" s="18" customFormat="1">
      <c r="B176" s="19"/>
      <c r="D176" s="103" t="s">
        <v>89</v>
      </c>
      <c r="F176" s="104" t="s">
        <v>3954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77" customFormat="1" ht="25.9" customHeight="1">
      <c r="B177" s="78"/>
      <c r="D177" s="79" t="s">
        <v>74</v>
      </c>
      <c r="E177" s="80" t="s">
        <v>3626</v>
      </c>
      <c r="F177" s="80" t="s">
        <v>3729</v>
      </c>
      <c r="I177" s="81"/>
      <c r="J177" s="82">
        <f>BK177</f>
        <v>0</v>
      </c>
      <c r="L177" s="78"/>
      <c r="M177" s="83"/>
      <c r="P177" s="84">
        <f>SUM(P178:P201)</f>
        <v>0</v>
      </c>
      <c r="R177" s="84">
        <f>SUM(R178:R201)</f>
        <v>0</v>
      </c>
      <c r="T177" s="85">
        <f>SUM(T178:T201)</f>
        <v>0</v>
      </c>
      <c r="AR177" s="79" t="s">
        <v>82</v>
      </c>
      <c r="AT177" s="86" t="s">
        <v>74</v>
      </c>
      <c r="AU177" s="86" t="s">
        <v>78</v>
      </c>
      <c r="AY177" s="79" t="s">
        <v>79</v>
      </c>
      <c r="BK177" s="87">
        <f>SUM(BK178:BK201)</f>
        <v>0</v>
      </c>
    </row>
    <row r="178" spans="2:65" s="18" customFormat="1" ht="16.5" customHeight="1">
      <c r="B178" s="19"/>
      <c r="C178" s="90" t="s">
        <v>689</v>
      </c>
      <c r="D178" s="90" t="s">
        <v>83</v>
      </c>
      <c r="E178" s="91" t="s">
        <v>689</v>
      </c>
      <c r="F178" s="92" t="s">
        <v>2607</v>
      </c>
      <c r="G178" s="93" t="s">
        <v>2619</v>
      </c>
      <c r="H178" s="94">
        <v>1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3955</v>
      </c>
    </row>
    <row r="179" spans="2:65" s="18" customFormat="1">
      <c r="B179" s="19"/>
      <c r="D179" s="103" t="s">
        <v>89</v>
      </c>
      <c r="F179" s="104" t="s">
        <v>2607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24.2" customHeight="1">
      <c r="B180" s="19"/>
      <c r="C180" s="90" t="s">
        <v>619</v>
      </c>
      <c r="D180" s="90" t="s">
        <v>83</v>
      </c>
      <c r="E180" s="91" t="s">
        <v>3734</v>
      </c>
      <c r="F180" s="92" t="s">
        <v>3735</v>
      </c>
      <c r="G180" s="93" t="s">
        <v>3732</v>
      </c>
      <c r="H180" s="94">
        <v>95</v>
      </c>
      <c r="I180" s="95"/>
      <c r="J180" s="96">
        <f>ROUND(I180*H180,2)</f>
        <v>0</v>
      </c>
      <c r="K180" s="92" t="s">
        <v>453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805</v>
      </c>
    </row>
    <row r="181" spans="2:65" s="18" customFormat="1">
      <c r="B181" s="19"/>
      <c r="D181" s="103" t="s">
        <v>89</v>
      </c>
      <c r="F181" s="104" t="s">
        <v>3735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29.25">
      <c r="B182" s="19"/>
      <c r="D182" s="103" t="s">
        <v>90</v>
      </c>
      <c r="F182" s="108" t="s">
        <v>3736</v>
      </c>
      <c r="I182" s="105"/>
      <c r="L182" s="19"/>
      <c r="M182" s="106"/>
      <c r="T182" s="107"/>
      <c r="AT182" s="11" t="s">
        <v>90</v>
      </c>
      <c r="AU182" s="11" t="s">
        <v>82</v>
      </c>
    </row>
    <row r="183" spans="2:65" s="18" customFormat="1" ht="16.5" customHeight="1">
      <c r="B183" s="19"/>
      <c r="C183" s="90" t="s">
        <v>627</v>
      </c>
      <c r="D183" s="90" t="s">
        <v>83</v>
      </c>
      <c r="E183" s="91" t="s">
        <v>3757</v>
      </c>
      <c r="F183" s="92" t="s">
        <v>3956</v>
      </c>
      <c r="G183" s="93" t="s">
        <v>3732</v>
      </c>
      <c r="H183" s="94">
        <v>40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819</v>
      </c>
    </row>
    <row r="184" spans="2:65" s="18" customFormat="1">
      <c r="B184" s="19"/>
      <c r="D184" s="103" t="s">
        <v>89</v>
      </c>
      <c r="F184" s="104" t="s">
        <v>3956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90" t="s">
        <v>635</v>
      </c>
      <c r="D185" s="90" t="s">
        <v>83</v>
      </c>
      <c r="E185" s="91" t="s">
        <v>3737</v>
      </c>
      <c r="F185" s="92" t="s">
        <v>3742</v>
      </c>
      <c r="G185" s="93" t="s">
        <v>2619</v>
      </c>
      <c r="H185" s="94">
        <v>1</v>
      </c>
      <c r="I185" s="95"/>
      <c r="J185" s="96">
        <f>ROUND(I185*H185,2)</f>
        <v>0</v>
      </c>
      <c r="K185" s="92" t="s">
        <v>17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834</v>
      </c>
    </row>
    <row r="186" spans="2:65" s="18" customFormat="1" ht="19.5">
      <c r="B186" s="19"/>
      <c r="D186" s="103" t="s">
        <v>89</v>
      </c>
      <c r="F186" s="104" t="s">
        <v>3742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90" t="s">
        <v>642</v>
      </c>
      <c r="D187" s="90" t="s">
        <v>83</v>
      </c>
      <c r="E187" s="91" t="s">
        <v>3739</v>
      </c>
      <c r="F187" s="92" t="s">
        <v>3746</v>
      </c>
      <c r="G187" s="93" t="s">
        <v>3732</v>
      </c>
      <c r="H187" s="94">
        <v>25</v>
      </c>
      <c r="I187" s="95"/>
      <c r="J187" s="96">
        <f>ROUND(I187*H187,2)</f>
        <v>0</v>
      </c>
      <c r="K187" s="92" t="s">
        <v>17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843</v>
      </c>
    </row>
    <row r="188" spans="2:65" s="18" customFormat="1">
      <c r="B188" s="19"/>
      <c r="D188" s="103" t="s">
        <v>89</v>
      </c>
      <c r="F188" s="104" t="s">
        <v>3746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90" t="s">
        <v>648</v>
      </c>
      <c r="D189" s="90" t="s">
        <v>83</v>
      </c>
      <c r="E189" s="91" t="s">
        <v>3741</v>
      </c>
      <c r="F189" s="92" t="s">
        <v>3744</v>
      </c>
      <c r="G189" s="93" t="s">
        <v>3732</v>
      </c>
      <c r="H189" s="94">
        <v>68</v>
      </c>
      <c r="I189" s="95"/>
      <c r="J189" s="96">
        <f>ROUND(I189*H189,2)</f>
        <v>0</v>
      </c>
      <c r="K189" s="92" t="s">
        <v>17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103</v>
      </c>
      <c r="AT189" s="101" t="s">
        <v>83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853</v>
      </c>
    </row>
    <row r="190" spans="2:65" s="18" customFormat="1">
      <c r="B190" s="19"/>
      <c r="D190" s="103" t="s">
        <v>89</v>
      </c>
      <c r="F190" s="104" t="s">
        <v>3744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21.75" customHeight="1">
      <c r="B191" s="19"/>
      <c r="C191" s="90" t="s">
        <v>653</v>
      </c>
      <c r="D191" s="90" t="s">
        <v>83</v>
      </c>
      <c r="E191" s="91" t="s">
        <v>3743</v>
      </c>
      <c r="F191" s="92" t="s">
        <v>3748</v>
      </c>
      <c r="G191" s="93" t="s">
        <v>2619</v>
      </c>
      <c r="H191" s="94">
        <v>1</v>
      </c>
      <c r="I191" s="95"/>
      <c r="J191" s="96">
        <f>ROUND(I191*H191,2)</f>
        <v>0</v>
      </c>
      <c r="K191" s="92" t="s">
        <v>17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103</v>
      </c>
      <c r="AT191" s="101" t="s">
        <v>83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862</v>
      </c>
    </row>
    <row r="192" spans="2:65" s="18" customFormat="1">
      <c r="B192" s="19"/>
      <c r="D192" s="103" t="s">
        <v>89</v>
      </c>
      <c r="F192" s="104" t="s">
        <v>3748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90" t="s">
        <v>659</v>
      </c>
      <c r="D193" s="90" t="s">
        <v>83</v>
      </c>
      <c r="E193" s="91" t="s">
        <v>3759</v>
      </c>
      <c r="F193" s="92" t="s">
        <v>3957</v>
      </c>
      <c r="G193" s="93" t="s">
        <v>808</v>
      </c>
      <c r="H193" s="94">
        <v>80</v>
      </c>
      <c r="I193" s="95"/>
      <c r="J193" s="96">
        <f>ROUND(I193*H193,2)</f>
        <v>0</v>
      </c>
      <c r="K193" s="92" t="s">
        <v>17</v>
      </c>
      <c r="L193" s="19"/>
      <c r="M193" s="97" t="s">
        <v>17</v>
      </c>
      <c r="N193" s="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103</v>
      </c>
      <c r="AT193" s="101" t="s">
        <v>83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873</v>
      </c>
    </row>
    <row r="194" spans="2:65" s="18" customFormat="1">
      <c r="B194" s="19"/>
      <c r="D194" s="103" t="s">
        <v>89</v>
      </c>
      <c r="F194" s="104" t="s">
        <v>3957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24.2" customHeight="1">
      <c r="B195" s="19"/>
      <c r="C195" s="90" t="s">
        <v>665</v>
      </c>
      <c r="D195" s="90" t="s">
        <v>83</v>
      </c>
      <c r="E195" s="91" t="s">
        <v>3747</v>
      </c>
      <c r="F195" s="92" t="s">
        <v>3752</v>
      </c>
      <c r="G195" s="93" t="s">
        <v>2619</v>
      </c>
      <c r="H195" s="94">
        <v>1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933</v>
      </c>
    </row>
    <row r="196" spans="2:65" s="18" customFormat="1">
      <c r="B196" s="19"/>
      <c r="D196" s="103" t="s">
        <v>89</v>
      </c>
      <c r="F196" s="104" t="s">
        <v>3752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16.5" customHeight="1">
      <c r="B197" s="19"/>
      <c r="C197" s="90" t="s">
        <v>671</v>
      </c>
      <c r="D197" s="201" t="s">
        <v>83</v>
      </c>
      <c r="E197" s="91" t="s">
        <v>3749</v>
      </c>
      <c r="F197" s="92" t="s">
        <v>3754</v>
      </c>
      <c r="G197" s="93" t="s">
        <v>2619</v>
      </c>
      <c r="H197" s="94">
        <v>1</v>
      </c>
      <c r="I197" s="95"/>
      <c r="J197" s="96">
        <f>ROUND(I197*H197,2)</f>
        <v>0</v>
      </c>
      <c r="K197" s="92" t="s">
        <v>17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943</v>
      </c>
    </row>
    <row r="198" spans="2:65" s="18" customFormat="1" ht="29.25">
      <c r="B198" s="19"/>
      <c r="D198" s="103" t="s">
        <v>89</v>
      </c>
      <c r="F198" s="104" t="s">
        <v>3833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19.5">
      <c r="B199" s="19"/>
      <c r="D199" s="103" t="s">
        <v>90</v>
      </c>
      <c r="F199" s="108" t="s">
        <v>3866</v>
      </c>
      <c r="I199" s="105"/>
      <c r="L199" s="19"/>
      <c r="M199" s="106"/>
      <c r="T199" s="107"/>
      <c r="AT199" s="11" t="s">
        <v>90</v>
      </c>
      <c r="AU199" s="11" t="s">
        <v>82</v>
      </c>
    </row>
    <row r="200" spans="2:65" s="18" customFormat="1" ht="16.5" customHeight="1">
      <c r="B200" s="19"/>
      <c r="C200" s="90" t="s">
        <v>683</v>
      </c>
      <c r="D200" s="90" t="s">
        <v>83</v>
      </c>
      <c r="E200" s="91" t="s">
        <v>3753</v>
      </c>
      <c r="F200" s="92" t="s">
        <v>2630</v>
      </c>
      <c r="G200" s="93" t="s">
        <v>2619</v>
      </c>
      <c r="H200" s="94">
        <v>1</v>
      </c>
      <c r="I200" s="95"/>
      <c r="J200" s="96">
        <f>ROUND(I200*H200,2)</f>
        <v>0</v>
      </c>
      <c r="K200" s="92" t="s">
        <v>17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955</v>
      </c>
    </row>
    <row r="201" spans="2:65" s="18" customFormat="1">
      <c r="B201" s="19"/>
      <c r="D201" s="103" t="s">
        <v>89</v>
      </c>
      <c r="F201" s="104" t="s">
        <v>2630</v>
      </c>
      <c r="I201" s="105"/>
      <c r="L201" s="19"/>
      <c r="M201" s="110"/>
      <c r="N201" s="111"/>
      <c r="O201" s="111"/>
      <c r="P201" s="111"/>
      <c r="Q201" s="111"/>
      <c r="R201" s="111"/>
      <c r="S201" s="111"/>
      <c r="T201" s="112"/>
      <c r="AT201" s="11" t="s">
        <v>89</v>
      </c>
      <c r="AU201" s="11" t="s">
        <v>82</v>
      </c>
    </row>
    <row r="202" spans="2:65" s="18" customFormat="1" ht="6.95" customHeight="1">
      <c r="B202" s="46"/>
      <c r="C202" s="47"/>
      <c r="D202" s="47"/>
      <c r="E202" s="47"/>
      <c r="F202" s="47"/>
      <c r="G202" s="47"/>
      <c r="H202" s="47"/>
      <c r="I202" s="47"/>
      <c r="J202" s="47"/>
      <c r="K202" s="47"/>
      <c r="L202" s="19"/>
    </row>
  </sheetData>
  <sheetProtection algorithmName="SHA-512" hashValue="iBkNLZzI/3qpElzWr+/AKoaI7Cu+itWKBSJ6Lmk3+tSCyLJX8xhSZtQjpPFIuzvzprvnKGPFjFhreiJS5E8UkQ==" saltValue="w5N/zeWKnua2H6rXIXwegijKKYD5XDdZngV5085Y72nGI9JtxVZf/J3A0PdffarJnWH5tbCK7w/WRcESa+6T/w==" spinCount="100000" sheet="1" objects="1" scenarios="1" formatColumns="0" formatRows="0" autoFilter="0"/>
  <autoFilter ref="C121:K201" xr:uid="{00000000-0009-0000-0000-00000A000000}"/>
  <mergeCells count="12">
    <mergeCell ref="E85:H85"/>
    <mergeCell ref="E87:H87"/>
    <mergeCell ref="E89:H89"/>
    <mergeCell ref="E110:H110"/>
    <mergeCell ref="E112:H112"/>
    <mergeCell ref="E114:H114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8A9B-60E6-4250-AA54-E3741FC01925}">
  <sheetPr>
    <pageSetUpPr fitToPage="1"/>
  </sheetPr>
  <dimension ref="B2:BM153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255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3" t="s">
        <v>3597</v>
      </c>
      <c r="F9" s="272"/>
      <c r="G9" s="272"/>
      <c r="H9" s="272"/>
      <c r="L9" s="19"/>
    </row>
    <row r="10" spans="2:46" s="18" customFormat="1" ht="12" customHeight="1">
      <c r="B10" s="19"/>
      <c r="D10" s="17" t="s">
        <v>3598</v>
      </c>
      <c r="L10" s="19"/>
    </row>
    <row r="11" spans="2:46" s="18" customFormat="1" ht="16.5" customHeight="1">
      <c r="B11" s="19"/>
      <c r="E11" s="258" t="s">
        <v>3958</v>
      </c>
      <c r="F11" s="272"/>
      <c r="G11" s="272"/>
      <c r="H11" s="272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5" t="str">
        <f>'Rekapitulace stavby INV'!E14</f>
        <v>Vyplň údaj</v>
      </c>
      <c r="F20" s="261"/>
      <c r="G20" s="261"/>
      <c r="H20" s="261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68" t="s">
        <v>17</v>
      </c>
      <c r="F29" s="268"/>
      <c r="G29" s="268"/>
      <c r="H29" s="268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ROUND((SUM(BE123:BE152)),  2)</f>
        <v>0</v>
      </c>
      <c r="I35" s="32">
        <v>0.21</v>
      </c>
      <c r="J35" s="31">
        <f>ROUND(((SUM(BE123:BE152))*I35),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ROUND((SUM(BF123:BF152)),  2)</f>
        <v>0</v>
      </c>
      <c r="I36" s="32">
        <v>0.12</v>
      </c>
      <c r="J36" s="31">
        <f>ROUND(((SUM(BF123:BF152))*I36),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ROUND((SUM(BG123:BG152)),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ROUND((SUM(BH123:BH152)),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ROUND((SUM(BI123:BI152)),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3" t="s">
        <v>3597</v>
      </c>
      <c r="F87" s="272"/>
      <c r="G87" s="272"/>
      <c r="H87" s="272"/>
      <c r="L87" s="19"/>
    </row>
    <row r="88" spans="2:12" s="18" customFormat="1" ht="12" customHeight="1">
      <c r="B88" s="19"/>
      <c r="C88" s="17" t="s">
        <v>3598</v>
      </c>
      <c r="L88" s="19"/>
    </row>
    <row r="89" spans="2:12" s="18" customFormat="1" ht="16.5" customHeight="1">
      <c r="B89" s="19"/>
      <c r="E89" s="258" t="str">
        <f>E11</f>
        <v>D.1.4.F.7 - GN</v>
      </c>
      <c r="F89" s="272"/>
      <c r="G89" s="272"/>
      <c r="H89" s="272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3959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3960</v>
      </c>
      <c r="E100" s="56"/>
      <c r="F100" s="56"/>
      <c r="G100" s="56"/>
      <c r="H100" s="56"/>
      <c r="I100" s="56"/>
      <c r="J100" s="57">
        <f>J135</f>
        <v>0</v>
      </c>
      <c r="L100" s="54"/>
    </row>
    <row r="101" spans="2:47" s="53" customFormat="1" ht="24.95" customHeight="1">
      <c r="B101" s="54"/>
      <c r="D101" s="55" t="s">
        <v>3763</v>
      </c>
      <c r="E101" s="56"/>
      <c r="F101" s="56"/>
      <c r="G101" s="56"/>
      <c r="H101" s="56"/>
      <c r="I101" s="56"/>
      <c r="J101" s="57">
        <f>J142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3" t="str">
        <f>E7</f>
        <v>Přestavba objektu č. 5 na kolej - INV (Revize č.03)</v>
      </c>
      <c r="F111" s="274"/>
      <c r="G111" s="274"/>
      <c r="H111" s="274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3" t="s">
        <v>3597</v>
      </c>
      <c r="F113" s="272"/>
      <c r="G113" s="272"/>
      <c r="H113" s="272"/>
      <c r="L113" s="19"/>
    </row>
    <row r="114" spans="2:65" s="18" customFormat="1" ht="12" customHeight="1">
      <c r="B114" s="19"/>
      <c r="C114" s="17" t="s">
        <v>3598</v>
      </c>
      <c r="L114" s="19"/>
    </row>
    <row r="115" spans="2:65" s="18" customFormat="1" ht="16.5" customHeight="1">
      <c r="B115" s="19"/>
      <c r="E115" s="258" t="str">
        <f>E11</f>
        <v>D.1.4.F.7 - GN</v>
      </c>
      <c r="F115" s="272"/>
      <c r="G115" s="272"/>
      <c r="H115" s="272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P124+P135+P142</f>
        <v>0</v>
      </c>
      <c r="Q123" s="26"/>
      <c r="R123" s="74">
        <f>R124+R135+R142</f>
        <v>0</v>
      </c>
      <c r="S123" s="26"/>
      <c r="T123" s="75">
        <f>T124+T135+T142</f>
        <v>0</v>
      </c>
      <c r="AT123" s="11" t="s">
        <v>74</v>
      </c>
      <c r="AU123" s="11" t="s">
        <v>53</v>
      </c>
      <c r="BK123" s="76">
        <f>BK124+BK135+BK142</f>
        <v>0</v>
      </c>
    </row>
    <row r="124" spans="2:65" s="77" customFormat="1" ht="25.9" customHeight="1">
      <c r="B124" s="78"/>
      <c r="D124" s="79" t="s">
        <v>74</v>
      </c>
      <c r="E124" s="80" t="s">
        <v>3605</v>
      </c>
      <c r="F124" s="80" t="s">
        <v>3961</v>
      </c>
      <c r="I124" s="81"/>
      <c r="J124" s="82">
        <f>BK124</f>
        <v>0</v>
      </c>
      <c r="L124" s="78"/>
      <c r="M124" s="83"/>
      <c r="P124" s="84">
        <f>SUM(P125:P134)</f>
        <v>0</v>
      </c>
      <c r="R124" s="84">
        <f>SUM(R125:R134)</f>
        <v>0</v>
      </c>
      <c r="T124" s="85">
        <f>SUM(T125:T134)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SUM(BK125:BK134)</f>
        <v>0</v>
      </c>
    </row>
    <row r="125" spans="2:65" s="18" customFormat="1" ht="33" customHeight="1">
      <c r="B125" s="19"/>
      <c r="C125" s="189" t="s">
        <v>82</v>
      </c>
      <c r="D125" s="189" t="s">
        <v>684</v>
      </c>
      <c r="E125" s="190" t="s">
        <v>3609</v>
      </c>
      <c r="F125" s="191" t="s">
        <v>3962</v>
      </c>
      <c r="G125" s="192" t="s">
        <v>2619</v>
      </c>
      <c r="H125" s="193">
        <v>1</v>
      </c>
      <c r="I125" s="194"/>
      <c r="J125" s="195">
        <f>ROUND(I125*H125,2)</f>
        <v>0</v>
      </c>
      <c r="K125" s="191" t="s">
        <v>17</v>
      </c>
      <c r="L125" s="196"/>
      <c r="M125" s="197" t="s">
        <v>17</v>
      </c>
      <c r="N125" s="1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121</v>
      </c>
      <c r="AT125" s="101" t="s">
        <v>684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 ht="19.5">
      <c r="B126" s="19"/>
      <c r="D126" s="103" t="s">
        <v>89</v>
      </c>
      <c r="F126" s="104" t="s">
        <v>3962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16.5" customHeight="1">
      <c r="B127" s="19"/>
      <c r="C127" s="189" t="s">
        <v>9</v>
      </c>
      <c r="D127" s="189" t="s">
        <v>684</v>
      </c>
      <c r="E127" s="190" t="s">
        <v>3612</v>
      </c>
      <c r="F127" s="191" t="s">
        <v>3963</v>
      </c>
      <c r="G127" s="192" t="s">
        <v>808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>
      <c r="B128" s="19"/>
      <c r="D128" s="103" t="s">
        <v>89</v>
      </c>
      <c r="F128" s="104" t="s">
        <v>3963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189" t="s">
        <v>96</v>
      </c>
      <c r="D129" s="189" t="s">
        <v>684</v>
      </c>
      <c r="E129" s="190" t="s">
        <v>3614</v>
      </c>
      <c r="F129" s="191" t="s">
        <v>3964</v>
      </c>
      <c r="G129" s="192" t="s">
        <v>808</v>
      </c>
      <c r="H129" s="193">
        <v>1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684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3964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6.5" customHeight="1">
      <c r="B131" s="19"/>
      <c r="C131" s="189" t="s">
        <v>103</v>
      </c>
      <c r="D131" s="189" t="s">
        <v>684</v>
      </c>
      <c r="E131" s="190" t="s">
        <v>3618</v>
      </c>
      <c r="F131" s="191" t="s">
        <v>3965</v>
      </c>
      <c r="G131" s="192" t="s">
        <v>808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>
      <c r="B132" s="19"/>
      <c r="D132" s="103" t="s">
        <v>89</v>
      </c>
      <c r="F132" s="104" t="s">
        <v>3965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16.5" customHeight="1">
      <c r="B133" s="19"/>
      <c r="C133" s="189" t="s">
        <v>77</v>
      </c>
      <c r="D133" s="189" t="s">
        <v>684</v>
      </c>
      <c r="E133" s="190" t="s">
        <v>3620</v>
      </c>
      <c r="F133" s="191" t="s">
        <v>3966</v>
      </c>
      <c r="G133" s="192" t="s">
        <v>808</v>
      </c>
      <c r="H133" s="193">
        <v>1</v>
      </c>
      <c r="I133" s="194"/>
      <c r="J133" s="195">
        <f>ROUND(I133*H133,2)</f>
        <v>0</v>
      </c>
      <c r="K133" s="191" t="s">
        <v>17</v>
      </c>
      <c r="L133" s="196"/>
      <c r="M133" s="197" t="s">
        <v>17</v>
      </c>
      <c r="N133" s="1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121</v>
      </c>
      <c r="AT133" s="101" t="s">
        <v>684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>
      <c r="B134" s="19"/>
      <c r="D134" s="103" t="s">
        <v>89</v>
      </c>
      <c r="F134" s="104" t="s">
        <v>3966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77" customFormat="1" ht="25.9" customHeight="1">
      <c r="B135" s="78"/>
      <c r="D135" s="79" t="s">
        <v>74</v>
      </c>
      <c r="E135" s="80" t="s">
        <v>3626</v>
      </c>
      <c r="F135" s="80" t="s">
        <v>3967</v>
      </c>
      <c r="I135" s="81"/>
      <c r="J135" s="82">
        <f>BK135</f>
        <v>0</v>
      </c>
      <c r="L135" s="78"/>
      <c r="M135" s="83"/>
      <c r="P135" s="84">
        <f>SUM(P136:P141)</f>
        <v>0</v>
      </c>
      <c r="R135" s="84">
        <f>SUM(R136:R141)</f>
        <v>0</v>
      </c>
      <c r="T135" s="85">
        <f>SUM(T136:T141)</f>
        <v>0</v>
      </c>
      <c r="AR135" s="79" t="s">
        <v>82</v>
      </c>
      <c r="AT135" s="86" t="s">
        <v>74</v>
      </c>
      <c r="AU135" s="86" t="s">
        <v>78</v>
      </c>
      <c r="AY135" s="79" t="s">
        <v>79</v>
      </c>
      <c r="BK135" s="87">
        <f>SUM(BK136:BK141)</f>
        <v>0</v>
      </c>
    </row>
    <row r="136" spans="2:65" s="18" customFormat="1" ht="66.75" customHeight="1">
      <c r="B136" s="19"/>
      <c r="C136" s="189" t="s">
        <v>112</v>
      </c>
      <c r="D136" s="189" t="s">
        <v>684</v>
      </c>
      <c r="E136" s="190" t="s">
        <v>3622</v>
      </c>
      <c r="F136" s="191" t="s">
        <v>3968</v>
      </c>
      <c r="G136" s="192" t="s">
        <v>808</v>
      </c>
      <c r="H136" s="193">
        <v>1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684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 ht="39">
      <c r="B137" s="19"/>
      <c r="D137" s="103" t="s">
        <v>89</v>
      </c>
      <c r="F137" s="104" t="s">
        <v>3969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37.9" customHeight="1">
      <c r="B138" s="19"/>
      <c r="C138" s="189" t="s">
        <v>116</v>
      </c>
      <c r="D138" s="189" t="s">
        <v>684</v>
      </c>
      <c r="E138" s="190" t="s">
        <v>3624</v>
      </c>
      <c r="F138" s="191" t="s">
        <v>3970</v>
      </c>
      <c r="G138" s="192" t="s">
        <v>808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 ht="29.25">
      <c r="B139" s="19"/>
      <c r="D139" s="103" t="s">
        <v>89</v>
      </c>
      <c r="F139" s="104" t="s">
        <v>3970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189" t="s">
        <v>121</v>
      </c>
      <c r="D140" s="189" t="s">
        <v>684</v>
      </c>
      <c r="E140" s="190" t="s">
        <v>3630</v>
      </c>
      <c r="F140" s="191" t="s">
        <v>3971</v>
      </c>
      <c r="G140" s="192" t="s">
        <v>808</v>
      </c>
      <c r="H140" s="193">
        <v>1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3971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77" customFormat="1" ht="25.9" customHeight="1">
      <c r="B142" s="78"/>
      <c r="D142" s="79" t="s">
        <v>74</v>
      </c>
      <c r="E142" s="80" t="s">
        <v>3668</v>
      </c>
      <c r="F142" s="80" t="s">
        <v>3729</v>
      </c>
      <c r="I142" s="81"/>
      <c r="J142" s="82">
        <f>BK142</f>
        <v>0</v>
      </c>
      <c r="L142" s="78"/>
      <c r="M142" s="83"/>
      <c r="P142" s="84">
        <f>SUM(P143:P152)</f>
        <v>0</v>
      </c>
      <c r="R142" s="84">
        <f>SUM(R143:R152)</f>
        <v>0</v>
      </c>
      <c r="T142" s="85">
        <f>SUM(T143:T152)</f>
        <v>0</v>
      </c>
      <c r="AR142" s="79" t="s">
        <v>82</v>
      </c>
      <c r="AT142" s="86" t="s">
        <v>74</v>
      </c>
      <c r="AU142" s="86" t="s">
        <v>78</v>
      </c>
      <c r="AY142" s="79" t="s">
        <v>79</v>
      </c>
      <c r="BK142" s="87">
        <f>SUM(BK143:BK152)</f>
        <v>0</v>
      </c>
    </row>
    <row r="143" spans="2:65" s="18" customFormat="1" ht="16.5" customHeight="1">
      <c r="B143" s="19"/>
      <c r="C143" s="90" t="s">
        <v>125</v>
      </c>
      <c r="D143" s="90" t="s">
        <v>83</v>
      </c>
      <c r="E143" s="91" t="s">
        <v>3636</v>
      </c>
      <c r="F143" s="92" t="s">
        <v>3972</v>
      </c>
      <c r="G143" s="93" t="s">
        <v>2619</v>
      </c>
      <c r="H143" s="94">
        <v>1</v>
      </c>
      <c r="I143" s="95"/>
      <c r="J143" s="96">
        <f>ROUND(I143*H143,2)</f>
        <v>0</v>
      </c>
      <c r="K143" s="92" t="s">
        <v>17</v>
      </c>
      <c r="L143" s="19"/>
      <c r="M143" s="97" t="s">
        <v>17</v>
      </c>
      <c r="N143" s="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103</v>
      </c>
      <c r="AT143" s="101" t="s">
        <v>83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163</v>
      </c>
    </row>
    <row r="144" spans="2:65" s="18" customFormat="1">
      <c r="B144" s="19"/>
      <c r="D144" s="103" t="s">
        <v>89</v>
      </c>
      <c r="F144" s="104" t="s">
        <v>3972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24.2" customHeight="1">
      <c r="B145" s="19"/>
      <c r="C145" s="90" t="s">
        <v>129</v>
      </c>
      <c r="D145" s="90" t="s">
        <v>83</v>
      </c>
      <c r="E145" s="91" t="s">
        <v>3638</v>
      </c>
      <c r="F145" s="92" t="s">
        <v>3973</v>
      </c>
      <c r="G145" s="93" t="s">
        <v>2619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178</v>
      </c>
    </row>
    <row r="146" spans="2:65" s="18" customFormat="1" ht="19.5">
      <c r="B146" s="19"/>
      <c r="D146" s="103" t="s">
        <v>89</v>
      </c>
      <c r="F146" s="104" t="s">
        <v>3973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16.5" customHeight="1">
      <c r="B147" s="19"/>
      <c r="C147" s="90" t="s">
        <v>133</v>
      </c>
      <c r="D147" s="90" t="s">
        <v>83</v>
      </c>
      <c r="E147" s="91" t="s">
        <v>3642</v>
      </c>
      <c r="F147" s="92" t="s">
        <v>3974</v>
      </c>
      <c r="G147" s="93" t="s">
        <v>2619</v>
      </c>
      <c r="H147" s="94">
        <v>1</v>
      </c>
      <c r="I147" s="95"/>
      <c r="J147" s="96">
        <f>ROUND(I147*H147,2)</f>
        <v>0</v>
      </c>
      <c r="K147" s="92" t="s">
        <v>17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581</v>
      </c>
    </row>
    <row r="148" spans="2:65" s="18" customFormat="1">
      <c r="B148" s="19"/>
      <c r="D148" s="103" t="s">
        <v>89</v>
      </c>
      <c r="F148" s="104" t="s">
        <v>3974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90" t="s">
        <v>137</v>
      </c>
      <c r="D149" s="90" t="s">
        <v>83</v>
      </c>
      <c r="E149" s="91" t="s">
        <v>3644</v>
      </c>
      <c r="F149" s="92" t="s">
        <v>3975</v>
      </c>
      <c r="G149" s="93" t="s">
        <v>2619</v>
      </c>
      <c r="H149" s="94">
        <v>1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103</v>
      </c>
      <c r="AT149" s="101" t="s">
        <v>83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595</v>
      </c>
    </row>
    <row r="150" spans="2:65" s="18" customFormat="1" ht="19.5">
      <c r="B150" s="19"/>
      <c r="D150" s="103" t="s">
        <v>89</v>
      </c>
      <c r="F150" s="104" t="s">
        <v>3975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90" t="s">
        <v>141</v>
      </c>
      <c r="D151" s="90" t="s">
        <v>83</v>
      </c>
      <c r="E151" s="91" t="s">
        <v>3646</v>
      </c>
      <c r="F151" s="92" t="s">
        <v>2630</v>
      </c>
      <c r="G151" s="93" t="s">
        <v>2619</v>
      </c>
      <c r="H151" s="94">
        <v>1</v>
      </c>
      <c r="I151" s="95"/>
      <c r="J151" s="96">
        <f>ROUND(I151*H151,2)</f>
        <v>0</v>
      </c>
      <c r="K151" s="92" t="s">
        <v>17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103</v>
      </c>
      <c r="AT151" s="101" t="s">
        <v>83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607</v>
      </c>
    </row>
    <row r="152" spans="2:65" s="18" customFormat="1">
      <c r="B152" s="19"/>
      <c r="D152" s="103" t="s">
        <v>89</v>
      </c>
      <c r="F152" s="104" t="s">
        <v>2630</v>
      </c>
      <c r="I152" s="105"/>
      <c r="L152" s="19"/>
      <c r="M152" s="110"/>
      <c r="N152" s="111"/>
      <c r="O152" s="111"/>
      <c r="P152" s="111"/>
      <c r="Q152" s="111"/>
      <c r="R152" s="111"/>
      <c r="S152" s="111"/>
      <c r="T152" s="112"/>
      <c r="AT152" s="11" t="s">
        <v>89</v>
      </c>
      <c r="AU152" s="11" t="s">
        <v>82</v>
      </c>
    </row>
    <row r="153" spans="2:65" s="18" customFormat="1" ht="6.95" customHeight="1"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19"/>
    </row>
  </sheetData>
  <sheetProtection algorithmName="SHA-512" hashValue="Alh9VQF8G5U3gZEBNbLLyiFVeFuMxFAAdhgw1TEy2cZaX8vgzcH34cxvRnmi9c5UaQWQoxmvNTQ+qSwfQYUdag==" saltValue="CuWUnASORUlnY53twlZsBedfiA7bQ7d9qXIfmmp9Pzhlir+BlfQe3s7ETkKzpi2EJYPRNK5oA8gsjib43ofN8w==" spinCount="100000" sheet="1" objects="1" scenarios="1" formatColumns="0" formatRows="0" autoFilter="0"/>
  <autoFilter ref="C122:K152" xr:uid="{00000000-0009-0000-0000-00000B000000}"/>
  <mergeCells count="12">
    <mergeCell ref="E85:H85"/>
    <mergeCell ref="E87:H87"/>
    <mergeCell ref="E89:H89"/>
    <mergeCell ref="E111:H111"/>
    <mergeCell ref="E113:H113"/>
    <mergeCell ref="E115:H115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6DBB-30D5-48B4-B581-52A591C27311}">
  <sheetPr>
    <pageSetUpPr fitToPage="1"/>
  </sheetPr>
  <dimension ref="B2:BM533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258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3976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195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ROUND(J124,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ROUND((SUM(BE124:BE532)),  2)</f>
        <v>0</v>
      </c>
      <c r="I33" s="32">
        <v>0.21</v>
      </c>
      <c r="J33" s="31">
        <f>ROUND(((SUM(BE124:BE532))*I33),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ROUND((SUM(BF124:BF532)),  2)</f>
        <v>0</v>
      </c>
      <c r="I34" s="32">
        <v>0.12</v>
      </c>
      <c r="J34" s="31">
        <f>ROUND(((SUM(BF124:BF532))*I34),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ROUND((SUM(BG124:BG532)),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ROUND((SUM(BH124:BH532)),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ROUND((SUM(BI124:BI532)),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D.1.4.G - Elektroinstalace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J124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3977</v>
      </c>
      <c r="E97" s="56"/>
      <c r="F97" s="56"/>
      <c r="G97" s="56"/>
      <c r="H97" s="56"/>
      <c r="I97" s="56"/>
      <c r="J97" s="57">
        <f>J125</f>
        <v>0</v>
      </c>
      <c r="L97" s="54"/>
    </row>
    <row r="98" spans="2:12" s="53" customFormat="1" ht="24.95" customHeight="1">
      <c r="B98" s="54"/>
      <c r="D98" s="55" t="s">
        <v>3978</v>
      </c>
      <c r="E98" s="56"/>
      <c r="F98" s="56"/>
      <c r="G98" s="56"/>
      <c r="H98" s="56"/>
      <c r="I98" s="56"/>
      <c r="J98" s="57">
        <f>J182</f>
        <v>0</v>
      </c>
      <c r="L98" s="54"/>
    </row>
    <row r="99" spans="2:12" s="53" customFormat="1" ht="24.95" customHeight="1">
      <c r="B99" s="54"/>
      <c r="D99" s="55" t="s">
        <v>3979</v>
      </c>
      <c r="E99" s="56"/>
      <c r="F99" s="56"/>
      <c r="G99" s="56"/>
      <c r="H99" s="56"/>
      <c r="I99" s="56"/>
      <c r="J99" s="57">
        <f>J215</f>
        <v>0</v>
      </c>
      <c r="L99" s="54"/>
    </row>
    <row r="100" spans="2:12" s="53" customFormat="1" ht="24.95" customHeight="1">
      <c r="B100" s="54"/>
      <c r="D100" s="55" t="s">
        <v>3980</v>
      </c>
      <c r="E100" s="56"/>
      <c r="F100" s="56"/>
      <c r="G100" s="56"/>
      <c r="H100" s="56"/>
      <c r="I100" s="56"/>
      <c r="J100" s="57">
        <f>J244</f>
        <v>0</v>
      </c>
      <c r="L100" s="54"/>
    </row>
    <row r="101" spans="2:12" s="53" customFormat="1" ht="24.95" customHeight="1">
      <c r="B101" s="54"/>
      <c r="D101" s="55" t="s">
        <v>3981</v>
      </c>
      <c r="E101" s="56"/>
      <c r="F101" s="56"/>
      <c r="G101" s="56"/>
      <c r="H101" s="56"/>
      <c r="I101" s="56"/>
      <c r="J101" s="57">
        <f>J287</f>
        <v>0</v>
      </c>
      <c r="L101" s="54"/>
    </row>
    <row r="102" spans="2:12" s="53" customFormat="1" ht="24.95" customHeight="1">
      <c r="B102" s="54"/>
      <c r="D102" s="55" t="s">
        <v>3982</v>
      </c>
      <c r="E102" s="56"/>
      <c r="F102" s="56"/>
      <c r="G102" s="56"/>
      <c r="H102" s="56"/>
      <c r="I102" s="56"/>
      <c r="J102" s="57">
        <f>J341</f>
        <v>0</v>
      </c>
      <c r="L102" s="54"/>
    </row>
    <row r="103" spans="2:12" s="53" customFormat="1" ht="24.95" customHeight="1">
      <c r="B103" s="54"/>
      <c r="D103" s="55" t="s">
        <v>3983</v>
      </c>
      <c r="E103" s="56"/>
      <c r="F103" s="56"/>
      <c r="G103" s="56"/>
      <c r="H103" s="56"/>
      <c r="I103" s="56"/>
      <c r="J103" s="57">
        <f>J478</f>
        <v>0</v>
      </c>
      <c r="L103" s="54"/>
    </row>
    <row r="104" spans="2:12" s="53" customFormat="1" ht="24.95" customHeight="1">
      <c r="B104" s="54"/>
      <c r="D104" s="55" t="s">
        <v>3984</v>
      </c>
      <c r="E104" s="56"/>
      <c r="F104" s="56"/>
      <c r="G104" s="56"/>
      <c r="H104" s="56"/>
      <c r="I104" s="56"/>
      <c r="J104" s="57">
        <f>J530</f>
        <v>0</v>
      </c>
      <c r="L104" s="54"/>
    </row>
    <row r="105" spans="2:12" s="18" customFormat="1" ht="21.75" customHeight="1">
      <c r="B105" s="19"/>
      <c r="L105" s="19"/>
    </row>
    <row r="106" spans="2:12" s="18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9"/>
    </row>
    <row r="110" spans="2:12" s="18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9"/>
    </row>
    <row r="111" spans="2:12" s="18" customFormat="1" ht="24.95" customHeight="1">
      <c r="B111" s="19"/>
      <c r="C111" s="15" t="s">
        <v>58</v>
      </c>
      <c r="L111" s="19"/>
    </row>
    <row r="112" spans="2:12" s="18" customFormat="1" ht="6.95" customHeight="1">
      <c r="B112" s="19"/>
      <c r="L112" s="19"/>
    </row>
    <row r="113" spans="2:65" s="18" customFormat="1" ht="12" customHeight="1">
      <c r="B113" s="19"/>
      <c r="C113" s="17" t="s">
        <v>13</v>
      </c>
      <c r="L113" s="19"/>
    </row>
    <row r="114" spans="2:65" s="18" customFormat="1" ht="16.5" customHeight="1">
      <c r="B114" s="19"/>
      <c r="E114" s="273" t="str">
        <f>E7</f>
        <v>Přestavba objektu č. 5 na kolej - INV (Revize č.03)</v>
      </c>
      <c r="F114" s="274"/>
      <c r="G114" s="274"/>
      <c r="H114" s="274"/>
      <c r="L114" s="19"/>
    </row>
    <row r="115" spans="2:65" s="18" customFormat="1" ht="12" customHeight="1">
      <c r="B115" s="19"/>
      <c r="C115" s="17" t="s">
        <v>14</v>
      </c>
      <c r="L115" s="19"/>
    </row>
    <row r="116" spans="2:65" s="18" customFormat="1" ht="16.5" customHeight="1">
      <c r="B116" s="19"/>
      <c r="E116" s="258" t="str">
        <f>E9</f>
        <v>D.1.4.G - Elektroinstalace</v>
      </c>
      <c r="F116" s="272"/>
      <c r="G116" s="272"/>
      <c r="H116" s="272"/>
      <c r="L116" s="19"/>
    </row>
    <row r="117" spans="2:65" s="18" customFormat="1" ht="6.95" customHeight="1">
      <c r="B117" s="19"/>
      <c r="L117" s="19"/>
    </row>
    <row r="118" spans="2:65" s="18" customFormat="1" ht="12" customHeight="1">
      <c r="B118" s="19"/>
      <c r="C118" s="17" t="s">
        <v>19</v>
      </c>
      <c r="F118" s="20" t="str">
        <f>F12</f>
        <v xml:space="preserve"> </v>
      </c>
      <c r="I118" s="17" t="s">
        <v>21</v>
      </c>
      <c r="J118" s="21" t="str">
        <f>IF(J12="","",J12)</f>
        <v>7. 4. 2024</v>
      </c>
      <c r="L118" s="19"/>
    </row>
    <row r="119" spans="2:65" s="18" customFormat="1" ht="6.95" customHeight="1">
      <c r="B119" s="19"/>
      <c r="L119" s="19"/>
    </row>
    <row r="120" spans="2:65" s="18" customFormat="1" ht="15.2" customHeight="1">
      <c r="B120" s="19"/>
      <c r="C120" s="17" t="s">
        <v>22</v>
      </c>
      <c r="F120" s="20" t="str">
        <f>E15</f>
        <v xml:space="preserve"> </v>
      </c>
      <c r="I120" s="17" t="s">
        <v>26</v>
      </c>
      <c r="J120" s="25" t="str">
        <f>E21</f>
        <v>Digitronic CZ s.r.o.</v>
      </c>
      <c r="L120" s="19"/>
    </row>
    <row r="121" spans="2:65" s="18" customFormat="1" ht="15.2" customHeight="1">
      <c r="B121" s="19"/>
      <c r="C121" s="17" t="s">
        <v>25</v>
      </c>
      <c r="F121" s="20" t="str">
        <f>IF(E18="","",E18)</f>
        <v>Vyplň údaj</v>
      </c>
      <c r="I121" s="17" t="s">
        <v>28</v>
      </c>
      <c r="J121" s="25" t="str">
        <f>E24</f>
        <v xml:space="preserve"> </v>
      </c>
      <c r="L121" s="19"/>
    </row>
    <row r="122" spans="2:65" s="18" customFormat="1" ht="10.35" customHeight="1">
      <c r="B122" s="19"/>
      <c r="L122" s="19"/>
    </row>
    <row r="123" spans="2:65" s="63" customFormat="1" ht="29.25" customHeight="1">
      <c r="B123" s="64"/>
      <c r="C123" s="65" t="s">
        <v>59</v>
      </c>
      <c r="D123" s="66" t="s">
        <v>60</v>
      </c>
      <c r="E123" s="66" t="s">
        <v>61</v>
      </c>
      <c r="F123" s="66" t="s">
        <v>62</v>
      </c>
      <c r="G123" s="66" t="s">
        <v>63</v>
      </c>
      <c r="H123" s="66" t="s">
        <v>64</v>
      </c>
      <c r="I123" s="66" t="s">
        <v>65</v>
      </c>
      <c r="J123" s="66" t="s">
        <v>51</v>
      </c>
      <c r="K123" s="67" t="s">
        <v>66</v>
      </c>
      <c r="L123" s="64"/>
      <c r="M123" s="68" t="s">
        <v>17</v>
      </c>
      <c r="N123" s="69" t="s">
        <v>34</v>
      </c>
      <c r="O123" s="69" t="s">
        <v>67</v>
      </c>
      <c r="P123" s="69" t="s">
        <v>68</v>
      </c>
      <c r="Q123" s="69" t="s">
        <v>69</v>
      </c>
      <c r="R123" s="69" t="s">
        <v>70</v>
      </c>
      <c r="S123" s="69" t="s">
        <v>71</v>
      </c>
      <c r="T123" s="70" t="s">
        <v>72</v>
      </c>
    </row>
    <row r="124" spans="2:65" s="18" customFormat="1" ht="22.9" customHeight="1">
      <c r="B124" s="19"/>
      <c r="C124" s="71" t="s">
        <v>73</v>
      </c>
      <c r="J124" s="72">
        <f>BK124</f>
        <v>0</v>
      </c>
      <c r="L124" s="19"/>
      <c r="M124" s="73"/>
      <c r="N124" s="26"/>
      <c r="O124" s="26"/>
      <c r="P124" s="74">
        <f>P125+P182+P215+P244+P287+P341+P478+P530</f>
        <v>0</v>
      </c>
      <c r="Q124" s="26"/>
      <c r="R124" s="74">
        <f>R125+R182+R215+R244+R287+R341+R478+R530</f>
        <v>0</v>
      </c>
      <c r="S124" s="26"/>
      <c r="T124" s="75">
        <f>T125+T182+T215+T244+T287+T341+T478+T530</f>
        <v>71.182800000000015</v>
      </c>
      <c r="AT124" s="11" t="s">
        <v>74</v>
      </c>
      <c r="AU124" s="11" t="s">
        <v>53</v>
      </c>
      <c r="BK124" s="76">
        <f>BK125+BK182+BK215+BK244+BK287+BK341+BK478+BK530</f>
        <v>0</v>
      </c>
    </row>
    <row r="125" spans="2:65" s="77" customFormat="1" ht="25.9" customHeight="1">
      <c r="B125" s="78"/>
      <c r="D125" s="79" t="s">
        <v>74</v>
      </c>
      <c r="E125" s="80" t="s">
        <v>3985</v>
      </c>
      <c r="F125" s="80" t="s">
        <v>3986</v>
      </c>
      <c r="I125" s="81"/>
      <c r="J125" s="82">
        <f>BK125</f>
        <v>0</v>
      </c>
      <c r="L125" s="78"/>
      <c r="M125" s="83"/>
      <c r="P125" s="84">
        <f>SUM(P126:P181)</f>
        <v>0</v>
      </c>
      <c r="R125" s="84">
        <f>SUM(R126:R181)</f>
        <v>0</v>
      </c>
      <c r="T125" s="85">
        <f>SUM(T126:T181)</f>
        <v>0</v>
      </c>
      <c r="AR125" s="79" t="s">
        <v>82</v>
      </c>
      <c r="AT125" s="86" t="s">
        <v>74</v>
      </c>
      <c r="AU125" s="86" t="s">
        <v>78</v>
      </c>
      <c r="AY125" s="79" t="s">
        <v>79</v>
      </c>
      <c r="BK125" s="87">
        <f>SUM(BK126:BK181)</f>
        <v>0</v>
      </c>
    </row>
    <row r="126" spans="2:65" s="18" customFormat="1" ht="37.9" customHeight="1">
      <c r="B126" s="19"/>
      <c r="C126" s="90" t="s">
        <v>78</v>
      </c>
      <c r="D126" s="90" t="s">
        <v>83</v>
      </c>
      <c r="E126" s="91" t="s">
        <v>3987</v>
      </c>
      <c r="F126" s="92" t="s">
        <v>3988</v>
      </c>
      <c r="G126" s="93" t="s">
        <v>808</v>
      </c>
      <c r="H126" s="94">
        <v>16</v>
      </c>
      <c r="I126" s="95"/>
      <c r="J126" s="96">
        <f>ROUND(I126*H126,2)</f>
        <v>0</v>
      </c>
      <c r="K126" s="92" t="s">
        <v>17</v>
      </c>
      <c r="L126" s="19"/>
      <c r="M126" s="97" t="s">
        <v>17</v>
      </c>
      <c r="N126" s="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103</v>
      </c>
      <c r="AT126" s="101" t="s">
        <v>83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9</v>
      </c>
    </row>
    <row r="127" spans="2:65" s="18" customFormat="1" ht="19.5">
      <c r="B127" s="19"/>
      <c r="D127" s="103" t="s">
        <v>89</v>
      </c>
      <c r="F127" s="104" t="s">
        <v>3988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37.9" customHeight="1">
      <c r="B128" s="19"/>
      <c r="C128" s="189" t="s">
        <v>78</v>
      </c>
      <c r="D128" s="189" t="s">
        <v>684</v>
      </c>
      <c r="E128" s="190" t="s">
        <v>3989</v>
      </c>
      <c r="F128" s="191" t="s">
        <v>3990</v>
      </c>
      <c r="G128" s="192" t="s">
        <v>808</v>
      </c>
      <c r="H128" s="193">
        <v>16</v>
      </c>
      <c r="I128" s="194"/>
      <c r="J128" s="195">
        <f>ROUND(I128*H128,2)</f>
        <v>0</v>
      </c>
      <c r="K128" s="191" t="s">
        <v>17</v>
      </c>
      <c r="L128" s="196"/>
      <c r="M128" s="197" t="s">
        <v>17</v>
      </c>
      <c r="N128" s="1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121</v>
      </c>
      <c r="AT128" s="101" t="s">
        <v>684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103</v>
      </c>
    </row>
    <row r="129" spans="2:65" s="18" customFormat="1" ht="19.5">
      <c r="B129" s="19"/>
      <c r="D129" s="103" t="s">
        <v>89</v>
      </c>
      <c r="F129" s="104" t="s">
        <v>3990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33" customHeight="1">
      <c r="B130" s="19"/>
      <c r="C130" s="90" t="s">
        <v>78</v>
      </c>
      <c r="D130" s="90" t="s">
        <v>83</v>
      </c>
      <c r="E130" s="91" t="s">
        <v>3991</v>
      </c>
      <c r="F130" s="92" t="s">
        <v>3992</v>
      </c>
      <c r="G130" s="93" t="s">
        <v>808</v>
      </c>
      <c r="H130" s="94">
        <v>12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103</v>
      </c>
      <c r="AT130" s="101" t="s">
        <v>83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112</v>
      </c>
    </row>
    <row r="131" spans="2:65" s="18" customFormat="1" ht="19.5">
      <c r="B131" s="19"/>
      <c r="D131" s="103" t="s">
        <v>89</v>
      </c>
      <c r="F131" s="104" t="s">
        <v>3992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33" customHeight="1">
      <c r="B132" s="19"/>
      <c r="C132" s="189" t="s">
        <v>78</v>
      </c>
      <c r="D132" s="189" t="s">
        <v>684</v>
      </c>
      <c r="E132" s="190" t="s">
        <v>3993</v>
      </c>
      <c r="F132" s="191" t="s">
        <v>3994</v>
      </c>
      <c r="G132" s="192" t="s">
        <v>808</v>
      </c>
      <c r="H132" s="193">
        <v>12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684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121</v>
      </c>
    </row>
    <row r="133" spans="2:65" s="18" customFormat="1" ht="19.5">
      <c r="B133" s="19"/>
      <c r="D133" s="103" t="s">
        <v>89</v>
      </c>
      <c r="F133" s="104" t="s">
        <v>3994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33" customHeight="1">
      <c r="B134" s="19"/>
      <c r="C134" s="90" t="s">
        <v>78</v>
      </c>
      <c r="D134" s="90" t="s">
        <v>83</v>
      </c>
      <c r="E134" s="91" t="s">
        <v>3995</v>
      </c>
      <c r="F134" s="92" t="s">
        <v>3996</v>
      </c>
      <c r="G134" s="93" t="s">
        <v>808</v>
      </c>
      <c r="H134" s="94">
        <v>15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103</v>
      </c>
      <c r="AT134" s="101" t="s">
        <v>83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129</v>
      </c>
    </row>
    <row r="135" spans="2:65" s="18" customFormat="1" ht="19.5">
      <c r="B135" s="19"/>
      <c r="D135" s="103" t="s">
        <v>89</v>
      </c>
      <c r="F135" s="104" t="s">
        <v>3996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33" customHeight="1">
      <c r="B136" s="19"/>
      <c r="C136" s="189" t="s">
        <v>78</v>
      </c>
      <c r="D136" s="189" t="s">
        <v>684</v>
      </c>
      <c r="E136" s="190" t="s">
        <v>3997</v>
      </c>
      <c r="F136" s="191" t="s">
        <v>3998</v>
      </c>
      <c r="G136" s="192" t="s">
        <v>808</v>
      </c>
      <c r="H136" s="193">
        <v>15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684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 ht="19.5">
      <c r="B137" s="19"/>
      <c r="D137" s="103" t="s">
        <v>89</v>
      </c>
      <c r="F137" s="104" t="s">
        <v>3998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33" customHeight="1">
      <c r="B138" s="19"/>
      <c r="C138" s="90" t="s">
        <v>78</v>
      </c>
      <c r="D138" s="90" t="s">
        <v>83</v>
      </c>
      <c r="E138" s="91" t="s">
        <v>3999</v>
      </c>
      <c r="F138" s="92" t="s">
        <v>4000</v>
      </c>
      <c r="G138" s="93" t="s">
        <v>808</v>
      </c>
      <c r="H138" s="94">
        <v>12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 ht="19.5">
      <c r="B139" s="19"/>
      <c r="D139" s="103" t="s">
        <v>89</v>
      </c>
      <c r="F139" s="104" t="s">
        <v>4000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33" customHeight="1">
      <c r="B140" s="19"/>
      <c r="C140" s="189" t="s">
        <v>78</v>
      </c>
      <c r="D140" s="189" t="s">
        <v>684</v>
      </c>
      <c r="E140" s="190" t="s">
        <v>4001</v>
      </c>
      <c r="F140" s="191" t="s">
        <v>4002</v>
      </c>
      <c r="G140" s="192" t="s">
        <v>808</v>
      </c>
      <c r="H140" s="193">
        <v>12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 ht="19.5">
      <c r="B141" s="19"/>
      <c r="D141" s="103" t="s">
        <v>89</v>
      </c>
      <c r="F141" s="104" t="s">
        <v>4002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33" customHeight="1">
      <c r="B142" s="19"/>
      <c r="C142" s="90" t="s">
        <v>78</v>
      </c>
      <c r="D142" s="90" t="s">
        <v>83</v>
      </c>
      <c r="E142" s="91" t="s">
        <v>4003</v>
      </c>
      <c r="F142" s="92" t="s">
        <v>4004</v>
      </c>
      <c r="G142" s="93" t="s">
        <v>808</v>
      </c>
      <c r="H142" s="94">
        <v>2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 ht="19.5">
      <c r="B143" s="19"/>
      <c r="D143" s="103" t="s">
        <v>89</v>
      </c>
      <c r="F143" s="104" t="s">
        <v>4004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33" customHeight="1">
      <c r="B144" s="19"/>
      <c r="C144" s="189" t="s">
        <v>78</v>
      </c>
      <c r="D144" s="189" t="s">
        <v>684</v>
      </c>
      <c r="E144" s="190" t="s">
        <v>4005</v>
      </c>
      <c r="F144" s="191" t="s">
        <v>4006</v>
      </c>
      <c r="G144" s="192" t="s">
        <v>808</v>
      </c>
      <c r="H144" s="193">
        <v>2</v>
      </c>
      <c r="I144" s="194"/>
      <c r="J144" s="195">
        <f>ROUND(I144*H144,2)</f>
        <v>0</v>
      </c>
      <c r="K144" s="191" t="s">
        <v>17</v>
      </c>
      <c r="L144" s="196"/>
      <c r="M144" s="197" t="s">
        <v>17</v>
      </c>
      <c r="N144" s="1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121</v>
      </c>
      <c r="AT144" s="101" t="s">
        <v>684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 ht="19.5">
      <c r="B145" s="19"/>
      <c r="D145" s="103" t="s">
        <v>89</v>
      </c>
      <c r="F145" s="104" t="s">
        <v>4006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24.2" customHeight="1">
      <c r="B146" s="19"/>
      <c r="C146" s="90" t="s">
        <v>78</v>
      </c>
      <c r="D146" s="90" t="s">
        <v>83</v>
      </c>
      <c r="E146" s="91" t="s">
        <v>4007</v>
      </c>
      <c r="F146" s="92" t="s">
        <v>4008</v>
      </c>
      <c r="G146" s="93" t="s">
        <v>808</v>
      </c>
      <c r="H146" s="94">
        <v>188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581</v>
      </c>
    </row>
    <row r="147" spans="2:65" s="18" customFormat="1" ht="19.5">
      <c r="B147" s="19"/>
      <c r="D147" s="103" t="s">
        <v>89</v>
      </c>
      <c r="F147" s="104" t="s">
        <v>4008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4.2" customHeight="1">
      <c r="B148" s="19"/>
      <c r="C148" s="189" t="s">
        <v>78</v>
      </c>
      <c r="D148" s="189" t="s">
        <v>684</v>
      </c>
      <c r="E148" s="190" t="s">
        <v>4009</v>
      </c>
      <c r="F148" s="191" t="s">
        <v>4010</v>
      </c>
      <c r="G148" s="192" t="s">
        <v>808</v>
      </c>
      <c r="H148" s="193">
        <v>188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684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595</v>
      </c>
    </row>
    <row r="149" spans="2:65" s="18" customFormat="1" ht="19.5">
      <c r="B149" s="19"/>
      <c r="D149" s="103" t="s">
        <v>89</v>
      </c>
      <c r="F149" s="104" t="s">
        <v>4010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37.9" customHeight="1">
      <c r="B150" s="19"/>
      <c r="C150" s="90" t="s">
        <v>78</v>
      </c>
      <c r="D150" s="90" t="s">
        <v>83</v>
      </c>
      <c r="E150" s="91" t="s">
        <v>4011</v>
      </c>
      <c r="F150" s="92" t="s">
        <v>4012</v>
      </c>
      <c r="G150" s="93" t="s">
        <v>808</v>
      </c>
      <c r="H150" s="94">
        <v>78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607</v>
      </c>
    </row>
    <row r="151" spans="2:65" s="18" customFormat="1" ht="19.5">
      <c r="B151" s="19"/>
      <c r="D151" s="103" t="s">
        <v>89</v>
      </c>
      <c r="F151" s="104" t="s">
        <v>4012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37.9" customHeight="1">
      <c r="B152" s="19"/>
      <c r="C152" s="189" t="s">
        <v>78</v>
      </c>
      <c r="D152" s="189" t="s">
        <v>684</v>
      </c>
      <c r="E152" s="190" t="s">
        <v>4013</v>
      </c>
      <c r="F152" s="191" t="s">
        <v>4014</v>
      </c>
      <c r="G152" s="192" t="s">
        <v>808</v>
      </c>
      <c r="H152" s="193">
        <v>78</v>
      </c>
      <c r="I152" s="194"/>
      <c r="J152" s="195">
        <f>ROUND(I152*H152,2)</f>
        <v>0</v>
      </c>
      <c r="K152" s="191" t="s">
        <v>17</v>
      </c>
      <c r="L152" s="196"/>
      <c r="M152" s="197" t="s">
        <v>17</v>
      </c>
      <c r="N152" s="1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121</v>
      </c>
      <c r="AT152" s="101" t="s">
        <v>684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627</v>
      </c>
    </row>
    <row r="153" spans="2:65" s="18" customFormat="1" ht="19.5">
      <c r="B153" s="19"/>
      <c r="D153" s="103" t="s">
        <v>89</v>
      </c>
      <c r="F153" s="104" t="s">
        <v>4014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44.25" customHeight="1">
      <c r="B154" s="19"/>
      <c r="C154" s="90" t="s">
        <v>78</v>
      </c>
      <c r="D154" s="90" t="s">
        <v>83</v>
      </c>
      <c r="E154" s="91" t="s">
        <v>4015</v>
      </c>
      <c r="F154" s="92" t="s">
        <v>4016</v>
      </c>
      <c r="G154" s="93" t="s">
        <v>808</v>
      </c>
      <c r="H154" s="94">
        <v>29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642</v>
      </c>
    </row>
    <row r="155" spans="2:65" s="18" customFormat="1" ht="29.25">
      <c r="B155" s="19"/>
      <c r="D155" s="103" t="s">
        <v>89</v>
      </c>
      <c r="F155" s="104" t="s">
        <v>4016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44.25" customHeight="1">
      <c r="B156" s="19"/>
      <c r="C156" s="189" t="s">
        <v>78</v>
      </c>
      <c r="D156" s="189" t="s">
        <v>684</v>
      </c>
      <c r="E156" s="190" t="s">
        <v>4017</v>
      </c>
      <c r="F156" s="191" t="s">
        <v>4018</v>
      </c>
      <c r="G156" s="192" t="s">
        <v>808</v>
      </c>
      <c r="H156" s="193">
        <v>29</v>
      </c>
      <c r="I156" s="194"/>
      <c r="J156" s="195">
        <f>ROUND(I156*H156,2)</f>
        <v>0</v>
      </c>
      <c r="K156" s="191" t="s">
        <v>17</v>
      </c>
      <c r="L156" s="196"/>
      <c r="M156" s="197" t="s">
        <v>17</v>
      </c>
      <c r="N156" s="1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121</v>
      </c>
      <c r="AT156" s="101" t="s">
        <v>684</v>
      </c>
      <c r="AU156" s="101" t="s">
        <v>82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653</v>
      </c>
    </row>
    <row r="157" spans="2:65" s="18" customFormat="1" ht="29.25">
      <c r="B157" s="19"/>
      <c r="D157" s="103" t="s">
        <v>89</v>
      </c>
      <c r="F157" s="104" t="s">
        <v>4018</v>
      </c>
      <c r="I157" s="105"/>
      <c r="L157" s="19"/>
      <c r="M157" s="106"/>
      <c r="T157" s="107"/>
      <c r="AT157" s="11" t="s">
        <v>89</v>
      </c>
      <c r="AU157" s="11" t="s">
        <v>82</v>
      </c>
    </row>
    <row r="158" spans="2:65" s="18" customFormat="1" ht="37.9" customHeight="1">
      <c r="B158" s="19"/>
      <c r="C158" s="90" t="s">
        <v>78</v>
      </c>
      <c r="D158" s="90" t="s">
        <v>83</v>
      </c>
      <c r="E158" s="91" t="s">
        <v>4019</v>
      </c>
      <c r="F158" s="92" t="s">
        <v>4020</v>
      </c>
      <c r="G158" s="93" t="s">
        <v>808</v>
      </c>
      <c r="H158" s="94">
        <v>54</v>
      </c>
      <c r="I158" s="95"/>
      <c r="J158" s="96">
        <f>ROUND(I158*H158,2)</f>
        <v>0</v>
      </c>
      <c r="K158" s="92" t="s">
        <v>17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103</v>
      </c>
      <c r="AT158" s="101" t="s">
        <v>83</v>
      </c>
      <c r="AU158" s="101" t="s">
        <v>82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103</v>
      </c>
      <c r="BM158" s="101" t="s">
        <v>665</v>
      </c>
    </row>
    <row r="159" spans="2:65" s="18" customFormat="1" ht="19.5">
      <c r="B159" s="19"/>
      <c r="D159" s="103" t="s">
        <v>89</v>
      </c>
      <c r="F159" s="104" t="s">
        <v>4020</v>
      </c>
      <c r="I159" s="105"/>
      <c r="L159" s="19"/>
      <c r="M159" s="106"/>
      <c r="T159" s="107"/>
      <c r="AT159" s="11" t="s">
        <v>89</v>
      </c>
      <c r="AU159" s="11" t="s">
        <v>82</v>
      </c>
    </row>
    <row r="160" spans="2:65" s="18" customFormat="1" ht="37.9" customHeight="1">
      <c r="B160" s="19"/>
      <c r="C160" s="189" t="s">
        <v>78</v>
      </c>
      <c r="D160" s="189" t="s">
        <v>684</v>
      </c>
      <c r="E160" s="190" t="s">
        <v>4021</v>
      </c>
      <c r="F160" s="191" t="s">
        <v>4022</v>
      </c>
      <c r="G160" s="192" t="s">
        <v>808</v>
      </c>
      <c r="H160" s="193">
        <v>54</v>
      </c>
      <c r="I160" s="194"/>
      <c r="J160" s="195">
        <f>ROUND(I160*H160,2)</f>
        <v>0</v>
      </c>
      <c r="K160" s="191" t="s">
        <v>17</v>
      </c>
      <c r="L160" s="196"/>
      <c r="M160" s="197" t="s">
        <v>17</v>
      </c>
      <c r="N160" s="1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121</v>
      </c>
      <c r="AT160" s="101" t="s">
        <v>684</v>
      </c>
      <c r="AU160" s="101" t="s">
        <v>82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683</v>
      </c>
    </row>
    <row r="161" spans="2:65" s="18" customFormat="1" ht="19.5">
      <c r="B161" s="19"/>
      <c r="D161" s="103" t="s">
        <v>89</v>
      </c>
      <c r="F161" s="104" t="s">
        <v>4022</v>
      </c>
      <c r="I161" s="105"/>
      <c r="L161" s="19"/>
      <c r="M161" s="106"/>
      <c r="T161" s="107"/>
      <c r="AT161" s="11" t="s">
        <v>89</v>
      </c>
      <c r="AU161" s="11" t="s">
        <v>82</v>
      </c>
    </row>
    <row r="162" spans="2:65" s="18" customFormat="1" ht="33" customHeight="1">
      <c r="B162" s="19"/>
      <c r="C162" s="90" t="s">
        <v>78</v>
      </c>
      <c r="D162" s="90" t="s">
        <v>83</v>
      </c>
      <c r="E162" s="91" t="s">
        <v>4023</v>
      </c>
      <c r="F162" s="92" t="s">
        <v>4024</v>
      </c>
      <c r="G162" s="93" t="s">
        <v>808</v>
      </c>
      <c r="H162" s="94">
        <v>42</v>
      </c>
      <c r="I162" s="95"/>
      <c r="J162" s="96">
        <f>ROUND(I162*H162,2)</f>
        <v>0</v>
      </c>
      <c r="K162" s="92" t="s">
        <v>17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103</v>
      </c>
      <c r="AT162" s="101" t="s">
        <v>83</v>
      </c>
      <c r="AU162" s="101" t="s">
        <v>82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103</v>
      </c>
      <c r="BM162" s="101" t="s">
        <v>696</v>
      </c>
    </row>
    <row r="163" spans="2:65" s="18" customFormat="1" ht="19.5">
      <c r="B163" s="19"/>
      <c r="D163" s="103" t="s">
        <v>89</v>
      </c>
      <c r="F163" s="104" t="s">
        <v>4024</v>
      </c>
      <c r="I163" s="105"/>
      <c r="L163" s="19"/>
      <c r="M163" s="106"/>
      <c r="T163" s="107"/>
      <c r="AT163" s="11" t="s">
        <v>89</v>
      </c>
      <c r="AU163" s="11" t="s">
        <v>82</v>
      </c>
    </row>
    <row r="164" spans="2:65" s="18" customFormat="1" ht="33" customHeight="1">
      <c r="B164" s="19"/>
      <c r="C164" s="189" t="s">
        <v>78</v>
      </c>
      <c r="D164" s="189" t="s">
        <v>684</v>
      </c>
      <c r="E164" s="190" t="s">
        <v>4025</v>
      </c>
      <c r="F164" s="191" t="s">
        <v>4026</v>
      </c>
      <c r="G164" s="192" t="s">
        <v>808</v>
      </c>
      <c r="H164" s="193">
        <v>42</v>
      </c>
      <c r="I164" s="194"/>
      <c r="J164" s="195">
        <f>ROUND(I164*H164,2)</f>
        <v>0</v>
      </c>
      <c r="K164" s="191" t="s">
        <v>17</v>
      </c>
      <c r="L164" s="196"/>
      <c r="M164" s="197" t="s">
        <v>17</v>
      </c>
      <c r="N164" s="1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121</v>
      </c>
      <c r="AT164" s="101" t="s">
        <v>684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706</v>
      </c>
    </row>
    <row r="165" spans="2:65" s="18" customFormat="1" ht="19.5">
      <c r="B165" s="19"/>
      <c r="D165" s="103" t="s">
        <v>89</v>
      </c>
      <c r="F165" s="104" t="s">
        <v>4026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33" customHeight="1">
      <c r="B166" s="19"/>
      <c r="C166" s="90" t="s">
        <v>78</v>
      </c>
      <c r="D166" s="90" t="s">
        <v>83</v>
      </c>
      <c r="E166" s="91" t="s">
        <v>4027</v>
      </c>
      <c r="F166" s="92" t="s">
        <v>4028</v>
      </c>
      <c r="G166" s="93" t="s">
        <v>808</v>
      </c>
      <c r="H166" s="94">
        <v>132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103</v>
      </c>
      <c r="AT166" s="101" t="s">
        <v>83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723</v>
      </c>
    </row>
    <row r="167" spans="2:65" s="18" customFormat="1" ht="19.5">
      <c r="B167" s="19"/>
      <c r="D167" s="103" t="s">
        <v>89</v>
      </c>
      <c r="F167" s="104" t="s">
        <v>4028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33" customHeight="1">
      <c r="B168" s="19"/>
      <c r="C168" s="189" t="s">
        <v>78</v>
      </c>
      <c r="D168" s="189" t="s">
        <v>684</v>
      </c>
      <c r="E168" s="190" t="s">
        <v>4029</v>
      </c>
      <c r="F168" s="191" t="s">
        <v>4030</v>
      </c>
      <c r="G168" s="192" t="s">
        <v>808</v>
      </c>
      <c r="H168" s="193">
        <v>132</v>
      </c>
      <c r="I168" s="194"/>
      <c r="J168" s="195">
        <f>ROUND(I168*H168,2)</f>
        <v>0</v>
      </c>
      <c r="K168" s="191" t="s">
        <v>17</v>
      </c>
      <c r="L168" s="196"/>
      <c r="M168" s="197" t="s">
        <v>17</v>
      </c>
      <c r="N168" s="1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121</v>
      </c>
      <c r="AT168" s="101" t="s">
        <v>684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741</v>
      </c>
    </row>
    <row r="169" spans="2:65" s="18" customFormat="1" ht="19.5">
      <c r="B169" s="19"/>
      <c r="D169" s="103" t="s">
        <v>89</v>
      </c>
      <c r="F169" s="104" t="s">
        <v>4030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6.5" customHeight="1">
      <c r="B170" s="19"/>
      <c r="C170" s="90" t="s">
        <v>78</v>
      </c>
      <c r="D170" s="90" t="s">
        <v>83</v>
      </c>
      <c r="E170" s="91" t="s">
        <v>4031</v>
      </c>
      <c r="F170" s="92" t="s">
        <v>4032</v>
      </c>
      <c r="G170" s="93" t="s">
        <v>808</v>
      </c>
      <c r="H170" s="94">
        <v>161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756</v>
      </c>
    </row>
    <row r="171" spans="2:65" s="18" customFormat="1">
      <c r="B171" s="19"/>
      <c r="D171" s="103" t="s">
        <v>89</v>
      </c>
      <c r="F171" s="104" t="s">
        <v>4032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6.5" customHeight="1">
      <c r="B172" s="19"/>
      <c r="C172" s="90" t="s">
        <v>78</v>
      </c>
      <c r="D172" s="90" t="s">
        <v>83</v>
      </c>
      <c r="E172" s="91" t="s">
        <v>4033</v>
      </c>
      <c r="F172" s="92" t="s">
        <v>4034</v>
      </c>
      <c r="G172" s="93" t="s">
        <v>808</v>
      </c>
      <c r="H172" s="94">
        <v>419</v>
      </c>
      <c r="I172" s="95"/>
      <c r="J172" s="96">
        <f>ROUND(I172*H172,2)</f>
        <v>0</v>
      </c>
      <c r="K172" s="92" t="s">
        <v>17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766</v>
      </c>
    </row>
    <row r="173" spans="2:65" s="18" customFormat="1">
      <c r="B173" s="19"/>
      <c r="D173" s="103" t="s">
        <v>89</v>
      </c>
      <c r="F173" s="104" t="s">
        <v>4034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16.5" customHeight="1">
      <c r="B174" s="19"/>
      <c r="C174" s="90" t="s">
        <v>78</v>
      </c>
      <c r="D174" s="90" t="s">
        <v>83</v>
      </c>
      <c r="E174" s="91" t="s">
        <v>4035</v>
      </c>
      <c r="F174" s="92" t="s">
        <v>4036</v>
      </c>
      <c r="G174" s="93" t="s">
        <v>604</v>
      </c>
      <c r="H174" s="94">
        <v>6</v>
      </c>
      <c r="I174" s="95"/>
      <c r="J174" s="96">
        <f>ROUND(I174*H174,2)</f>
        <v>0</v>
      </c>
      <c r="K174" s="92" t="s">
        <v>17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82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781</v>
      </c>
    </row>
    <row r="175" spans="2:65" s="18" customFormat="1">
      <c r="B175" s="19"/>
      <c r="D175" s="103" t="s">
        <v>89</v>
      </c>
      <c r="F175" s="104" t="s">
        <v>4036</v>
      </c>
      <c r="I175" s="105"/>
      <c r="L175" s="19"/>
      <c r="M175" s="106"/>
      <c r="T175" s="107"/>
      <c r="AT175" s="11" t="s">
        <v>89</v>
      </c>
      <c r="AU175" s="11" t="s">
        <v>82</v>
      </c>
    </row>
    <row r="176" spans="2:65" s="18" customFormat="1" ht="16.5" customHeight="1">
      <c r="B176" s="19"/>
      <c r="C176" s="90" t="s">
        <v>78</v>
      </c>
      <c r="D176" s="90" t="s">
        <v>83</v>
      </c>
      <c r="E176" s="91" t="s">
        <v>4037</v>
      </c>
      <c r="F176" s="92" t="s">
        <v>4038</v>
      </c>
      <c r="G176" s="93" t="s">
        <v>604</v>
      </c>
      <c r="H176" s="94">
        <v>6</v>
      </c>
      <c r="I176" s="95"/>
      <c r="J176" s="96">
        <f>ROUND(I176*H176,2)</f>
        <v>0</v>
      </c>
      <c r="K176" s="92" t="s">
        <v>17</v>
      </c>
      <c r="L176" s="19"/>
      <c r="M176" s="97" t="s">
        <v>17</v>
      </c>
      <c r="N176" s="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103</v>
      </c>
      <c r="AT176" s="101" t="s">
        <v>83</v>
      </c>
      <c r="AU176" s="101" t="s">
        <v>82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103</v>
      </c>
      <c r="BM176" s="101" t="s">
        <v>795</v>
      </c>
    </row>
    <row r="177" spans="2:65" s="18" customFormat="1">
      <c r="B177" s="19"/>
      <c r="D177" s="103" t="s">
        <v>89</v>
      </c>
      <c r="F177" s="104" t="s">
        <v>4038</v>
      </c>
      <c r="I177" s="105"/>
      <c r="L177" s="19"/>
      <c r="M177" s="106"/>
      <c r="T177" s="107"/>
      <c r="AT177" s="11" t="s">
        <v>89</v>
      </c>
      <c r="AU177" s="11" t="s">
        <v>82</v>
      </c>
    </row>
    <row r="178" spans="2:65" s="18" customFormat="1" ht="16.5" customHeight="1">
      <c r="B178" s="19"/>
      <c r="C178" s="189" t="s">
        <v>78</v>
      </c>
      <c r="D178" s="189" t="s">
        <v>684</v>
      </c>
      <c r="E178" s="190" t="s">
        <v>4039</v>
      </c>
      <c r="F178" s="191" t="s">
        <v>4040</v>
      </c>
      <c r="G178" s="192" t="s">
        <v>808</v>
      </c>
      <c r="H178" s="193">
        <v>580</v>
      </c>
      <c r="I178" s="194"/>
      <c r="J178" s="195">
        <f>ROUND(I178*H178,2)</f>
        <v>0</v>
      </c>
      <c r="K178" s="191" t="s">
        <v>17</v>
      </c>
      <c r="L178" s="196"/>
      <c r="M178" s="197" t="s">
        <v>17</v>
      </c>
      <c r="N178" s="1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121</v>
      </c>
      <c r="AT178" s="101" t="s">
        <v>684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805</v>
      </c>
    </row>
    <row r="179" spans="2:65" s="18" customFormat="1">
      <c r="B179" s="19"/>
      <c r="D179" s="103" t="s">
        <v>89</v>
      </c>
      <c r="F179" s="104" t="s">
        <v>4040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90" t="s">
        <v>78</v>
      </c>
      <c r="D180" s="90" t="s">
        <v>83</v>
      </c>
      <c r="E180" s="91" t="s">
        <v>4041</v>
      </c>
      <c r="F180" s="92" t="s">
        <v>4042</v>
      </c>
      <c r="G180" s="93" t="s">
        <v>2619</v>
      </c>
      <c r="H180" s="94">
        <v>1</v>
      </c>
      <c r="I180" s="95"/>
      <c r="J180" s="96">
        <f>ROUND(I180*H180,2)</f>
        <v>0</v>
      </c>
      <c r="K180" s="92" t="s">
        <v>17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819</v>
      </c>
    </row>
    <row r="181" spans="2:65" s="18" customFormat="1">
      <c r="B181" s="19"/>
      <c r="D181" s="103" t="s">
        <v>89</v>
      </c>
      <c r="F181" s="104" t="s">
        <v>4042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77" customFormat="1" ht="25.9" customHeight="1">
      <c r="B182" s="78"/>
      <c r="D182" s="79" t="s">
        <v>74</v>
      </c>
      <c r="E182" s="80" t="s">
        <v>4043</v>
      </c>
      <c r="F182" s="80" t="s">
        <v>4044</v>
      </c>
      <c r="I182" s="81"/>
      <c r="J182" s="82">
        <f>BK182</f>
        <v>0</v>
      </c>
      <c r="L182" s="78"/>
      <c r="M182" s="83"/>
      <c r="P182" s="84">
        <f>SUM(P183:P214)</f>
        <v>0</v>
      </c>
      <c r="R182" s="84">
        <f>SUM(R183:R214)</f>
        <v>0</v>
      </c>
      <c r="T182" s="85">
        <f>SUM(T183:T214)</f>
        <v>0</v>
      </c>
      <c r="AR182" s="79" t="s">
        <v>82</v>
      </c>
      <c r="AT182" s="86" t="s">
        <v>74</v>
      </c>
      <c r="AU182" s="86" t="s">
        <v>78</v>
      </c>
      <c r="AY182" s="79" t="s">
        <v>79</v>
      </c>
      <c r="BK182" s="87">
        <f>SUM(BK183:BK214)</f>
        <v>0</v>
      </c>
    </row>
    <row r="183" spans="2:65" s="18" customFormat="1" ht="24.2" customHeight="1">
      <c r="B183" s="19"/>
      <c r="C183" s="90" t="s">
        <v>78</v>
      </c>
      <c r="D183" s="90" t="s">
        <v>83</v>
      </c>
      <c r="E183" s="91" t="s">
        <v>4045</v>
      </c>
      <c r="F183" s="92" t="s">
        <v>4046</v>
      </c>
      <c r="G183" s="93" t="s">
        <v>808</v>
      </c>
      <c r="H183" s="94">
        <v>120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834</v>
      </c>
    </row>
    <row r="184" spans="2:65" s="18" customFormat="1">
      <c r="B184" s="19"/>
      <c r="D184" s="103" t="s">
        <v>89</v>
      </c>
      <c r="F184" s="104" t="s">
        <v>4046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189" t="s">
        <v>78</v>
      </c>
      <c r="D185" s="189" t="s">
        <v>684</v>
      </c>
      <c r="E185" s="190" t="s">
        <v>4047</v>
      </c>
      <c r="F185" s="191" t="s">
        <v>4048</v>
      </c>
      <c r="G185" s="192" t="s">
        <v>808</v>
      </c>
      <c r="H185" s="193">
        <v>120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684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843</v>
      </c>
    </row>
    <row r="186" spans="2:65" s="18" customFormat="1">
      <c r="B186" s="19"/>
      <c r="D186" s="103" t="s">
        <v>89</v>
      </c>
      <c r="F186" s="104" t="s">
        <v>4048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90" t="s">
        <v>78</v>
      </c>
      <c r="D187" s="90" t="s">
        <v>83</v>
      </c>
      <c r="E187" s="91" t="s">
        <v>4049</v>
      </c>
      <c r="F187" s="92" t="s">
        <v>4050</v>
      </c>
      <c r="G187" s="93" t="s">
        <v>808</v>
      </c>
      <c r="H187" s="94">
        <v>63</v>
      </c>
      <c r="I187" s="95"/>
      <c r="J187" s="96">
        <f>ROUND(I187*H187,2)</f>
        <v>0</v>
      </c>
      <c r="K187" s="92" t="s">
        <v>17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853</v>
      </c>
    </row>
    <row r="188" spans="2:65" s="18" customFormat="1">
      <c r="B188" s="19"/>
      <c r="D188" s="103" t="s">
        <v>89</v>
      </c>
      <c r="F188" s="104" t="s">
        <v>4050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189" t="s">
        <v>78</v>
      </c>
      <c r="D189" s="189" t="s">
        <v>684</v>
      </c>
      <c r="E189" s="190" t="s">
        <v>4051</v>
      </c>
      <c r="F189" s="191" t="s">
        <v>4052</v>
      </c>
      <c r="G189" s="192" t="s">
        <v>808</v>
      </c>
      <c r="H189" s="193">
        <v>63</v>
      </c>
      <c r="I189" s="194"/>
      <c r="J189" s="195">
        <f>ROUND(I189*H189,2)</f>
        <v>0</v>
      </c>
      <c r="K189" s="191" t="s">
        <v>17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121</v>
      </c>
      <c r="AT189" s="101" t="s">
        <v>684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862</v>
      </c>
    </row>
    <row r="190" spans="2:65" s="18" customFormat="1">
      <c r="B190" s="19"/>
      <c r="D190" s="103" t="s">
        <v>89</v>
      </c>
      <c r="F190" s="104" t="s">
        <v>4052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16.5" customHeight="1">
      <c r="B191" s="19"/>
      <c r="C191" s="90" t="s">
        <v>78</v>
      </c>
      <c r="D191" s="90" t="s">
        <v>83</v>
      </c>
      <c r="E191" s="91" t="s">
        <v>4053</v>
      </c>
      <c r="F191" s="92" t="s">
        <v>4054</v>
      </c>
      <c r="G191" s="93" t="s">
        <v>808</v>
      </c>
      <c r="H191" s="94">
        <v>109</v>
      </c>
      <c r="I191" s="95"/>
      <c r="J191" s="96">
        <f>ROUND(I191*H191,2)</f>
        <v>0</v>
      </c>
      <c r="K191" s="92" t="s">
        <v>17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103</v>
      </c>
      <c r="AT191" s="101" t="s">
        <v>83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873</v>
      </c>
    </row>
    <row r="192" spans="2:65" s="18" customFormat="1">
      <c r="B192" s="19"/>
      <c r="D192" s="103" t="s">
        <v>89</v>
      </c>
      <c r="F192" s="104" t="s">
        <v>4054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189" t="s">
        <v>78</v>
      </c>
      <c r="D193" s="189" t="s">
        <v>684</v>
      </c>
      <c r="E193" s="190" t="s">
        <v>4055</v>
      </c>
      <c r="F193" s="191" t="s">
        <v>4056</v>
      </c>
      <c r="G193" s="192" t="s">
        <v>808</v>
      </c>
      <c r="H193" s="193">
        <v>109</v>
      </c>
      <c r="I193" s="194"/>
      <c r="J193" s="195">
        <f>ROUND(I193*H193,2)</f>
        <v>0</v>
      </c>
      <c r="K193" s="191" t="s">
        <v>17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121</v>
      </c>
      <c r="AT193" s="101" t="s">
        <v>684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933</v>
      </c>
    </row>
    <row r="194" spans="2:65" s="18" customFormat="1">
      <c r="B194" s="19"/>
      <c r="D194" s="103" t="s">
        <v>89</v>
      </c>
      <c r="F194" s="104" t="s">
        <v>4056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90" t="s">
        <v>78</v>
      </c>
      <c r="D195" s="90" t="s">
        <v>83</v>
      </c>
      <c r="E195" s="91" t="s">
        <v>4057</v>
      </c>
      <c r="F195" s="92" t="s">
        <v>4058</v>
      </c>
      <c r="G195" s="93" t="s">
        <v>808</v>
      </c>
      <c r="H195" s="94">
        <v>90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943</v>
      </c>
    </row>
    <row r="196" spans="2:65" s="18" customFormat="1">
      <c r="B196" s="19"/>
      <c r="D196" s="103" t="s">
        <v>89</v>
      </c>
      <c r="F196" s="104" t="s">
        <v>4058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16.5" customHeight="1">
      <c r="B197" s="19"/>
      <c r="C197" s="189" t="s">
        <v>78</v>
      </c>
      <c r="D197" s="189" t="s">
        <v>684</v>
      </c>
      <c r="E197" s="190" t="s">
        <v>4059</v>
      </c>
      <c r="F197" s="191" t="s">
        <v>4060</v>
      </c>
      <c r="G197" s="192" t="s">
        <v>808</v>
      </c>
      <c r="H197" s="193">
        <v>90</v>
      </c>
      <c r="I197" s="194"/>
      <c r="J197" s="195">
        <f>ROUND(I197*H197,2)</f>
        <v>0</v>
      </c>
      <c r="K197" s="191" t="s">
        <v>17</v>
      </c>
      <c r="L197" s="196"/>
      <c r="M197" s="197" t="s">
        <v>17</v>
      </c>
      <c r="N197" s="1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121</v>
      </c>
      <c r="AT197" s="101" t="s">
        <v>684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955</v>
      </c>
    </row>
    <row r="198" spans="2:65" s="18" customFormat="1">
      <c r="B198" s="19"/>
      <c r="D198" s="103" t="s">
        <v>89</v>
      </c>
      <c r="F198" s="104" t="s">
        <v>4060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16.5" customHeight="1">
      <c r="B199" s="19"/>
      <c r="C199" s="90" t="s">
        <v>78</v>
      </c>
      <c r="D199" s="90" t="s">
        <v>83</v>
      </c>
      <c r="E199" s="91" t="s">
        <v>4061</v>
      </c>
      <c r="F199" s="92" t="s">
        <v>4062</v>
      </c>
      <c r="G199" s="93" t="s">
        <v>808</v>
      </c>
      <c r="H199" s="94">
        <v>4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968</v>
      </c>
    </row>
    <row r="200" spans="2:65" s="18" customFormat="1">
      <c r="B200" s="19"/>
      <c r="D200" s="103" t="s">
        <v>89</v>
      </c>
      <c r="F200" s="104" t="s">
        <v>4062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16.5" customHeight="1">
      <c r="B201" s="19"/>
      <c r="C201" s="189" t="s">
        <v>78</v>
      </c>
      <c r="D201" s="189" t="s">
        <v>684</v>
      </c>
      <c r="E201" s="190" t="s">
        <v>4063</v>
      </c>
      <c r="F201" s="191" t="s">
        <v>4064</v>
      </c>
      <c r="G201" s="192" t="s">
        <v>808</v>
      </c>
      <c r="H201" s="193">
        <v>4</v>
      </c>
      <c r="I201" s="194"/>
      <c r="J201" s="195">
        <f>ROUND(I201*H201,2)</f>
        <v>0</v>
      </c>
      <c r="K201" s="191" t="s">
        <v>17</v>
      </c>
      <c r="L201" s="196"/>
      <c r="M201" s="197" t="s">
        <v>17</v>
      </c>
      <c r="N201" s="1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121</v>
      </c>
      <c r="AT201" s="101" t="s">
        <v>684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988</v>
      </c>
    </row>
    <row r="202" spans="2:65" s="18" customFormat="1">
      <c r="B202" s="19"/>
      <c r="D202" s="103" t="s">
        <v>89</v>
      </c>
      <c r="F202" s="104" t="s">
        <v>4064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16.5" customHeight="1">
      <c r="B203" s="19"/>
      <c r="C203" s="90" t="s">
        <v>78</v>
      </c>
      <c r="D203" s="90" t="s">
        <v>83</v>
      </c>
      <c r="E203" s="91" t="s">
        <v>4065</v>
      </c>
      <c r="F203" s="92" t="s">
        <v>4066</v>
      </c>
      <c r="G203" s="93" t="s">
        <v>808</v>
      </c>
      <c r="H203" s="94">
        <v>56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103</v>
      </c>
      <c r="AT203" s="101" t="s">
        <v>83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1003</v>
      </c>
    </row>
    <row r="204" spans="2:65" s="18" customFormat="1">
      <c r="B204" s="19"/>
      <c r="D204" s="103" t="s">
        <v>89</v>
      </c>
      <c r="F204" s="104" t="s">
        <v>4066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16.5" customHeight="1">
      <c r="B205" s="19"/>
      <c r="C205" s="189" t="s">
        <v>78</v>
      </c>
      <c r="D205" s="189" t="s">
        <v>684</v>
      </c>
      <c r="E205" s="190" t="s">
        <v>4067</v>
      </c>
      <c r="F205" s="191" t="s">
        <v>4068</v>
      </c>
      <c r="G205" s="192" t="s">
        <v>808</v>
      </c>
      <c r="H205" s="193">
        <v>56</v>
      </c>
      <c r="I205" s="194"/>
      <c r="J205" s="195">
        <f>ROUND(I205*H205,2)</f>
        <v>0</v>
      </c>
      <c r="K205" s="191" t="s">
        <v>17</v>
      </c>
      <c r="L205" s="196"/>
      <c r="M205" s="197" t="s">
        <v>17</v>
      </c>
      <c r="N205" s="1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121</v>
      </c>
      <c r="AT205" s="101" t="s">
        <v>684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1012</v>
      </c>
    </row>
    <row r="206" spans="2:65" s="18" customFormat="1">
      <c r="B206" s="19"/>
      <c r="D206" s="103" t="s">
        <v>89</v>
      </c>
      <c r="F206" s="104" t="s">
        <v>4068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18" customFormat="1" ht="16.5" customHeight="1">
      <c r="B207" s="19"/>
      <c r="C207" s="90" t="s">
        <v>78</v>
      </c>
      <c r="D207" s="90" t="s">
        <v>83</v>
      </c>
      <c r="E207" s="91" t="s">
        <v>4069</v>
      </c>
      <c r="F207" s="92" t="s">
        <v>4070</v>
      </c>
      <c r="G207" s="93" t="s">
        <v>808</v>
      </c>
      <c r="H207" s="94">
        <v>16</v>
      </c>
      <c r="I207" s="95"/>
      <c r="J207" s="96">
        <f>ROUND(I207*H207,2)</f>
        <v>0</v>
      </c>
      <c r="K207" s="92" t="s">
        <v>17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103</v>
      </c>
      <c r="AT207" s="101" t="s">
        <v>83</v>
      </c>
      <c r="AU207" s="101" t="s">
        <v>82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103</v>
      </c>
      <c r="BM207" s="101" t="s">
        <v>1021</v>
      </c>
    </row>
    <row r="208" spans="2:65" s="18" customFormat="1">
      <c r="B208" s="19"/>
      <c r="D208" s="103" t="s">
        <v>89</v>
      </c>
      <c r="F208" s="104" t="s">
        <v>4070</v>
      </c>
      <c r="I208" s="105"/>
      <c r="L208" s="19"/>
      <c r="M208" s="106"/>
      <c r="T208" s="107"/>
      <c r="AT208" s="11" t="s">
        <v>89</v>
      </c>
      <c r="AU208" s="11" t="s">
        <v>82</v>
      </c>
    </row>
    <row r="209" spans="2:65" s="18" customFormat="1" ht="16.5" customHeight="1">
      <c r="B209" s="19"/>
      <c r="C209" s="189" t="s">
        <v>78</v>
      </c>
      <c r="D209" s="189" t="s">
        <v>684</v>
      </c>
      <c r="E209" s="190" t="s">
        <v>4071</v>
      </c>
      <c r="F209" s="191" t="s">
        <v>4072</v>
      </c>
      <c r="G209" s="192" t="s">
        <v>808</v>
      </c>
      <c r="H209" s="193">
        <v>16</v>
      </c>
      <c r="I209" s="194"/>
      <c r="J209" s="195">
        <f>ROUND(I209*H209,2)</f>
        <v>0</v>
      </c>
      <c r="K209" s="191" t="s">
        <v>17</v>
      </c>
      <c r="L209" s="196"/>
      <c r="M209" s="197" t="s">
        <v>17</v>
      </c>
      <c r="N209" s="198" t="s">
        <v>35</v>
      </c>
      <c r="P209" s="99">
        <f>O209*H209</f>
        <v>0</v>
      </c>
      <c r="Q209" s="99">
        <v>0</v>
      </c>
      <c r="R209" s="99">
        <f>Q209*H209</f>
        <v>0</v>
      </c>
      <c r="S209" s="99">
        <v>0</v>
      </c>
      <c r="T209" s="100">
        <f>S209*H209</f>
        <v>0</v>
      </c>
      <c r="AR209" s="101" t="s">
        <v>121</v>
      </c>
      <c r="AT209" s="101" t="s">
        <v>684</v>
      </c>
      <c r="AU209" s="101" t="s">
        <v>82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2933</v>
      </c>
    </row>
    <row r="210" spans="2:65" s="18" customFormat="1">
      <c r="B210" s="19"/>
      <c r="D210" s="103" t="s">
        <v>89</v>
      </c>
      <c r="F210" s="104" t="s">
        <v>4072</v>
      </c>
      <c r="I210" s="105"/>
      <c r="L210" s="19"/>
      <c r="M210" s="106"/>
      <c r="T210" s="107"/>
      <c r="AT210" s="11" t="s">
        <v>89</v>
      </c>
      <c r="AU210" s="11" t="s">
        <v>82</v>
      </c>
    </row>
    <row r="211" spans="2:65" s="18" customFormat="1" ht="16.5" customHeight="1">
      <c r="B211" s="19"/>
      <c r="C211" s="90" t="s">
        <v>78</v>
      </c>
      <c r="D211" s="90" t="s">
        <v>83</v>
      </c>
      <c r="E211" s="91" t="s">
        <v>4073</v>
      </c>
      <c r="F211" s="92" t="s">
        <v>4074</v>
      </c>
      <c r="G211" s="93" t="s">
        <v>808</v>
      </c>
      <c r="H211" s="94">
        <v>458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82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1042</v>
      </c>
    </row>
    <row r="212" spans="2:65" s="18" customFormat="1">
      <c r="B212" s="19"/>
      <c r="D212" s="103" t="s">
        <v>89</v>
      </c>
      <c r="F212" s="104" t="s">
        <v>4074</v>
      </c>
      <c r="I212" s="105"/>
      <c r="L212" s="19"/>
      <c r="M212" s="106"/>
      <c r="T212" s="107"/>
      <c r="AT212" s="11" t="s">
        <v>89</v>
      </c>
      <c r="AU212" s="11" t="s">
        <v>82</v>
      </c>
    </row>
    <row r="213" spans="2:65" s="18" customFormat="1" ht="16.5" customHeight="1">
      <c r="B213" s="19"/>
      <c r="C213" s="189" t="s">
        <v>78</v>
      </c>
      <c r="D213" s="189" t="s">
        <v>684</v>
      </c>
      <c r="E213" s="190" t="s">
        <v>4075</v>
      </c>
      <c r="F213" s="191" t="s">
        <v>4076</v>
      </c>
      <c r="G213" s="192" t="s">
        <v>808</v>
      </c>
      <c r="H213" s="193">
        <v>458</v>
      </c>
      <c r="I213" s="194"/>
      <c r="J213" s="195">
        <f>ROUND(I213*H213,2)</f>
        <v>0</v>
      </c>
      <c r="K213" s="191" t="s">
        <v>17</v>
      </c>
      <c r="L213" s="196"/>
      <c r="M213" s="197" t="s">
        <v>17</v>
      </c>
      <c r="N213" s="1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121</v>
      </c>
      <c r="AT213" s="101" t="s">
        <v>684</v>
      </c>
      <c r="AU213" s="101" t="s">
        <v>82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103</v>
      </c>
      <c r="BM213" s="101" t="s">
        <v>1059</v>
      </c>
    </row>
    <row r="214" spans="2:65" s="18" customFormat="1">
      <c r="B214" s="19"/>
      <c r="D214" s="103" t="s">
        <v>89</v>
      </c>
      <c r="F214" s="104" t="s">
        <v>4076</v>
      </c>
      <c r="I214" s="105"/>
      <c r="L214" s="19"/>
      <c r="M214" s="106"/>
      <c r="T214" s="107"/>
      <c r="AT214" s="11" t="s">
        <v>89</v>
      </c>
      <c r="AU214" s="11" t="s">
        <v>82</v>
      </c>
    </row>
    <row r="215" spans="2:65" s="77" customFormat="1" ht="25.9" customHeight="1">
      <c r="B215" s="78"/>
      <c r="D215" s="79" t="s">
        <v>74</v>
      </c>
      <c r="E215" s="80" t="s">
        <v>4077</v>
      </c>
      <c r="F215" s="80" t="s">
        <v>4078</v>
      </c>
      <c r="I215" s="81"/>
      <c r="J215" s="82">
        <f>BK215</f>
        <v>0</v>
      </c>
      <c r="L215" s="78"/>
      <c r="M215" s="83"/>
      <c r="P215" s="84">
        <f>SUM(P216:P243)</f>
        <v>0</v>
      </c>
      <c r="R215" s="84">
        <f>SUM(R216:R243)</f>
        <v>0</v>
      </c>
      <c r="T215" s="85">
        <f>SUM(T216:T243)</f>
        <v>0</v>
      </c>
      <c r="AR215" s="79" t="s">
        <v>82</v>
      </c>
      <c r="AT215" s="86" t="s">
        <v>74</v>
      </c>
      <c r="AU215" s="86" t="s">
        <v>78</v>
      </c>
      <c r="AY215" s="79" t="s">
        <v>79</v>
      </c>
      <c r="BK215" s="87">
        <f>SUM(BK216:BK243)</f>
        <v>0</v>
      </c>
    </row>
    <row r="216" spans="2:65" s="18" customFormat="1" ht="24.2" customHeight="1">
      <c r="B216" s="19"/>
      <c r="C216" s="90" t="s">
        <v>78</v>
      </c>
      <c r="D216" s="90" t="s">
        <v>83</v>
      </c>
      <c r="E216" s="91" t="s">
        <v>4079</v>
      </c>
      <c r="F216" s="92" t="s">
        <v>4080</v>
      </c>
      <c r="G216" s="93" t="s">
        <v>808</v>
      </c>
      <c r="H216" s="94">
        <v>390</v>
      </c>
      <c r="I216" s="95"/>
      <c r="J216" s="96">
        <f>ROUND(I216*H216,2)</f>
        <v>0</v>
      </c>
      <c r="K216" s="92" t="s">
        <v>17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82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1070</v>
      </c>
    </row>
    <row r="217" spans="2:65" s="18" customFormat="1">
      <c r="B217" s="19"/>
      <c r="D217" s="103" t="s">
        <v>89</v>
      </c>
      <c r="F217" s="104" t="s">
        <v>4080</v>
      </c>
      <c r="I217" s="105"/>
      <c r="L217" s="19"/>
      <c r="M217" s="106"/>
      <c r="T217" s="107"/>
      <c r="AT217" s="11" t="s">
        <v>89</v>
      </c>
      <c r="AU217" s="11" t="s">
        <v>82</v>
      </c>
    </row>
    <row r="218" spans="2:65" s="18" customFormat="1" ht="24.2" customHeight="1">
      <c r="B218" s="19"/>
      <c r="C218" s="189" t="s">
        <v>78</v>
      </c>
      <c r="D218" s="189" t="s">
        <v>684</v>
      </c>
      <c r="E218" s="190" t="s">
        <v>4081</v>
      </c>
      <c r="F218" s="191" t="s">
        <v>4082</v>
      </c>
      <c r="G218" s="192" t="s">
        <v>808</v>
      </c>
      <c r="H218" s="193">
        <v>390</v>
      </c>
      <c r="I218" s="194"/>
      <c r="J218" s="195">
        <f>ROUND(I218*H218,2)</f>
        <v>0</v>
      </c>
      <c r="K218" s="191" t="s">
        <v>17</v>
      </c>
      <c r="L218" s="196"/>
      <c r="M218" s="197" t="s">
        <v>17</v>
      </c>
      <c r="N218" s="1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121</v>
      </c>
      <c r="AT218" s="101" t="s">
        <v>684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1080</v>
      </c>
    </row>
    <row r="219" spans="2:65" s="18" customFormat="1">
      <c r="B219" s="19"/>
      <c r="D219" s="103" t="s">
        <v>89</v>
      </c>
      <c r="F219" s="104" t="s">
        <v>4082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18" customFormat="1" ht="24.2" customHeight="1">
      <c r="B220" s="19"/>
      <c r="C220" s="90" t="s">
        <v>78</v>
      </c>
      <c r="D220" s="90" t="s">
        <v>83</v>
      </c>
      <c r="E220" s="91" t="s">
        <v>4083</v>
      </c>
      <c r="F220" s="92" t="s">
        <v>4084</v>
      </c>
      <c r="G220" s="93" t="s">
        <v>808</v>
      </c>
      <c r="H220" s="94">
        <v>88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103</v>
      </c>
      <c r="AT220" s="101" t="s">
        <v>83</v>
      </c>
      <c r="AU220" s="101" t="s">
        <v>82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103</v>
      </c>
      <c r="BM220" s="101" t="s">
        <v>1090</v>
      </c>
    </row>
    <row r="221" spans="2:65" s="18" customFormat="1">
      <c r="B221" s="19"/>
      <c r="D221" s="103" t="s">
        <v>89</v>
      </c>
      <c r="F221" s="104" t="s">
        <v>4084</v>
      </c>
      <c r="I221" s="105"/>
      <c r="L221" s="19"/>
      <c r="M221" s="106"/>
      <c r="T221" s="107"/>
      <c r="AT221" s="11" t="s">
        <v>89</v>
      </c>
      <c r="AU221" s="11" t="s">
        <v>82</v>
      </c>
    </row>
    <row r="222" spans="2:65" s="18" customFormat="1" ht="24.2" customHeight="1">
      <c r="B222" s="19"/>
      <c r="C222" s="189" t="s">
        <v>78</v>
      </c>
      <c r="D222" s="189" t="s">
        <v>684</v>
      </c>
      <c r="E222" s="190" t="s">
        <v>4085</v>
      </c>
      <c r="F222" s="191" t="s">
        <v>4086</v>
      </c>
      <c r="G222" s="192" t="s">
        <v>808</v>
      </c>
      <c r="H222" s="193">
        <v>88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121</v>
      </c>
      <c r="AT222" s="101" t="s">
        <v>684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1107</v>
      </c>
    </row>
    <row r="223" spans="2:65" s="18" customFormat="1">
      <c r="B223" s="19"/>
      <c r="D223" s="103" t="s">
        <v>89</v>
      </c>
      <c r="F223" s="104" t="s">
        <v>4086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24.2" customHeight="1">
      <c r="B224" s="19"/>
      <c r="C224" s="90" t="s">
        <v>78</v>
      </c>
      <c r="D224" s="90" t="s">
        <v>83</v>
      </c>
      <c r="E224" s="91" t="s">
        <v>4087</v>
      </c>
      <c r="F224" s="92" t="s">
        <v>4088</v>
      </c>
      <c r="G224" s="93" t="s">
        <v>808</v>
      </c>
      <c r="H224" s="94">
        <v>185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1140</v>
      </c>
    </row>
    <row r="225" spans="2:65" s="18" customFormat="1">
      <c r="B225" s="19"/>
      <c r="D225" s="103" t="s">
        <v>89</v>
      </c>
      <c r="F225" s="104" t="s">
        <v>4088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24.2" customHeight="1">
      <c r="B226" s="19"/>
      <c r="C226" s="189" t="s">
        <v>78</v>
      </c>
      <c r="D226" s="189" t="s">
        <v>684</v>
      </c>
      <c r="E226" s="190" t="s">
        <v>4089</v>
      </c>
      <c r="F226" s="191" t="s">
        <v>4090</v>
      </c>
      <c r="G226" s="192" t="s">
        <v>808</v>
      </c>
      <c r="H226" s="193">
        <v>185</v>
      </c>
      <c r="I226" s="194"/>
      <c r="J226" s="195">
        <f>ROUND(I226*H226,2)</f>
        <v>0</v>
      </c>
      <c r="K226" s="191" t="s">
        <v>17</v>
      </c>
      <c r="L226" s="196"/>
      <c r="M226" s="197" t="s">
        <v>17</v>
      </c>
      <c r="N226" s="1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121</v>
      </c>
      <c r="AT226" s="101" t="s">
        <v>684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1147</v>
      </c>
    </row>
    <row r="227" spans="2:65" s="18" customFormat="1">
      <c r="B227" s="19"/>
      <c r="D227" s="103" t="s">
        <v>89</v>
      </c>
      <c r="F227" s="104" t="s">
        <v>4090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24.2" customHeight="1">
      <c r="B228" s="19"/>
      <c r="C228" s="90" t="s">
        <v>78</v>
      </c>
      <c r="D228" s="201" t="s">
        <v>83</v>
      </c>
      <c r="E228" s="91" t="s">
        <v>4091</v>
      </c>
      <c r="F228" s="92" t="s">
        <v>4092</v>
      </c>
      <c r="G228" s="93" t="s">
        <v>808</v>
      </c>
      <c r="H228" s="94">
        <v>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1158</v>
      </c>
    </row>
    <row r="229" spans="2:65" s="18" customFormat="1" ht="19.5">
      <c r="B229" s="19"/>
      <c r="D229" s="103" t="s">
        <v>89</v>
      </c>
      <c r="F229" s="104" t="s">
        <v>4092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9.5">
      <c r="B230" s="19"/>
      <c r="D230" s="103" t="s">
        <v>90</v>
      </c>
      <c r="F230" s="108" t="s">
        <v>4093</v>
      </c>
      <c r="I230" s="105"/>
      <c r="L230" s="19"/>
      <c r="M230" s="106"/>
      <c r="T230" s="107"/>
      <c r="AT230" s="11" t="s">
        <v>90</v>
      </c>
      <c r="AU230" s="11" t="s">
        <v>82</v>
      </c>
    </row>
    <row r="231" spans="2:65" s="18" customFormat="1" ht="24.2" customHeight="1">
      <c r="B231" s="19"/>
      <c r="C231" s="189" t="s">
        <v>78</v>
      </c>
      <c r="D231" s="206" t="s">
        <v>684</v>
      </c>
      <c r="E231" s="190" t="s">
        <v>4094</v>
      </c>
      <c r="F231" s="191" t="s">
        <v>4095</v>
      </c>
      <c r="G231" s="192" t="s">
        <v>808</v>
      </c>
      <c r="H231" s="193">
        <v>0</v>
      </c>
      <c r="I231" s="194"/>
      <c r="J231" s="195">
        <f>ROUND(I231*H231,2)</f>
        <v>0</v>
      </c>
      <c r="K231" s="191" t="s">
        <v>17</v>
      </c>
      <c r="L231" s="196"/>
      <c r="M231" s="197" t="s">
        <v>17</v>
      </c>
      <c r="N231" s="198" t="s">
        <v>35</v>
      </c>
      <c r="P231" s="99">
        <f>O231*H231</f>
        <v>0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121</v>
      </c>
      <c r="AT231" s="101" t="s">
        <v>684</v>
      </c>
      <c r="AU231" s="101" t="s">
        <v>82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103</v>
      </c>
      <c r="BM231" s="101" t="s">
        <v>1173</v>
      </c>
    </row>
    <row r="232" spans="2:65" s="18" customFormat="1" ht="19.5">
      <c r="B232" s="19"/>
      <c r="D232" s="103" t="s">
        <v>89</v>
      </c>
      <c r="F232" s="104" t="s">
        <v>4095</v>
      </c>
      <c r="I232" s="105"/>
      <c r="L232" s="19"/>
      <c r="M232" s="106"/>
      <c r="T232" s="107"/>
      <c r="AT232" s="11" t="s">
        <v>89</v>
      </c>
      <c r="AU232" s="11" t="s">
        <v>82</v>
      </c>
    </row>
    <row r="233" spans="2:65" s="18" customFormat="1" ht="19.5">
      <c r="B233" s="19"/>
      <c r="D233" s="103" t="s">
        <v>90</v>
      </c>
      <c r="F233" s="108" t="s">
        <v>4093</v>
      </c>
      <c r="I233" s="105"/>
      <c r="L233" s="19"/>
      <c r="M233" s="106"/>
      <c r="T233" s="107"/>
      <c r="AT233" s="11" t="s">
        <v>90</v>
      </c>
      <c r="AU233" s="11" t="s">
        <v>82</v>
      </c>
    </row>
    <row r="234" spans="2:65" s="18" customFormat="1" ht="24.2" customHeight="1">
      <c r="B234" s="19"/>
      <c r="C234" s="90" t="s">
        <v>78</v>
      </c>
      <c r="D234" s="90" t="s">
        <v>83</v>
      </c>
      <c r="E234" s="91" t="s">
        <v>4096</v>
      </c>
      <c r="F234" s="92" t="s">
        <v>4097</v>
      </c>
      <c r="G234" s="93" t="s">
        <v>808</v>
      </c>
      <c r="H234" s="94">
        <v>200</v>
      </c>
      <c r="I234" s="95"/>
      <c r="J234" s="96">
        <f>ROUND(I234*H234,2)</f>
        <v>0</v>
      </c>
      <c r="K234" s="92" t="s">
        <v>17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103</v>
      </c>
      <c r="AT234" s="101" t="s">
        <v>83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1183</v>
      </c>
    </row>
    <row r="235" spans="2:65" s="18" customFormat="1" ht="19.5">
      <c r="B235" s="19"/>
      <c r="D235" s="103" t="s">
        <v>89</v>
      </c>
      <c r="F235" s="104" t="s">
        <v>4097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24.2" customHeight="1">
      <c r="B236" s="19"/>
      <c r="C236" s="189" t="s">
        <v>78</v>
      </c>
      <c r="D236" s="189" t="s">
        <v>684</v>
      </c>
      <c r="E236" s="190" t="s">
        <v>4098</v>
      </c>
      <c r="F236" s="191" t="s">
        <v>4099</v>
      </c>
      <c r="G236" s="192" t="s">
        <v>808</v>
      </c>
      <c r="H236" s="193">
        <v>200</v>
      </c>
      <c r="I236" s="194"/>
      <c r="J236" s="195">
        <f>ROUND(I236*H236,2)</f>
        <v>0</v>
      </c>
      <c r="K236" s="191" t="s">
        <v>17</v>
      </c>
      <c r="L236" s="196"/>
      <c r="M236" s="197" t="s">
        <v>17</v>
      </c>
      <c r="N236" s="1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121</v>
      </c>
      <c r="AT236" s="101" t="s">
        <v>684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1193</v>
      </c>
    </row>
    <row r="237" spans="2:65" s="18" customFormat="1" ht="19.5">
      <c r="B237" s="19"/>
      <c r="D237" s="103" t="s">
        <v>89</v>
      </c>
      <c r="F237" s="104" t="s">
        <v>4099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90" t="s">
        <v>78</v>
      </c>
      <c r="D238" s="90" t="s">
        <v>83</v>
      </c>
      <c r="E238" s="91" t="s">
        <v>4100</v>
      </c>
      <c r="F238" s="92" t="s">
        <v>4101</v>
      </c>
      <c r="G238" s="93" t="s">
        <v>808</v>
      </c>
      <c r="H238" s="94">
        <v>863</v>
      </c>
      <c r="I238" s="95"/>
      <c r="J238" s="96">
        <f>ROUND(I238*H238,2)</f>
        <v>0</v>
      </c>
      <c r="K238" s="92" t="s">
        <v>17</v>
      </c>
      <c r="L238" s="19"/>
      <c r="M238" s="97" t="s">
        <v>17</v>
      </c>
      <c r="N238" s="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103</v>
      </c>
      <c r="AT238" s="101" t="s">
        <v>83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1203</v>
      </c>
    </row>
    <row r="239" spans="2:65" s="18" customFormat="1">
      <c r="B239" s="19"/>
      <c r="D239" s="103" t="s">
        <v>89</v>
      </c>
      <c r="F239" s="104" t="s">
        <v>4101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16.5" customHeight="1">
      <c r="B240" s="19"/>
      <c r="C240" s="189" t="s">
        <v>78</v>
      </c>
      <c r="D240" s="189" t="s">
        <v>684</v>
      </c>
      <c r="E240" s="190" t="s">
        <v>4102</v>
      </c>
      <c r="F240" s="191" t="s">
        <v>4103</v>
      </c>
      <c r="G240" s="192" t="s">
        <v>808</v>
      </c>
      <c r="H240" s="193">
        <v>863</v>
      </c>
      <c r="I240" s="194"/>
      <c r="J240" s="195">
        <f>ROUND(I240*H240,2)</f>
        <v>0</v>
      </c>
      <c r="K240" s="191" t="s">
        <v>17</v>
      </c>
      <c r="L240" s="196"/>
      <c r="M240" s="197" t="s">
        <v>17</v>
      </c>
      <c r="N240" s="1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121</v>
      </c>
      <c r="AT240" s="101" t="s">
        <v>684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1217</v>
      </c>
    </row>
    <row r="241" spans="2:65" s="18" customFormat="1">
      <c r="B241" s="19"/>
      <c r="D241" s="103" t="s">
        <v>89</v>
      </c>
      <c r="F241" s="104" t="s">
        <v>4103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24.2" customHeight="1">
      <c r="B242" s="19"/>
      <c r="C242" s="90" t="s">
        <v>78</v>
      </c>
      <c r="D242" s="90" t="s">
        <v>83</v>
      </c>
      <c r="E242" s="91" t="s">
        <v>4104</v>
      </c>
      <c r="F242" s="92" t="s">
        <v>4105</v>
      </c>
      <c r="G242" s="93" t="s">
        <v>808</v>
      </c>
      <c r="H242" s="94">
        <v>863</v>
      </c>
      <c r="I242" s="95"/>
      <c r="J242" s="96">
        <f>ROUND(I242*H242,2)</f>
        <v>0</v>
      </c>
      <c r="K242" s="92" t="s">
        <v>17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1230</v>
      </c>
    </row>
    <row r="243" spans="2:65" s="18" customFormat="1">
      <c r="B243" s="19"/>
      <c r="D243" s="103" t="s">
        <v>89</v>
      </c>
      <c r="F243" s="104" t="s">
        <v>4105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77" customFormat="1" ht="25.9" customHeight="1">
      <c r="B244" s="78"/>
      <c r="D244" s="79" t="s">
        <v>74</v>
      </c>
      <c r="E244" s="80" t="s">
        <v>4106</v>
      </c>
      <c r="F244" s="80" t="s">
        <v>4107</v>
      </c>
      <c r="I244" s="81"/>
      <c r="J244" s="82">
        <f>BK244</f>
        <v>0</v>
      </c>
      <c r="L244" s="78"/>
      <c r="M244" s="83"/>
      <c r="P244" s="84">
        <f>SUM(P245:P286)</f>
        <v>0</v>
      </c>
      <c r="R244" s="84">
        <f>SUM(R245:R286)</f>
        <v>0</v>
      </c>
      <c r="T244" s="85">
        <f>SUM(T245:T286)</f>
        <v>0</v>
      </c>
      <c r="AR244" s="79" t="s">
        <v>82</v>
      </c>
      <c r="AT244" s="86" t="s">
        <v>74</v>
      </c>
      <c r="AU244" s="86" t="s">
        <v>78</v>
      </c>
      <c r="AY244" s="79" t="s">
        <v>79</v>
      </c>
      <c r="BK244" s="87">
        <f>SUM(BK245:BK286)</f>
        <v>0</v>
      </c>
    </row>
    <row r="245" spans="2:65" s="18" customFormat="1" ht="24.2" customHeight="1">
      <c r="B245" s="19"/>
      <c r="C245" s="90" t="s">
        <v>78</v>
      </c>
      <c r="D245" s="90" t="s">
        <v>83</v>
      </c>
      <c r="E245" s="91" t="s">
        <v>4108</v>
      </c>
      <c r="F245" s="92" t="s">
        <v>4109</v>
      </c>
      <c r="G245" s="93" t="s">
        <v>808</v>
      </c>
      <c r="H245" s="94">
        <v>4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1243</v>
      </c>
    </row>
    <row r="246" spans="2:65" s="18" customFormat="1">
      <c r="B246" s="19"/>
      <c r="D246" s="103" t="s">
        <v>89</v>
      </c>
      <c r="F246" s="104" t="s">
        <v>4109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24.2" customHeight="1">
      <c r="B247" s="19"/>
      <c r="C247" s="189" t="s">
        <v>78</v>
      </c>
      <c r="D247" s="189" t="s">
        <v>684</v>
      </c>
      <c r="E247" s="190" t="s">
        <v>4110</v>
      </c>
      <c r="F247" s="191" t="s">
        <v>4111</v>
      </c>
      <c r="G247" s="192" t="s">
        <v>808</v>
      </c>
      <c r="H247" s="193">
        <v>4</v>
      </c>
      <c r="I247" s="194"/>
      <c r="J247" s="195">
        <f>ROUND(I247*H247,2)</f>
        <v>0</v>
      </c>
      <c r="K247" s="191" t="s">
        <v>17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121</v>
      </c>
      <c r="AT247" s="101" t="s">
        <v>684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1259</v>
      </c>
    </row>
    <row r="248" spans="2:65" s="18" customFormat="1">
      <c r="B248" s="19"/>
      <c r="D248" s="103" t="s">
        <v>89</v>
      </c>
      <c r="F248" s="104" t="s">
        <v>4111</v>
      </c>
      <c r="I248" s="105"/>
      <c r="L248" s="19"/>
      <c r="M248" s="106"/>
      <c r="T248" s="107"/>
      <c r="AT248" s="11" t="s">
        <v>89</v>
      </c>
      <c r="AU248" s="11" t="s">
        <v>82</v>
      </c>
    </row>
    <row r="249" spans="2:65" s="18" customFormat="1" ht="24.2" customHeight="1">
      <c r="B249" s="19"/>
      <c r="C249" s="90" t="s">
        <v>78</v>
      </c>
      <c r="D249" s="90" t="s">
        <v>83</v>
      </c>
      <c r="E249" s="91" t="s">
        <v>4112</v>
      </c>
      <c r="F249" s="92" t="s">
        <v>4113</v>
      </c>
      <c r="G249" s="93" t="s">
        <v>808</v>
      </c>
      <c r="H249" s="94">
        <v>4</v>
      </c>
      <c r="I249" s="95"/>
      <c r="J249" s="96">
        <f>ROUND(I249*H249,2)</f>
        <v>0</v>
      </c>
      <c r="K249" s="92" t="s">
        <v>17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103</v>
      </c>
      <c r="AT249" s="101" t="s">
        <v>83</v>
      </c>
      <c r="AU249" s="101" t="s">
        <v>82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103</v>
      </c>
      <c r="BM249" s="101" t="s">
        <v>1273</v>
      </c>
    </row>
    <row r="250" spans="2:65" s="18" customFormat="1">
      <c r="B250" s="19"/>
      <c r="D250" s="103" t="s">
        <v>89</v>
      </c>
      <c r="F250" s="104" t="s">
        <v>4113</v>
      </c>
      <c r="I250" s="105"/>
      <c r="L250" s="19"/>
      <c r="M250" s="106"/>
      <c r="T250" s="107"/>
      <c r="AT250" s="11" t="s">
        <v>89</v>
      </c>
      <c r="AU250" s="11" t="s">
        <v>82</v>
      </c>
    </row>
    <row r="251" spans="2:65" s="18" customFormat="1" ht="24.2" customHeight="1">
      <c r="B251" s="19"/>
      <c r="C251" s="189" t="s">
        <v>78</v>
      </c>
      <c r="D251" s="189" t="s">
        <v>684</v>
      </c>
      <c r="E251" s="190" t="s">
        <v>4114</v>
      </c>
      <c r="F251" s="191" t="s">
        <v>4115</v>
      </c>
      <c r="G251" s="192" t="s">
        <v>808</v>
      </c>
      <c r="H251" s="193">
        <v>4</v>
      </c>
      <c r="I251" s="194"/>
      <c r="J251" s="195">
        <f>ROUND(I251*H251,2)</f>
        <v>0</v>
      </c>
      <c r="K251" s="191" t="s">
        <v>17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0</v>
      </c>
      <c r="R251" s="99">
        <f>Q251*H251</f>
        <v>0</v>
      </c>
      <c r="S251" s="99">
        <v>0</v>
      </c>
      <c r="T251" s="100">
        <f>S251*H251</f>
        <v>0</v>
      </c>
      <c r="AR251" s="101" t="s">
        <v>121</v>
      </c>
      <c r="AT251" s="101" t="s">
        <v>684</v>
      </c>
      <c r="AU251" s="101" t="s">
        <v>82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1288</v>
      </c>
    </row>
    <row r="252" spans="2:65" s="18" customFormat="1">
      <c r="B252" s="19"/>
      <c r="D252" s="103" t="s">
        <v>89</v>
      </c>
      <c r="F252" s="104" t="s">
        <v>4115</v>
      </c>
      <c r="I252" s="105"/>
      <c r="L252" s="19"/>
      <c r="M252" s="106"/>
      <c r="T252" s="107"/>
      <c r="AT252" s="11" t="s">
        <v>89</v>
      </c>
      <c r="AU252" s="11" t="s">
        <v>82</v>
      </c>
    </row>
    <row r="253" spans="2:65" s="18" customFormat="1" ht="24.2" customHeight="1">
      <c r="B253" s="19"/>
      <c r="C253" s="90" t="s">
        <v>78</v>
      </c>
      <c r="D253" s="90" t="s">
        <v>83</v>
      </c>
      <c r="E253" s="91" t="s">
        <v>4116</v>
      </c>
      <c r="F253" s="92" t="s">
        <v>4117</v>
      </c>
      <c r="G253" s="93" t="s">
        <v>808</v>
      </c>
      <c r="H253" s="94">
        <v>4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1303</v>
      </c>
    </row>
    <row r="254" spans="2:65" s="18" customFormat="1" ht="19.5">
      <c r="B254" s="19"/>
      <c r="D254" s="103" t="s">
        <v>89</v>
      </c>
      <c r="F254" s="104" t="s">
        <v>4117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24.2" customHeight="1">
      <c r="B255" s="19"/>
      <c r="C255" s="189" t="s">
        <v>78</v>
      </c>
      <c r="D255" s="189" t="s">
        <v>684</v>
      </c>
      <c r="E255" s="190" t="s">
        <v>4118</v>
      </c>
      <c r="F255" s="191" t="s">
        <v>4119</v>
      </c>
      <c r="G255" s="192" t="s">
        <v>808</v>
      </c>
      <c r="H255" s="193">
        <v>4</v>
      </c>
      <c r="I255" s="194"/>
      <c r="J255" s="195">
        <f>ROUND(I255*H255,2)</f>
        <v>0</v>
      </c>
      <c r="K255" s="191" t="s">
        <v>17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121</v>
      </c>
      <c r="AT255" s="101" t="s">
        <v>684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1322</v>
      </c>
    </row>
    <row r="256" spans="2:65" s="18" customFormat="1" ht="19.5">
      <c r="B256" s="19"/>
      <c r="D256" s="103" t="s">
        <v>89</v>
      </c>
      <c r="F256" s="104" t="s">
        <v>4119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1.75" customHeight="1">
      <c r="B257" s="19"/>
      <c r="C257" s="90" t="s">
        <v>78</v>
      </c>
      <c r="D257" s="90" t="s">
        <v>83</v>
      </c>
      <c r="E257" s="91" t="s">
        <v>4120</v>
      </c>
      <c r="F257" s="92" t="s">
        <v>4121</v>
      </c>
      <c r="G257" s="93" t="s">
        <v>808</v>
      </c>
      <c r="H257" s="94">
        <v>4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1333</v>
      </c>
    </row>
    <row r="258" spans="2:65" s="18" customFormat="1">
      <c r="B258" s="19"/>
      <c r="D258" s="103" t="s">
        <v>89</v>
      </c>
      <c r="F258" s="104" t="s">
        <v>4121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21.75" customHeight="1">
      <c r="B259" s="19"/>
      <c r="C259" s="189" t="s">
        <v>78</v>
      </c>
      <c r="D259" s="189" t="s">
        <v>684</v>
      </c>
      <c r="E259" s="190" t="s">
        <v>4122</v>
      </c>
      <c r="F259" s="191" t="s">
        <v>4123</v>
      </c>
      <c r="G259" s="192" t="s">
        <v>808</v>
      </c>
      <c r="H259" s="193">
        <v>4</v>
      </c>
      <c r="I259" s="194"/>
      <c r="J259" s="195">
        <f>ROUND(I259*H259,2)</f>
        <v>0</v>
      </c>
      <c r="K259" s="191" t="s">
        <v>17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121</v>
      </c>
      <c r="AT259" s="101" t="s">
        <v>684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1345</v>
      </c>
    </row>
    <row r="260" spans="2:65" s="18" customFormat="1">
      <c r="B260" s="19"/>
      <c r="D260" s="103" t="s">
        <v>89</v>
      </c>
      <c r="F260" s="104" t="s">
        <v>4123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24.2" customHeight="1">
      <c r="B261" s="19"/>
      <c r="C261" s="90" t="s">
        <v>78</v>
      </c>
      <c r="D261" s="90" t="s">
        <v>83</v>
      </c>
      <c r="E261" s="91" t="s">
        <v>4124</v>
      </c>
      <c r="F261" s="92" t="s">
        <v>4125</v>
      </c>
      <c r="G261" s="93" t="s">
        <v>808</v>
      </c>
      <c r="H261" s="94">
        <v>2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1358</v>
      </c>
    </row>
    <row r="262" spans="2:65" s="18" customFormat="1" ht="19.5">
      <c r="B262" s="19"/>
      <c r="D262" s="103" t="s">
        <v>89</v>
      </c>
      <c r="F262" s="104" t="s">
        <v>4125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24.2" customHeight="1">
      <c r="B263" s="19"/>
      <c r="C263" s="189" t="s">
        <v>78</v>
      </c>
      <c r="D263" s="189" t="s">
        <v>684</v>
      </c>
      <c r="E263" s="190" t="s">
        <v>4126</v>
      </c>
      <c r="F263" s="191" t="s">
        <v>4127</v>
      </c>
      <c r="G263" s="192" t="s">
        <v>808</v>
      </c>
      <c r="H263" s="193">
        <v>2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121</v>
      </c>
      <c r="AT263" s="101" t="s">
        <v>684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1370</v>
      </c>
    </row>
    <row r="264" spans="2:65" s="18" customFormat="1" ht="19.5">
      <c r="B264" s="19"/>
      <c r="D264" s="103" t="s">
        <v>89</v>
      </c>
      <c r="F264" s="104" t="s">
        <v>4127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16.5" customHeight="1">
      <c r="B265" s="19"/>
      <c r="C265" s="90" t="s">
        <v>78</v>
      </c>
      <c r="D265" s="90" t="s">
        <v>83</v>
      </c>
      <c r="E265" s="91" t="s">
        <v>4128</v>
      </c>
      <c r="F265" s="92" t="s">
        <v>4129</v>
      </c>
      <c r="G265" s="93" t="s">
        <v>808</v>
      </c>
      <c r="H265" s="94">
        <v>31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1380</v>
      </c>
    </row>
    <row r="266" spans="2:65" s="18" customFormat="1">
      <c r="B266" s="19"/>
      <c r="D266" s="103" t="s">
        <v>89</v>
      </c>
      <c r="F266" s="104" t="s">
        <v>4129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16.5" customHeight="1">
      <c r="B267" s="19"/>
      <c r="C267" s="189" t="s">
        <v>78</v>
      </c>
      <c r="D267" s="189" t="s">
        <v>684</v>
      </c>
      <c r="E267" s="190" t="s">
        <v>4130</v>
      </c>
      <c r="F267" s="191" t="s">
        <v>4131</v>
      </c>
      <c r="G267" s="192" t="s">
        <v>808</v>
      </c>
      <c r="H267" s="193">
        <v>31</v>
      </c>
      <c r="I267" s="194"/>
      <c r="J267" s="195">
        <f>ROUND(I267*H267,2)</f>
        <v>0</v>
      </c>
      <c r="K267" s="191" t="s">
        <v>17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121</v>
      </c>
      <c r="AT267" s="101" t="s">
        <v>684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1390</v>
      </c>
    </row>
    <row r="268" spans="2:65" s="18" customFormat="1">
      <c r="B268" s="19"/>
      <c r="D268" s="103" t="s">
        <v>89</v>
      </c>
      <c r="F268" s="104" t="s">
        <v>4131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78</v>
      </c>
      <c r="D269" s="90" t="s">
        <v>83</v>
      </c>
      <c r="E269" s="91" t="s">
        <v>4132</v>
      </c>
      <c r="F269" s="92" t="s">
        <v>4133</v>
      </c>
      <c r="G269" s="93" t="s">
        <v>808</v>
      </c>
      <c r="H269" s="94">
        <v>16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1400</v>
      </c>
    </row>
    <row r="270" spans="2:65" s="18" customFormat="1">
      <c r="B270" s="19"/>
      <c r="D270" s="103" t="s">
        <v>89</v>
      </c>
      <c r="F270" s="104" t="s">
        <v>4133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6.5" customHeight="1">
      <c r="B271" s="19"/>
      <c r="C271" s="189" t="s">
        <v>78</v>
      </c>
      <c r="D271" s="189" t="s">
        <v>684</v>
      </c>
      <c r="E271" s="190" t="s">
        <v>4134</v>
      </c>
      <c r="F271" s="191" t="s">
        <v>4135</v>
      </c>
      <c r="G271" s="192" t="s">
        <v>808</v>
      </c>
      <c r="H271" s="193">
        <v>16</v>
      </c>
      <c r="I271" s="194"/>
      <c r="J271" s="195">
        <f>ROUND(I271*H271,2)</f>
        <v>0</v>
      </c>
      <c r="K271" s="191" t="s">
        <v>17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121</v>
      </c>
      <c r="AT271" s="101" t="s">
        <v>684</v>
      </c>
      <c r="AU271" s="101" t="s">
        <v>82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103</v>
      </c>
      <c r="BM271" s="101" t="s">
        <v>1410</v>
      </c>
    </row>
    <row r="272" spans="2:65" s="18" customFormat="1">
      <c r="B272" s="19"/>
      <c r="D272" s="103" t="s">
        <v>89</v>
      </c>
      <c r="F272" s="104" t="s">
        <v>4135</v>
      </c>
      <c r="I272" s="105"/>
      <c r="L272" s="19"/>
      <c r="M272" s="106"/>
      <c r="T272" s="107"/>
      <c r="AT272" s="11" t="s">
        <v>89</v>
      </c>
      <c r="AU272" s="11" t="s">
        <v>82</v>
      </c>
    </row>
    <row r="273" spans="2:65" s="18" customFormat="1" ht="24.2" customHeight="1">
      <c r="B273" s="19"/>
      <c r="C273" s="90" t="s">
        <v>78</v>
      </c>
      <c r="D273" s="90" t="s">
        <v>83</v>
      </c>
      <c r="E273" s="91" t="s">
        <v>4136</v>
      </c>
      <c r="F273" s="92" t="s">
        <v>4137</v>
      </c>
      <c r="G273" s="93" t="s">
        <v>808</v>
      </c>
      <c r="H273" s="94">
        <v>15</v>
      </c>
      <c r="I273" s="95"/>
      <c r="J273" s="96">
        <f>ROUND(I273*H273,2)</f>
        <v>0</v>
      </c>
      <c r="K273" s="92" t="s">
        <v>17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103</v>
      </c>
      <c r="AT273" s="101" t="s">
        <v>83</v>
      </c>
      <c r="AU273" s="101" t="s">
        <v>82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103</v>
      </c>
      <c r="BM273" s="101" t="s">
        <v>1422</v>
      </c>
    </row>
    <row r="274" spans="2:65" s="18" customFormat="1">
      <c r="B274" s="19"/>
      <c r="D274" s="103" t="s">
        <v>89</v>
      </c>
      <c r="F274" s="104" t="s">
        <v>4137</v>
      </c>
      <c r="I274" s="105"/>
      <c r="L274" s="19"/>
      <c r="M274" s="106"/>
      <c r="T274" s="107"/>
      <c r="AT274" s="11" t="s">
        <v>89</v>
      </c>
      <c r="AU274" s="11" t="s">
        <v>82</v>
      </c>
    </row>
    <row r="275" spans="2:65" s="18" customFormat="1" ht="24.2" customHeight="1">
      <c r="B275" s="19"/>
      <c r="C275" s="189" t="s">
        <v>78</v>
      </c>
      <c r="D275" s="189" t="s">
        <v>684</v>
      </c>
      <c r="E275" s="190" t="s">
        <v>4138</v>
      </c>
      <c r="F275" s="191" t="s">
        <v>4139</v>
      </c>
      <c r="G275" s="192" t="s">
        <v>808</v>
      </c>
      <c r="H275" s="193">
        <v>15</v>
      </c>
      <c r="I275" s="194"/>
      <c r="J275" s="195">
        <f>ROUND(I275*H275,2)</f>
        <v>0</v>
      </c>
      <c r="K275" s="191" t="s">
        <v>17</v>
      </c>
      <c r="L275" s="196"/>
      <c r="M275" s="197" t="s">
        <v>17</v>
      </c>
      <c r="N275" s="198" t="s">
        <v>35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121</v>
      </c>
      <c r="AT275" s="101" t="s">
        <v>684</v>
      </c>
      <c r="AU275" s="101" t="s">
        <v>82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103</v>
      </c>
      <c r="BM275" s="101" t="s">
        <v>1437</v>
      </c>
    </row>
    <row r="276" spans="2:65" s="18" customFormat="1">
      <c r="B276" s="19"/>
      <c r="D276" s="103" t="s">
        <v>89</v>
      </c>
      <c r="F276" s="104" t="s">
        <v>4139</v>
      </c>
      <c r="I276" s="105"/>
      <c r="L276" s="19"/>
      <c r="M276" s="106"/>
      <c r="T276" s="107"/>
      <c r="AT276" s="11" t="s">
        <v>89</v>
      </c>
      <c r="AU276" s="11" t="s">
        <v>82</v>
      </c>
    </row>
    <row r="277" spans="2:65" s="18" customFormat="1" ht="24.2" customHeight="1">
      <c r="B277" s="19"/>
      <c r="C277" s="90" t="s">
        <v>78</v>
      </c>
      <c r="D277" s="90" t="s">
        <v>83</v>
      </c>
      <c r="E277" s="91" t="s">
        <v>4140</v>
      </c>
      <c r="F277" s="92" t="s">
        <v>4141</v>
      </c>
      <c r="G277" s="93" t="s">
        <v>808</v>
      </c>
      <c r="H277" s="94">
        <v>55</v>
      </c>
      <c r="I277" s="95"/>
      <c r="J277" s="96">
        <f>ROUND(I277*H277,2)</f>
        <v>0</v>
      </c>
      <c r="K277" s="92" t="s">
        <v>17</v>
      </c>
      <c r="L277" s="19"/>
      <c r="M277" s="97" t="s">
        <v>17</v>
      </c>
      <c r="N277" s="98" t="s">
        <v>35</v>
      </c>
      <c r="P277" s="99">
        <f>O277*H277</f>
        <v>0</v>
      </c>
      <c r="Q277" s="99">
        <v>0</v>
      </c>
      <c r="R277" s="99">
        <f>Q277*H277</f>
        <v>0</v>
      </c>
      <c r="S277" s="99">
        <v>0</v>
      </c>
      <c r="T277" s="100">
        <f>S277*H277</f>
        <v>0</v>
      </c>
      <c r="AR277" s="101" t="s">
        <v>103</v>
      </c>
      <c r="AT277" s="101" t="s">
        <v>83</v>
      </c>
      <c r="AU277" s="101" t="s">
        <v>82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103</v>
      </c>
      <c r="BM277" s="101" t="s">
        <v>1449</v>
      </c>
    </row>
    <row r="278" spans="2:65" s="18" customFormat="1">
      <c r="B278" s="19"/>
      <c r="D278" s="103" t="s">
        <v>89</v>
      </c>
      <c r="F278" s="104" t="s">
        <v>4141</v>
      </c>
      <c r="I278" s="105"/>
      <c r="L278" s="19"/>
      <c r="M278" s="106"/>
      <c r="T278" s="107"/>
      <c r="AT278" s="11" t="s">
        <v>89</v>
      </c>
      <c r="AU278" s="11" t="s">
        <v>82</v>
      </c>
    </row>
    <row r="279" spans="2:65" s="18" customFormat="1" ht="24.2" customHeight="1">
      <c r="B279" s="19"/>
      <c r="C279" s="90" t="s">
        <v>78</v>
      </c>
      <c r="D279" s="90" t="s">
        <v>83</v>
      </c>
      <c r="E279" s="91" t="s">
        <v>4142</v>
      </c>
      <c r="F279" s="92" t="s">
        <v>4143</v>
      </c>
      <c r="G279" s="93" t="s">
        <v>808</v>
      </c>
      <c r="H279" s="94">
        <v>35</v>
      </c>
      <c r="I279" s="95"/>
      <c r="J279" s="96">
        <f>ROUND(I279*H279,2)</f>
        <v>0</v>
      </c>
      <c r="K279" s="92" t="s">
        <v>17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103</v>
      </c>
      <c r="AT279" s="101" t="s">
        <v>83</v>
      </c>
      <c r="AU279" s="101" t="s">
        <v>82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103</v>
      </c>
      <c r="BM279" s="101" t="s">
        <v>1458</v>
      </c>
    </row>
    <row r="280" spans="2:65" s="18" customFormat="1">
      <c r="B280" s="19"/>
      <c r="D280" s="103" t="s">
        <v>89</v>
      </c>
      <c r="F280" s="104" t="s">
        <v>4143</v>
      </c>
      <c r="I280" s="105"/>
      <c r="L280" s="19"/>
      <c r="M280" s="106"/>
      <c r="T280" s="107"/>
      <c r="AT280" s="11" t="s">
        <v>89</v>
      </c>
      <c r="AU280" s="11" t="s">
        <v>82</v>
      </c>
    </row>
    <row r="281" spans="2:65" s="18" customFormat="1" ht="24.2" customHeight="1">
      <c r="B281" s="19"/>
      <c r="C281" s="90" t="s">
        <v>78</v>
      </c>
      <c r="D281" s="90" t="s">
        <v>83</v>
      </c>
      <c r="E281" s="91" t="s">
        <v>4144</v>
      </c>
      <c r="F281" s="92" t="s">
        <v>4145</v>
      </c>
      <c r="G281" s="93" t="s">
        <v>808</v>
      </c>
      <c r="H281" s="94">
        <v>25</v>
      </c>
      <c r="I281" s="95"/>
      <c r="J281" s="96">
        <f>ROUND(I281*H281,2)</f>
        <v>0</v>
      </c>
      <c r="K281" s="92" t="s">
        <v>17</v>
      </c>
      <c r="L281" s="19"/>
      <c r="M281" s="97" t="s">
        <v>17</v>
      </c>
      <c r="N281" s="98" t="s">
        <v>35</v>
      </c>
      <c r="P281" s="99">
        <f>O281*H281</f>
        <v>0</v>
      </c>
      <c r="Q281" s="99">
        <v>0</v>
      </c>
      <c r="R281" s="99">
        <f>Q281*H281</f>
        <v>0</v>
      </c>
      <c r="S281" s="99">
        <v>0</v>
      </c>
      <c r="T281" s="100">
        <f>S281*H281</f>
        <v>0</v>
      </c>
      <c r="AR281" s="101" t="s">
        <v>103</v>
      </c>
      <c r="AT281" s="101" t="s">
        <v>83</v>
      </c>
      <c r="AU281" s="101" t="s">
        <v>82</v>
      </c>
      <c r="AY281" s="11" t="s">
        <v>79</v>
      </c>
      <c r="BE281" s="102">
        <f>IF(N281="základní",J281,0)</f>
        <v>0</v>
      </c>
      <c r="BF281" s="102">
        <f>IF(N281="snížená",J281,0)</f>
        <v>0</v>
      </c>
      <c r="BG281" s="102">
        <f>IF(N281="zákl. přenesená",J281,0)</f>
        <v>0</v>
      </c>
      <c r="BH281" s="102">
        <f>IF(N281="sníž. přenesená",J281,0)</f>
        <v>0</v>
      </c>
      <c r="BI281" s="102">
        <f>IF(N281="nulová",J281,0)</f>
        <v>0</v>
      </c>
      <c r="BJ281" s="11" t="s">
        <v>82</v>
      </c>
      <c r="BK281" s="102">
        <f>ROUND(I281*H281,2)</f>
        <v>0</v>
      </c>
      <c r="BL281" s="11" t="s">
        <v>103</v>
      </c>
      <c r="BM281" s="101" t="s">
        <v>1467</v>
      </c>
    </row>
    <row r="282" spans="2:65" s="18" customFormat="1">
      <c r="B282" s="19"/>
      <c r="D282" s="103" t="s">
        <v>89</v>
      </c>
      <c r="F282" s="104" t="s">
        <v>4145</v>
      </c>
      <c r="I282" s="105"/>
      <c r="L282" s="19"/>
      <c r="M282" s="106"/>
      <c r="T282" s="107"/>
      <c r="AT282" s="11" t="s">
        <v>89</v>
      </c>
      <c r="AU282" s="11" t="s">
        <v>82</v>
      </c>
    </row>
    <row r="283" spans="2:65" s="18" customFormat="1" ht="24.2" customHeight="1">
      <c r="B283" s="19"/>
      <c r="C283" s="90" t="s">
        <v>78</v>
      </c>
      <c r="D283" s="90" t="s">
        <v>83</v>
      </c>
      <c r="E283" s="91" t="s">
        <v>4146</v>
      </c>
      <c r="F283" s="92" t="s">
        <v>4147</v>
      </c>
      <c r="G283" s="93" t="s">
        <v>808</v>
      </c>
      <c r="H283" s="94">
        <v>120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103</v>
      </c>
      <c r="AT283" s="101" t="s">
        <v>83</v>
      </c>
      <c r="AU283" s="101" t="s">
        <v>82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103</v>
      </c>
      <c r="BM283" s="101" t="s">
        <v>1479</v>
      </c>
    </row>
    <row r="284" spans="2:65" s="18" customFormat="1">
      <c r="B284" s="19"/>
      <c r="D284" s="103" t="s">
        <v>89</v>
      </c>
      <c r="F284" s="104" t="s">
        <v>4147</v>
      </c>
      <c r="I284" s="105"/>
      <c r="L284" s="19"/>
      <c r="M284" s="106"/>
      <c r="T284" s="107"/>
      <c r="AT284" s="11" t="s">
        <v>89</v>
      </c>
      <c r="AU284" s="11" t="s">
        <v>82</v>
      </c>
    </row>
    <row r="285" spans="2:65" s="18" customFormat="1" ht="24.2" customHeight="1">
      <c r="B285" s="19"/>
      <c r="C285" s="90" t="s">
        <v>78</v>
      </c>
      <c r="D285" s="90" t="s">
        <v>83</v>
      </c>
      <c r="E285" s="91" t="s">
        <v>4148</v>
      </c>
      <c r="F285" s="92" t="s">
        <v>4149</v>
      </c>
      <c r="G285" s="93" t="s">
        <v>808</v>
      </c>
      <c r="H285" s="94">
        <v>18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82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4150</v>
      </c>
    </row>
    <row r="286" spans="2:65" s="18" customFormat="1">
      <c r="B286" s="19"/>
      <c r="D286" s="103" t="s">
        <v>89</v>
      </c>
      <c r="F286" s="104" t="s">
        <v>4149</v>
      </c>
      <c r="I286" s="105"/>
      <c r="L286" s="19"/>
      <c r="M286" s="106"/>
      <c r="T286" s="107"/>
      <c r="AT286" s="11" t="s">
        <v>89</v>
      </c>
      <c r="AU286" s="11" t="s">
        <v>82</v>
      </c>
    </row>
    <row r="287" spans="2:65" s="77" customFormat="1" ht="25.9" customHeight="1">
      <c r="B287" s="78"/>
      <c r="D287" s="79" t="s">
        <v>74</v>
      </c>
      <c r="E287" s="80" t="s">
        <v>4151</v>
      </c>
      <c r="F287" s="80" t="s">
        <v>4152</v>
      </c>
      <c r="I287" s="81"/>
      <c r="J287" s="82">
        <f>BK287</f>
        <v>0</v>
      </c>
      <c r="L287" s="78"/>
      <c r="M287" s="83"/>
      <c r="P287" s="84">
        <f>SUM(P288:P340)</f>
        <v>0</v>
      </c>
      <c r="R287" s="84">
        <f>SUM(R288:R340)</f>
        <v>0</v>
      </c>
      <c r="T287" s="85">
        <f>SUM(T288:T340)</f>
        <v>0</v>
      </c>
      <c r="AR287" s="79" t="s">
        <v>82</v>
      </c>
      <c r="AT287" s="86" t="s">
        <v>74</v>
      </c>
      <c r="AU287" s="86" t="s">
        <v>78</v>
      </c>
      <c r="AY287" s="79" t="s">
        <v>79</v>
      </c>
      <c r="BK287" s="87">
        <f>SUM(BK288:BK340)</f>
        <v>0</v>
      </c>
    </row>
    <row r="288" spans="2:65" s="18" customFormat="1" ht="16.5" customHeight="1">
      <c r="B288" s="19"/>
      <c r="C288" s="90" t="s">
        <v>78</v>
      </c>
      <c r="D288" s="90" t="s">
        <v>83</v>
      </c>
      <c r="E288" s="91" t="s">
        <v>4153</v>
      </c>
      <c r="F288" s="92" t="s">
        <v>4154</v>
      </c>
      <c r="G288" s="93" t="s">
        <v>808</v>
      </c>
      <c r="H288" s="94">
        <v>1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0</v>
      </c>
      <c r="R288" s="99">
        <f>Q288*H288</f>
        <v>0</v>
      </c>
      <c r="S288" s="99">
        <v>0</v>
      </c>
      <c r="T288" s="100">
        <f>S288*H288</f>
        <v>0</v>
      </c>
      <c r="AR288" s="101" t="s">
        <v>103</v>
      </c>
      <c r="AT288" s="101" t="s">
        <v>83</v>
      </c>
      <c r="AU288" s="101" t="s">
        <v>82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103</v>
      </c>
      <c r="BM288" s="101" t="s">
        <v>4155</v>
      </c>
    </row>
    <row r="289" spans="2:65" s="18" customFormat="1">
      <c r="B289" s="19"/>
      <c r="D289" s="103" t="s">
        <v>89</v>
      </c>
      <c r="F289" s="104" t="s">
        <v>4154</v>
      </c>
      <c r="I289" s="105"/>
      <c r="L289" s="19"/>
      <c r="M289" s="106"/>
      <c r="T289" s="107"/>
      <c r="AT289" s="11" t="s">
        <v>89</v>
      </c>
      <c r="AU289" s="11" t="s">
        <v>82</v>
      </c>
    </row>
    <row r="290" spans="2:65" s="18" customFormat="1" ht="16.5" customHeight="1">
      <c r="B290" s="19"/>
      <c r="C290" s="189" t="s">
        <v>78</v>
      </c>
      <c r="D290" s="189" t="s">
        <v>684</v>
      </c>
      <c r="E290" s="190" t="s">
        <v>4156</v>
      </c>
      <c r="F290" s="191" t="s">
        <v>4157</v>
      </c>
      <c r="G290" s="192" t="s">
        <v>808</v>
      </c>
      <c r="H290" s="193">
        <v>1</v>
      </c>
      <c r="I290" s="194"/>
      <c r="J290" s="195">
        <f>ROUND(I290*H290,2)</f>
        <v>0</v>
      </c>
      <c r="K290" s="191" t="s">
        <v>17</v>
      </c>
      <c r="L290" s="196"/>
      <c r="M290" s="197" t="s">
        <v>17</v>
      </c>
      <c r="N290" s="198" t="s">
        <v>35</v>
      </c>
      <c r="P290" s="99">
        <f>O290*H290</f>
        <v>0</v>
      </c>
      <c r="Q290" s="99">
        <v>0</v>
      </c>
      <c r="R290" s="99">
        <f>Q290*H290</f>
        <v>0</v>
      </c>
      <c r="S290" s="99">
        <v>0</v>
      </c>
      <c r="T290" s="100">
        <f>S290*H290</f>
        <v>0</v>
      </c>
      <c r="AR290" s="101" t="s">
        <v>121</v>
      </c>
      <c r="AT290" s="101" t="s">
        <v>684</v>
      </c>
      <c r="AU290" s="101" t="s">
        <v>82</v>
      </c>
      <c r="AY290" s="11" t="s">
        <v>79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1" t="s">
        <v>82</v>
      </c>
      <c r="BK290" s="102">
        <f>ROUND(I290*H290,2)</f>
        <v>0</v>
      </c>
      <c r="BL290" s="11" t="s">
        <v>103</v>
      </c>
      <c r="BM290" s="101" t="s">
        <v>4158</v>
      </c>
    </row>
    <row r="291" spans="2:65" s="18" customFormat="1">
      <c r="B291" s="19"/>
      <c r="D291" s="103" t="s">
        <v>89</v>
      </c>
      <c r="F291" s="104" t="s">
        <v>4157</v>
      </c>
      <c r="I291" s="105"/>
      <c r="L291" s="19"/>
      <c r="M291" s="106"/>
      <c r="T291" s="107"/>
      <c r="AT291" s="11" t="s">
        <v>89</v>
      </c>
      <c r="AU291" s="11" t="s">
        <v>82</v>
      </c>
    </row>
    <row r="292" spans="2:65" s="18" customFormat="1" ht="21.75" customHeight="1">
      <c r="B292" s="19"/>
      <c r="C292" s="90" t="s">
        <v>78</v>
      </c>
      <c r="D292" s="90" t="s">
        <v>83</v>
      </c>
      <c r="E292" s="91" t="s">
        <v>4159</v>
      </c>
      <c r="F292" s="92" t="s">
        <v>4160</v>
      </c>
      <c r="G292" s="93" t="s">
        <v>808</v>
      </c>
      <c r="H292" s="94">
        <v>1</v>
      </c>
      <c r="I292" s="95"/>
      <c r="J292" s="96">
        <f>ROUND(I292*H292,2)</f>
        <v>0</v>
      </c>
      <c r="K292" s="92" t="s">
        <v>17</v>
      </c>
      <c r="L292" s="19"/>
      <c r="M292" s="97" t="s">
        <v>17</v>
      </c>
      <c r="N292" s="98" t="s">
        <v>35</v>
      </c>
      <c r="P292" s="99">
        <f>O292*H292</f>
        <v>0</v>
      </c>
      <c r="Q292" s="99">
        <v>0</v>
      </c>
      <c r="R292" s="99">
        <f>Q292*H292</f>
        <v>0</v>
      </c>
      <c r="S292" s="99">
        <v>0</v>
      </c>
      <c r="T292" s="100">
        <f>S292*H292</f>
        <v>0</v>
      </c>
      <c r="AR292" s="101" t="s">
        <v>103</v>
      </c>
      <c r="AT292" s="101" t="s">
        <v>83</v>
      </c>
      <c r="AU292" s="101" t="s">
        <v>82</v>
      </c>
      <c r="AY292" s="11" t="s">
        <v>79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1" t="s">
        <v>82</v>
      </c>
      <c r="BK292" s="102">
        <f>ROUND(I292*H292,2)</f>
        <v>0</v>
      </c>
      <c r="BL292" s="11" t="s">
        <v>103</v>
      </c>
      <c r="BM292" s="101" t="s">
        <v>4161</v>
      </c>
    </row>
    <row r="293" spans="2:65" s="18" customFormat="1">
      <c r="B293" s="19"/>
      <c r="D293" s="103" t="s">
        <v>89</v>
      </c>
      <c r="F293" s="104" t="s">
        <v>4160</v>
      </c>
      <c r="I293" s="105"/>
      <c r="L293" s="19"/>
      <c r="M293" s="106"/>
      <c r="T293" s="107"/>
      <c r="AT293" s="11" t="s">
        <v>89</v>
      </c>
      <c r="AU293" s="11" t="s">
        <v>82</v>
      </c>
    </row>
    <row r="294" spans="2:65" s="18" customFormat="1" ht="21.75" customHeight="1">
      <c r="B294" s="19"/>
      <c r="C294" s="189" t="s">
        <v>78</v>
      </c>
      <c r="D294" s="189" t="s">
        <v>684</v>
      </c>
      <c r="E294" s="190" t="s">
        <v>4162</v>
      </c>
      <c r="F294" s="191" t="s">
        <v>4163</v>
      </c>
      <c r="G294" s="192" t="s">
        <v>808</v>
      </c>
      <c r="H294" s="193">
        <v>1</v>
      </c>
      <c r="I294" s="194"/>
      <c r="J294" s="195">
        <f>ROUND(I294*H294,2)</f>
        <v>0</v>
      </c>
      <c r="K294" s="191" t="s">
        <v>17</v>
      </c>
      <c r="L294" s="196"/>
      <c r="M294" s="197" t="s">
        <v>17</v>
      </c>
      <c r="N294" s="198" t="s">
        <v>35</v>
      </c>
      <c r="P294" s="99">
        <f>O294*H294</f>
        <v>0</v>
      </c>
      <c r="Q294" s="99">
        <v>0</v>
      </c>
      <c r="R294" s="99">
        <f>Q294*H294</f>
        <v>0</v>
      </c>
      <c r="S294" s="99">
        <v>0</v>
      </c>
      <c r="T294" s="100">
        <f>S294*H294</f>
        <v>0</v>
      </c>
      <c r="AR294" s="101" t="s">
        <v>121</v>
      </c>
      <c r="AT294" s="101" t="s">
        <v>684</v>
      </c>
      <c r="AU294" s="101" t="s">
        <v>82</v>
      </c>
      <c r="AY294" s="11" t="s">
        <v>79</v>
      </c>
      <c r="BE294" s="102">
        <f>IF(N294="základní",J294,0)</f>
        <v>0</v>
      </c>
      <c r="BF294" s="102">
        <f>IF(N294="snížená",J294,0)</f>
        <v>0</v>
      </c>
      <c r="BG294" s="102">
        <f>IF(N294="zákl. přenesená",J294,0)</f>
        <v>0</v>
      </c>
      <c r="BH294" s="102">
        <f>IF(N294="sníž. přenesená",J294,0)</f>
        <v>0</v>
      </c>
      <c r="BI294" s="102">
        <f>IF(N294="nulová",J294,0)</f>
        <v>0</v>
      </c>
      <c r="BJ294" s="11" t="s">
        <v>82</v>
      </c>
      <c r="BK294" s="102">
        <f>ROUND(I294*H294,2)</f>
        <v>0</v>
      </c>
      <c r="BL294" s="11" t="s">
        <v>103</v>
      </c>
      <c r="BM294" s="101" t="s">
        <v>4164</v>
      </c>
    </row>
    <row r="295" spans="2:65" s="18" customFormat="1">
      <c r="B295" s="19"/>
      <c r="D295" s="103" t="s">
        <v>89</v>
      </c>
      <c r="F295" s="104" t="s">
        <v>4163</v>
      </c>
      <c r="I295" s="105"/>
      <c r="L295" s="19"/>
      <c r="M295" s="106"/>
      <c r="T295" s="107"/>
      <c r="AT295" s="11" t="s">
        <v>89</v>
      </c>
      <c r="AU295" s="11" t="s">
        <v>82</v>
      </c>
    </row>
    <row r="296" spans="2:65" s="18" customFormat="1" ht="37.9" customHeight="1">
      <c r="B296" s="19"/>
      <c r="C296" s="90" t="s">
        <v>78</v>
      </c>
      <c r="D296" s="201" t="s">
        <v>83</v>
      </c>
      <c r="E296" s="91" t="s">
        <v>4165</v>
      </c>
      <c r="F296" s="92" t="s">
        <v>4166</v>
      </c>
      <c r="G296" s="93" t="s">
        <v>808</v>
      </c>
      <c r="H296" s="94">
        <v>1</v>
      </c>
      <c r="I296" s="95"/>
      <c r="J296" s="96">
        <f>ROUND(I296*H296,2)</f>
        <v>0</v>
      </c>
      <c r="K296" s="92" t="s">
        <v>17</v>
      </c>
      <c r="L296" s="19"/>
      <c r="M296" s="97" t="s">
        <v>17</v>
      </c>
      <c r="N296" s="98" t="s">
        <v>35</v>
      </c>
      <c r="P296" s="99">
        <f>O296*H296</f>
        <v>0</v>
      </c>
      <c r="Q296" s="99">
        <v>0</v>
      </c>
      <c r="R296" s="99">
        <f>Q296*H296</f>
        <v>0</v>
      </c>
      <c r="S296" s="99">
        <v>0</v>
      </c>
      <c r="T296" s="100">
        <f>S296*H296</f>
        <v>0</v>
      </c>
      <c r="AR296" s="101" t="s">
        <v>103</v>
      </c>
      <c r="AT296" s="101" t="s">
        <v>83</v>
      </c>
      <c r="AU296" s="101" t="s">
        <v>82</v>
      </c>
      <c r="AY296" s="11" t="s">
        <v>79</v>
      </c>
      <c r="BE296" s="102">
        <f>IF(N296="základní",J296,0)</f>
        <v>0</v>
      </c>
      <c r="BF296" s="102">
        <f>IF(N296="snížená",J296,0)</f>
        <v>0</v>
      </c>
      <c r="BG296" s="102">
        <f>IF(N296="zákl. přenesená",J296,0)</f>
        <v>0</v>
      </c>
      <c r="BH296" s="102">
        <f>IF(N296="sníž. přenesená",J296,0)</f>
        <v>0</v>
      </c>
      <c r="BI296" s="102">
        <f>IF(N296="nulová",J296,0)</f>
        <v>0</v>
      </c>
      <c r="BJ296" s="11" t="s">
        <v>82</v>
      </c>
      <c r="BK296" s="102">
        <f>ROUND(I296*H296,2)</f>
        <v>0</v>
      </c>
      <c r="BL296" s="11" t="s">
        <v>103</v>
      </c>
      <c r="BM296" s="101" t="s">
        <v>4167</v>
      </c>
    </row>
    <row r="297" spans="2:65" s="18" customFormat="1" ht="29.25">
      <c r="B297" s="19"/>
      <c r="D297" s="103" t="s">
        <v>89</v>
      </c>
      <c r="F297" s="104" t="s">
        <v>4166</v>
      </c>
      <c r="I297" s="105"/>
      <c r="L297" s="19"/>
      <c r="M297" s="106"/>
      <c r="T297" s="107"/>
      <c r="AT297" s="11" t="s">
        <v>89</v>
      </c>
      <c r="AU297" s="11" t="s">
        <v>82</v>
      </c>
    </row>
    <row r="298" spans="2:65" s="18" customFormat="1" ht="19.5">
      <c r="B298" s="19"/>
      <c r="D298" s="103" t="s">
        <v>90</v>
      </c>
      <c r="F298" s="108" t="s">
        <v>3611</v>
      </c>
      <c r="I298" s="105"/>
      <c r="L298" s="19"/>
      <c r="M298" s="106"/>
      <c r="T298" s="107"/>
      <c r="AT298" s="11" t="s">
        <v>90</v>
      </c>
      <c r="AU298" s="11" t="s">
        <v>82</v>
      </c>
    </row>
    <row r="299" spans="2:65" s="18" customFormat="1" ht="37.9" customHeight="1">
      <c r="B299" s="19"/>
      <c r="C299" s="189" t="s">
        <v>78</v>
      </c>
      <c r="D299" s="206" t="s">
        <v>684</v>
      </c>
      <c r="E299" s="190" t="s">
        <v>4168</v>
      </c>
      <c r="F299" s="191" t="s">
        <v>4169</v>
      </c>
      <c r="G299" s="192" t="s">
        <v>808</v>
      </c>
      <c r="H299" s="193">
        <v>1</v>
      </c>
      <c r="I299" s="194"/>
      <c r="J299" s="195">
        <f>ROUND(I299*H299,2)</f>
        <v>0</v>
      </c>
      <c r="K299" s="191" t="s">
        <v>17</v>
      </c>
      <c r="L299" s="196"/>
      <c r="M299" s="197" t="s">
        <v>17</v>
      </c>
      <c r="N299" s="198" t="s">
        <v>35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121</v>
      </c>
      <c r="AT299" s="101" t="s">
        <v>684</v>
      </c>
      <c r="AU299" s="101" t="s">
        <v>82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103</v>
      </c>
      <c r="BM299" s="101" t="s">
        <v>4170</v>
      </c>
    </row>
    <row r="300" spans="2:65" s="18" customFormat="1" ht="29.25">
      <c r="B300" s="19"/>
      <c r="D300" s="103" t="s">
        <v>89</v>
      </c>
      <c r="F300" s="104" t="s">
        <v>4169</v>
      </c>
      <c r="I300" s="105"/>
      <c r="L300" s="19"/>
      <c r="M300" s="106"/>
      <c r="T300" s="107"/>
      <c r="AT300" s="11" t="s">
        <v>89</v>
      </c>
      <c r="AU300" s="11" t="s">
        <v>82</v>
      </c>
    </row>
    <row r="301" spans="2:65" s="18" customFormat="1" ht="19.5">
      <c r="B301" s="19"/>
      <c r="D301" s="103" t="s">
        <v>90</v>
      </c>
      <c r="F301" s="108" t="s">
        <v>3611</v>
      </c>
      <c r="I301" s="105"/>
      <c r="L301" s="19"/>
      <c r="M301" s="106"/>
      <c r="T301" s="107"/>
      <c r="AT301" s="11" t="s">
        <v>90</v>
      </c>
      <c r="AU301" s="11" t="s">
        <v>82</v>
      </c>
    </row>
    <row r="302" spans="2:65" s="18" customFormat="1" ht="24.2" customHeight="1">
      <c r="B302" s="19"/>
      <c r="C302" s="90" t="s">
        <v>78</v>
      </c>
      <c r="D302" s="90" t="s">
        <v>83</v>
      </c>
      <c r="E302" s="91" t="s">
        <v>4171</v>
      </c>
      <c r="F302" s="92" t="s">
        <v>4172</v>
      </c>
      <c r="G302" s="93" t="s">
        <v>808</v>
      </c>
      <c r="H302" s="94">
        <v>1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103</v>
      </c>
      <c r="AT302" s="101" t="s">
        <v>83</v>
      </c>
      <c r="AU302" s="101" t="s">
        <v>82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103</v>
      </c>
      <c r="BM302" s="101" t="s">
        <v>4173</v>
      </c>
    </row>
    <row r="303" spans="2:65" s="18" customFormat="1" ht="19.5">
      <c r="B303" s="19"/>
      <c r="D303" s="103" t="s">
        <v>89</v>
      </c>
      <c r="F303" s="104" t="s">
        <v>4172</v>
      </c>
      <c r="I303" s="105"/>
      <c r="L303" s="19"/>
      <c r="M303" s="106"/>
      <c r="T303" s="107"/>
      <c r="AT303" s="11" t="s">
        <v>89</v>
      </c>
      <c r="AU303" s="11" t="s">
        <v>82</v>
      </c>
    </row>
    <row r="304" spans="2:65" s="18" customFormat="1" ht="76.349999999999994" customHeight="1">
      <c r="B304" s="19"/>
      <c r="C304" s="189" t="s">
        <v>78</v>
      </c>
      <c r="D304" s="189" t="s">
        <v>684</v>
      </c>
      <c r="E304" s="190" t="s">
        <v>4174</v>
      </c>
      <c r="F304" s="191" t="s">
        <v>4175</v>
      </c>
      <c r="G304" s="192" t="s">
        <v>808</v>
      </c>
      <c r="H304" s="193">
        <v>1</v>
      </c>
      <c r="I304" s="194"/>
      <c r="J304" s="195">
        <f>ROUND(I304*H304,2)</f>
        <v>0</v>
      </c>
      <c r="K304" s="191" t="s">
        <v>17</v>
      </c>
      <c r="L304" s="196"/>
      <c r="M304" s="197" t="s">
        <v>17</v>
      </c>
      <c r="N304" s="198" t="s">
        <v>35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121</v>
      </c>
      <c r="AT304" s="101" t="s">
        <v>684</v>
      </c>
      <c r="AU304" s="101" t="s">
        <v>82</v>
      </c>
      <c r="AY304" s="11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1" t="s">
        <v>82</v>
      </c>
      <c r="BK304" s="102">
        <f>ROUND(I304*H304,2)</f>
        <v>0</v>
      </c>
      <c r="BL304" s="11" t="s">
        <v>103</v>
      </c>
      <c r="BM304" s="101" t="s">
        <v>4176</v>
      </c>
    </row>
    <row r="305" spans="2:65" s="18" customFormat="1" ht="39">
      <c r="B305" s="19"/>
      <c r="D305" s="103" t="s">
        <v>89</v>
      </c>
      <c r="F305" s="104" t="s">
        <v>4175</v>
      </c>
      <c r="I305" s="105"/>
      <c r="L305" s="19"/>
      <c r="M305" s="106"/>
      <c r="T305" s="107"/>
      <c r="AT305" s="11" t="s">
        <v>89</v>
      </c>
      <c r="AU305" s="11" t="s">
        <v>82</v>
      </c>
    </row>
    <row r="306" spans="2:65" s="18" customFormat="1" ht="24.2" customHeight="1">
      <c r="B306" s="19"/>
      <c r="C306" s="90" t="s">
        <v>78</v>
      </c>
      <c r="D306" s="90" t="s">
        <v>83</v>
      </c>
      <c r="E306" s="91" t="s">
        <v>4177</v>
      </c>
      <c r="F306" s="92" t="s">
        <v>4178</v>
      </c>
      <c r="G306" s="93" t="s">
        <v>808</v>
      </c>
      <c r="H306" s="94">
        <v>1</v>
      </c>
      <c r="I306" s="95"/>
      <c r="J306" s="96">
        <f>ROUND(I306*H306,2)</f>
        <v>0</v>
      </c>
      <c r="K306" s="92" t="s">
        <v>17</v>
      </c>
      <c r="L306" s="19"/>
      <c r="M306" s="97" t="s">
        <v>17</v>
      </c>
      <c r="N306" s="98" t="s">
        <v>35</v>
      </c>
      <c r="P306" s="99">
        <f>O306*H306</f>
        <v>0</v>
      </c>
      <c r="Q306" s="99">
        <v>0</v>
      </c>
      <c r="R306" s="99">
        <f>Q306*H306</f>
        <v>0</v>
      </c>
      <c r="S306" s="99">
        <v>0</v>
      </c>
      <c r="T306" s="100">
        <f>S306*H306</f>
        <v>0</v>
      </c>
      <c r="AR306" s="101" t="s">
        <v>103</v>
      </c>
      <c r="AT306" s="101" t="s">
        <v>83</v>
      </c>
      <c r="AU306" s="101" t="s">
        <v>82</v>
      </c>
      <c r="AY306" s="11" t="s">
        <v>79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1" t="s">
        <v>82</v>
      </c>
      <c r="BK306" s="102">
        <f>ROUND(I306*H306,2)</f>
        <v>0</v>
      </c>
      <c r="BL306" s="11" t="s">
        <v>103</v>
      </c>
      <c r="BM306" s="101" t="s">
        <v>4179</v>
      </c>
    </row>
    <row r="307" spans="2:65" s="18" customFormat="1">
      <c r="B307" s="19"/>
      <c r="D307" s="103" t="s">
        <v>89</v>
      </c>
      <c r="F307" s="104" t="s">
        <v>4178</v>
      </c>
      <c r="I307" s="105"/>
      <c r="L307" s="19"/>
      <c r="M307" s="106"/>
      <c r="T307" s="107"/>
      <c r="AT307" s="11" t="s">
        <v>89</v>
      </c>
      <c r="AU307" s="11" t="s">
        <v>82</v>
      </c>
    </row>
    <row r="308" spans="2:65" s="18" customFormat="1" ht="37.9" customHeight="1">
      <c r="B308" s="19"/>
      <c r="C308" s="189" t="s">
        <v>78</v>
      </c>
      <c r="D308" s="206" t="s">
        <v>684</v>
      </c>
      <c r="E308" s="190" t="s">
        <v>4180</v>
      </c>
      <c r="F308" s="191" t="s">
        <v>4181</v>
      </c>
      <c r="G308" s="192" t="s">
        <v>808</v>
      </c>
      <c r="H308" s="193">
        <v>1</v>
      </c>
      <c r="I308" s="194"/>
      <c r="J308" s="195">
        <f>ROUND(I308*H308,2)</f>
        <v>0</v>
      </c>
      <c r="K308" s="191" t="s">
        <v>17</v>
      </c>
      <c r="L308" s="196"/>
      <c r="M308" s="197" t="s">
        <v>17</v>
      </c>
      <c r="N308" s="198" t="s">
        <v>35</v>
      </c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AR308" s="101" t="s">
        <v>121</v>
      </c>
      <c r="AT308" s="101" t="s">
        <v>684</v>
      </c>
      <c r="AU308" s="101" t="s">
        <v>82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103</v>
      </c>
      <c r="BM308" s="101" t="s">
        <v>4182</v>
      </c>
    </row>
    <row r="309" spans="2:65" s="18" customFormat="1" ht="29.25">
      <c r="B309" s="19"/>
      <c r="D309" s="103" t="s">
        <v>89</v>
      </c>
      <c r="F309" s="104" t="s">
        <v>4183</v>
      </c>
      <c r="I309" s="105"/>
      <c r="L309" s="19"/>
      <c r="M309" s="106"/>
      <c r="T309" s="107"/>
      <c r="AT309" s="11" t="s">
        <v>89</v>
      </c>
      <c r="AU309" s="11" t="s">
        <v>82</v>
      </c>
    </row>
    <row r="310" spans="2:65" s="18" customFormat="1" ht="19.5">
      <c r="B310" s="19"/>
      <c r="D310" s="103" t="s">
        <v>90</v>
      </c>
      <c r="F310" s="108" t="s">
        <v>3611</v>
      </c>
      <c r="I310" s="105"/>
      <c r="L310" s="19"/>
      <c r="M310" s="106"/>
      <c r="T310" s="107"/>
      <c r="AT310" s="11" t="s">
        <v>90</v>
      </c>
      <c r="AU310" s="11" t="s">
        <v>82</v>
      </c>
    </row>
    <row r="311" spans="2:65" s="18" customFormat="1" ht="24.2" customHeight="1">
      <c r="B311" s="19"/>
      <c r="C311" s="90" t="s">
        <v>78</v>
      </c>
      <c r="D311" s="90" t="s">
        <v>83</v>
      </c>
      <c r="E311" s="91" t="s">
        <v>4177</v>
      </c>
      <c r="F311" s="92" t="s">
        <v>4178</v>
      </c>
      <c r="G311" s="93" t="s">
        <v>808</v>
      </c>
      <c r="H311" s="94">
        <v>4</v>
      </c>
      <c r="I311" s="95"/>
      <c r="J311" s="96">
        <f>ROUND(I311*H311,2)</f>
        <v>0</v>
      </c>
      <c r="K311" s="92" t="s">
        <v>17</v>
      </c>
      <c r="L311" s="19"/>
      <c r="M311" s="97" t="s">
        <v>17</v>
      </c>
      <c r="N311" s="98" t="s">
        <v>35</v>
      </c>
      <c r="P311" s="99">
        <f>O311*H311</f>
        <v>0</v>
      </c>
      <c r="Q311" s="99">
        <v>0</v>
      </c>
      <c r="R311" s="99">
        <f>Q311*H311</f>
        <v>0</v>
      </c>
      <c r="S311" s="99">
        <v>0</v>
      </c>
      <c r="T311" s="100">
        <f>S311*H311</f>
        <v>0</v>
      </c>
      <c r="AR311" s="101" t="s">
        <v>103</v>
      </c>
      <c r="AT311" s="101" t="s">
        <v>83</v>
      </c>
      <c r="AU311" s="101" t="s">
        <v>82</v>
      </c>
      <c r="AY311" s="11" t="s">
        <v>79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1" t="s">
        <v>82</v>
      </c>
      <c r="BK311" s="102">
        <f>ROUND(I311*H311,2)</f>
        <v>0</v>
      </c>
      <c r="BL311" s="11" t="s">
        <v>103</v>
      </c>
      <c r="BM311" s="101" t="s">
        <v>4184</v>
      </c>
    </row>
    <row r="312" spans="2:65" s="18" customFormat="1">
      <c r="B312" s="19"/>
      <c r="D312" s="103" t="s">
        <v>89</v>
      </c>
      <c r="F312" s="104" t="s">
        <v>4178</v>
      </c>
      <c r="I312" s="105"/>
      <c r="L312" s="19"/>
      <c r="M312" s="106"/>
      <c r="T312" s="107"/>
      <c r="AT312" s="11" t="s">
        <v>89</v>
      </c>
      <c r="AU312" s="11" t="s">
        <v>82</v>
      </c>
    </row>
    <row r="313" spans="2:65" s="18" customFormat="1" ht="37.9" customHeight="1">
      <c r="B313" s="19"/>
      <c r="C313" s="189" t="s">
        <v>78</v>
      </c>
      <c r="D313" s="206" t="s">
        <v>684</v>
      </c>
      <c r="E313" s="190" t="s">
        <v>4185</v>
      </c>
      <c r="F313" s="191" t="s">
        <v>4186</v>
      </c>
      <c r="G313" s="192" t="s">
        <v>808</v>
      </c>
      <c r="H313" s="193">
        <v>4</v>
      </c>
      <c r="I313" s="194"/>
      <c r="J313" s="195">
        <f>ROUND(I313*H313,2)</f>
        <v>0</v>
      </c>
      <c r="K313" s="191" t="s">
        <v>17</v>
      </c>
      <c r="L313" s="196"/>
      <c r="M313" s="197" t="s">
        <v>17</v>
      </c>
      <c r="N313" s="198" t="s">
        <v>35</v>
      </c>
      <c r="P313" s="99">
        <f>O313*H313</f>
        <v>0</v>
      </c>
      <c r="Q313" s="99">
        <v>0</v>
      </c>
      <c r="R313" s="99">
        <f>Q313*H313</f>
        <v>0</v>
      </c>
      <c r="S313" s="99">
        <v>0</v>
      </c>
      <c r="T313" s="100">
        <f>S313*H313</f>
        <v>0</v>
      </c>
      <c r="AR313" s="101" t="s">
        <v>121</v>
      </c>
      <c r="AT313" s="101" t="s">
        <v>684</v>
      </c>
      <c r="AU313" s="101" t="s">
        <v>82</v>
      </c>
      <c r="AY313" s="11" t="s">
        <v>79</v>
      </c>
      <c r="BE313" s="102">
        <f>IF(N313="základní",J313,0)</f>
        <v>0</v>
      </c>
      <c r="BF313" s="102">
        <f>IF(N313="snížená",J313,0)</f>
        <v>0</v>
      </c>
      <c r="BG313" s="102">
        <f>IF(N313="zákl. přenesená",J313,0)</f>
        <v>0</v>
      </c>
      <c r="BH313" s="102">
        <f>IF(N313="sníž. přenesená",J313,0)</f>
        <v>0</v>
      </c>
      <c r="BI313" s="102">
        <f>IF(N313="nulová",J313,0)</f>
        <v>0</v>
      </c>
      <c r="BJ313" s="11" t="s">
        <v>82</v>
      </c>
      <c r="BK313" s="102">
        <f>ROUND(I313*H313,2)</f>
        <v>0</v>
      </c>
      <c r="BL313" s="11" t="s">
        <v>103</v>
      </c>
      <c r="BM313" s="101" t="s">
        <v>1049</v>
      </c>
    </row>
    <row r="314" spans="2:65" s="18" customFormat="1" ht="19.5">
      <c r="B314" s="19"/>
      <c r="D314" s="103" t="s">
        <v>89</v>
      </c>
      <c r="F314" s="104" t="s">
        <v>4186</v>
      </c>
      <c r="I314" s="105"/>
      <c r="L314" s="19"/>
      <c r="M314" s="106"/>
      <c r="T314" s="107"/>
      <c r="AT314" s="11" t="s">
        <v>89</v>
      </c>
      <c r="AU314" s="11" t="s">
        <v>82</v>
      </c>
    </row>
    <row r="315" spans="2:65" s="18" customFormat="1" ht="19.5">
      <c r="B315" s="19"/>
      <c r="D315" s="103" t="s">
        <v>90</v>
      </c>
      <c r="F315" s="108" t="s">
        <v>3611</v>
      </c>
      <c r="I315" s="105"/>
      <c r="L315" s="19"/>
      <c r="M315" s="106"/>
      <c r="T315" s="107"/>
      <c r="AT315" s="11" t="s">
        <v>90</v>
      </c>
      <c r="AU315" s="11" t="s">
        <v>82</v>
      </c>
    </row>
    <row r="316" spans="2:65" s="18" customFormat="1" ht="24.2" customHeight="1">
      <c r="B316" s="19"/>
      <c r="C316" s="90" t="s">
        <v>78</v>
      </c>
      <c r="D316" s="90" t="s">
        <v>83</v>
      </c>
      <c r="E316" s="91" t="s">
        <v>4177</v>
      </c>
      <c r="F316" s="92" t="s">
        <v>4178</v>
      </c>
      <c r="G316" s="93" t="s">
        <v>808</v>
      </c>
      <c r="H316" s="94">
        <v>4</v>
      </c>
      <c r="I316" s="95"/>
      <c r="J316" s="96">
        <f>ROUND(I316*H316,2)</f>
        <v>0</v>
      </c>
      <c r="K316" s="92" t="s">
        <v>17</v>
      </c>
      <c r="L316" s="19"/>
      <c r="M316" s="97" t="s">
        <v>17</v>
      </c>
      <c r="N316" s="98" t="s">
        <v>35</v>
      </c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103</v>
      </c>
      <c r="AT316" s="101" t="s">
        <v>83</v>
      </c>
      <c r="AU316" s="101" t="s">
        <v>82</v>
      </c>
      <c r="AY316" s="11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1" t="s">
        <v>82</v>
      </c>
      <c r="BK316" s="102">
        <f>ROUND(I316*H316,2)</f>
        <v>0</v>
      </c>
      <c r="BL316" s="11" t="s">
        <v>103</v>
      </c>
      <c r="BM316" s="101" t="s">
        <v>1496</v>
      </c>
    </row>
    <row r="317" spans="2:65" s="18" customFormat="1">
      <c r="B317" s="19"/>
      <c r="D317" s="103" t="s">
        <v>89</v>
      </c>
      <c r="F317" s="104" t="s">
        <v>4178</v>
      </c>
      <c r="I317" s="105"/>
      <c r="L317" s="19"/>
      <c r="M317" s="106"/>
      <c r="T317" s="107"/>
      <c r="AT317" s="11" t="s">
        <v>89</v>
      </c>
      <c r="AU317" s="11" t="s">
        <v>82</v>
      </c>
    </row>
    <row r="318" spans="2:65" s="18" customFormat="1" ht="37.9" customHeight="1">
      <c r="B318" s="19"/>
      <c r="C318" s="189" t="s">
        <v>78</v>
      </c>
      <c r="D318" s="206" t="s">
        <v>684</v>
      </c>
      <c r="E318" s="190" t="s">
        <v>4187</v>
      </c>
      <c r="F318" s="191" t="s">
        <v>4188</v>
      </c>
      <c r="G318" s="192" t="s">
        <v>808</v>
      </c>
      <c r="H318" s="193">
        <v>4</v>
      </c>
      <c r="I318" s="194"/>
      <c r="J318" s="195">
        <f>ROUND(I318*H318,2)</f>
        <v>0</v>
      </c>
      <c r="K318" s="191" t="s">
        <v>17</v>
      </c>
      <c r="L318" s="196"/>
      <c r="M318" s="197" t="s">
        <v>17</v>
      </c>
      <c r="N318" s="198" t="s">
        <v>35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121</v>
      </c>
      <c r="AT318" s="101" t="s">
        <v>684</v>
      </c>
      <c r="AU318" s="101" t="s">
        <v>82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103</v>
      </c>
      <c r="BM318" s="101" t="s">
        <v>4189</v>
      </c>
    </row>
    <row r="319" spans="2:65" s="18" customFormat="1" ht="19.5">
      <c r="B319" s="19"/>
      <c r="D319" s="103" t="s">
        <v>89</v>
      </c>
      <c r="F319" s="104" t="s">
        <v>4188</v>
      </c>
      <c r="I319" s="105"/>
      <c r="L319" s="19"/>
      <c r="M319" s="106"/>
      <c r="T319" s="107"/>
      <c r="AT319" s="11" t="s">
        <v>89</v>
      </c>
      <c r="AU319" s="11" t="s">
        <v>82</v>
      </c>
    </row>
    <row r="320" spans="2:65" s="18" customFormat="1" ht="19.5">
      <c r="B320" s="19"/>
      <c r="D320" s="103" t="s">
        <v>90</v>
      </c>
      <c r="F320" s="108" t="s">
        <v>3611</v>
      </c>
      <c r="I320" s="105"/>
      <c r="L320" s="19"/>
      <c r="M320" s="106"/>
      <c r="T320" s="107"/>
      <c r="AT320" s="11" t="s">
        <v>90</v>
      </c>
      <c r="AU320" s="11" t="s">
        <v>82</v>
      </c>
    </row>
    <row r="321" spans="2:65" s="18" customFormat="1" ht="24.2" customHeight="1">
      <c r="B321" s="19"/>
      <c r="C321" s="90" t="s">
        <v>78</v>
      </c>
      <c r="D321" s="90" t="s">
        <v>83</v>
      </c>
      <c r="E321" s="91" t="s">
        <v>4177</v>
      </c>
      <c r="F321" s="92" t="s">
        <v>4178</v>
      </c>
      <c r="G321" s="93" t="s">
        <v>808</v>
      </c>
      <c r="H321" s="94">
        <v>4</v>
      </c>
      <c r="I321" s="95"/>
      <c r="J321" s="96">
        <f>ROUND(I321*H321,2)</f>
        <v>0</v>
      </c>
      <c r="K321" s="92" t="s">
        <v>17</v>
      </c>
      <c r="L321" s="19"/>
      <c r="M321" s="97" t="s">
        <v>17</v>
      </c>
      <c r="N321" s="98" t="s">
        <v>35</v>
      </c>
      <c r="P321" s="99">
        <f>O321*H321</f>
        <v>0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103</v>
      </c>
      <c r="AT321" s="101" t="s">
        <v>83</v>
      </c>
      <c r="AU321" s="101" t="s">
        <v>82</v>
      </c>
      <c r="AY321" s="11" t="s">
        <v>79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1" t="s">
        <v>82</v>
      </c>
      <c r="BK321" s="102">
        <f>ROUND(I321*H321,2)</f>
        <v>0</v>
      </c>
      <c r="BL321" s="11" t="s">
        <v>103</v>
      </c>
      <c r="BM321" s="101" t="s">
        <v>1507</v>
      </c>
    </row>
    <row r="322" spans="2:65" s="18" customFormat="1">
      <c r="B322" s="19"/>
      <c r="D322" s="103" t="s">
        <v>89</v>
      </c>
      <c r="F322" s="104" t="s">
        <v>4178</v>
      </c>
      <c r="I322" s="105"/>
      <c r="L322" s="19"/>
      <c r="M322" s="106"/>
      <c r="T322" s="107"/>
      <c r="AT322" s="11" t="s">
        <v>89</v>
      </c>
      <c r="AU322" s="11" t="s">
        <v>82</v>
      </c>
    </row>
    <row r="323" spans="2:65" s="18" customFormat="1" ht="16.5" customHeight="1">
      <c r="B323" s="19"/>
      <c r="C323" s="189" t="s">
        <v>78</v>
      </c>
      <c r="D323" s="189" t="s">
        <v>684</v>
      </c>
      <c r="E323" s="190" t="s">
        <v>4190</v>
      </c>
      <c r="F323" s="191" t="s">
        <v>4191</v>
      </c>
      <c r="G323" s="192" t="s">
        <v>808</v>
      </c>
      <c r="H323" s="193">
        <v>4</v>
      </c>
      <c r="I323" s="194"/>
      <c r="J323" s="195">
        <f>ROUND(I323*H323,2)</f>
        <v>0</v>
      </c>
      <c r="K323" s="191" t="s">
        <v>17</v>
      </c>
      <c r="L323" s="196"/>
      <c r="M323" s="197" t="s">
        <v>17</v>
      </c>
      <c r="N323" s="198" t="s">
        <v>35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121</v>
      </c>
      <c r="AT323" s="101" t="s">
        <v>684</v>
      </c>
      <c r="AU323" s="101" t="s">
        <v>82</v>
      </c>
      <c r="AY323" s="11" t="s">
        <v>79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1" t="s">
        <v>82</v>
      </c>
      <c r="BK323" s="102">
        <f>ROUND(I323*H323,2)</f>
        <v>0</v>
      </c>
      <c r="BL323" s="11" t="s">
        <v>103</v>
      </c>
      <c r="BM323" s="101" t="s">
        <v>1524</v>
      </c>
    </row>
    <row r="324" spans="2:65" s="18" customFormat="1">
      <c r="B324" s="19"/>
      <c r="D324" s="103" t="s">
        <v>89</v>
      </c>
      <c r="F324" s="104" t="s">
        <v>4191</v>
      </c>
      <c r="I324" s="105"/>
      <c r="L324" s="19"/>
      <c r="M324" s="106"/>
      <c r="T324" s="107"/>
      <c r="AT324" s="11" t="s">
        <v>89</v>
      </c>
      <c r="AU324" s="11" t="s">
        <v>82</v>
      </c>
    </row>
    <row r="325" spans="2:65" s="18" customFormat="1" ht="24.2" customHeight="1">
      <c r="B325" s="19"/>
      <c r="C325" s="90" t="s">
        <v>78</v>
      </c>
      <c r="D325" s="90" t="s">
        <v>83</v>
      </c>
      <c r="E325" s="91" t="s">
        <v>4177</v>
      </c>
      <c r="F325" s="92" t="s">
        <v>4178</v>
      </c>
      <c r="G325" s="93" t="s">
        <v>808</v>
      </c>
      <c r="H325" s="94">
        <v>36</v>
      </c>
      <c r="I325" s="95"/>
      <c r="J325" s="96">
        <f>ROUND(I325*H325,2)</f>
        <v>0</v>
      </c>
      <c r="K325" s="92" t="s">
        <v>17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0</v>
      </c>
      <c r="R325" s="99">
        <f>Q325*H325</f>
        <v>0</v>
      </c>
      <c r="S325" s="99">
        <v>0</v>
      </c>
      <c r="T325" s="100">
        <f>S325*H325</f>
        <v>0</v>
      </c>
      <c r="AR325" s="101" t="s">
        <v>103</v>
      </c>
      <c r="AT325" s="101" t="s">
        <v>83</v>
      </c>
      <c r="AU325" s="101" t="s">
        <v>82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103</v>
      </c>
      <c r="BM325" s="101" t="s">
        <v>4192</v>
      </c>
    </row>
    <row r="326" spans="2:65" s="18" customFormat="1">
      <c r="B326" s="19"/>
      <c r="D326" s="103" t="s">
        <v>89</v>
      </c>
      <c r="F326" s="104" t="s">
        <v>4178</v>
      </c>
      <c r="I326" s="105"/>
      <c r="L326" s="19"/>
      <c r="M326" s="106"/>
      <c r="T326" s="107"/>
      <c r="AT326" s="11" t="s">
        <v>89</v>
      </c>
      <c r="AU326" s="11" t="s">
        <v>82</v>
      </c>
    </row>
    <row r="327" spans="2:65" s="18" customFormat="1" ht="16.5" customHeight="1">
      <c r="B327" s="19"/>
      <c r="C327" s="189" t="s">
        <v>78</v>
      </c>
      <c r="D327" s="189" t="s">
        <v>684</v>
      </c>
      <c r="E327" s="190" t="s">
        <v>4193</v>
      </c>
      <c r="F327" s="191" t="s">
        <v>4194</v>
      </c>
      <c r="G327" s="192" t="s">
        <v>808</v>
      </c>
      <c r="H327" s="193">
        <v>36</v>
      </c>
      <c r="I327" s="194"/>
      <c r="J327" s="195">
        <f>ROUND(I327*H327,2)</f>
        <v>0</v>
      </c>
      <c r="K327" s="191" t="s">
        <v>17</v>
      </c>
      <c r="L327" s="196"/>
      <c r="M327" s="197" t="s">
        <v>17</v>
      </c>
      <c r="N327" s="198" t="s">
        <v>35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121</v>
      </c>
      <c r="AT327" s="101" t="s">
        <v>684</v>
      </c>
      <c r="AU327" s="101" t="s">
        <v>82</v>
      </c>
      <c r="AY327" s="11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1" t="s">
        <v>82</v>
      </c>
      <c r="BK327" s="102">
        <f>ROUND(I327*H327,2)</f>
        <v>0</v>
      </c>
      <c r="BL327" s="11" t="s">
        <v>103</v>
      </c>
      <c r="BM327" s="101" t="s">
        <v>4195</v>
      </c>
    </row>
    <row r="328" spans="2:65" s="18" customFormat="1">
      <c r="B328" s="19"/>
      <c r="D328" s="103" t="s">
        <v>89</v>
      </c>
      <c r="F328" s="104" t="s">
        <v>4194</v>
      </c>
      <c r="I328" s="105"/>
      <c r="L328" s="19"/>
      <c r="M328" s="106"/>
      <c r="T328" s="107"/>
      <c r="AT328" s="11" t="s">
        <v>89</v>
      </c>
      <c r="AU328" s="11" t="s">
        <v>82</v>
      </c>
    </row>
    <row r="329" spans="2:65" s="18" customFormat="1" ht="24.2" customHeight="1">
      <c r="B329" s="19"/>
      <c r="C329" s="90" t="s">
        <v>78</v>
      </c>
      <c r="D329" s="90" t="s">
        <v>83</v>
      </c>
      <c r="E329" s="91" t="s">
        <v>4177</v>
      </c>
      <c r="F329" s="92" t="s">
        <v>4178</v>
      </c>
      <c r="G329" s="93" t="s">
        <v>808</v>
      </c>
      <c r="H329" s="94">
        <v>16</v>
      </c>
      <c r="I329" s="95"/>
      <c r="J329" s="96">
        <f>ROUND(I329*H329,2)</f>
        <v>0</v>
      </c>
      <c r="K329" s="92" t="s">
        <v>17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0</v>
      </c>
      <c r="R329" s="99">
        <f>Q329*H329</f>
        <v>0</v>
      </c>
      <c r="S329" s="99">
        <v>0</v>
      </c>
      <c r="T329" s="100">
        <f>S329*H329</f>
        <v>0</v>
      </c>
      <c r="AR329" s="101" t="s">
        <v>103</v>
      </c>
      <c r="AT329" s="101" t="s">
        <v>83</v>
      </c>
      <c r="AU329" s="101" t="s">
        <v>82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103</v>
      </c>
      <c r="BM329" s="101" t="s">
        <v>1536</v>
      </c>
    </row>
    <row r="330" spans="2:65" s="18" customFormat="1">
      <c r="B330" s="19"/>
      <c r="D330" s="103" t="s">
        <v>89</v>
      </c>
      <c r="F330" s="104" t="s">
        <v>4178</v>
      </c>
      <c r="I330" s="105"/>
      <c r="L330" s="19"/>
      <c r="M330" s="106"/>
      <c r="T330" s="107"/>
      <c r="AT330" s="11" t="s">
        <v>89</v>
      </c>
      <c r="AU330" s="11" t="s">
        <v>82</v>
      </c>
    </row>
    <row r="331" spans="2:65" s="18" customFormat="1" ht="16.5" customHeight="1">
      <c r="B331" s="19"/>
      <c r="C331" s="189" t="s">
        <v>78</v>
      </c>
      <c r="D331" s="189" t="s">
        <v>684</v>
      </c>
      <c r="E331" s="190" t="s">
        <v>4196</v>
      </c>
      <c r="F331" s="191" t="s">
        <v>4197</v>
      </c>
      <c r="G331" s="192" t="s">
        <v>808</v>
      </c>
      <c r="H331" s="193">
        <v>16</v>
      </c>
      <c r="I331" s="194"/>
      <c r="J331" s="195">
        <f>ROUND(I331*H331,2)</f>
        <v>0</v>
      </c>
      <c r="K331" s="191" t="s">
        <v>17</v>
      </c>
      <c r="L331" s="196"/>
      <c r="M331" s="197" t="s">
        <v>17</v>
      </c>
      <c r="N331" s="198" t="s">
        <v>35</v>
      </c>
      <c r="P331" s="99">
        <f>O331*H331</f>
        <v>0</v>
      </c>
      <c r="Q331" s="99">
        <v>0</v>
      </c>
      <c r="R331" s="99">
        <f>Q331*H331</f>
        <v>0</v>
      </c>
      <c r="S331" s="99">
        <v>0</v>
      </c>
      <c r="T331" s="100">
        <f>S331*H331</f>
        <v>0</v>
      </c>
      <c r="AR331" s="101" t="s">
        <v>121</v>
      </c>
      <c r="AT331" s="101" t="s">
        <v>684</v>
      </c>
      <c r="AU331" s="101" t="s">
        <v>82</v>
      </c>
      <c r="AY331" s="11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1" t="s">
        <v>82</v>
      </c>
      <c r="BK331" s="102">
        <f>ROUND(I331*H331,2)</f>
        <v>0</v>
      </c>
      <c r="BL331" s="11" t="s">
        <v>103</v>
      </c>
      <c r="BM331" s="101" t="s">
        <v>1553</v>
      </c>
    </row>
    <row r="332" spans="2:65" s="18" customFormat="1">
      <c r="B332" s="19"/>
      <c r="D332" s="103" t="s">
        <v>89</v>
      </c>
      <c r="F332" s="104" t="s">
        <v>4197</v>
      </c>
      <c r="I332" s="105"/>
      <c r="L332" s="19"/>
      <c r="M332" s="106"/>
      <c r="T332" s="107"/>
      <c r="AT332" s="11" t="s">
        <v>89</v>
      </c>
      <c r="AU332" s="11" t="s">
        <v>82</v>
      </c>
    </row>
    <row r="333" spans="2:65" s="18" customFormat="1" ht="24.2" customHeight="1">
      <c r="B333" s="19"/>
      <c r="C333" s="90" t="s">
        <v>78</v>
      </c>
      <c r="D333" s="90" t="s">
        <v>83</v>
      </c>
      <c r="E333" s="91" t="s">
        <v>4177</v>
      </c>
      <c r="F333" s="92" t="s">
        <v>4178</v>
      </c>
      <c r="G333" s="93" t="s">
        <v>808</v>
      </c>
      <c r="H333" s="94">
        <v>8</v>
      </c>
      <c r="I333" s="95"/>
      <c r="J333" s="96">
        <f>ROUND(I333*H333,2)</f>
        <v>0</v>
      </c>
      <c r="K333" s="92" t="s">
        <v>17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0</v>
      </c>
      <c r="R333" s="99">
        <f>Q333*H333</f>
        <v>0</v>
      </c>
      <c r="S333" s="99">
        <v>0</v>
      </c>
      <c r="T333" s="100">
        <f>S333*H333</f>
        <v>0</v>
      </c>
      <c r="AR333" s="101" t="s">
        <v>103</v>
      </c>
      <c r="AT333" s="101" t="s">
        <v>83</v>
      </c>
      <c r="AU333" s="101" t="s">
        <v>82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103</v>
      </c>
      <c r="BM333" s="101" t="s">
        <v>1563</v>
      </c>
    </row>
    <row r="334" spans="2:65" s="18" customFormat="1">
      <c r="B334" s="19"/>
      <c r="D334" s="103" t="s">
        <v>89</v>
      </c>
      <c r="F334" s="104" t="s">
        <v>4178</v>
      </c>
      <c r="I334" s="105"/>
      <c r="L334" s="19"/>
      <c r="M334" s="106"/>
      <c r="T334" s="107"/>
      <c r="AT334" s="11" t="s">
        <v>89</v>
      </c>
      <c r="AU334" s="11" t="s">
        <v>82</v>
      </c>
    </row>
    <row r="335" spans="2:65" s="18" customFormat="1" ht="16.5" customHeight="1">
      <c r="B335" s="19"/>
      <c r="C335" s="189" t="s">
        <v>78</v>
      </c>
      <c r="D335" s="189" t="s">
        <v>684</v>
      </c>
      <c r="E335" s="190" t="s">
        <v>4198</v>
      </c>
      <c r="F335" s="191" t="s">
        <v>4199</v>
      </c>
      <c r="G335" s="192" t="s">
        <v>808</v>
      </c>
      <c r="H335" s="193">
        <v>8</v>
      </c>
      <c r="I335" s="194"/>
      <c r="J335" s="195">
        <f>ROUND(I335*H335,2)</f>
        <v>0</v>
      </c>
      <c r="K335" s="191" t="s">
        <v>17</v>
      </c>
      <c r="L335" s="196"/>
      <c r="M335" s="197" t="s">
        <v>17</v>
      </c>
      <c r="N335" s="198" t="s">
        <v>35</v>
      </c>
      <c r="P335" s="99">
        <f>O335*H335</f>
        <v>0</v>
      </c>
      <c r="Q335" s="99">
        <v>0</v>
      </c>
      <c r="R335" s="99">
        <f>Q335*H335</f>
        <v>0</v>
      </c>
      <c r="S335" s="99">
        <v>0</v>
      </c>
      <c r="T335" s="100">
        <f>S335*H335</f>
        <v>0</v>
      </c>
      <c r="AR335" s="101" t="s">
        <v>121</v>
      </c>
      <c r="AT335" s="101" t="s">
        <v>684</v>
      </c>
      <c r="AU335" s="101" t="s">
        <v>82</v>
      </c>
      <c r="AY335" s="11" t="s">
        <v>79</v>
      </c>
      <c r="BE335" s="102">
        <f>IF(N335="základní",J335,0)</f>
        <v>0</v>
      </c>
      <c r="BF335" s="102">
        <f>IF(N335="snížená",J335,0)</f>
        <v>0</v>
      </c>
      <c r="BG335" s="102">
        <f>IF(N335="zákl. přenesená",J335,0)</f>
        <v>0</v>
      </c>
      <c r="BH335" s="102">
        <f>IF(N335="sníž. přenesená",J335,0)</f>
        <v>0</v>
      </c>
      <c r="BI335" s="102">
        <f>IF(N335="nulová",J335,0)</f>
        <v>0</v>
      </c>
      <c r="BJ335" s="11" t="s">
        <v>82</v>
      </c>
      <c r="BK335" s="102">
        <f>ROUND(I335*H335,2)</f>
        <v>0</v>
      </c>
      <c r="BL335" s="11" t="s">
        <v>103</v>
      </c>
      <c r="BM335" s="101" t="s">
        <v>1575</v>
      </c>
    </row>
    <row r="336" spans="2:65" s="18" customFormat="1">
      <c r="B336" s="19"/>
      <c r="D336" s="103" t="s">
        <v>89</v>
      </c>
      <c r="F336" s="104" t="s">
        <v>4199</v>
      </c>
      <c r="I336" s="105"/>
      <c r="L336" s="19"/>
      <c r="M336" s="106"/>
      <c r="T336" s="107"/>
      <c r="AT336" s="11" t="s">
        <v>89</v>
      </c>
      <c r="AU336" s="11" t="s">
        <v>82</v>
      </c>
    </row>
    <row r="337" spans="2:65" s="18" customFormat="1" ht="24.2" customHeight="1">
      <c r="B337" s="19"/>
      <c r="C337" s="90" t="s">
        <v>78</v>
      </c>
      <c r="D337" s="90" t="s">
        <v>83</v>
      </c>
      <c r="E337" s="91" t="s">
        <v>4177</v>
      </c>
      <c r="F337" s="92" t="s">
        <v>4178</v>
      </c>
      <c r="G337" s="93" t="s">
        <v>808</v>
      </c>
      <c r="H337" s="94">
        <v>1</v>
      </c>
      <c r="I337" s="95"/>
      <c r="J337" s="96">
        <f>ROUND(I337*H337,2)</f>
        <v>0</v>
      </c>
      <c r="K337" s="92" t="s">
        <v>17</v>
      </c>
      <c r="L337" s="19"/>
      <c r="M337" s="97" t="s">
        <v>17</v>
      </c>
      <c r="N337" s="98" t="s">
        <v>35</v>
      </c>
      <c r="P337" s="99">
        <f>O337*H337</f>
        <v>0</v>
      </c>
      <c r="Q337" s="99">
        <v>0</v>
      </c>
      <c r="R337" s="99">
        <f>Q337*H337</f>
        <v>0</v>
      </c>
      <c r="S337" s="99">
        <v>0</v>
      </c>
      <c r="T337" s="100">
        <f>S337*H337</f>
        <v>0</v>
      </c>
      <c r="AR337" s="101" t="s">
        <v>103</v>
      </c>
      <c r="AT337" s="101" t="s">
        <v>83</v>
      </c>
      <c r="AU337" s="101" t="s">
        <v>82</v>
      </c>
      <c r="AY337" s="11" t="s">
        <v>79</v>
      </c>
      <c r="BE337" s="102">
        <f>IF(N337="základní",J337,0)</f>
        <v>0</v>
      </c>
      <c r="BF337" s="102">
        <f>IF(N337="snížená",J337,0)</f>
        <v>0</v>
      </c>
      <c r="BG337" s="102">
        <f>IF(N337="zákl. přenesená",J337,0)</f>
        <v>0</v>
      </c>
      <c r="BH337" s="102">
        <f>IF(N337="sníž. přenesená",J337,0)</f>
        <v>0</v>
      </c>
      <c r="BI337" s="102">
        <f>IF(N337="nulová",J337,0)</f>
        <v>0</v>
      </c>
      <c r="BJ337" s="11" t="s">
        <v>82</v>
      </c>
      <c r="BK337" s="102">
        <f>ROUND(I337*H337,2)</f>
        <v>0</v>
      </c>
      <c r="BL337" s="11" t="s">
        <v>103</v>
      </c>
      <c r="BM337" s="101" t="s">
        <v>1591</v>
      </c>
    </row>
    <row r="338" spans="2:65" s="18" customFormat="1">
      <c r="B338" s="19"/>
      <c r="D338" s="103" t="s">
        <v>89</v>
      </c>
      <c r="F338" s="104" t="s">
        <v>4178</v>
      </c>
      <c r="I338" s="105"/>
      <c r="L338" s="19"/>
      <c r="M338" s="106"/>
      <c r="T338" s="107"/>
      <c r="AT338" s="11" t="s">
        <v>89</v>
      </c>
      <c r="AU338" s="11" t="s">
        <v>82</v>
      </c>
    </row>
    <row r="339" spans="2:65" s="18" customFormat="1" ht="16.5" customHeight="1">
      <c r="B339" s="19"/>
      <c r="C339" s="189" t="s">
        <v>78</v>
      </c>
      <c r="D339" s="189" t="s">
        <v>684</v>
      </c>
      <c r="E339" s="190" t="s">
        <v>4200</v>
      </c>
      <c r="F339" s="191" t="s">
        <v>4201</v>
      </c>
      <c r="G339" s="192" t="s">
        <v>808</v>
      </c>
      <c r="H339" s="193">
        <v>1</v>
      </c>
      <c r="I339" s="194"/>
      <c r="J339" s="195">
        <f>ROUND(I339*H339,2)</f>
        <v>0</v>
      </c>
      <c r="K339" s="191" t="s">
        <v>17</v>
      </c>
      <c r="L339" s="196"/>
      <c r="M339" s="197" t="s">
        <v>17</v>
      </c>
      <c r="N339" s="198" t="s">
        <v>35</v>
      </c>
      <c r="P339" s="99">
        <f>O339*H339</f>
        <v>0</v>
      </c>
      <c r="Q339" s="99">
        <v>0</v>
      </c>
      <c r="R339" s="99">
        <f>Q339*H339</f>
        <v>0</v>
      </c>
      <c r="S339" s="99">
        <v>0</v>
      </c>
      <c r="T339" s="100">
        <f>S339*H339</f>
        <v>0</v>
      </c>
      <c r="AR339" s="101" t="s">
        <v>121</v>
      </c>
      <c r="AT339" s="101" t="s">
        <v>684</v>
      </c>
      <c r="AU339" s="101" t="s">
        <v>82</v>
      </c>
      <c r="AY339" s="11" t="s">
        <v>79</v>
      </c>
      <c r="BE339" s="102">
        <f>IF(N339="základní",J339,0)</f>
        <v>0</v>
      </c>
      <c r="BF339" s="102">
        <f>IF(N339="snížená",J339,0)</f>
        <v>0</v>
      </c>
      <c r="BG339" s="102">
        <f>IF(N339="zákl. přenesená",J339,0)</f>
        <v>0</v>
      </c>
      <c r="BH339" s="102">
        <f>IF(N339="sníž. přenesená",J339,0)</f>
        <v>0</v>
      </c>
      <c r="BI339" s="102">
        <f>IF(N339="nulová",J339,0)</f>
        <v>0</v>
      </c>
      <c r="BJ339" s="11" t="s">
        <v>82</v>
      </c>
      <c r="BK339" s="102">
        <f>ROUND(I339*H339,2)</f>
        <v>0</v>
      </c>
      <c r="BL339" s="11" t="s">
        <v>103</v>
      </c>
      <c r="BM339" s="101" t="s">
        <v>1602</v>
      </c>
    </row>
    <row r="340" spans="2:65" s="18" customFormat="1">
      <c r="B340" s="19"/>
      <c r="D340" s="103" t="s">
        <v>89</v>
      </c>
      <c r="F340" s="104" t="s">
        <v>4201</v>
      </c>
      <c r="I340" s="105"/>
      <c r="L340" s="19"/>
      <c r="M340" s="106"/>
      <c r="T340" s="107"/>
      <c r="AT340" s="11" t="s">
        <v>89</v>
      </c>
      <c r="AU340" s="11" t="s">
        <v>82</v>
      </c>
    </row>
    <row r="341" spans="2:65" s="77" customFormat="1" ht="25.9" customHeight="1">
      <c r="B341" s="78"/>
      <c r="D341" s="79" t="s">
        <v>74</v>
      </c>
      <c r="E341" s="80" t="s">
        <v>4202</v>
      </c>
      <c r="F341" s="80" t="s">
        <v>4203</v>
      </c>
      <c r="I341" s="81"/>
      <c r="J341" s="82">
        <f>BK341</f>
        <v>0</v>
      </c>
      <c r="L341" s="78"/>
      <c r="M341" s="83"/>
      <c r="P341" s="84">
        <f>SUM(P342:P477)</f>
        <v>0</v>
      </c>
      <c r="R341" s="84">
        <f>SUM(R342:R477)</f>
        <v>0</v>
      </c>
      <c r="T341" s="85">
        <f>SUM(T342:T477)</f>
        <v>0</v>
      </c>
      <c r="AR341" s="79" t="s">
        <v>82</v>
      </c>
      <c r="AT341" s="86" t="s">
        <v>74</v>
      </c>
      <c r="AU341" s="86" t="s">
        <v>78</v>
      </c>
      <c r="AY341" s="79" t="s">
        <v>79</v>
      </c>
      <c r="BK341" s="87">
        <f>SUM(BK342:BK477)</f>
        <v>0</v>
      </c>
    </row>
    <row r="342" spans="2:65" s="18" customFormat="1" ht="16.5" customHeight="1">
      <c r="B342" s="19"/>
      <c r="C342" s="90" t="s">
        <v>78</v>
      </c>
      <c r="D342" s="90" t="s">
        <v>83</v>
      </c>
      <c r="E342" s="91" t="s">
        <v>4204</v>
      </c>
      <c r="F342" s="92" t="s">
        <v>4205</v>
      </c>
      <c r="G342" s="93" t="s">
        <v>816</v>
      </c>
      <c r="H342" s="94">
        <v>80</v>
      </c>
      <c r="I342" s="95"/>
      <c r="J342" s="96">
        <f>ROUND(I342*H342,2)</f>
        <v>0</v>
      </c>
      <c r="K342" s="92" t="s">
        <v>17</v>
      </c>
      <c r="L342" s="19"/>
      <c r="M342" s="97" t="s">
        <v>17</v>
      </c>
      <c r="N342" s="98" t="s">
        <v>35</v>
      </c>
      <c r="P342" s="99">
        <f>O342*H342</f>
        <v>0</v>
      </c>
      <c r="Q342" s="99">
        <v>0</v>
      </c>
      <c r="R342" s="99">
        <f>Q342*H342</f>
        <v>0</v>
      </c>
      <c r="S342" s="99">
        <v>0</v>
      </c>
      <c r="T342" s="100">
        <f>S342*H342</f>
        <v>0</v>
      </c>
      <c r="AR342" s="101" t="s">
        <v>103</v>
      </c>
      <c r="AT342" s="101" t="s">
        <v>83</v>
      </c>
      <c r="AU342" s="101" t="s">
        <v>82</v>
      </c>
      <c r="AY342" s="11" t="s">
        <v>79</v>
      </c>
      <c r="BE342" s="102">
        <f>IF(N342="základní",J342,0)</f>
        <v>0</v>
      </c>
      <c r="BF342" s="102">
        <f>IF(N342="snížená",J342,0)</f>
        <v>0</v>
      </c>
      <c r="BG342" s="102">
        <f>IF(N342="zákl. přenesená",J342,0)</f>
        <v>0</v>
      </c>
      <c r="BH342" s="102">
        <f>IF(N342="sníž. přenesená",J342,0)</f>
        <v>0</v>
      </c>
      <c r="BI342" s="102">
        <f>IF(N342="nulová",J342,0)</f>
        <v>0</v>
      </c>
      <c r="BJ342" s="11" t="s">
        <v>82</v>
      </c>
      <c r="BK342" s="102">
        <f>ROUND(I342*H342,2)</f>
        <v>0</v>
      </c>
      <c r="BL342" s="11" t="s">
        <v>103</v>
      </c>
      <c r="BM342" s="101" t="s">
        <v>1611</v>
      </c>
    </row>
    <row r="343" spans="2:65" s="18" customFormat="1">
      <c r="B343" s="19"/>
      <c r="D343" s="103" t="s">
        <v>89</v>
      </c>
      <c r="F343" s="104" t="s">
        <v>4205</v>
      </c>
      <c r="I343" s="105"/>
      <c r="L343" s="19"/>
      <c r="M343" s="106"/>
      <c r="T343" s="107"/>
      <c r="AT343" s="11" t="s">
        <v>89</v>
      </c>
      <c r="AU343" s="11" t="s">
        <v>82</v>
      </c>
    </row>
    <row r="344" spans="2:65" s="18" customFormat="1" ht="16.5" customHeight="1">
      <c r="B344" s="19"/>
      <c r="C344" s="189" t="s">
        <v>78</v>
      </c>
      <c r="D344" s="189" t="s">
        <v>684</v>
      </c>
      <c r="E344" s="190" t="s">
        <v>4206</v>
      </c>
      <c r="F344" s="191" t="s">
        <v>4205</v>
      </c>
      <c r="G344" s="192" t="s">
        <v>816</v>
      </c>
      <c r="H344" s="193">
        <v>80</v>
      </c>
      <c r="I344" s="194"/>
      <c r="J344" s="195">
        <f>ROUND(I344*H344,2)</f>
        <v>0</v>
      </c>
      <c r="K344" s="191" t="s">
        <v>17</v>
      </c>
      <c r="L344" s="196"/>
      <c r="M344" s="197" t="s">
        <v>17</v>
      </c>
      <c r="N344" s="198" t="s">
        <v>35</v>
      </c>
      <c r="P344" s="99">
        <f>O344*H344</f>
        <v>0</v>
      </c>
      <c r="Q344" s="99">
        <v>0</v>
      </c>
      <c r="R344" s="99">
        <f>Q344*H344</f>
        <v>0</v>
      </c>
      <c r="S344" s="99">
        <v>0</v>
      </c>
      <c r="T344" s="100">
        <f>S344*H344</f>
        <v>0</v>
      </c>
      <c r="AR344" s="101" t="s">
        <v>121</v>
      </c>
      <c r="AT344" s="101" t="s">
        <v>684</v>
      </c>
      <c r="AU344" s="101" t="s">
        <v>82</v>
      </c>
      <c r="AY344" s="11" t="s">
        <v>79</v>
      </c>
      <c r="BE344" s="102">
        <f>IF(N344="základní",J344,0)</f>
        <v>0</v>
      </c>
      <c r="BF344" s="102">
        <f>IF(N344="snížená",J344,0)</f>
        <v>0</v>
      </c>
      <c r="BG344" s="102">
        <f>IF(N344="zákl. přenesená",J344,0)</f>
        <v>0</v>
      </c>
      <c r="BH344" s="102">
        <f>IF(N344="sníž. přenesená",J344,0)</f>
        <v>0</v>
      </c>
      <c r="BI344" s="102">
        <f>IF(N344="nulová",J344,0)</f>
        <v>0</v>
      </c>
      <c r="BJ344" s="11" t="s">
        <v>82</v>
      </c>
      <c r="BK344" s="102">
        <f>ROUND(I344*H344,2)</f>
        <v>0</v>
      </c>
      <c r="BL344" s="11" t="s">
        <v>103</v>
      </c>
      <c r="BM344" s="101" t="s">
        <v>1620</v>
      </c>
    </row>
    <row r="345" spans="2:65" s="18" customFormat="1">
      <c r="B345" s="19"/>
      <c r="D345" s="103" t="s">
        <v>89</v>
      </c>
      <c r="F345" s="104" t="s">
        <v>4205</v>
      </c>
      <c r="I345" s="105"/>
      <c r="L345" s="19"/>
      <c r="M345" s="106"/>
      <c r="T345" s="107"/>
      <c r="AT345" s="11" t="s">
        <v>89</v>
      </c>
      <c r="AU345" s="11" t="s">
        <v>82</v>
      </c>
    </row>
    <row r="346" spans="2:65" s="18" customFormat="1" ht="16.5" customHeight="1">
      <c r="B346" s="19"/>
      <c r="C346" s="90" t="s">
        <v>78</v>
      </c>
      <c r="D346" s="90" t="s">
        <v>83</v>
      </c>
      <c r="E346" s="91" t="s">
        <v>4207</v>
      </c>
      <c r="F346" s="92" t="s">
        <v>4208</v>
      </c>
      <c r="G346" s="93" t="s">
        <v>816</v>
      </c>
      <c r="H346" s="94">
        <v>30</v>
      </c>
      <c r="I346" s="95"/>
      <c r="J346" s="96">
        <f>ROUND(I346*H346,2)</f>
        <v>0</v>
      </c>
      <c r="K346" s="92" t="s">
        <v>17</v>
      </c>
      <c r="L346" s="19"/>
      <c r="M346" s="97" t="s">
        <v>17</v>
      </c>
      <c r="N346" s="98" t="s">
        <v>35</v>
      </c>
      <c r="P346" s="99">
        <f>O346*H346</f>
        <v>0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103</v>
      </c>
      <c r="AT346" s="101" t="s">
        <v>83</v>
      </c>
      <c r="AU346" s="101" t="s">
        <v>82</v>
      </c>
      <c r="AY346" s="11" t="s">
        <v>79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1" t="s">
        <v>82</v>
      </c>
      <c r="BK346" s="102">
        <f>ROUND(I346*H346,2)</f>
        <v>0</v>
      </c>
      <c r="BL346" s="11" t="s">
        <v>103</v>
      </c>
      <c r="BM346" s="101" t="s">
        <v>1630</v>
      </c>
    </row>
    <row r="347" spans="2:65" s="18" customFormat="1">
      <c r="B347" s="19"/>
      <c r="D347" s="103" t="s">
        <v>89</v>
      </c>
      <c r="F347" s="104" t="s">
        <v>4208</v>
      </c>
      <c r="I347" s="105"/>
      <c r="L347" s="19"/>
      <c r="M347" s="106"/>
      <c r="T347" s="107"/>
      <c r="AT347" s="11" t="s">
        <v>89</v>
      </c>
      <c r="AU347" s="11" t="s">
        <v>82</v>
      </c>
    </row>
    <row r="348" spans="2:65" s="18" customFormat="1" ht="16.5" customHeight="1">
      <c r="B348" s="19"/>
      <c r="C348" s="189" t="s">
        <v>78</v>
      </c>
      <c r="D348" s="189" t="s">
        <v>684</v>
      </c>
      <c r="E348" s="190" t="s">
        <v>4209</v>
      </c>
      <c r="F348" s="191" t="s">
        <v>4208</v>
      </c>
      <c r="G348" s="192" t="s">
        <v>816</v>
      </c>
      <c r="H348" s="193">
        <v>30</v>
      </c>
      <c r="I348" s="194"/>
      <c r="J348" s="195">
        <f>ROUND(I348*H348,2)</f>
        <v>0</v>
      </c>
      <c r="K348" s="191" t="s">
        <v>17</v>
      </c>
      <c r="L348" s="196"/>
      <c r="M348" s="197" t="s">
        <v>17</v>
      </c>
      <c r="N348" s="198" t="s">
        <v>35</v>
      </c>
      <c r="P348" s="99">
        <f>O348*H348</f>
        <v>0</v>
      </c>
      <c r="Q348" s="99">
        <v>0</v>
      </c>
      <c r="R348" s="99">
        <f>Q348*H348</f>
        <v>0</v>
      </c>
      <c r="S348" s="99">
        <v>0</v>
      </c>
      <c r="T348" s="100">
        <f>S348*H348</f>
        <v>0</v>
      </c>
      <c r="AR348" s="101" t="s">
        <v>121</v>
      </c>
      <c r="AT348" s="101" t="s">
        <v>684</v>
      </c>
      <c r="AU348" s="101" t="s">
        <v>82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103</v>
      </c>
      <c r="BM348" s="101" t="s">
        <v>1641</v>
      </c>
    </row>
    <row r="349" spans="2:65" s="18" customFormat="1">
      <c r="B349" s="19"/>
      <c r="D349" s="103" t="s">
        <v>89</v>
      </c>
      <c r="F349" s="104" t="s">
        <v>4208</v>
      </c>
      <c r="I349" s="105"/>
      <c r="L349" s="19"/>
      <c r="M349" s="106"/>
      <c r="T349" s="107"/>
      <c r="AT349" s="11" t="s">
        <v>89</v>
      </c>
      <c r="AU349" s="11" t="s">
        <v>82</v>
      </c>
    </row>
    <row r="350" spans="2:65" s="18" customFormat="1" ht="16.5" customHeight="1">
      <c r="B350" s="19"/>
      <c r="C350" s="90" t="s">
        <v>78</v>
      </c>
      <c r="D350" s="90" t="s">
        <v>83</v>
      </c>
      <c r="E350" s="91" t="s">
        <v>4210</v>
      </c>
      <c r="F350" s="92" t="s">
        <v>4211</v>
      </c>
      <c r="G350" s="93" t="s">
        <v>816</v>
      </c>
      <c r="H350" s="94">
        <v>6600</v>
      </c>
      <c r="I350" s="95"/>
      <c r="J350" s="96">
        <f>ROUND(I350*H350,2)</f>
        <v>0</v>
      </c>
      <c r="K350" s="92" t="s">
        <v>17</v>
      </c>
      <c r="L350" s="19"/>
      <c r="M350" s="97" t="s">
        <v>17</v>
      </c>
      <c r="N350" s="98" t="s">
        <v>35</v>
      </c>
      <c r="P350" s="99">
        <f>O350*H350</f>
        <v>0</v>
      </c>
      <c r="Q350" s="99">
        <v>0</v>
      </c>
      <c r="R350" s="99">
        <f>Q350*H350</f>
        <v>0</v>
      </c>
      <c r="S350" s="99">
        <v>0</v>
      </c>
      <c r="T350" s="100">
        <f>S350*H350</f>
        <v>0</v>
      </c>
      <c r="AR350" s="101" t="s">
        <v>103</v>
      </c>
      <c r="AT350" s="101" t="s">
        <v>83</v>
      </c>
      <c r="AU350" s="101" t="s">
        <v>82</v>
      </c>
      <c r="AY350" s="11" t="s">
        <v>79</v>
      </c>
      <c r="BE350" s="102">
        <f>IF(N350="základní",J350,0)</f>
        <v>0</v>
      </c>
      <c r="BF350" s="102">
        <f>IF(N350="snížená",J350,0)</f>
        <v>0</v>
      </c>
      <c r="BG350" s="102">
        <f>IF(N350="zákl. přenesená",J350,0)</f>
        <v>0</v>
      </c>
      <c r="BH350" s="102">
        <f>IF(N350="sníž. přenesená",J350,0)</f>
        <v>0</v>
      </c>
      <c r="BI350" s="102">
        <f>IF(N350="nulová",J350,0)</f>
        <v>0</v>
      </c>
      <c r="BJ350" s="11" t="s">
        <v>82</v>
      </c>
      <c r="BK350" s="102">
        <f>ROUND(I350*H350,2)</f>
        <v>0</v>
      </c>
      <c r="BL350" s="11" t="s">
        <v>103</v>
      </c>
      <c r="BM350" s="101" t="s">
        <v>1651</v>
      </c>
    </row>
    <row r="351" spans="2:65" s="18" customFormat="1">
      <c r="B351" s="19"/>
      <c r="D351" s="103" t="s">
        <v>89</v>
      </c>
      <c r="F351" s="104" t="s">
        <v>4211</v>
      </c>
      <c r="I351" s="105"/>
      <c r="L351" s="19"/>
      <c r="M351" s="106"/>
      <c r="T351" s="107"/>
      <c r="AT351" s="11" t="s">
        <v>89</v>
      </c>
      <c r="AU351" s="11" t="s">
        <v>82</v>
      </c>
    </row>
    <row r="352" spans="2:65" s="18" customFormat="1" ht="16.5" customHeight="1">
      <c r="B352" s="19"/>
      <c r="C352" s="189" t="s">
        <v>78</v>
      </c>
      <c r="D352" s="189" t="s">
        <v>684</v>
      </c>
      <c r="E352" s="190" t="s">
        <v>4212</v>
      </c>
      <c r="F352" s="191" t="s">
        <v>4211</v>
      </c>
      <c r="G352" s="192" t="s">
        <v>816</v>
      </c>
      <c r="H352" s="193">
        <v>6600</v>
      </c>
      <c r="I352" s="194"/>
      <c r="J352" s="195">
        <f>ROUND(I352*H352,2)</f>
        <v>0</v>
      </c>
      <c r="K352" s="191" t="s">
        <v>17</v>
      </c>
      <c r="L352" s="196"/>
      <c r="M352" s="197" t="s">
        <v>17</v>
      </c>
      <c r="N352" s="198" t="s">
        <v>35</v>
      </c>
      <c r="P352" s="99">
        <f>O352*H352</f>
        <v>0</v>
      </c>
      <c r="Q352" s="99">
        <v>0</v>
      </c>
      <c r="R352" s="99">
        <f>Q352*H352</f>
        <v>0</v>
      </c>
      <c r="S352" s="99">
        <v>0</v>
      </c>
      <c r="T352" s="100">
        <f>S352*H352</f>
        <v>0</v>
      </c>
      <c r="AR352" s="101" t="s">
        <v>121</v>
      </c>
      <c r="AT352" s="101" t="s">
        <v>684</v>
      </c>
      <c r="AU352" s="101" t="s">
        <v>82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103</v>
      </c>
      <c r="BM352" s="101" t="s">
        <v>1661</v>
      </c>
    </row>
    <row r="353" spans="2:65" s="18" customFormat="1">
      <c r="B353" s="19"/>
      <c r="D353" s="103" t="s">
        <v>89</v>
      </c>
      <c r="F353" s="104" t="s">
        <v>4211</v>
      </c>
      <c r="I353" s="105"/>
      <c r="L353" s="19"/>
      <c r="M353" s="106"/>
      <c r="T353" s="107"/>
      <c r="AT353" s="11" t="s">
        <v>89</v>
      </c>
      <c r="AU353" s="11" t="s">
        <v>82</v>
      </c>
    </row>
    <row r="354" spans="2:65" s="18" customFormat="1" ht="16.5" customHeight="1">
      <c r="B354" s="19"/>
      <c r="C354" s="90" t="s">
        <v>78</v>
      </c>
      <c r="D354" s="90" t="s">
        <v>83</v>
      </c>
      <c r="E354" s="91" t="s">
        <v>4213</v>
      </c>
      <c r="F354" s="92" t="s">
        <v>4214</v>
      </c>
      <c r="G354" s="93" t="s">
        <v>816</v>
      </c>
      <c r="H354" s="94">
        <v>8420</v>
      </c>
      <c r="I354" s="95"/>
      <c r="J354" s="96">
        <f>ROUND(I354*H354,2)</f>
        <v>0</v>
      </c>
      <c r="K354" s="92" t="s">
        <v>17</v>
      </c>
      <c r="L354" s="19"/>
      <c r="M354" s="97" t="s">
        <v>17</v>
      </c>
      <c r="N354" s="98" t="s">
        <v>35</v>
      </c>
      <c r="P354" s="99">
        <f>O354*H354</f>
        <v>0</v>
      </c>
      <c r="Q354" s="99">
        <v>0</v>
      </c>
      <c r="R354" s="99">
        <f>Q354*H354</f>
        <v>0</v>
      </c>
      <c r="S354" s="99">
        <v>0</v>
      </c>
      <c r="T354" s="100">
        <f>S354*H354</f>
        <v>0</v>
      </c>
      <c r="AR354" s="101" t="s">
        <v>103</v>
      </c>
      <c r="AT354" s="101" t="s">
        <v>83</v>
      </c>
      <c r="AU354" s="101" t="s">
        <v>82</v>
      </c>
      <c r="AY354" s="11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1" t="s">
        <v>82</v>
      </c>
      <c r="BK354" s="102">
        <f>ROUND(I354*H354,2)</f>
        <v>0</v>
      </c>
      <c r="BL354" s="11" t="s">
        <v>103</v>
      </c>
      <c r="BM354" s="101" t="s">
        <v>1671</v>
      </c>
    </row>
    <row r="355" spans="2:65" s="18" customFormat="1">
      <c r="B355" s="19"/>
      <c r="D355" s="103" t="s">
        <v>89</v>
      </c>
      <c r="F355" s="104" t="s">
        <v>4214</v>
      </c>
      <c r="I355" s="105"/>
      <c r="L355" s="19"/>
      <c r="M355" s="106"/>
      <c r="T355" s="107"/>
      <c r="AT355" s="11" t="s">
        <v>89</v>
      </c>
      <c r="AU355" s="11" t="s">
        <v>82</v>
      </c>
    </row>
    <row r="356" spans="2:65" s="18" customFormat="1" ht="16.5" customHeight="1">
      <c r="B356" s="19"/>
      <c r="C356" s="189" t="s">
        <v>78</v>
      </c>
      <c r="D356" s="189" t="s">
        <v>684</v>
      </c>
      <c r="E356" s="190" t="s">
        <v>4215</v>
      </c>
      <c r="F356" s="191" t="s">
        <v>4214</v>
      </c>
      <c r="G356" s="192" t="s">
        <v>816</v>
      </c>
      <c r="H356" s="193">
        <v>8420</v>
      </c>
      <c r="I356" s="194"/>
      <c r="J356" s="195">
        <f>ROUND(I356*H356,2)</f>
        <v>0</v>
      </c>
      <c r="K356" s="191" t="s">
        <v>17</v>
      </c>
      <c r="L356" s="196"/>
      <c r="M356" s="197" t="s">
        <v>17</v>
      </c>
      <c r="N356" s="198" t="s">
        <v>35</v>
      </c>
      <c r="P356" s="99">
        <f>O356*H356</f>
        <v>0</v>
      </c>
      <c r="Q356" s="99">
        <v>0</v>
      </c>
      <c r="R356" s="99">
        <f>Q356*H356</f>
        <v>0</v>
      </c>
      <c r="S356" s="99">
        <v>0</v>
      </c>
      <c r="T356" s="100">
        <f>S356*H356</f>
        <v>0</v>
      </c>
      <c r="AR356" s="101" t="s">
        <v>121</v>
      </c>
      <c r="AT356" s="101" t="s">
        <v>684</v>
      </c>
      <c r="AU356" s="101" t="s">
        <v>82</v>
      </c>
      <c r="AY356" s="11" t="s">
        <v>79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1" t="s">
        <v>82</v>
      </c>
      <c r="BK356" s="102">
        <f>ROUND(I356*H356,2)</f>
        <v>0</v>
      </c>
      <c r="BL356" s="11" t="s">
        <v>103</v>
      </c>
      <c r="BM356" s="101" t="s">
        <v>1682</v>
      </c>
    </row>
    <row r="357" spans="2:65" s="18" customFormat="1">
      <c r="B357" s="19"/>
      <c r="D357" s="103" t="s">
        <v>89</v>
      </c>
      <c r="F357" s="104" t="s">
        <v>4214</v>
      </c>
      <c r="I357" s="105"/>
      <c r="L357" s="19"/>
      <c r="M357" s="106"/>
      <c r="T357" s="107"/>
      <c r="AT357" s="11" t="s">
        <v>89</v>
      </c>
      <c r="AU357" s="11" t="s">
        <v>82</v>
      </c>
    </row>
    <row r="358" spans="2:65" s="18" customFormat="1" ht="16.5" customHeight="1">
      <c r="B358" s="19"/>
      <c r="C358" s="90" t="s">
        <v>78</v>
      </c>
      <c r="D358" s="90" t="s">
        <v>83</v>
      </c>
      <c r="E358" s="91" t="s">
        <v>4216</v>
      </c>
      <c r="F358" s="92" t="s">
        <v>4217</v>
      </c>
      <c r="G358" s="93" t="s">
        <v>816</v>
      </c>
      <c r="H358" s="94">
        <v>100</v>
      </c>
      <c r="I358" s="95"/>
      <c r="J358" s="96">
        <f>ROUND(I358*H358,2)</f>
        <v>0</v>
      </c>
      <c r="K358" s="92" t="s">
        <v>17</v>
      </c>
      <c r="L358" s="19"/>
      <c r="M358" s="97" t="s">
        <v>17</v>
      </c>
      <c r="N358" s="98" t="s">
        <v>35</v>
      </c>
      <c r="P358" s="99">
        <f>O358*H358</f>
        <v>0</v>
      </c>
      <c r="Q358" s="99">
        <v>0</v>
      </c>
      <c r="R358" s="99">
        <f>Q358*H358</f>
        <v>0</v>
      </c>
      <c r="S358" s="99">
        <v>0</v>
      </c>
      <c r="T358" s="100">
        <f>S358*H358</f>
        <v>0</v>
      </c>
      <c r="AR358" s="101" t="s">
        <v>103</v>
      </c>
      <c r="AT358" s="101" t="s">
        <v>83</v>
      </c>
      <c r="AU358" s="101" t="s">
        <v>82</v>
      </c>
      <c r="AY358" s="11" t="s">
        <v>79</v>
      </c>
      <c r="BE358" s="102">
        <f>IF(N358="základní",J358,0)</f>
        <v>0</v>
      </c>
      <c r="BF358" s="102">
        <f>IF(N358="snížená",J358,0)</f>
        <v>0</v>
      </c>
      <c r="BG358" s="102">
        <f>IF(N358="zákl. přenesená",J358,0)</f>
        <v>0</v>
      </c>
      <c r="BH358" s="102">
        <f>IF(N358="sníž. přenesená",J358,0)</f>
        <v>0</v>
      </c>
      <c r="BI358" s="102">
        <f>IF(N358="nulová",J358,0)</f>
        <v>0</v>
      </c>
      <c r="BJ358" s="11" t="s">
        <v>82</v>
      </c>
      <c r="BK358" s="102">
        <f>ROUND(I358*H358,2)</f>
        <v>0</v>
      </c>
      <c r="BL358" s="11" t="s">
        <v>103</v>
      </c>
      <c r="BM358" s="101" t="s">
        <v>1694</v>
      </c>
    </row>
    <row r="359" spans="2:65" s="18" customFormat="1">
      <c r="B359" s="19"/>
      <c r="D359" s="103" t="s">
        <v>89</v>
      </c>
      <c r="F359" s="104" t="s">
        <v>4217</v>
      </c>
      <c r="I359" s="105"/>
      <c r="L359" s="19"/>
      <c r="M359" s="106"/>
      <c r="T359" s="107"/>
      <c r="AT359" s="11" t="s">
        <v>89</v>
      </c>
      <c r="AU359" s="11" t="s">
        <v>82</v>
      </c>
    </row>
    <row r="360" spans="2:65" s="18" customFormat="1" ht="16.5" customHeight="1">
      <c r="B360" s="19"/>
      <c r="C360" s="189" t="s">
        <v>78</v>
      </c>
      <c r="D360" s="189" t="s">
        <v>684</v>
      </c>
      <c r="E360" s="190" t="s">
        <v>4218</v>
      </c>
      <c r="F360" s="191" t="s">
        <v>4217</v>
      </c>
      <c r="G360" s="192" t="s">
        <v>816</v>
      </c>
      <c r="H360" s="193">
        <v>100</v>
      </c>
      <c r="I360" s="194"/>
      <c r="J360" s="195">
        <f>ROUND(I360*H360,2)</f>
        <v>0</v>
      </c>
      <c r="K360" s="191" t="s">
        <v>17</v>
      </c>
      <c r="L360" s="196"/>
      <c r="M360" s="197" t="s">
        <v>17</v>
      </c>
      <c r="N360" s="198" t="s">
        <v>35</v>
      </c>
      <c r="P360" s="99">
        <f>O360*H360</f>
        <v>0</v>
      </c>
      <c r="Q360" s="99">
        <v>0</v>
      </c>
      <c r="R360" s="99">
        <f>Q360*H360</f>
        <v>0</v>
      </c>
      <c r="S360" s="99">
        <v>0</v>
      </c>
      <c r="T360" s="100">
        <f>S360*H360</f>
        <v>0</v>
      </c>
      <c r="AR360" s="101" t="s">
        <v>121</v>
      </c>
      <c r="AT360" s="101" t="s">
        <v>684</v>
      </c>
      <c r="AU360" s="101" t="s">
        <v>82</v>
      </c>
      <c r="AY360" s="11" t="s">
        <v>79</v>
      </c>
      <c r="BE360" s="102">
        <f>IF(N360="základní",J360,0)</f>
        <v>0</v>
      </c>
      <c r="BF360" s="102">
        <f>IF(N360="snížená",J360,0)</f>
        <v>0</v>
      </c>
      <c r="BG360" s="102">
        <f>IF(N360="zákl. přenesená",J360,0)</f>
        <v>0</v>
      </c>
      <c r="BH360" s="102">
        <f>IF(N360="sníž. přenesená",J360,0)</f>
        <v>0</v>
      </c>
      <c r="BI360" s="102">
        <f>IF(N360="nulová",J360,0)</f>
        <v>0</v>
      </c>
      <c r="BJ360" s="11" t="s">
        <v>82</v>
      </c>
      <c r="BK360" s="102">
        <f>ROUND(I360*H360,2)</f>
        <v>0</v>
      </c>
      <c r="BL360" s="11" t="s">
        <v>103</v>
      </c>
      <c r="BM360" s="101" t="s">
        <v>1715</v>
      </c>
    </row>
    <row r="361" spans="2:65" s="18" customFormat="1">
      <c r="B361" s="19"/>
      <c r="D361" s="103" t="s">
        <v>89</v>
      </c>
      <c r="F361" s="104" t="s">
        <v>4217</v>
      </c>
      <c r="I361" s="105"/>
      <c r="L361" s="19"/>
      <c r="M361" s="106"/>
      <c r="T361" s="107"/>
      <c r="AT361" s="11" t="s">
        <v>89</v>
      </c>
      <c r="AU361" s="11" t="s">
        <v>82</v>
      </c>
    </row>
    <row r="362" spans="2:65" s="18" customFormat="1" ht="16.5" customHeight="1">
      <c r="B362" s="19"/>
      <c r="C362" s="90" t="s">
        <v>78</v>
      </c>
      <c r="D362" s="90" t="s">
        <v>83</v>
      </c>
      <c r="E362" s="91" t="s">
        <v>4219</v>
      </c>
      <c r="F362" s="92" t="s">
        <v>4220</v>
      </c>
      <c r="G362" s="93" t="s">
        <v>816</v>
      </c>
      <c r="H362" s="94">
        <v>5840</v>
      </c>
      <c r="I362" s="95"/>
      <c r="J362" s="96">
        <f>ROUND(I362*H362,2)</f>
        <v>0</v>
      </c>
      <c r="K362" s="92" t="s">
        <v>17</v>
      </c>
      <c r="L362" s="19"/>
      <c r="M362" s="97" t="s">
        <v>17</v>
      </c>
      <c r="N362" s="98" t="s">
        <v>35</v>
      </c>
      <c r="P362" s="99">
        <f>O362*H362</f>
        <v>0</v>
      </c>
      <c r="Q362" s="99">
        <v>0</v>
      </c>
      <c r="R362" s="99">
        <f>Q362*H362</f>
        <v>0</v>
      </c>
      <c r="S362" s="99">
        <v>0</v>
      </c>
      <c r="T362" s="100">
        <f>S362*H362</f>
        <v>0</v>
      </c>
      <c r="AR362" s="101" t="s">
        <v>103</v>
      </c>
      <c r="AT362" s="101" t="s">
        <v>83</v>
      </c>
      <c r="AU362" s="101" t="s">
        <v>82</v>
      </c>
      <c r="AY362" s="11" t="s">
        <v>79</v>
      </c>
      <c r="BE362" s="102">
        <f>IF(N362="základní",J362,0)</f>
        <v>0</v>
      </c>
      <c r="BF362" s="102">
        <f>IF(N362="snížená",J362,0)</f>
        <v>0</v>
      </c>
      <c r="BG362" s="102">
        <f>IF(N362="zákl. přenesená",J362,0)</f>
        <v>0</v>
      </c>
      <c r="BH362" s="102">
        <f>IF(N362="sníž. přenesená",J362,0)</f>
        <v>0</v>
      </c>
      <c r="BI362" s="102">
        <f>IF(N362="nulová",J362,0)</f>
        <v>0</v>
      </c>
      <c r="BJ362" s="11" t="s">
        <v>82</v>
      </c>
      <c r="BK362" s="102">
        <f>ROUND(I362*H362,2)</f>
        <v>0</v>
      </c>
      <c r="BL362" s="11" t="s">
        <v>103</v>
      </c>
      <c r="BM362" s="101" t="s">
        <v>1736</v>
      </c>
    </row>
    <row r="363" spans="2:65" s="18" customFormat="1">
      <c r="B363" s="19"/>
      <c r="D363" s="103" t="s">
        <v>89</v>
      </c>
      <c r="F363" s="104" t="s">
        <v>4220</v>
      </c>
      <c r="I363" s="105"/>
      <c r="L363" s="19"/>
      <c r="M363" s="106"/>
      <c r="T363" s="107"/>
      <c r="AT363" s="11" t="s">
        <v>89</v>
      </c>
      <c r="AU363" s="11" t="s">
        <v>82</v>
      </c>
    </row>
    <row r="364" spans="2:65" s="18" customFormat="1" ht="16.5" customHeight="1">
      <c r="B364" s="19"/>
      <c r="C364" s="189" t="s">
        <v>78</v>
      </c>
      <c r="D364" s="189" t="s">
        <v>684</v>
      </c>
      <c r="E364" s="190" t="s">
        <v>4221</v>
      </c>
      <c r="F364" s="191" t="s">
        <v>4220</v>
      </c>
      <c r="G364" s="192" t="s">
        <v>816</v>
      </c>
      <c r="H364" s="193">
        <v>5840</v>
      </c>
      <c r="I364" s="194"/>
      <c r="J364" s="195">
        <f>ROUND(I364*H364,2)</f>
        <v>0</v>
      </c>
      <c r="K364" s="191" t="s">
        <v>17</v>
      </c>
      <c r="L364" s="196"/>
      <c r="M364" s="197" t="s">
        <v>17</v>
      </c>
      <c r="N364" s="198" t="s">
        <v>35</v>
      </c>
      <c r="P364" s="99">
        <f>O364*H364</f>
        <v>0</v>
      </c>
      <c r="Q364" s="99">
        <v>0</v>
      </c>
      <c r="R364" s="99">
        <f>Q364*H364</f>
        <v>0</v>
      </c>
      <c r="S364" s="99">
        <v>0</v>
      </c>
      <c r="T364" s="100">
        <f>S364*H364</f>
        <v>0</v>
      </c>
      <c r="AR364" s="101" t="s">
        <v>121</v>
      </c>
      <c r="AT364" s="101" t="s">
        <v>684</v>
      </c>
      <c r="AU364" s="101" t="s">
        <v>82</v>
      </c>
      <c r="AY364" s="11" t="s">
        <v>79</v>
      </c>
      <c r="BE364" s="102">
        <f>IF(N364="základní",J364,0)</f>
        <v>0</v>
      </c>
      <c r="BF364" s="102">
        <f>IF(N364="snížená",J364,0)</f>
        <v>0</v>
      </c>
      <c r="BG364" s="102">
        <f>IF(N364="zákl. přenesená",J364,0)</f>
        <v>0</v>
      </c>
      <c r="BH364" s="102">
        <f>IF(N364="sníž. přenesená",J364,0)</f>
        <v>0</v>
      </c>
      <c r="BI364" s="102">
        <f>IF(N364="nulová",J364,0)</f>
        <v>0</v>
      </c>
      <c r="BJ364" s="11" t="s">
        <v>82</v>
      </c>
      <c r="BK364" s="102">
        <f>ROUND(I364*H364,2)</f>
        <v>0</v>
      </c>
      <c r="BL364" s="11" t="s">
        <v>103</v>
      </c>
      <c r="BM364" s="101" t="s">
        <v>1748</v>
      </c>
    </row>
    <row r="365" spans="2:65" s="18" customFormat="1">
      <c r="B365" s="19"/>
      <c r="D365" s="103" t="s">
        <v>89</v>
      </c>
      <c r="F365" s="104" t="s">
        <v>4220</v>
      </c>
      <c r="I365" s="105"/>
      <c r="L365" s="19"/>
      <c r="M365" s="106"/>
      <c r="T365" s="107"/>
      <c r="AT365" s="11" t="s">
        <v>89</v>
      </c>
      <c r="AU365" s="11" t="s">
        <v>82</v>
      </c>
    </row>
    <row r="366" spans="2:65" s="18" customFormat="1" ht="16.5" customHeight="1">
      <c r="B366" s="19"/>
      <c r="C366" s="90" t="s">
        <v>78</v>
      </c>
      <c r="D366" s="90" t="s">
        <v>83</v>
      </c>
      <c r="E366" s="91" t="s">
        <v>4222</v>
      </c>
      <c r="F366" s="92" t="s">
        <v>4223</v>
      </c>
      <c r="G366" s="93" t="s">
        <v>816</v>
      </c>
      <c r="H366" s="94">
        <v>40</v>
      </c>
      <c r="I366" s="95"/>
      <c r="J366" s="96">
        <f>ROUND(I366*H366,2)</f>
        <v>0</v>
      </c>
      <c r="K366" s="92" t="s">
        <v>17</v>
      </c>
      <c r="L366" s="19"/>
      <c r="M366" s="97" t="s">
        <v>17</v>
      </c>
      <c r="N366" s="98" t="s">
        <v>35</v>
      </c>
      <c r="P366" s="99">
        <f>O366*H366</f>
        <v>0</v>
      </c>
      <c r="Q366" s="99">
        <v>0</v>
      </c>
      <c r="R366" s="99">
        <f>Q366*H366</f>
        <v>0</v>
      </c>
      <c r="S366" s="99">
        <v>0</v>
      </c>
      <c r="T366" s="100">
        <f>S366*H366</f>
        <v>0</v>
      </c>
      <c r="AR366" s="101" t="s">
        <v>103</v>
      </c>
      <c r="AT366" s="101" t="s">
        <v>83</v>
      </c>
      <c r="AU366" s="101" t="s">
        <v>82</v>
      </c>
      <c r="AY366" s="11" t="s">
        <v>79</v>
      </c>
      <c r="BE366" s="102">
        <f>IF(N366="základní",J366,0)</f>
        <v>0</v>
      </c>
      <c r="BF366" s="102">
        <f>IF(N366="snížená",J366,0)</f>
        <v>0</v>
      </c>
      <c r="BG366" s="102">
        <f>IF(N366="zákl. přenesená",J366,0)</f>
        <v>0</v>
      </c>
      <c r="BH366" s="102">
        <f>IF(N366="sníž. přenesená",J366,0)</f>
        <v>0</v>
      </c>
      <c r="BI366" s="102">
        <f>IF(N366="nulová",J366,0)</f>
        <v>0</v>
      </c>
      <c r="BJ366" s="11" t="s">
        <v>82</v>
      </c>
      <c r="BK366" s="102">
        <f>ROUND(I366*H366,2)</f>
        <v>0</v>
      </c>
      <c r="BL366" s="11" t="s">
        <v>103</v>
      </c>
      <c r="BM366" s="101" t="s">
        <v>1759</v>
      </c>
    </row>
    <row r="367" spans="2:65" s="18" customFormat="1">
      <c r="B367" s="19"/>
      <c r="D367" s="103" t="s">
        <v>89</v>
      </c>
      <c r="F367" s="104" t="s">
        <v>4223</v>
      </c>
      <c r="I367" s="105"/>
      <c r="L367" s="19"/>
      <c r="M367" s="106"/>
      <c r="T367" s="107"/>
      <c r="AT367" s="11" t="s">
        <v>89</v>
      </c>
      <c r="AU367" s="11" t="s">
        <v>82</v>
      </c>
    </row>
    <row r="368" spans="2:65" s="18" customFormat="1" ht="16.5" customHeight="1">
      <c r="B368" s="19"/>
      <c r="C368" s="189" t="s">
        <v>78</v>
      </c>
      <c r="D368" s="189" t="s">
        <v>684</v>
      </c>
      <c r="E368" s="190" t="s">
        <v>4224</v>
      </c>
      <c r="F368" s="191" t="s">
        <v>4223</v>
      </c>
      <c r="G368" s="192" t="s">
        <v>816</v>
      </c>
      <c r="H368" s="193">
        <v>40</v>
      </c>
      <c r="I368" s="194"/>
      <c r="J368" s="195">
        <f>ROUND(I368*H368,2)</f>
        <v>0</v>
      </c>
      <c r="K368" s="191" t="s">
        <v>17</v>
      </c>
      <c r="L368" s="196"/>
      <c r="M368" s="197" t="s">
        <v>17</v>
      </c>
      <c r="N368" s="198" t="s">
        <v>35</v>
      </c>
      <c r="P368" s="99">
        <f>O368*H368</f>
        <v>0</v>
      </c>
      <c r="Q368" s="99">
        <v>0</v>
      </c>
      <c r="R368" s="99">
        <f>Q368*H368</f>
        <v>0</v>
      </c>
      <c r="S368" s="99">
        <v>0</v>
      </c>
      <c r="T368" s="100">
        <f>S368*H368</f>
        <v>0</v>
      </c>
      <c r="AR368" s="101" t="s">
        <v>121</v>
      </c>
      <c r="AT368" s="101" t="s">
        <v>684</v>
      </c>
      <c r="AU368" s="101" t="s">
        <v>82</v>
      </c>
      <c r="AY368" s="11" t="s">
        <v>79</v>
      </c>
      <c r="BE368" s="102">
        <f>IF(N368="základní",J368,0)</f>
        <v>0</v>
      </c>
      <c r="BF368" s="102">
        <f>IF(N368="snížená",J368,0)</f>
        <v>0</v>
      </c>
      <c r="BG368" s="102">
        <f>IF(N368="zákl. přenesená",J368,0)</f>
        <v>0</v>
      </c>
      <c r="BH368" s="102">
        <f>IF(N368="sníž. přenesená",J368,0)</f>
        <v>0</v>
      </c>
      <c r="BI368" s="102">
        <f>IF(N368="nulová",J368,0)</f>
        <v>0</v>
      </c>
      <c r="BJ368" s="11" t="s">
        <v>82</v>
      </c>
      <c r="BK368" s="102">
        <f>ROUND(I368*H368,2)</f>
        <v>0</v>
      </c>
      <c r="BL368" s="11" t="s">
        <v>103</v>
      </c>
      <c r="BM368" s="101" t="s">
        <v>1769</v>
      </c>
    </row>
    <row r="369" spans="2:65" s="18" customFormat="1">
      <c r="B369" s="19"/>
      <c r="D369" s="103" t="s">
        <v>89</v>
      </c>
      <c r="F369" s="104" t="s">
        <v>4223</v>
      </c>
      <c r="I369" s="105"/>
      <c r="L369" s="19"/>
      <c r="M369" s="106"/>
      <c r="T369" s="107"/>
      <c r="AT369" s="11" t="s">
        <v>89</v>
      </c>
      <c r="AU369" s="11" t="s">
        <v>82</v>
      </c>
    </row>
    <row r="370" spans="2:65" s="18" customFormat="1" ht="16.5" customHeight="1">
      <c r="B370" s="19"/>
      <c r="C370" s="90" t="s">
        <v>78</v>
      </c>
      <c r="D370" s="90" t="s">
        <v>83</v>
      </c>
      <c r="E370" s="91" t="s">
        <v>4225</v>
      </c>
      <c r="F370" s="92" t="s">
        <v>4226</v>
      </c>
      <c r="G370" s="93" t="s">
        <v>816</v>
      </c>
      <c r="H370" s="94">
        <v>5340</v>
      </c>
      <c r="I370" s="95"/>
      <c r="J370" s="96">
        <f>ROUND(I370*H370,2)</f>
        <v>0</v>
      </c>
      <c r="K370" s="92" t="s">
        <v>17</v>
      </c>
      <c r="L370" s="19"/>
      <c r="M370" s="97" t="s">
        <v>17</v>
      </c>
      <c r="N370" s="98" t="s">
        <v>35</v>
      </c>
      <c r="P370" s="99">
        <f>O370*H370</f>
        <v>0</v>
      </c>
      <c r="Q370" s="99">
        <v>0</v>
      </c>
      <c r="R370" s="99">
        <f>Q370*H370</f>
        <v>0</v>
      </c>
      <c r="S370" s="99">
        <v>0</v>
      </c>
      <c r="T370" s="100">
        <f>S370*H370</f>
        <v>0</v>
      </c>
      <c r="AR370" s="101" t="s">
        <v>103</v>
      </c>
      <c r="AT370" s="101" t="s">
        <v>83</v>
      </c>
      <c r="AU370" s="101" t="s">
        <v>82</v>
      </c>
      <c r="AY370" s="11" t="s">
        <v>79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1" t="s">
        <v>82</v>
      </c>
      <c r="BK370" s="102">
        <f>ROUND(I370*H370,2)</f>
        <v>0</v>
      </c>
      <c r="BL370" s="11" t="s">
        <v>103</v>
      </c>
      <c r="BM370" s="101" t="s">
        <v>1779</v>
      </c>
    </row>
    <row r="371" spans="2:65" s="18" customFormat="1">
      <c r="B371" s="19"/>
      <c r="D371" s="103" t="s">
        <v>89</v>
      </c>
      <c r="F371" s="104" t="s">
        <v>4226</v>
      </c>
      <c r="I371" s="105"/>
      <c r="L371" s="19"/>
      <c r="M371" s="106"/>
      <c r="T371" s="107"/>
      <c r="AT371" s="11" t="s">
        <v>89</v>
      </c>
      <c r="AU371" s="11" t="s">
        <v>82</v>
      </c>
    </row>
    <row r="372" spans="2:65" s="18" customFormat="1" ht="16.5" customHeight="1">
      <c r="B372" s="19"/>
      <c r="C372" s="189" t="s">
        <v>78</v>
      </c>
      <c r="D372" s="189" t="s">
        <v>684</v>
      </c>
      <c r="E372" s="190" t="s">
        <v>4227</v>
      </c>
      <c r="F372" s="191" t="s">
        <v>4226</v>
      </c>
      <c r="G372" s="192" t="s">
        <v>816</v>
      </c>
      <c r="H372" s="193">
        <v>5340</v>
      </c>
      <c r="I372" s="194"/>
      <c r="J372" s="195">
        <f>ROUND(I372*H372,2)</f>
        <v>0</v>
      </c>
      <c r="K372" s="191" t="s">
        <v>17</v>
      </c>
      <c r="L372" s="196"/>
      <c r="M372" s="197" t="s">
        <v>17</v>
      </c>
      <c r="N372" s="198" t="s">
        <v>35</v>
      </c>
      <c r="P372" s="99">
        <f>O372*H372</f>
        <v>0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121</v>
      </c>
      <c r="AT372" s="101" t="s">
        <v>684</v>
      </c>
      <c r="AU372" s="101" t="s">
        <v>82</v>
      </c>
      <c r="AY372" s="11" t="s">
        <v>79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1" t="s">
        <v>82</v>
      </c>
      <c r="BK372" s="102">
        <f>ROUND(I372*H372,2)</f>
        <v>0</v>
      </c>
      <c r="BL372" s="11" t="s">
        <v>103</v>
      </c>
      <c r="BM372" s="101" t="s">
        <v>1789</v>
      </c>
    </row>
    <row r="373" spans="2:65" s="18" customFormat="1">
      <c r="B373" s="19"/>
      <c r="D373" s="103" t="s">
        <v>89</v>
      </c>
      <c r="F373" s="104" t="s">
        <v>4226</v>
      </c>
      <c r="I373" s="105"/>
      <c r="L373" s="19"/>
      <c r="M373" s="106"/>
      <c r="T373" s="107"/>
      <c r="AT373" s="11" t="s">
        <v>89</v>
      </c>
      <c r="AU373" s="11" t="s">
        <v>82</v>
      </c>
    </row>
    <row r="374" spans="2:65" s="18" customFormat="1" ht="16.5" customHeight="1">
      <c r="B374" s="19"/>
      <c r="C374" s="90" t="s">
        <v>78</v>
      </c>
      <c r="D374" s="90" t="s">
        <v>83</v>
      </c>
      <c r="E374" s="91" t="s">
        <v>4228</v>
      </c>
      <c r="F374" s="92" t="s">
        <v>4229</v>
      </c>
      <c r="G374" s="93" t="s">
        <v>816</v>
      </c>
      <c r="H374" s="94">
        <v>680</v>
      </c>
      <c r="I374" s="95"/>
      <c r="J374" s="96">
        <f>ROUND(I374*H374,2)</f>
        <v>0</v>
      </c>
      <c r="K374" s="92" t="s">
        <v>17</v>
      </c>
      <c r="L374" s="19"/>
      <c r="M374" s="97" t="s">
        <v>17</v>
      </c>
      <c r="N374" s="98" t="s">
        <v>35</v>
      </c>
      <c r="P374" s="99">
        <f>O374*H374</f>
        <v>0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103</v>
      </c>
      <c r="AT374" s="101" t="s">
        <v>83</v>
      </c>
      <c r="AU374" s="101" t="s">
        <v>82</v>
      </c>
      <c r="AY374" s="11" t="s">
        <v>79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1" t="s">
        <v>82</v>
      </c>
      <c r="BK374" s="102">
        <f>ROUND(I374*H374,2)</f>
        <v>0</v>
      </c>
      <c r="BL374" s="11" t="s">
        <v>103</v>
      </c>
      <c r="BM374" s="101" t="s">
        <v>1799</v>
      </c>
    </row>
    <row r="375" spans="2:65" s="18" customFormat="1">
      <c r="B375" s="19"/>
      <c r="D375" s="103" t="s">
        <v>89</v>
      </c>
      <c r="F375" s="104" t="s">
        <v>4229</v>
      </c>
      <c r="I375" s="105"/>
      <c r="L375" s="19"/>
      <c r="M375" s="106"/>
      <c r="T375" s="107"/>
      <c r="AT375" s="11" t="s">
        <v>89</v>
      </c>
      <c r="AU375" s="11" t="s">
        <v>82</v>
      </c>
    </row>
    <row r="376" spans="2:65" s="18" customFormat="1" ht="16.5" customHeight="1">
      <c r="B376" s="19"/>
      <c r="C376" s="189" t="s">
        <v>78</v>
      </c>
      <c r="D376" s="189" t="s">
        <v>684</v>
      </c>
      <c r="E376" s="190" t="s">
        <v>4230</v>
      </c>
      <c r="F376" s="191" t="s">
        <v>4229</v>
      </c>
      <c r="G376" s="192" t="s">
        <v>816</v>
      </c>
      <c r="H376" s="193">
        <v>680</v>
      </c>
      <c r="I376" s="194"/>
      <c r="J376" s="195">
        <f>ROUND(I376*H376,2)</f>
        <v>0</v>
      </c>
      <c r="K376" s="191" t="s">
        <v>17</v>
      </c>
      <c r="L376" s="196"/>
      <c r="M376" s="197" t="s">
        <v>17</v>
      </c>
      <c r="N376" s="198" t="s">
        <v>35</v>
      </c>
      <c r="P376" s="99">
        <f>O376*H376</f>
        <v>0</v>
      </c>
      <c r="Q376" s="99">
        <v>0</v>
      </c>
      <c r="R376" s="99">
        <f>Q376*H376</f>
        <v>0</v>
      </c>
      <c r="S376" s="99">
        <v>0</v>
      </c>
      <c r="T376" s="100">
        <f>S376*H376</f>
        <v>0</v>
      </c>
      <c r="AR376" s="101" t="s">
        <v>121</v>
      </c>
      <c r="AT376" s="101" t="s">
        <v>684</v>
      </c>
      <c r="AU376" s="101" t="s">
        <v>82</v>
      </c>
      <c r="AY376" s="11" t="s">
        <v>79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1" t="s">
        <v>82</v>
      </c>
      <c r="BK376" s="102">
        <f>ROUND(I376*H376,2)</f>
        <v>0</v>
      </c>
      <c r="BL376" s="11" t="s">
        <v>103</v>
      </c>
      <c r="BM376" s="101" t="s">
        <v>1809</v>
      </c>
    </row>
    <row r="377" spans="2:65" s="18" customFormat="1">
      <c r="B377" s="19"/>
      <c r="D377" s="103" t="s">
        <v>89</v>
      </c>
      <c r="F377" s="104" t="s">
        <v>4229</v>
      </c>
      <c r="I377" s="105"/>
      <c r="L377" s="19"/>
      <c r="M377" s="106"/>
      <c r="T377" s="107"/>
      <c r="AT377" s="11" t="s">
        <v>89</v>
      </c>
      <c r="AU377" s="11" t="s">
        <v>82</v>
      </c>
    </row>
    <row r="378" spans="2:65" s="18" customFormat="1" ht="16.5" customHeight="1">
      <c r="B378" s="19"/>
      <c r="C378" s="90" t="s">
        <v>78</v>
      </c>
      <c r="D378" s="90" t="s">
        <v>83</v>
      </c>
      <c r="E378" s="91" t="s">
        <v>4231</v>
      </c>
      <c r="F378" s="92" t="s">
        <v>4232</v>
      </c>
      <c r="G378" s="93" t="s">
        <v>816</v>
      </c>
      <c r="H378" s="94">
        <v>140</v>
      </c>
      <c r="I378" s="95"/>
      <c r="J378" s="96">
        <f>ROUND(I378*H378,2)</f>
        <v>0</v>
      </c>
      <c r="K378" s="92" t="s">
        <v>17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0</v>
      </c>
      <c r="R378" s="99">
        <f>Q378*H378</f>
        <v>0</v>
      </c>
      <c r="S378" s="99">
        <v>0</v>
      </c>
      <c r="T378" s="100">
        <f>S378*H378</f>
        <v>0</v>
      </c>
      <c r="AR378" s="101" t="s">
        <v>103</v>
      </c>
      <c r="AT378" s="101" t="s">
        <v>83</v>
      </c>
      <c r="AU378" s="101" t="s">
        <v>82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103</v>
      </c>
      <c r="BM378" s="101" t="s">
        <v>1819</v>
      </c>
    </row>
    <row r="379" spans="2:65" s="18" customFormat="1">
      <c r="B379" s="19"/>
      <c r="D379" s="103" t="s">
        <v>89</v>
      </c>
      <c r="F379" s="104" t="s">
        <v>4232</v>
      </c>
      <c r="I379" s="105"/>
      <c r="L379" s="19"/>
      <c r="M379" s="106"/>
      <c r="T379" s="107"/>
      <c r="AT379" s="11" t="s">
        <v>89</v>
      </c>
      <c r="AU379" s="11" t="s">
        <v>82</v>
      </c>
    </row>
    <row r="380" spans="2:65" s="18" customFormat="1" ht="16.5" customHeight="1">
      <c r="B380" s="19"/>
      <c r="C380" s="189" t="s">
        <v>78</v>
      </c>
      <c r="D380" s="189" t="s">
        <v>684</v>
      </c>
      <c r="E380" s="190" t="s">
        <v>4233</v>
      </c>
      <c r="F380" s="191" t="s">
        <v>4232</v>
      </c>
      <c r="G380" s="192" t="s">
        <v>816</v>
      </c>
      <c r="H380" s="193">
        <v>140</v>
      </c>
      <c r="I380" s="194"/>
      <c r="J380" s="195">
        <f>ROUND(I380*H380,2)</f>
        <v>0</v>
      </c>
      <c r="K380" s="191" t="s">
        <v>17</v>
      </c>
      <c r="L380" s="196"/>
      <c r="M380" s="197" t="s">
        <v>17</v>
      </c>
      <c r="N380" s="198" t="s">
        <v>35</v>
      </c>
      <c r="P380" s="99">
        <f>O380*H380</f>
        <v>0</v>
      </c>
      <c r="Q380" s="99">
        <v>0</v>
      </c>
      <c r="R380" s="99">
        <f>Q380*H380</f>
        <v>0</v>
      </c>
      <c r="S380" s="99">
        <v>0</v>
      </c>
      <c r="T380" s="100">
        <f>S380*H380</f>
        <v>0</v>
      </c>
      <c r="AR380" s="101" t="s">
        <v>121</v>
      </c>
      <c r="AT380" s="101" t="s">
        <v>684</v>
      </c>
      <c r="AU380" s="101" t="s">
        <v>82</v>
      </c>
      <c r="AY380" s="11" t="s">
        <v>79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1" t="s">
        <v>82</v>
      </c>
      <c r="BK380" s="102">
        <f>ROUND(I380*H380,2)</f>
        <v>0</v>
      </c>
      <c r="BL380" s="11" t="s">
        <v>103</v>
      </c>
      <c r="BM380" s="101" t="s">
        <v>1829</v>
      </c>
    </row>
    <row r="381" spans="2:65" s="18" customFormat="1">
      <c r="B381" s="19"/>
      <c r="D381" s="103" t="s">
        <v>89</v>
      </c>
      <c r="F381" s="104" t="s">
        <v>4232</v>
      </c>
      <c r="I381" s="105"/>
      <c r="L381" s="19"/>
      <c r="M381" s="106"/>
      <c r="T381" s="107"/>
      <c r="AT381" s="11" t="s">
        <v>89</v>
      </c>
      <c r="AU381" s="11" t="s">
        <v>82</v>
      </c>
    </row>
    <row r="382" spans="2:65" s="18" customFormat="1" ht="16.5" customHeight="1">
      <c r="B382" s="19"/>
      <c r="C382" s="90" t="s">
        <v>78</v>
      </c>
      <c r="D382" s="90" t="s">
        <v>83</v>
      </c>
      <c r="E382" s="91" t="s">
        <v>4234</v>
      </c>
      <c r="F382" s="92" t="s">
        <v>4235</v>
      </c>
      <c r="G382" s="93" t="s">
        <v>816</v>
      </c>
      <c r="H382" s="94">
        <v>1120</v>
      </c>
      <c r="I382" s="95"/>
      <c r="J382" s="96">
        <f>ROUND(I382*H382,2)</f>
        <v>0</v>
      </c>
      <c r="K382" s="92" t="s">
        <v>17</v>
      </c>
      <c r="L382" s="19"/>
      <c r="M382" s="97" t="s">
        <v>17</v>
      </c>
      <c r="N382" s="98" t="s">
        <v>35</v>
      </c>
      <c r="P382" s="99">
        <f>O382*H382</f>
        <v>0</v>
      </c>
      <c r="Q382" s="99">
        <v>0</v>
      </c>
      <c r="R382" s="99">
        <f>Q382*H382</f>
        <v>0</v>
      </c>
      <c r="S382" s="99">
        <v>0</v>
      </c>
      <c r="T382" s="100">
        <f>S382*H382</f>
        <v>0</v>
      </c>
      <c r="AR382" s="101" t="s">
        <v>103</v>
      </c>
      <c r="AT382" s="101" t="s">
        <v>83</v>
      </c>
      <c r="AU382" s="101" t="s">
        <v>82</v>
      </c>
      <c r="AY382" s="11" t="s">
        <v>79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1" t="s">
        <v>82</v>
      </c>
      <c r="BK382" s="102">
        <f>ROUND(I382*H382,2)</f>
        <v>0</v>
      </c>
      <c r="BL382" s="11" t="s">
        <v>103</v>
      </c>
      <c r="BM382" s="101" t="s">
        <v>1837</v>
      </c>
    </row>
    <row r="383" spans="2:65" s="18" customFormat="1">
      <c r="B383" s="19"/>
      <c r="D383" s="103" t="s">
        <v>89</v>
      </c>
      <c r="F383" s="104" t="s">
        <v>4235</v>
      </c>
      <c r="I383" s="105"/>
      <c r="L383" s="19"/>
      <c r="M383" s="106"/>
      <c r="T383" s="107"/>
      <c r="AT383" s="11" t="s">
        <v>89</v>
      </c>
      <c r="AU383" s="11" t="s">
        <v>82</v>
      </c>
    </row>
    <row r="384" spans="2:65" s="18" customFormat="1" ht="16.5" customHeight="1">
      <c r="B384" s="19"/>
      <c r="C384" s="189" t="s">
        <v>78</v>
      </c>
      <c r="D384" s="189" t="s">
        <v>684</v>
      </c>
      <c r="E384" s="190" t="s">
        <v>4236</v>
      </c>
      <c r="F384" s="191" t="s">
        <v>4235</v>
      </c>
      <c r="G384" s="192" t="s">
        <v>816</v>
      </c>
      <c r="H384" s="193">
        <v>1120</v>
      </c>
      <c r="I384" s="194"/>
      <c r="J384" s="195">
        <f>ROUND(I384*H384,2)</f>
        <v>0</v>
      </c>
      <c r="K384" s="191" t="s">
        <v>17</v>
      </c>
      <c r="L384" s="196"/>
      <c r="M384" s="197" t="s">
        <v>17</v>
      </c>
      <c r="N384" s="198" t="s">
        <v>35</v>
      </c>
      <c r="P384" s="99">
        <f>O384*H384</f>
        <v>0</v>
      </c>
      <c r="Q384" s="99">
        <v>0</v>
      </c>
      <c r="R384" s="99">
        <f>Q384*H384</f>
        <v>0</v>
      </c>
      <c r="S384" s="99">
        <v>0</v>
      </c>
      <c r="T384" s="100">
        <f>S384*H384</f>
        <v>0</v>
      </c>
      <c r="AR384" s="101" t="s">
        <v>121</v>
      </c>
      <c r="AT384" s="101" t="s">
        <v>684</v>
      </c>
      <c r="AU384" s="101" t="s">
        <v>82</v>
      </c>
      <c r="AY384" s="11" t="s">
        <v>79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1" t="s">
        <v>82</v>
      </c>
      <c r="BK384" s="102">
        <f>ROUND(I384*H384,2)</f>
        <v>0</v>
      </c>
      <c r="BL384" s="11" t="s">
        <v>103</v>
      </c>
      <c r="BM384" s="101" t="s">
        <v>1847</v>
      </c>
    </row>
    <row r="385" spans="2:65" s="18" customFormat="1">
      <c r="B385" s="19"/>
      <c r="D385" s="103" t="s">
        <v>89</v>
      </c>
      <c r="F385" s="104" t="s">
        <v>4235</v>
      </c>
      <c r="I385" s="105"/>
      <c r="L385" s="19"/>
      <c r="M385" s="106"/>
      <c r="T385" s="107"/>
      <c r="AT385" s="11" t="s">
        <v>89</v>
      </c>
      <c r="AU385" s="11" t="s">
        <v>82</v>
      </c>
    </row>
    <row r="386" spans="2:65" s="18" customFormat="1" ht="16.5" customHeight="1">
      <c r="B386" s="19"/>
      <c r="C386" s="90" t="s">
        <v>78</v>
      </c>
      <c r="D386" s="90" t="s">
        <v>83</v>
      </c>
      <c r="E386" s="91" t="s">
        <v>4237</v>
      </c>
      <c r="F386" s="92" t="s">
        <v>4238</v>
      </c>
      <c r="G386" s="93" t="s">
        <v>816</v>
      </c>
      <c r="H386" s="94">
        <v>330</v>
      </c>
      <c r="I386" s="95"/>
      <c r="J386" s="96">
        <f>ROUND(I386*H386,2)</f>
        <v>0</v>
      </c>
      <c r="K386" s="92" t="s">
        <v>17</v>
      </c>
      <c r="L386" s="19"/>
      <c r="M386" s="97" t="s">
        <v>17</v>
      </c>
      <c r="N386" s="98" t="s">
        <v>35</v>
      </c>
      <c r="P386" s="99">
        <f>O386*H386</f>
        <v>0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103</v>
      </c>
      <c r="AT386" s="101" t="s">
        <v>83</v>
      </c>
      <c r="AU386" s="101" t="s">
        <v>82</v>
      </c>
      <c r="AY386" s="11" t="s">
        <v>79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1" t="s">
        <v>82</v>
      </c>
      <c r="BK386" s="102">
        <f>ROUND(I386*H386,2)</f>
        <v>0</v>
      </c>
      <c r="BL386" s="11" t="s">
        <v>103</v>
      </c>
      <c r="BM386" s="101" t="s">
        <v>1857</v>
      </c>
    </row>
    <row r="387" spans="2:65" s="18" customFormat="1">
      <c r="B387" s="19"/>
      <c r="D387" s="103" t="s">
        <v>89</v>
      </c>
      <c r="F387" s="104" t="s">
        <v>4238</v>
      </c>
      <c r="I387" s="105"/>
      <c r="L387" s="19"/>
      <c r="M387" s="106"/>
      <c r="T387" s="107"/>
      <c r="AT387" s="11" t="s">
        <v>89</v>
      </c>
      <c r="AU387" s="11" t="s">
        <v>82</v>
      </c>
    </row>
    <row r="388" spans="2:65" s="18" customFormat="1" ht="16.5" customHeight="1">
      <c r="B388" s="19"/>
      <c r="C388" s="189" t="s">
        <v>78</v>
      </c>
      <c r="D388" s="189" t="s">
        <v>684</v>
      </c>
      <c r="E388" s="190" t="s">
        <v>4239</v>
      </c>
      <c r="F388" s="191" t="s">
        <v>4238</v>
      </c>
      <c r="G388" s="192" t="s">
        <v>816</v>
      </c>
      <c r="H388" s="193">
        <v>330</v>
      </c>
      <c r="I388" s="194"/>
      <c r="J388" s="195">
        <f>ROUND(I388*H388,2)</f>
        <v>0</v>
      </c>
      <c r="K388" s="191" t="s">
        <v>17</v>
      </c>
      <c r="L388" s="196"/>
      <c r="M388" s="197" t="s">
        <v>17</v>
      </c>
      <c r="N388" s="198" t="s">
        <v>35</v>
      </c>
      <c r="P388" s="99">
        <f>O388*H388</f>
        <v>0</v>
      </c>
      <c r="Q388" s="99">
        <v>0</v>
      </c>
      <c r="R388" s="99">
        <f>Q388*H388</f>
        <v>0</v>
      </c>
      <c r="S388" s="99">
        <v>0</v>
      </c>
      <c r="T388" s="100">
        <f>S388*H388</f>
        <v>0</v>
      </c>
      <c r="AR388" s="101" t="s">
        <v>121</v>
      </c>
      <c r="AT388" s="101" t="s">
        <v>684</v>
      </c>
      <c r="AU388" s="101" t="s">
        <v>82</v>
      </c>
      <c r="AY388" s="11" t="s">
        <v>79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1" t="s">
        <v>82</v>
      </c>
      <c r="BK388" s="102">
        <f>ROUND(I388*H388,2)</f>
        <v>0</v>
      </c>
      <c r="BL388" s="11" t="s">
        <v>103</v>
      </c>
      <c r="BM388" s="101" t="s">
        <v>1865</v>
      </c>
    </row>
    <row r="389" spans="2:65" s="18" customFormat="1">
      <c r="B389" s="19"/>
      <c r="D389" s="103" t="s">
        <v>89</v>
      </c>
      <c r="F389" s="104" t="s">
        <v>4238</v>
      </c>
      <c r="I389" s="105"/>
      <c r="L389" s="19"/>
      <c r="M389" s="106"/>
      <c r="T389" s="107"/>
      <c r="AT389" s="11" t="s">
        <v>89</v>
      </c>
      <c r="AU389" s="11" t="s">
        <v>82</v>
      </c>
    </row>
    <row r="390" spans="2:65" s="18" customFormat="1" ht="16.5" customHeight="1">
      <c r="B390" s="19"/>
      <c r="C390" s="90" t="s">
        <v>78</v>
      </c>
      <c r="D390" s="90" t="s">
        <v>83</v>
      </c>
      <c r="E390" s="91" t="s">
        <v>4240</v>
      </c>
      <c r="F390" s="92" t="s">
        <v>4241</v>
      </c>
      <c r="G390" s="93" t="s">
        <v>816</v>
      </c>
      <c r="H390" s="94">
        <v>100</v>
      </c>
      <c r="I390" s="95"/>
      <c r="J390" s="96">
        <f>ROUND(I390*H390,2)</f>
        <v>0</v>
      </c>
      <c r="K390" s="92" t="s">
        <v>17</v>
      </c>
      <c r="L390" s="19"/>
      <c r="M390" s="97" t="s">
        <v>17</v>
      </c>
      <c r="N390" s="98" t="s">
        <v>35</v>
      </c>
      <c r="P390" s="99">
        <f>O390*H390</f>
        <v>0</v>
      </c>
      <c r="Q390" s="99">
        <v>0</v>
      </c>
      <c r="R390" s="99">
        <f>Q390*H390</f>
        <v>0</v>
      </c>
      <c r="S390" s="99">
        <v>0</v>
      </c>
      <c r="T390" s="100">
        <f>S390*H390</f>
        <v>0</v>
      </c>
      <c r="AR390" s="101" t="s">
        <v>103</v>
      </c>
      <c r="AT390" s="101" t="s">
        <v>83</v>
      </c>
      <c r="AU390" s="101" t="s">
        <v>82</v>
      </c>
      <c r="AY390" s="11" t="s">
        <v>79</v>
      </c>
      <c r="BE390" s="102">
        <f>IF(N390="základní",J390,0)</f>
        <v>0</v>
      </c>
      <c r="BF390" s="102">
        <f>IF(N390="snížená",J390,0)</f>
        <v>0</v>
      </c>
      <c r="BG390" s="102">
        <f>IF(N390="zákl. přenesená",J390,0)</f>
        <v>0</v>
      </c>
      <c r="BH390" s="102">
        <f>IF(N390="sníž. přenesená",J390,0)</f>
        <v>0</v>
      </c>
      <c r="BI390" s="102">
        <f>IF(N390="nulová",J390,0)</f>
        <v>0</v>
      </c>
      <c r="BJ390" s="11" t="s">
        <v>82</v>
      </c>
      <c r="BK390" s="102">
        <f>ROUND(I390*H390,2)</f>
        <v>0</v>
      </c>
      <c r="BL390" s="11" t="s">
        <v>103</v>
      </c>
      <c r="BM390" s="101" t="s">
        <v>1871</v>
      </c>
    </row>
    <row r="391" spans="2:65" s="18" customFormat="1">
      <c r="B391" s="19"/>
      <c r="D391" s="103" t="s">
        <v>89</v>
      </c>
      <c r="F391" s="104" t="s">
        <v>4241</v>
      </c>
      <c r="I391" s="105"/>
      <c r="L391" s="19"/>
      <c r="M391" s="106"/>
      <c r="T391" s="107"/>
      <c r="AT391" s="11" t="s">
        <v>89</v>
      </c>
      <c r="AU391" s="11" t="s">
        <v>82</v>
      </c>
    </row>
    <row r="392" spans="2:65" s="18" customFormat="1" ht="16.5" customHeight="1">
      <c r="B392" s="19"/>
      <c r="C392" s="189" t="s">
        <v>78</v>
      </c>
      <c r="D392" s="189" t="s">
        <v>684</v>
      </c>
      <c r="E392" s="190" t="s">
        <v>4242</v>
      </c>
      <c r="F392" s="191" t="s">
        <v>4241</v>
      </c>
      <c r="G392" s="192" t="s">
        <v>816</v>
      </c>
      <c r="H392" s="193">
        <v>100</v>
      </c>
      <c r="I392" s="194"/>
      <c r="J392" s="195">
        <f>ROUND(I392*H392,2)</f>
        <v>0</v>
      </c>
      <c r="K392" s="191" t="s">
        <v>17</v>
      </c>
      <c r="L392" s="196"/>
      <c r="M392" s="197" t="s">
        <v>17</v>
      </c>
      <c r="N392" s="198" t="s">
        <v>35</v>
      </c>
      <c r="P392" s="99">
        <f>O392*H392</f>
        <v>0</v>
      </c>
      <c r="Q392" s="99">
        <v>0</v>
      </c>
      <c r="R392" s="99">
        <f>Q392*H392</f>
        <v>0</v>
      </c>
      <c r="S392" s="99">
        <v>0</v>
      </c>
      <c r="T392" s="100">
        <f>S392*H392</f>
        <v>0</v>
      </c>
      <c r="AR392" s="101" t="s">
        <v>121</v>
      </c>
      <c r="AT392" s="101" t="s">
        <v>684</v>
      </c>
      <c r="AU392" s="101" t="s">
        <v>82</v>
      </c>
      <c r="AY392" s="11" t="s">
        <v>79</v>
      </c>
      <c r="BE392" s="102">
        <f>IF(N392="základní",J392,0)</f>
        <v>0</v>
      </c>
      <c r="BF392" s="102">
        <f>IF(N392="snížená",J392,0)</f>
        <v>0</v>
      </c>
      <c r="BG392" s="102">
        <f>IF(N392="zákl. přenesená",J392,0)</f>
        <v>0</v>
      </c>
      <c r="BH392" s="102">
        <f>IF(N392="sníž. přenesená",J392,0)</f>
        <v>0</v>
      </c>
      <c r="BI392" s="102">
        <f>IF(N392="nulová",J392,0)</f>
        <v>0</v>
      </c>
      <c r="BJ392" s="11" t="s">
        <v>82</v>
      </c>
      <c r="BK392" s="102">
        <f>ROUND(I392*H392,2)</f>
        <v>0</v>
      </c>
      <c r="BL392" s="11" t="s">
        <v>103</v>
      </c>
      <c r="BM392" s="101" t="s">
        <v>1877</v>
      </c>
    </row>
    <row r="393" spans="2:65" s="18" customFormat="1">
      <c r="B393" s="19"/>
      <c r="D393" s="103" t="s">
        <v>89</v>
      </c>
      <c r="F393" s="104" t="s">
        <v>4241</v>
      </c>
      <c r="I393" s="105"/>
      <c r="L393" s="19"/>
      <c r="M393" s="106"/>
      <c r="T393" s="107"/>
      <c r="AT393" s="11" t="s">
        <v>89</v>
      </c>
      <c r="AU393" s="11" t="s">
        <v>82</v>
      </c>
    </row>
    <row r="394" spans="2:65" s="18" customFormat="1" ht="16.5" customHeight="1">
      <c r="B394" s="19"/>
      <c r="C394" s="90" t="s">
        <v>78</v>
      </c>
      <c r="D394" s="90" t="s">
        <v>83</v>
      </c>
      <c r="E394" s="91" t="s">
        <v>4243</v>
      </c>
      <c r="F394" s="92" t="s">
        <v>4244</v>
      </c>
      <c r="G394" s="93" t="s">
        <v>816</v>
      </c>
      <c r="H394" s="94">
        <v>130</v>
      </c>
      <c r="I394" s="95"/>
      <c r="J394" s="96">
        <f>ROUND(I394*H394,2)</f>
        <v>0</v>
      </c>
      <c r="K394" s="92" t="s">
        <v>17</v>
      </c>
      <c r="L394" s="19"/>
      <c r="M394" s="97" t="s">
        <v>17</v>
      </c>
      <c r="N394" s="98" t="s">
        <v>35</v>
      </c>
      <c r="P394" s="99">
        <f>O394*H394</f>
        <v>0</v>
      </c>
      <c r="Q394" s="99">
        <v>0</v>
      </c>
      <c r="R394" s="99">
        <f>Q394*H394</f>
        <v>0</v>
      </c>
      <c r="S394" s="99">
        <v>0</v>
      </c>
      <c r="T394" s="100">
        <f>S394*H394</f>
        <v>0</v>
      </c>
      <c r="AR394" s="101" t="s">
        <v>103</v>
      </c>
      <c r="AT394" s="101" t="s">
        <v>83</v>
      </c>
      <c r="AU394" s="101" t="s">
        <v>82</v>
      </c>
      <c r="AY394" s="11" t="s">
        <v>79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1" t="s">
        <v>82</v>
      </c>
      <c r="BK394" s="102">
        <f>ROUND(I394*H394,2)</f>
        <v>0</v>
      </c>
      <c r="BL394" s="11" t="s">
        <v>103</v>
      </c>
      <c r="BM394" s="101" t="s">
        <v>1883</v>
      </c>
    </row>
    <row r="395" spans="2:65" s="18" customFormat="1">
      <c r="B395" s="19"/>
      <c r="D395" s="103" t="s">
        <v>89</v>
      </c>
      <c r="F395" s="104" t="s">
        <v>4244</v>
      </c>
      <c r="I395" s="105"/>
      <c r="L395" s="19"/>
      <c r="M395" s="106"/>
      <c r="T395" s="107"/>
      <c r="AT395" s="11" t="s">
        <v>89</v>
      </c>
      <c r="AU395" s="11" t="s">
        <v>82</v>
      </c>
    </row>
    <row r="396" spans="2:65" s="18" customFormat="1" ht="16.5" customHeight="1">
      <c r="B396" s="19"/>
      <c r="C396" s="189" t="s">
        <v>78</v>
      </c>
      <c r="D396" s="189" t="s">
        <v>684</v>
      </c>
      <c r="E396" s="190" t="s">
        <v>4245</v>
      </c>
      <c r="F396" s="191" t="s">
        <v>4244</v>
      </c>
      <c r="G396" s="192" t="s">
        <v>816</v>
      </c>
      <c r="H396" s="193">
        <v>130</v>
      </c>
      <c r="I396" s="194"/>
      <c r="J396" s="195">
        <f>ROUND(I396*H396,2)</f>
        <v>0</v>
      </c>
      <c r="K396" s="191" t="s">
        <v>17</v>
      </c>
      <c r="L396" s="196"/>
      <c r="M396" s="197" t="s">
        <v>17</v>
      </c>
      <c r="N396" s="198" t="s">
        <v>35</v>
      </c>
      <c r="P396" s="99">
        <f>O396*H396</f>
        <v>0</v>
      </c>
      <c r="Q396" s="99">
        <v>0</v>
      </c>
      <c r="R396" s="99">
        <f>Q396*H396</f>
        <v>0</v>
      </c>
      <c r="S396" s="99">
        <v>0</v>
      </c>
      <c r="T396" s="100">
        <f>S396*H396</f>
        <v>0</v>
      </c>
      <c r="AR396" s="101" t="s">
        <v>121</v>
      </c>
      <c r="AT396" s="101" t="s">
        <v>684</v>
      </c>
      <c r="AU396" s="101" t="s">
        <v>82</v>
      </c>
      <c r="AY396" s="11" t="s">
        <v>79</v>
      </c>
      <c r="BE396" s="102">
        <f>IF(N396="základní",J396,0)</f>
        <v>0</v>
      </c>
      <c r="BF396" s="102">
        <f>IF(N396="snížená",J396,0)</f>
        <v>0</v>
      </c>
      <c r="BG396" s="102">
        <f>IF(N396="zákl. přenesená",J396,0)</f>
        <v>0</v>
      </c>
      <c r="BH396" s="102">
        <f>IF(N396="sníž. přenesená",J396,0)</f>
        <v>0</v>
      </c>
      <c r="BI396" s="102">
        <f>IF(N396="nulová",J396,0)</f>
        <v>0</v>
      </c>
      <c r="BJ396" s="11" t="s">
        <v>82</v>
      </c>
      <c r="BK396" s="102">
        <f>ROUND(I396*H396,2)</f>
        <v>0</v>
      </c>
      <c r="BL396" s="11" t="s">
        <v>103</v>
      </c>
      <c r="BM396" s="101" t="s">
        <v>1889</v>
      </c>
    </row>
    <row r="397" spans="2:65" s="18" customFormat="1">
      <c r="B397" s="19"/>
      <c r="D397" s="103" t="s">
        <v>89</v>
      </c>
      <c r="F397" s="104" t="s">
        <v>4244</v>
      </c>
      <c r="I397" s="105"/>
      <c r="L397" s="19"/>
      <c r="M397" s="106"/>
      <c r="T397" s="107"/>
      <c r="AT397" s="11" t="s">
        <v>89</v>
      </c>
      <c r="AU397" s="11" t="s">
        <v>82</v>
      </c>
    </row>
    <row r="398" spans="2:65" s="18" customFormat="1" ht="16.5" customHeight="1">
      <c r="B398" s="19"/>
      <c r="C398" s="90" t="s">
        <v>78</v>
      </c>
      <c r="D398" s="90" t="s">
        <v>83</v>
      </c>
      <c r="E398" s="91" t="s">
        <v>4246</v>
      </c>
      <c r="F398" s="92" t="s">
        <v>4247</v>
      </c>
      <c r="G398" s="93" t="s">
        <v>816</v>
      </c>
      <c r="H398" s="94">
        <v>320</v>
      </c>
      <c r="I398" s="95"/>
      <c r="J398" s="96">
        <f>ROUND(I398*H398,2)</f>
        <v>0</v>
      </c>
      <c r="K398" s="92" t="s">
        <v>17</v>
      </c>
      <c r="L398" s="19"/>
      <c r="M398" s="97" t="s">
        <v>17</v>
      </c>
      <c r="N398" s="98" t="s">
        <v>35</v>
      </c>
      <c r="P398" s="99">
        <f>O398*H398</f>
        <v>0</v>
      </c>
      <c r="Q398" s="99">
        <v>0</v>
      </c>
      <c r="R398" s="99">
        <f>Q398*H398</f>
        <v>0</v>
      </c>
      <c r="S398" s="99">
        <v>0</v>
      </c>
      <c r="T398" s="100">
        <f>S398*H398</f>
        <v>0</v>
      </c>
      <c r="AR398" s="101" t="s">
        <v>103</v>
      </c>
      <c r="AT398" s="101" t="s">
        <v>83</v>
      </c>
      <c r="AU398" s="101" t="s">
        <v>82</v>
      </c>
      <c r="AY398" s="11" t="s">
        <v>79</v>
      </c>
      <c r="BE398" s="102">
        <f>IF(N398="základní",J398,0)</f>
        <v>0</v>
      </c>
      <c r="BF398" s="102">
        <f>IF(N398="snížená",J398,0)</f>
        <v>0</v>
      </c>
      <c r="BG398" s="102">
        <f>IF(N398="zákl. přenesená",J398,0)</f>
        <v>0</v>
      </c>
      <c r="BH398" s="102">
        <f>IF(N398="sníž. přenesená",J398,0)</f>
        <v>0</v>
      </c>
      <c r="BI398" s="102">
        <f>IF(N398="nulová",J398,0)</f>
        <v>0</v>
      </c>
      <c r="BJ398" s="11" t="s">
        <v>82</v>
      </c>
      <c r="BK398" s="102">
        <f>ROUND(I398*H398,2)</f>
        <v>0</v>
      </c>
      <c r="BL398" s="11" t="s">
        <v>103</v>
      </c>
      <c r="BM398" s="101" t="s">
        <v>1897</v>
      </c>
    </row>
    <row r="399" spans="2:65" s="18" customFormat="1">
      <c r="B399" s="19"/>
      <c r="D399" s="103" t="s">
        <v>89</v>
      </c>
      <c r="F399" s="104" t="s">
        <v>4247</v>
      </c>
      <c r="I399" s="105"/>
      <c r="L399" s="19"/>
      <c r="M399" s="106"/>
      <c r="T399" s="107"/>
      <c r="AT399" s="11" t="s">
        <v>89</v>
      </c>
      <c r="AU399" s="11" t="s">
        <v>82</v>
      </c>
    </row>
    <row r="400" spans="2:65" s="18" customFormat="1" ht="16.5" customHeight="1">
      <c r="B400" s="19"/>
      <c r="C400" s="189" t="s">
        <v>78</v>
      </c>
      <c r="D400" s="189" t="s">
        <v>684</v>
      </c>
      <c r="E400" s="190" t="s">
        <v>4248</v>
      </c>
      <c r="F400" s="191" t="s">
        <v>4247</v>
      </c>
      <c r="G400" s="192" t="s">
        <v>816</v>
      </c>
      <c r="H400" s="193">
        <v>320</v>
      </c>
      <c r="I400" s="194"/>
      <c r="J400" s="195">
        <f>ROUND(I400*H400,2)</f>
        <v>0</v>
      </c>
      <c r="K400" s="191" t="s">
        <v>17</v>
      </c>
      <c r="L400" s="196"/>
      <c r="M400" s="197" t="s">
        <v>17</v>
      </c>
      <c r="N400" s="1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121</v>
      </c>
      <c r="AT400" s="101" t="s">
        <v>684</v>
      </c>
      <c r="AU400" s="101" t="s">
        <v>82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103</v>
      </c>
      <c r="BM400" s="101" t="s">
        <v>1907</v>
      </c>
    </row>
    <row r="401" spans="2:65" s="18" customFormat="1">
      <c r="B401" s="19"/>
      <c r="D401" s="103" t="s">
        <v>89</v>
      </c>
      <c r="F401" s="104" t="s">
        <v>4247</v>
      </c>
      <c r="I401" s="105"/>
      <c r="L401" s="19"/>
      <c r="M401" s="106"/>
      <c r="T401" s="107"/>
      <c r="AT401" s="11" t="s">
        <v>89</v>
      </c>
      <c r="AU401" s="11" t="s">
        <v>82</v>
      </c>
    </row>
    <row r="402" spans="2:65" s="18" customFormat="1" ht="16.5" customHeight="1">
      <c r="B402" s="19"/>
      <c r="C402" s="90" t="s">
        <v>78</v>
      </c>
      <c r="D402" s="90" t="s">
        <v>83</v>
      </c>
      <c r="E402" s="91" t="s">
        <v>4249</v>
      </c>
      <c r="F402" s="92" t="s">
        <v>4250</v>
      </c>
      <c r="G402" s="93" t="s">
        <v>816</v>
      </c>
      <c r="H402" s="94">
        <v>80</v>
      </c>
      <c r="I402" s="95"/>
      <c r="J402" s="96">
        <f>ROUND(I402*H402,2)</f>
        <v>0</v>
      </c>
      <c r="K402" s="92" t="s">
        <v>17</v>
      </c>
      <c r="L402" s="19"/>
      <c r="M402" s="97" t="s">
        <v>17</v>
      </c>
      <c r="N402" s="98" t="s">
        <v>35</v>
      </c>
      <c r="P402" s="99">
        <f>O402*H402</f>
        <v>0</v>
      </c>
      <c r="Q402" s="99">
        <v>0</v>
      </c>
      <c r="R402" s="99">
        <f>Q402*H402</f>
        <v>0</v>
      </c>
      <c r="S402" s="99">
        <v>0</v>
      </c>
      <c r="T402" s="100">
        <f>S402*H402</f>
        <v>0</v>
      </c>
      <c r="AR402" s="101" t="s">
        <v>103</v>
      </c>
      <c r="AT402" s="101" t="s">
        <v>83</v>
      </c>
      <c r="AU402" s="101" t="s">
        <v>82</v>
      </c>
      <c r="AY402" s="11" t="s">
        <v>79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1" t="s">
        <v>82</v>
      </c>
      <c r="BK402" s="102">
        <f>ROUND(I402*H402,2)</f>
        <v>0</v>
      </c>
      <c r="BL402" s="11" t="s">
        <v>103</v>
      </c>
      <c r="BM402" s="101" t="s">
        <v>1921</v>
      </c>
    </row>
    <row r="403" spans="2:65" s="18" customFormat="1">
      <c r="B403" s="19"/>
      <c r="D403" s="103" t="s">
        <v>89</v>
      </c>
      <c r="F403" s="104" t="s">
        <v>4250</v>
      </c>
      <c r="I403" s="105"/>
      <c r="L403" s="19"/>
      <c r="M403" s="106"/>
      <c r="T403" s="107"/>
      <c r="AT403" s="11" t="s">
        <v>89</v>
      </c>
      <c r="AU403" s="11" t="s">
        <v>82</v>
      </c>
    </row>
    <row r="404" spans="2:65" s="18" customFormat="1" ht="16.5" customHeight="1">
      <c r="B404" s="19"/>
      <c r="C404" s="189" t="s">
        <v>78</v>
      </c>
      <c r="D404" s="189" t="s">
        <v>684</v>
      </c>
      <c r="E404" s="190" t="s">
        <v>4251</v>
      </c>
      <c r="F404" s="191" t="s">
        <v>4250</v>
      </c>
      <c r="G404" s="192" t="s">
        <v>816</v>
      </c>
      <c r="H404" s="193">
        <v>80</v>
      </c>
      <c r="I404" s="194"/>
      <c r="J404" s="195">
        <f>ROUND(I404*H404,2)</f>
        <v>0</v>
      </c>
      <c r="K404" s="191" t="s">
        <v>17</v>
      </c>
      <c r="L404" s="196"/>
      <c r="M404" s="197" t="s">
        <v>17</v>
      </c>
      <c r="N404" s="1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121</v>
      </c>
      <c r="AT404" s="101" t="s">
        <v>684</v>
      </c>
      <c r="AU404" s="101" t="s">
        <v>82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1929</v>
      </c>
    </row>
    <row r="405" spans="2:65" s="18" customFormat="1">
      <c r="B405" s="19"/>
      <c r="D405" s="103" t="s">
        <v>89</v>
      </c>
      <c r="F405" s="104" t="s">
        <v>4250</v>
      </c>
      <c r="I405" s="105"/>
      <c r="L405" s="19"/>
      <c r="M405" s="106"/>
      <c r="T405" s="107"/>
      <c r="AT405" s="11" t="s">
        <v>89</v>
      </c>
      <c r="AU405" s="11" t="s">
        <v>82</v>
      </c>
    </row>
    <row r="406" spans="2:65" s="18" customFormat="1" ht="16.5" customHeight="1">
      <c r="B406" s="19"/>
      <c r="C406" s="90" t="s">
        <v>78</v>
      </c>
      <c r="D406" s="90" t="s">
        <v>83</v>
      </c>
      <c r="E406" s="91" t="s">
        <v>4252</v>
      </c>
      <c r="F406" s="92" t="s">
        <v>4253</v>
      </c>
      <c r="G406" s="93" t="s">
        <v>816</v>
      </c>
      <c r="H406" s="94">
        <v>1050</v>
      </c>
      <c r="I406" s="95"/>
      <c r="J406" s="96">
        <f>ROUND(I406*H406,2)</f>
        <v>0</v>
      </c>
      <c r="K406" s="92" t="s">
        <v>17</v>
      </c>
      <c r="L406" s="19"/>
      <c r="M406" s="97" t="s">
        <v>17</v>
      </c>
      <c r="N406" s="98" t="s">
        <v>35</v>
      </c>
      <c r="P406" s="99">
        <f>O406*H406</f>
        <v>0</v>
      </c>
      <c r="Q406" s="99">
        <v>0</v>
      </c>
      <c r="R406" s="99">
        <f>Q406*H406</f>
        <v>0</v>
      </c>
      <c r="S406" s="99">
        <v>0</v>
      </c>
      <c r="T406" s="100">
        <f>S406*H406</f>
        <v>0</v>
      </c>
      <c r="AR406" s="101" t="s">
        <v>103</v>
      </c>
      <c r="AT406" s="101" t="s">
        <v>83</v>
      </c>
      <c r="AU406" s="101" t="s">
        <v>82</v>
      </c>
      <c r="AY406" s="11" t="s">
        <v>79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1" t="s">
        <v>82</v>
      </c>
      <c r="BK406" s="102">
        <f>ROUND(I406*H406,2)</f>
        <v>0</v>
      </c>
      <c r="BL406" s="11" t="s">
        <v>103</v>
      </c>
      <c r="BM406" s="101" t="s">
        <v>1937</v>
      </c>
    </row>
    <row r="407" spans="2:65" s="18" customFormat="1">
      <c r="B407" s="19"/>
      <c r="D407" s="103" t="s">
        <v>89</v>
      </c>
      <c r="F407" s="104" t="s">
        <v>4253</v>
      </c>
      <c r="I407" s="105"/>
      <c r="L407" s="19"/>
      <c r="M407" s="106"/>
      <c r="T407" s="107"/>
      <c r="AT407" s="11" t="s">
        <v>89</v>
      </c>
      <c r="AU407" s="11" t="s">
        <v>82</v>
      </c>
    </row>
    <row r="408" spans="2:65" s="18" customFormat="1" ht="16.5" customHeight="1">
      <c r="B408" s="19"/>
      <c r="C408" s="189" t="s">
        <v>78</v>
      </c>
      <c r="D408" s="189" t="s">
        <v>684</v>
      </c>
      <c r="E408" s="190" t="s">
        <v>4254</v>
      </c>
      <c r="F408" s="191" t="s">
        <v>4253</v>
      </c>
      <c r="G408" s="192" t="s">
        <v>816</v>
      </c>
      <c r="H408" s="193">
        <v>1050</v>
      </c>
      <c r="I408" s="194"/>
      <c r="J408" s="195">
        <f>ROUND(I408*H408,2)</f>
        <v>0</v>
      </c>
      <c r="K408" s="191" t="s">
        <v>17</v>
      </c>
      <c r="L408" s="196"/>
      <c r="M408" s="197" t="s">
        <v>17</v>
      </c>
      <c r="N408" s="198" t="s">
        <v>35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121</v>
      </c>
      <c r="AT408" s="101" t="s">
        <v>684</v>
      </c>
      <c r="AU408" s="101" t="s">
        <v>82</v>
      </c>
      <c r="AY408" s="11" t="s">
        <v>79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1" t="s">
        <v>82</v>
      </c>
      <c r="BK408" s="102">
        <f>ROUND(I408*H408,2)</f>
        <v>0</v>
      </c>
      <c r="BL408" s="11" t="s">
        <v>103</v>
      </c>
      <c r="BM408" s="101" t="s">
        <v>1951</v>
      </c>
    </row>
    <row r="409" spans="2:65" s="18" customFormat="1">
      <c r="B409" s="19"/>
      <c r="D409" s="103" t="s">
        <v>89</v>
      </c>
      <c r="F409" s="104" t="s">
        <v>4253</v>
      </c>
      <c r="I409" s="105"/>
      <c r="L409" s="19"/>
      <c r="M409" s="106"/>
      <c r="T409" s="107"/>
      <c r="AT409" s="11" t="s">
        <v>89</v>
      </c>
      <c r="AU409" s="11" t="s">
        <v>82</v>
      </c>
    </row>
    <row r="410" spans="2:65" s="18" customFormat="1" ht="16.5" customHeight="1">
      <c r="B410" s="19"/>
      <c r="C410" s="90" t="s">
        <v>78</v>
      </c>
      <c r="D410" s="90" t="s">
        <v>83</v>
      </c>
      <c r="E410" s="91" t="s">
        <v>4255</v>
      </c>
      <c r="F410" s="92" t="s">
        <v>4256</v>
      </c>
      <c r="G410" s="93" t="s">
        <v>816</v>
      </c>
      <c r="H410" s="94">
        <v>50</v>
      </c>
      <c r="I410" s="95"/>
      <c r="J410" s="96">
        <f>ROUND(I410*H410,2)</f>
        <v>0</v>
      </c>
      <c r="K410" s="92" t="s">
        <v>17</v>
      </c>
      <c r="L410" s="19"/>
      <c r="M410" s="97" t="s">
        <v>17</v>
      </c>
      <c r="N410" s="98" t="s">
        <v>35</v>
      </c>
      <c r="P410" s="99">
        <f>O410*H410</f>
        <v>0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103</v>
      </c>
      <c r="AT410" s="101" t="s">
        <v>83</v>
      </c>
      <c r="AU410" s="101" t="s">
        <v>82</v>
      </c>
      <c r="AY410" s="11" t="s">
        <v>79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1" t="s">
        <v>82</v>
      </c>
      <c r="BK410" s="102">
        <f>ROUND(I410*H410,2)</f>
        <v>0</v>
      </c>
      <c r="BL410" s="11" t="s">
        <v>103</v>
      </c>
      <c r="BM410" s="101" t="s">
        <v>1964</v>
      </c>
    </row>
    <row r="411" spans="2:65" s="18" customFormat="1">
      <c r="B411" s="19"/>
      <c r="D411" s="103" t="s">
        <v>89</v>
      </c>
      <c r="F411" s="104" t="s">
        <v>4256</v>
      </c>
      <c r="I411" s="105"/>
      <c r="L411" s="19"/>
      <c r="M411" s="106"/>
      <c r="T411" s="107"/>
      <c r="AT411" s="11" t="s">
        <v>89</v>
      </c>
      <c r="AU411" s="11" t="s">
        <v>82</v>
      </c>
    </row>
    <row r="412" spans="2:65" s="18" customFormat="1" ht="16.5" customHeight="1">
      <c r="B412" s="19"/>
      <c r="C412" s="189" t="s">
        <v>78</v>
      </c>
      <c r="D412" s="189" t="s">
        <v>684</v>
      </c>
      <c r="E412" s="190" t="s">
        <v>4257</v>
      </c>
      <c r="F412" s="191" t="s">
        <v>4256</v>
      </c>
      <c r="G412" s="192" t="s">
        <v>816</v>
      </c>
      <c r="H412" s="193">
        <v>50</v>
      </c>
      <c r="I412" s="194"/>
      <c r="J412" s="195">
        <f>ROUND(I412*H412,2)</f>
        <v>0</v>
      </c>
      <c r="K412" s="191" t="s">
        <v>17</v>
      </c>
      <c r="L412" s="196"/>
      <c r="M412" s="197" t="s">
        <v>17</v>
      </c>
      <c r="N412" s="198" t="s">
        <v>35</v>
      </c>
      <c r="P412" s="99">
        <f>O412*H412</f>
        <v>0</v>
      </c>
      <c r="Q412" s="99">
        <v>0</v>
      </c>
      <c r="R412" s="99">
        <f>Q412*H412</f>
        <v>0</v>
      </c>
      <c r="S412" s="99">
        <v>0</v>
      </c>
      <c r="T412" s="100">
        <f>S412*H412</f>
        <v>0</v>
      </c>
      <c r="AR412" s="101" t="s">
        <v>121</v>
      </c>
      <c r="AT412" s="101" t="s">
        <v>684</v>
      </c>
      <c r="AU412" s="101" t="s">
        <v>82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1986</v>
      </c>
    </row>
    <row r="413" spans="2:65" s="18" customFormat="1">
      <c r="B413" s="19"/>
      <c r="D413" s="103" t="s">
        <v>89</v>
      </c>
      <c r="F413" s="104" t="s">
        <v>4256</v>
      </c>
      <c r="I413" s="105"/>
      <c r="L413" s="19"/>
      <c r="M413" s="106"/>
      <c r="T413" s="107"/>
      <c r="AT413" s="11" t="s">
        <v>89</v>
      </c>
      <c r="AU413" s="11" t="s">
        <v>82</v>
      </c>
    </row>
    <row r="414" spans="2:65" s="18" customFormat="1" ht="16.5" customHeight="1">
      <c r="B414" s="19"/>
      <c r="C414" s="90" t="s">
        <v>78</v>
      </c>
      <c r="D414" s="90" t="s">
        <v>83</v>
      </c>
      <c r="E414" s="91" t="s">
        <v>4258</v>
      </c>
      <c r="F414" s="92" t="s">
        <v>4259</v>
      </c>
      <c r="G414" s="93" t="s">
        <v>816</v>
      </c>
      <c r="H414" s="94">
        <v>50</v>
      </c>
      <c r="I414" s="95"/>
      <c r="J414" s="96">
        <f>ROUND(I414*H414,2)</f>
        <v>0</v>
      </c>
      <c r="K414" s="92" t="s">
        <v>17</v>
      </c>
      <c r="L414" s="19"/>
      <c r="M414" s="97" t="s">
        <v>17</v>
      </c>
      <c r="N414" s="98" t="s">
        <v>35</v>
      </c>
      <c r="P414" s="99">
        <f>O414*H414</f>
        <v>0</v>
      </c>
      <c r="Q414" s="99">
        <v>0</v>
      </c>
      <c r="R414" s="99">
        <f>Q414*H414</f>
        <v>0</v>
      </c>
      <c r="S414" s="99">
        <v>0</v>
      </c>
      <c r="T414" s="100">
        <f>S414*H414</f>
        <v>0</v>
      </c>
      <c r="AR414" s="101" t="s">
        <v>103</v>
      </c>
      <c r="AT414" s="101" t="s">
        <v>83</v>
      </c>
      <c r="AU414" s="101" t="s">
        <v>82</v>
      </c>
      <c r="AY414" s="11" t="s">
        <v>79</v>
      </c>
      <c r="BE414" s="102">
        <f>IF(N414="základní",J414,0)</f>
        <v>0</v>
      </c>
      <c r="BF414" s="102">
        <f>IF(N414="snížená",J414,0)</f>
        <v>0</v>
      </c>
      <c r="BG414" s="102">
        <f>IF(N414="zákl. přenesená",J414,0)</f>
        <v>0</v>
      </c>
      <c r="BH414" s="102">
        <f>IF(N414="sníž. přenesená",J414,0)</f>
        <v>0</v>
      </c>
      <c r="BI414" s="102">
        <f>IF(N414="nulová",J414,0)</f>
        <v>0</v>
      </c>
      <c r="BJ414" s="11" t="s">
        <v>82</v>
      </c>
      <c r="BK414" s="102">
        <f>ROUND(I414*H414,2)</f>
        <v>0</v>
      </c>
      <c r="BL414" s="11" t="s">
        <v>103</v>
      </c>
      <c r="BM414" s="101" t="s">
        <v>2012</v>
      </c>
    </row>
    <row r="415" spans="2:65" s="18" customFormat="1">
      <c r="B415" s="19"/>
      <c r="D415" s="103" t="s">
        <v>89</v>
      </c>
      <c r="F415" s="104" t="s">
        <v>4259</v>
      </c>
      <c r="I415" s="105"/>
      <c r="L415" s="19"/>
      <c r="M415" s="106"/>
      <c r="T415" s="107"/>
      <c r="AT415" s="11" t="s">
        <v>89</v>
      </c>
      <c r="AU415" s="11" t="s">
        <v>82</v>
      </c>
    </row>
    <row r="416" spans="2:65" s="18" customFormat="1" ht="16.5" customHeight="1">
      <c r="B416" s="19"/>
      <c r="C416" s="189" t="s">
        <v>78</v>
      </c>
      <c r="D416" s="189" t="s">
        <v>684</v>
      </c>
      <c r="E416" s="190" t="s">
        <v>4260</v>
      </c>
      <c r="F416" s="191" t="s">
        <v>4259</v>
      </c>
      <c r="G416" s="192" t="s">
        <v>816</v>
      </c>
      <c r="H416" s="193">
        <v>50</v>
      </c>
      <c r="I416" s="194"/>
      <c r="J416" s="195">
        <f>ROUND(I416*H416,2)</f>
        <v>0</v>
      </c>
      <c r="K416" s="191" t="s">
        <v>17</v>
      </c>
      <c r="L416" s="196"/>
      <c r="M416" s="197" t="s">
        <v>17</v>
      </c>
      <c r="N416" s="198" t="s">
        <v>35</v>
      </c>
      <c r="P416" s="99">
        <f>O416*H416</f>
        <v>0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121</v>
      </c>
      <c r="AT416" s="101" t="s">
        <v>684</v>
      </c>
      <c r="AU416" s="101" t="s">
        <v>82</v>
      </c>
      <c r="AY416" s="11" t="s">
        <v>79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1" t="s">
        <v>82</v>
      </c>
      <c r="BK416" s="102">
        <f>ROUND(I416*H416,2)</f>
        <v>0</v>
      </c>
      <c r="BL416" s="11" t="s">
        <v>103</v>
      </c>
      <c r="BM416" s="101" t="s">
        <v>2028</v>
      </c>
    </row>
    <row r="417" spans="2:65" s="18" customFormat="1">
      <c r="B417" s="19"/>
      <c r="D417" s="103" t="s">
        <v>89</v>
      </c>
      <c r="F417" s="104" t="s">
        <v>4259</v>
      </c>
      <c r="I417" s="105"/>
      <c r="L417" s="19"/>
      <c r="M417" s="106"/>
      <c r="T417" s="107"/>
      <c r="AT417" s="11" t="s">
        <v>89</v>
      </c>
      <c r="AU417" s="11" t="s">
        <v>82</v>
      </c>
    </row>
    <row r="418" spans="2:65" s="18" customFormat="1" ht="16.5" customHeight="1">
      <c r="B418" s="19"/>
      <c r="C418" s="90" t="s">
        <v>78</v>
      </c>
      <c r="D418" s="90" t="s">
        <v>83</v>
      </c>
      <c r="E418" s="91" t="s">
        <v>4261</v>
      </c>
      <c r="F418" s="92" t="s">
        <v>4262</v>
      </c>
      <c r="G418" s="93" t="s">
        <v>816</v>
      </c>
      <c r="H418" s="94">
        <v>80</v>
      </c>
      <c r="I418" s="95"/>
      <c r="J418" s="96">
        <f>ROUND(I418*H418,2)</f>
        <v>0</v>
      </c>
      <c r="K418" s="92" t="s">
        <v>17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0</v>
      </c>
      <c r="R418" s="99">
        <f>Q418*H418</f>
        <v>0</v>
      </c>
      <c r="S418" s="99">
        <v>0</v>
      </c>
      <c r="T418" s="100">
        <f>S418*H418</f>
        <v>0</v>
      </c>
      <c r="AR418" s="101" t="s">
        <v>103</v>
      </c>
      <c r="AT418" s="101" t="s">
        <v>83</v>
      </c>
      <c r="AU418" s="101" t="s">
        <v>82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103</v>
      </c>
      <c r="BM418" s="101" t="s">
        <v>2039</v>
      </c>
    </row>
    <row r="419" spans="2:65" s="18" customFormat="1">
      <c r="B419" s="19"/>
      <c r="D419" s="103" t="s">
        <v>89</v>
      </c>
      <c r="F419" s="104" t="s">
        <v>4262</v>
      </c>
      <c r="I419" s="105"/>
      <c r="L419" s="19"/>
      <c r="M419" s="106"/>
      <c r="T419" s="107"/>
      <c r="AT419" s="11" t="s">
        <v>89</v>
      </c>
      <c r="AU419" s="11" t="s">
        <v>82</v>
      </c>
    </row>
    <row r="420" spans="2:65" s="18" customFormat="1" ht="16.5" customHeight="1">
      <c r="B420" s="19"/>
      <c r="C420" s="189" t="s">
        <v>78</v>
      </c>
      <c r="D420" s="189" t="s">
        <v>684</v>
      </c>
      <c r="E420" s="190" t="s">
        <v>4263</v>
      </c>
      <c r="F420" s="191" t="s">
        <v>4262</v>
      </c>
      <c r="G420" s="192" t="s">
        <v>816</v>
      </c>
      <c r="H420" s="193">
        <v>80</v>
      </c>
      <c r="I420" s="194"/>
      <c r="J420" s="195">
        <f>ROUND(I420*H420,2)</f>
        <v>0</v>
      </c>
      <c r="K420" s="191" t="s">
        <v>17</v>
      </c>
      <c r="L420" s="196"/>
      <c r="M420" s="197" t="s">
        <v>17</v>
      </c>
      <c r="N420" s="198" t="s">
        <v>35</v>
      </c>
      <c r="P420" s="99">
        <f>O420*H420</f>
        <v>0</v>
      </c>
      <c r="Q420" s="99">
        <v>0</v>
      </c>
      <c r="R420" s="99">
        <f>Q420*H420</f>
        <v>0</v>
      </c>
      <c r="S420" s="99">
        <v>0</v>
      </c>
      <c r="T420" s="100">
        <f>S420*H420</f>
        <v>0</v>
      </c>
      <c r="AR420" s="101" t="s">
        <v>121</v>
      </c>
      <c r="AT420" s="101" t="s">
        <v>684</v>
      </c>
      <c r="AU420" s="101" t="s">
        <v>82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103</v>
      </c>
      <c r="BM420" s="101" t="s">
        <v>2050</v>
      </c>
    </row>
    <row r="421" spans="2:65" s="18" customFormat="1">
      <c r="B421" s="19"/>
      <c r="D421" s="103" t="s">
        <v>89</v>
      </c>
      <c r="F421" s="104" t="s">
        <v>4262</v>
      </c>
      <c r="I421" s="105"/>
      <c r="L421" s="19"/>
      <c r="M421" s="106"/>
      <c r="T421" s="107"/>
      <c r="AT421" s="11" t="s">
        <v>89</v>
      </c>
      <c r="AU421" s="11" t="s">
        <v>82</v>
      </c>
    </row>
    <row r="422" spans="2:65" s="18" customFormat="1" ht="16.5" customHeight="1">
      <c r="B422" s="19"/>
      <c r="C422" s="90" t="s">
        <v>78</v>
      </c>
      <c r="D422" s="90" t="s">
        <v>83</v>
      </c>
      <c r="E422" s="91" t="s">
        <v>4264</v>
      </c>
      <c r="F422" s="92" t="s">
        <v>4265</v>
      </c>
      <c r="G422" s="93" t="s">
        <v>816</v>
      </c>
      <c r="H422" s="94">
        <v>130</v>
      </c>
      <c r="I422" s="95"/>
      <c r="J422" s="96">
        <f>ROUND(I422*H422,2)</f>
        <v>0</v>
      </c>
      <c r="K422" s="92" t="s">
        <v>17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103</v>
      </c>
      <c r="AT422" s="101" t="s">
        <v>83</v>
      </c>
      <c r="AU422" s="101" t="s">
        <v>82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103</v>
      </c>
      <c r="BM422" s="101" t="s">
        <v>2060</v>
      </c>
    </row>
    <row r="423" spans="2:65" s="18" customFormat="1">
      <c r="B423" s="19"/>
      <c r="D423" s="103" t="s">
        <v>89</v>
      </c>
      <c r="F423" s="104" t="s">
        <v>4265</v>
      </c>
      <c r="I423" s="105"/>
      <c r="L423" s="19"/>
      <c r="M423" s="106"/>
      <c r="T423" s="107"/>
      <c r="AT423" s="11" t="s">
        <v>89</v>
      </c>
      <c r="AU423" s="11" t="s">
        <v>82</v>
      </c>
    </row>
    <row r="424" spans="2:65" s="18" customFormat="1" ht="16.5" customHeight="1">
      <c r="B424" s="19"/>
      <c r="C424" s="189" t="s">
        <v>78</v>
      </c>
      <c r="D424" s="189" t="s">
        <v>684</v>
      </c>
      <c r="E424" s="190" t="s">
        <v>4266</v>
      </c>
      <c r="F424" s="191" t="s">
        <v>4265</v>
      </c>
      <c r="G424" s="192" t="s">
        <v>816</v>
      </c>
      <c r="H424" s="193">
        <v>130</v>
      </c>
      <c r="I424" s="194"/>
      <c r="J424" s="195">
        <f>ROUND(I424*H424,2)</f>
        <v>0</v>
      </c>
      <c r="K424" s="191" t="s">
        <v>17</v>
      </c>
      <c r="L424" s="196"/>
      <c r="M424" s="197" t="s">
        <v>17</v>
      </c>
      <c r="N424" s="198" t="s">
        <v>35</v>
      </c>
      <c r="P424" s="99">
        <f>O424*H424</f>
        <v>0</v>
      </c>
      <c r="Q424" s="99">
        <v>0</v>
      </c>
      <c r="R424" s="99">
        <f>Q424*H424</f>
        <v>0</v>
      </c>
      <c r="S424" s="99">
        <v>0</v>
      </c>
      <c r="T424" s="100">
        <f>S424*H424</f>
        <v>0</v>
      </c>
      <c r="AR424" s="101" t="s">
        <v>121</v>
      </c>
      <c r="AT424" s="101" t="s">
        <v>684</v>
      </c>
      <c r="AU424" s="101" t="s">
        <v>82</v>
      </c>
      <c r="AY424" s="11" t="s">
        <v>79</v>
      </c>
      <c r="BE424" s="102">
        <f>IF(N424="základní",J424,0)</f>
        <v>0</v>
      </c>
      <c r="BF424" s="102">
        <f>IF(N424="snížená",J424,0)</f>
        <v>0</v>
      </c>
      <c r="BG424" s="102">
        <f>IF(N424="zákl. přenesená",J424,0)</f>
        <v>0</v>
      </c>
      <c r="BH424" s="102">
        <f>IF(N424="sníž. přenesená",J424,0)</f>
        <v>0</v>
      </c>
      <c r="BI424" s="102">
        <f>IF(N424="nulová",J424,0)</f>
        <v>0</v>
      </c>
      <c r="BJ424" s="11" t="s">
        <v>82</v>
      </c>
      <c r="BK424" s="102">
        <f>ROUND(I424*H424,2)</f>
        <v>0</v>
      </c>
      <c r="BL424" s="11" t="s">
        <v>103</v>
      </c>
      <c r="BM424" s="101" t="s">
        <v>2070</v>
      </c>
    </row>
    <row r="425" spans="2:65" s="18" customFormat="1">
      <c r="B425" s="19"/>
      <c r="D425" s="103" t="s">
        <v>89</v>
      </c>
      <c r="F425" s="104" t="s">
        <v>4265</v>
      </c>
      <c r="I425" s="105"/>
      <c r="L425" s="19"/>
      <c r="M425" s="106"/>
      <c r="T425" s="107"/>
      <c r="AT425" s="11" t="s">
        <v>89</v>
      </c>
      <c r="AU425" s="11" t="s">
        <v>82</v>
      </c>
    </row>
    <row r="426" spans="2:65" s="18" customFormat="1" ht="16.5" customHeight="1">
      <c r="B426" s="19"/>
      <c r="C426" s="90" t="s">
        <v>78</v>
      </c>
      <c r="D426" s="90" t="s">
        <v>83</v>
      </c>
      <c r="E426" s="91" t="s">
        <v>4267</v>
      </c>
      <c r="F426" s="92" t="s">
        <v>4268</v>
      </c>
      <c r="G426" s="93" t="s">
        <v>816</v>
      </c>
      <c r="H426" s="94">
        <v>35</v>
      </c>
      <c r="I426" s="95"/>
      <c r="J426" s="96">
        <f>ROUND(I426*H426,2)</f>
        <v>0</v>
      </c>
      <c r="K426" s="92" t="s">
        <v>17</v>
      </c>
      <c r="L426" s="19"/>
      <c r="M426" s="97" t="s">
        <v>17</v>
      </c>
      <c r="N426" s="98" t="s">
        <v>35</v>
      </c>
      <c r="P426" s="99">
        <f>O426*H426</f>
        <v>0</v>
      </c>
      <c r="Q426" s="99">
        <v>0</v>
      </c>
      <c r="R426" s="99">
        <f>Q426*H426</f>
        <v>0</v>
      </c>
      <c r="S426" s="99">
        <v>0</v>
      </c>
      <c r="T426" s="100">
        <f>S426*H426</f>
        <v>0</v>
      </c>
      <c r="AR426" s="101" t="s">
        <v>103</v>
      </c>
      <c r="AT426" s="101" t="s">
        <v>83</v>
      </c>
      <c r="AU426" s="101" t="s">
        <v>82</v>
      </c>
      <c r="AY426" s="11" t="s">
        <v>79</v>
      </c>
      <c r="BE426" s="102">
        <f>IF(N426="základní",J426,0)</f>
        <v>0</v>
      </c>
      <c r="BF426" s="102">
        <f>IF(N426="snížená",J426,0)</f>
        <v>0</v>
      </c>
      <c r="BG426" s="102">
        <f>IF(N426="zákl. přenesená",J426,0)</f>
        <v>0</v>
      </c>
      <c r="BH426" s="102">
        <f>IF(N426="sníž. přenesená",J426,0)</f>
        <v>0</v>
      </c>
      <c r="BI426" s="102">
        <f>IF(N426="nulová",J426,0)</f>
        <v>0</v>
      </c>
      <c r="BJ426" s="11" t="s">
        <v>82</v>
      </c>
      <c r="BK426" s="102">
        <f>ROUND(I426*H426,2)</f>
        <v>0</v>
      </c>
      <c r="BL426" s="11" t="s">
        <v>103</v>
      </c>
      <c r="BM426" s="101" t="s">
        <v>2082</v>
      </c>
    </row>
    <row r="427" spans="2:65" s="18" customFormat="1">
      <c r="B427" s="19"/>
      <c r="D427" s="103" t="s">
        <v>89</v>
      </c>
      <c r="F427" s="104" t="s">
        <v>4268</v>
      </c>
      <c r="I427" s="105"/>
      <c r="L427" s="19"/>
      <c r="M427" s="106"/>
      <c r="T427" s="107"/>
      <c r="AT427" s="11" t="s">
        <v>89</v>
      </c>
      <c r="AU427" s="11" t="s">
        <v>82</v>
      </c>
    </row>
    <row r="428" spans="2:65" s="18" customFormat="1" ht="16.5" customHeight="1">
      <c r="B428" s="19"/>
      <c r="C428" s="189" t="s">
        <v>78</v>
      </c>
      <c r="D428" s="189" t="s">
        <v>684</v>
      </c>
      <c r="E428" s="190" t="s">
        <v>4269</v>
      </c>
      <c r="F428" s="191" t="s">
        <v>4268</v>
      </c>
      <c r="G428" s="192" t="s">
        <v>816</v>
      </c>
      <c r="H428" s="193">
        <v>35</v>
      </c>
      <c r="I428" s="194"/>
      <c r="J428" s="195">
        <f>ROUND(I428*H428,2)</f>
        <v>0</v>
      </c>
      <c r="K428" s="191" t="s">
        <v>17</v>
      </c>
      <c r="L428" s="196"/>
      <c r="M428" s="197" t="s">
        <v>17</v>
      </c>
      <c r="N428" s="198" t="s">
        <v>35</v>
      </c>
      <c r="P428" s="99">
        <f>O428*H428</f>
        <v>0</v>
      </c>
      <c r="Q428" s="99">
        <v>0</v>
      </c>
      <c r="R428" s="99">
        <f>Q428*H428</f>
        <v>0</v>
      </c>
      <c r="S428" s="99">
        <v>0</v>
      </c>
      <c r="T428" s="100">
        <f>S428*H428</f>
        <v>0</v>
      </c>
      <c r="AR428" s="101" t="s">
        <v>121</v>
      </c>
      <c r="AT428" s="101" t="s">
        <v>684</v>
      </c>
      <c r="AU428" s="101" t="s">
        <v>82</v>
      </c>
      <c r="AY428" s="11" t="s">
        <v>79</v>
      </c>
      <c r="BE428" s="102">
        <f>IF(N428="základní",J428,0)</f>
        <v>0</v>
      </c>
      <c r="BF428" s="102">
        <f>IF(N428="snížená",J428,0)</f>
        <v>0</v>
      </c>
      <c r="BG428" s="102">
        <f>IF(N428="zákl. přenesená",J428,0)</f>
        <v>0</v>
      </c>
      <c r="BH428" s="102">
        <f>IF(N428="sníž. přenesená",J428,0)</f>
        <v>0</v>
      </c>
      <c r="BI428" s="102">
        <f>IF(N428="nulová",J428,0)</f>
        <v>0</v>
      </c>
      <c r="BJ428" s="11" t="s">
        <v>82</v>
      </c>
      <c r="BK428" s="102">
        <f>ROUND(I428*H428,2)</f>
        <v>0</v>
      </c>
      <c r="BL428" s="11" t="s">
        <v>103</v>
      </c>
      <c r="BM428" s="101" t="s">
        <v>2091</v>
      </c>
    </row>
    <row r="429" spans="2:65" s="18" customFormat="1">
      <c r="B429" s="19"/>
      <c r="D429" s="103" t="s">
        <v>89</v>
      </c>
      <c r="F429" s="104" t="s">
        <v>4268</v>
      </c>
      <c r="I429" s="105"/>
      <c r="L429" s="19"/>
      <c r="M429" s="106"/>
      <c r="T429" s="107"/>
      <c r="AT429" s="11" t="s">
        <v>89</v>
      </c>
      <c r="AU429" s="11" t="s">
        <v>82</v>
      </c>
    </row>
    <row r="430" spans="2:65" s="18" customFormat="1" ht="16.5" customHeight="1">
      <c r="B430" s="19"/>
      <c r="C430" s="90" t="s">
        <v>78</v>
      </c>
      <c r="D430" s="90" t="s">
        <v>83</v>
      </c>
      <c r="E430" s="91" t="s">
        <v>4270</v>
      </c>
      <c r="F430" s="92" t="s">
        <v>4271</v>
      </c>
      <c r="G430" s="93" t="s">
        <v>816</v>
      </c>
      <c r="H430" s="94">
        <v>600</v>
      </c>
      <c r="I430" s="95"/>
      <c r="J430" s="96">
        <f>ROUND(I430*H430,2)</f>
        <v>0</v>
      </c>
      <c r="K430" s="92" t="s">
        <v>17</v>
      </c>
      <c r="L430" s="19"/>
      <c r="M430" s="97" t="s">
        <v>17</v>
      </c>
      <c r="N430" s="98" t="s">
        <v>35</v>
      </c>
      <c r="P430" s="99">
        <f>O430*H430</f>
        <v>0</v>
      </c>
      <c r="Q430" s="99">
        <v>0</v>
      </c>
      <c r="R430" s="99">
        <f>Q430*H430</f>
        <v>0</v>
      </c>
      <c r="S430" s="99">
        <v>0</v>
      </c>
      <c r="T430" s="100">
        <f>S430*H430</f>
        <v>0</v>
      </c>
      <c r="AR430" s="101" t="s">
        <v>103</v>
      </c>
      <c r="AT430" s="101" t="s">
        <v>83</v>
      </c>
      <c r="AU430" s="101" t="s">
        <v>82</v>
      </c>
      <c r="AY430" s="11" t="s">
        <v>79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1" t="s">
        <v>82</v>
      </c>
      <c r="BK430" s="102">
        <f>ROUND(I430*H430,2)</f>
        <v>0</v>
      </c>
      <c r="BL430" s="11" t="s">
        <v>103</v>
      </c>
      <c r="BM430" s="101" t="s">
        <v>2098</v>
      </c>
    </row>
    <row r="431" spans="2:65" s="18" customFormat="1">
      <c r="B431" s="19"/>
      <c r="D431" s="103" t="s">
        <v>89</v>
      </c>
      <c r="F431" s="104" t="s">
        <v>4271</v>
      </c>
      <c r="I431" s="105"/>
      <c r="L431" s="19"/>
      <c r="M431" s="106"/>
      <c r="T431" s="107"/>
      <c r="AT431" s="11" t="s">
        <v>89</v>
      </c>
      <c r="AU431" s="11" t="s">
        <v>82</v>
      </c>
    </row>
    <row r="432" spans="2:65" s="18" customFormat="1" ht="16.5" customHeight="1">
      <c r="B432" s="19"/>
      <c r="C432" s="189" t="s">
        <v>78</v>
      </c>
      <c r="D432" s="189" t="s">
        <v>684</v>
      </c>
      <c r="E432" s="190" t="s">
        <v>4272</v>
      </c>
      <c r="F432" s="191" t="s">
        <v>4273</v>
      </c>
      <c r="G432" s="192" t="s">
        <v>816</v>
      </c>
      <c r="H432" s="193">
        <v>600</v>
      </c>
      <c r="I432" s="194"/>
      <c r="J432" s="195">
        <f>ROUND(I432*H432,2)</f>
        <v>0</v>
      </c>
      <c r="K432" s="191" t="s">
        <v>17</v>
      </c>
      <c r="L432" s="196"/>
      <c r="M432" s="197" t="s">
        <v>17</v>
      </c>
      <c r="N432" s="198" t="s">
        <v>35</v>
      </c>
      <c r="P432" s="99">
        <f>O432*H432</f>
        <v>0</v>
      </c>
      <c r="Q432" s="99">
        <v>0</v>
      </c>
      <c r="R432" s="99">
        <f>Q432*H432</f>
        <v>0</v>
      </c>
      <c r="S432" s="99">
        <v>0</v>
      </c>
      <c r="T432" s="100">
        <f>S432*H432</f>
        <v>0</v>
      </c>
      <c r="AR432" s="101" t="s">
        <v>121</v>
      </c>
      <c r="AT432" s="101" t="s">
        <v>684</v>
      </c>
      <c r="AU432" s="101" t="s">
        <v>82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103</v>
      </c>
      <c r="BM432" s="101" t="s">
        <v>2106</v>
      </c>
    </row>
    <row r="433" spans="2:65" s="18" customFormat="1">
      <c r="B433" s="19"/>
      <c r="D433" s="103" t="s">
        <v>89</v>
      </c>
      <c r="F433" s="104" t="s">
        <v>4273</v>
      </c>
      <c r="I433" s="105"/>
      <c r="L433" s="19"/>
      <c r="M433" s="106"/>
      <c r="T433" s="107"/>
      <c r="AT433" s="11" t="s">
        <v>89</v>
      </c>
      <c r="AU433" s="11" t="s">
        <v>82</v>
      </c>
    </row>
    <row r="434" spans="2:65" s="18" customFormat="1" ht="16.5" customHeight="1">
      <c r="B434" s="19"/>
      <c r="C434" s="90" t="s">
        <v>78</v>
      </c>
      <c r="D434" s="90" t="s">
        <v>83</v>
      </c>
      <c r="E434" s="91" t="s">
        <v>4274</v>
      </c>
      <c r="F434" s="92" t="s">
        <v>4275</v>
      </c>
      <c r="G434" s="93" t="s">
        <v>816</v>
      </c>
      <c r="H434" s="94">
        <v>300</v>
      </c>
      <c r="I434" s="95"/>
      <c r="J434" s="96">
        <f>ROUND(I434*H434,2)</f>
        <v>0</v>
      </c>
      <c r="K434" s="92" t="s">
        <v>17</v>
      </c>
      <c r="L434" s="19"/>
      <c r="M434" s="97" t="s">
        <v>17</v>
      </c>
      <c r="N434" s="98" t="s">
        <v>35</v>
      </c>
      <c r="P434" s="99">
        <f>O434*H434</f>
        <v>0</v>
      </c>
      <c r="Q434" s="99">
        <v>0</v>
      </c>
      <c r="R434" s="99">
        <f>Q434*H434</f>
        <v>0</v>
      </c>
      <c r="S434" s="99">
        <v>0</v>
      </c>
      <c r="T434" s="100">
        <f>S434*H434</f>
        <v>0</v>
      </c>
      <c r="AR434" s="101" t="s">
        <v>103</v>
      </c>
      <c r="AT434" s="101" t="s">
        <v>83</v>
      </c>
      <c r="AU434" s="101" t="s">
        <v>82</v>
      </c>
      <c r="AY434" s="11" t="s">
        <v>79</v>
      </c>
      <c r="BE434" s="102">
        <f>IF(N434="základní",J434,0)</f>
        <v>0</v>
      </c>
      <c r="BF434" s="102">
        <f>IF(N434="snížená",J434,0)</f>
        <v>0</v>
      </c>
      <c r="BG434" s="102">
        <f>IF(N434="zákl. přenesená",J434,0)</f>
        <v>0</v>
      </c>
      <c r="BH434" s="102">
        <f>IF(N434="sníž. přenesená",J434,0)</f>
        <v>0</v>
      </c>
      <c r="BI434" s="102">
        <f>IF(N434="nulová",J434,0)</f>
        <v>0</v>
      </c>
      <c r="BJ434" s="11" t="s">
        <v>82</v>
      </c>
      <c r="BK434" s="102">
        <f>ROUND(I434*H434,2)</f>
        <v>0</v>
      </c>
      <c r="BL434" s="11" t="s">
        <v>103</v>
      </c>
      <c r="BM434" s="101" t="s">
        <v>2116</v>
      </c>
    </row>
    <row r="435" spans="2:65" s="18" customFormat="1">
      <c r="B435" s="19"/>
      <c r="D435" s="103" t="s">
        <v>89</v>
      </c>
      <c r="F435" s="104" t="s">
        <v>4275</v>
      </c>
      <c r="I435" s="105"/>
      <c r="L435" s="19"/>
      <c r="M435" s="106"/>
      <c r="T435" s="107"/>
      <c r="AT435" s="11" t="s">
        <v>89</v>
      </c>
      <c r="AU435" s="11" t="s">
        <v>82</v>
      </c>
    </row>
    <row r="436" spans="2:65" s="18" customFormat="1" ht="16.5" customHeight="1">
      <c r="B436" s="19"/>
      <c r="C436" s="189" t="s">
        <v>78</v>
      </c>
      <c r="D436" s="189" t="s">
        <v>684</v>
      </c>
      <c r="E436" s="190" t="s">
        <v>4276</v>
      </c>
      <c r="F436" s="191" t="s">
        <v>4277</v>
      </c>
      <c r="G436" s="192" t="s">
        <v>816</v>
      </c>
      <c r="H436" s="193">
        <v>300</v>
      </c>
      <c r="I436" s="194"/>
      <c r="J436" s="195">
        <f>ROUND(I436*H436,2)</f>
        <v>0</v>
      </c>
      <c r="K436" s="191" t="s">
        <v>17</v>
      </c>
      <c r="L436" s="196"/>
      <c r="M436" s="197" t="s">
        <v>17</v>
      </c>
      <c r="N436" s="198" t="s">
        <v>35</v>
      </c>
      <c r="P436" s="99">
        <f>O436*H436</f>
        <v>0</v>
      </c>
      <c r="Q436" s="99">
        <v>0</v>
      </c>
      <c r="R436" s="99">
        <f>Q436*H436</f>
        <v>0</v>
      </c>
      <c r="S436" s="99">
        <v>0</v>
      </c>
      <c r="T436" s="100">
        <f>S436*H436</f>
        <v>0</v>
      </c>
      <c r="AR436" s="101" t="s">
        <v>121</v>
      </c>
      <c r="AT436" s="101" t="s">
        <v>684</v>
      </c>
      <c r="AU436" s="101" t="s">
        <v>82</v>
      </c>
      <c r="AY436" s="11" t="s">
        <v>79</v>
      </c>
      <c r="BE436" s="102">
        <f>IF(N436="základní",J436,0)</f>
        <v>0</v>
      </c>
      <c r="BF436" s="102">
        <f>IF(N436="snížená",J436,0)</f>
        <v>0</v>
      </c>
      <c r="BG436" s="102">
        <f>IF(N436="zákl. přenesená",J436,0)</f>
        <v>0</v>
      </c>
      <c r="BH436" s="102">
        <f>IF(N436="sníž. přenesená",J436,0)</f>
        <v>0</v>
      </c>
      <c r="BI436" s="102">
        <f>IF(N436="nulová",J436,0)</f>
        <v>0</v>
      </c>
      <c r="BJ436" s="11" t="s">
        <v>82</v>
      </c>
      <c r="BK436" s="102">
        <f>ROUND(I436*H436,2)</f>
        <v>0</v>
      </c>
      <c r="BL436" s="11" t="s">
        <v>103</v>
      </c>
      <c r="BM436" s="101" t="s">
        <v>2124</v>
      </c>
    </row>
    <row r="437" spans="2:65" s="18" customFormat="1">
      <c r="B437" s="19"/>
      <c r="D437" s="103" t="s">
        <v>89</v>
      </c>
      <c r="F437" s="104" t="s">
        <v>4277</v>
      </c>
      <c r="I437" s="105"/>
      <c r="L437" s="19"/>
      <c r="M437" s="106"/>
      <c r="T437" s="107"/>
      <c r="AT437" s="11" t="s">
        <v>89</v>
      </c>
      <c r="AU437" s="11" t="s">
        <v>82</v>
      </c>
    </row>
    <row r="438" spans="2:65" s="18" customFormat="1" ht="16.5" customHeight="1">
      <c r="B438" s="19"/>
      <c r="C438" s="90" t="s">
        <v>78</v>
      </c>
      <c r="D438" s="90" t="s">
        <v>83</v>
      </c>
      <c r="E438" s="91" t="s">
        <v>4278</v>
      </c>
      <c r="F438" s="92" t="s">
        <v>4279</v>
      </c>
      <c r="G438" s="93" t="s">
        <v>816</v>
      </c>
      <c r="H438" s="94">
        <v>350</v>
      </c>
      <c r="I438" s="95"/>
      <c r="J438" s="96">
        <f>ROUND(I438*H438,2)</f>
        <v>0</v>
      </c>
      <c r="K438" s="92" t="s">
        <v>17</v>
      </c>
      <c r="L438" s="19"/>
      <c r="M438" s="97" t="s">
        <v>17</v>
      </c>
      <c r="N438" s="98" t="s">
        <v>35</v>
      </c>
      <c r="P438" s="99">
        <f>O438*H438</f>
        <v>0</v>
      </c>
      <c r="Q438" s="99">
        <v>0</v>
      </c>
      <c r="R438" s="99">
        <f>Q438*H438</f>
        <v>0</v>
      </c>
      <c r="S438" s="99">
        <v>0</v>
      </c>
      <c r="T438" s="100">
        <f>S438*H438</f>
        <v>0</v>
      </c>
      <c r="AR438" s="101" t="s">
        <v>103</v>
      </c>
      <c r="AT438" s="101" t="s">
        <v>83</v>
      </c>
      <c r="AU438" s="101" t="s">
        <v>82</v>
      </c>
      <c r="AY438" s="11" t="s">
        <v>79</v>
      </c>
      <c r="BE438" s="102">
        <f>IF(N438="základní",J438,0)</f>
        <v>0</v>
      </c>
      <c r="BF438" s="102">
        <f>IF(N438="snížená",J438,0)</f>
        <v>0</v>
      </c>
      <c r="BG438" s="102">
        <f>IF(N438="zákl. přenesená",J438,0)</f>
        <v>0</v>
      </c>
      <c r="BH438" s="102">
        <f>IF(N438="sníž. přenesená",J438,0)</f>
        <v>0</v>
      </c>
      <c r="BI438" s="102">
        <f>IF(N438="nulová",J438,0)</f>
        <v>0</v>
      </c>
      <c r="BJ438" s="11" t="s">
        <v>82</v>
      </c>
      <c r="BK438" s="102">
        <f>ROUND(I438*H438,2)</f>
        <v>0</v>
      </c>
      <c r="BL438" s="11" t="s">
        <v>103</v>
      </c>
      <c r="BM438" s="101" t="s">
        <v>2135</v>
      </c>
    </row>
    <row r="439" spans="2:65" s="18" customFormat="1">
      <c r="B439" s="19"/>
      <c r="D439" s="103" t="s">
        <v>89</v>
      </c>
      <c r="F439" s="104" t="s">
        <v>4279</v>
      </c>
      <c r="I439" s="105"/>
      <c r="L439" s="19"/>
      <c r="M439" s="106"/>
      <c r="T439" s="107"/>
      <c r="AT439" s="11" t="s">
        <v>89</v>
      </c>
      <c r="AU439" s="11" t="s">
        <v>82</v>
      </c>
    </row>
    <row r="440" spans="2:65" s="18" customFormat="1" ht="16.5" customHeight="1">
      <c r="B440" s="19"/>
      <c r="C440" s="189" t="s">
        <v>78</v>
      </c>
      <c r="D440" s="189" t="s">
        <v>684</v>
      </c>
      <c r="E440" s="190" t="s">
        <v>4280</v>
      </c>
      <c r="F440" s="191" t="s">
        <v>4281</v>
      </c>
      <c r="G440" s="192" t="s">
        <v>816</v>
      </c>
      <c r="H440" s="193">
        <v>350</v>
      </c>
      <c r="I440" s="194"/>
      <c r="J440" s="195">
        <f>ROUND(I440*H440,2)</f>
        <v>0</v>
      </c>
      <c r="K440" s="191" t="s">
        <v>17</v>
      </c>
      <c r="L440" s="196"/>
      <c r="M440" s="197" t="s">
        <v>17</v>
      </c>
      <c r="N440" s="198" t="s">
        <v>35</v>
      </c>
      <c r="P440" s="99">
        <f>O440*H440</f>
        <v>0</v>
      </c>
      <c r="Q440" s="99">
        <v>0</v>
      </c>
      <c r="R440" s="99">
        <f>Q440*H440</f>
        <v>0</v>
      </c>
      <c r="S440" s="99">
        <v>0</v>
      </c>
      <c r="T440" s="100">
        <f>S440*H440</f>
        <v>0</v>
      </c>
      <c r="AR440" s="101" t="s">
        <v>121</v>
      </c>
      <c r="AT440" s="101" t="s">
        <v>684</v>
      </c>
      <c r="AU440" s="101" t="s">
        <v>82</v>
      </c>
      <c r="AY440" s="11" t="s">
        <v>79</v>
      </c>
      <c r="BE440" s="102">
        <f>IF(N440="základní",J440,0)</f>
        <v>0</v>
      </c>
      <c r="BF440" s="102">
        <f>IF(N440="snížená",J440,0)</f>
        <v>0</v>
      </c>
      <c r="BG440" s="102">
        <f>IF(N440="zákl. přenesená",J440,0)</f>
        <v>0</v>
      </c>
      <c r="BH440" s="102">
        <f>IF(N440="sníž. přenesená",J440,0)</f>
        <v>0</v>
      </c>
      <c r="BI440" s="102">
        <f>IF(N440="nulová",J440,0)</f>
        <v>0</v>
      </c>
      <c r="BJ440" s="11" t="s">
        <v>82</v>
      </c>
      <c r="BK440" s="102">
        <f>ROUND(I440*H440,2)</f>
        <v>0</v>
      </c>
      <c r="BL440" s="11" t="s">
        <v>103</v>
      </c>
      <c r="BM440" s="101" t="s">
        <v>2143</v>
      </c>
    </row>
    <row r="441" spans="2:65" s="18" customFormat="1">
      <c r="B441" s="19"/>
      <c r="D441" s="103" t="s">
        <v>89</v>
      </c>
      <c r="F441" s="104" t="s">
        <v>4281</v>
      </c>
      <c r="I441" s="105"/>
      <c r="L441" s="19"/>
      <c r="M441" s="106"/>
      <c r="T441" s="107"/>
      <c r="AT441" s="11" t="s">
        <v>89</v>
      </c>
      <c r="AU441" s="11" t="s">
        <v>82</v>
      </c>
    </row>
    <row r="442" spans="2:65" s="18" customFormat="1" ht="16.5" customHeight="1">
      <c r="B442" s="19"/>
      <c r="C442" s="90" t="s">
        <v>78</v>
      </c>
      <c r="D442" s="90" t="s">
        <v>83</v>
      </c>
      <c r="E442" s="91" t="s">
        <v>4282</v>
      </c>
      <c r="F442" s="92" t="s">
        <v>4283</v>
      </c>
      <c r="G442" s="93" t="s">
        <v>816</v>
      </c>
      <c r="H442" s="94">
        <v>40</v>
      </c>
      <c r="I442" s="95"/>
      <c r="J442" s="96">
        <f>ROUND(I442*H442,2)</f>
        <v>0</v>
      </c>
      <c r="K442" s="92" t="s">
        <v>17</v>
      </c>
      <c r="L442" s="19"/>
      <c r="M442" s="97" t="s">
        <v>17</v>
      </c>
      <c r="N442" s="98" t="s">
        <v>35</v>
      </c>
      <c r="P442" s="99">
        <f>O442*H442</f>
        <v>0</v>
      </c>
      <c r="Q442" s="99">
        <v>0</v>
      </c>
      <c r="R442" s="99">
        <f>Q442*H442</f>
        <v>0</v>
      </c>
      <c r="S442" s="99">
        <v>0</v>
      </c>
      <c r="T442" s="100">
        <f>S442*H442</f>
        <v>0</v>
      </c>
      <c r="AR442" s="101" t="s">
        <v>103</v>
      </c>
      <c r="AT442" s="101" t="s">
        <v>83</v>
      </c>
      <c r="AU442" s="101" t="s">
        <v>82</v>
      </c>
      <c r="AY442" s="11" t="s">
        <v>79</v>
      </c>
      <c r="BE442" s="102">
        <f>IF(N442="základní",J442,0)</f>
        <v>0</v>
      </c>
      <c r="BF442" s="102">
        <f>IF(N442="snížená",J442,0)</f>
        <v>0</v>
      </c>
      <c r="BG442" s="102">
        <f>IF(N442="zákl. přenesená",J442,0)</f>
        <v>0</v>
      </c>
      <c r="BH442" s="102">
        <f>IF(N442="sníž. přenesená",J442,0)</f>
        <v>0</v>
      </c>
      <c r="BI442" s="102">
        <f>IF(N442="nulová",J442,0)</f>
        <v>0</v>
      </c>
      <c r="BJ442" s="11" t="s">
        <v>82</v>
      </c>
      <c r="BK442" s="102">
        <f>ROUND(I442*H442,2)</f>
        <v>0</v>
      </c>
      <c r="BL442" s="11" t="s">
        <v>103</v>
      </c>
      <c r="BM442" s="101" t="s">
        <v>2155</v>
      </c>
    </row>
    <row r="443" spans="2:65" s="18" customFormat="1">
      <c r="B443" s="19"/>
      <c r="D443" s="103" t="s">
        <v>89</v>
      </c>
      <c r="F443" s="104" t="s">
        <v>4283</v>
      </c>
      <c r="I443" s="105"/>
      <c r="L443" s="19"/>
      <c r="M443" s="106"/>
      <c r="T443" s="107"/>
      <c r="AT443" s="11" t="s">
        <v>89</v>
      </c>
      <c r="AU443" s="11" t="s">
        <v>82</v>
      </c>
    </row>
    <row r="444" spans="2:65" s="18" customFormat="1" ht="16.5" customHeight="1">
      <c r="B444" s="19"/>
      <c r="C444" s="189" t="s">
        <v>78</v>
      </c>
      <c r="D444" s="189" t="s">
        <v>684</v>
      </c>
      <c r="E444" s="190" t="s">
        <v>4284</v>
      </c>
      <c r="F444" s="191" t="s">
        <v>4285</v>
      </c>
      <c r="G444" s="192" t="s">
        <v>816</v>
      </c>
      <c r="H444" s="193">
        <v>40</v>
      </c>
      <c r="I444" s="194"/>
      <c r="J444" s="195">
        <f>ROUND(I444*H444,2)</f>
        <v>0</v>
      </c>
      <c r="K444" s="191" t="s">
        <v>17</v>
      </c>
      <c r="L444" s="196"/>
      <c r="M444" s="197" t="s">
        <v>17</v>
      </c>
      <c r="N444" s="198" t="s">
        <v>35</v>
      </c>
      <c r="P444" s="99">
        <f>O444*H444</f>
        <v>0</v>
      </c>
      <c r="Q444" s="99">
        <v>0</v>
      </c>
      <c r="R444" s="99">
        <f>Q444*H444</f>
        <v>0</v>
      </c>
      <c r="S444" s="99">
        <v>0</v>
      </c>
      <c r="T444" s="100">
        <f>S444*H444</f>
        <v>0</v>
      </c>
      <c r="AR444" s="101" t="s">
        <v>121</v>
      </c>
      <c r="AT444" s="101" t="s">
        <v>684</v>
      </c>
      <c r="AU444" s="101" t="s">
        <v>82</v>
      </c>
      <c r="AY444" s="11" t="s">
        <v>79</v>
      </c>
      <c r="BE444" s="102">
        <f>IF(N444="základní",J444,0)</f>
        <v>0</v>
      </c>
      <c r="BF444" s="102">
        <f>IF(N444="snížená",J444,0)</f>
        <v>0</v>
      </c>
      <c r="BG444" s="102">
        <f>IF(N444="zákl. přenesená",J444,0)</f>
        <v>0</v>
      </c>
      <c r="BH444" s="102">
        <f>IF(N444="sníž. přenesená",J444,0)</f>
        <v>0</v>
      </c>
      <c r="BI444" s="102">
        <f>IF(N444="nulová",J444,0)</f>
        <v>0</v>
      </c>
      <c r="BJ444" s="11" t="s">
        <v>82</v>
      </c>
      <c r="BK444" s="102">
        <f>ROUND(I444*H444,2)</f>
        <v>0</v>
      </c>
      <c r="BL444" s="11" t="s">
        <v>103</v>
      </c>
      <c r="BM444" s="101" t="s">
        <v>2166</v>
      </c>
    </row>
    <row r="445" spans="2:65" s="18" customFormat="1">
      <c r="B445" s="19"/>
      <c r="D445" s="103" t="s">
        <v>89</v>
      </c>
      <c r="F445" s="104" t="s">
        <v>4285</v>
      </c>
      <c r="I445" s="105"/>
      <c r="L445" s="19"/>
      <c r="M445" s="106"/>
      <c r="T445" s="107"/>
      <c r="AT445" s="11" t="s">
        <v>89</v>
      </c>
      <c r="AU445" s="11" t="s">
        <v>82</v>
      </c>
    </row>
    <row r="446" spans="2:65" s="18" customFormat="1" ht="16.5" customHeight="1">
      <c r="B446" s="19"/>
      <c r="C446" s="90" t="s">
        <v>78</v>
      </c>
      <c r="D446" s="90" t="s">
        <v>83</v>
      </c>
      <c r="E446" s="91" t="s">
        <v>4286</v>
      </c>
      <c r="F446" s="92" t="s">
        <v>4287</v>
      </c>
      <c r="G446" s="93" t="s">
        <v>816</v>
      </c>
      <c r="H446" s="94">
        <v>2800</v>
      </c>
      <c r="I446" s="95"/>
      <c r="J446" s="96">
        <f>ROUND(I446*H446,2)</f>
        <v>0</v>
      </c>
      <c r="K446" s="92" t="s">
        <v>17</v>
      </c>
      <c r="L446" s="19"/>
      <c r="M446" s="97" t="s">
        <v>17</v>
      </c>
      <c r="N446" s="98" t="s">
        <v>35</v>
      </c>
      <c r="P446" s="99">
        <f>O446*H446</f>
        <v>0</v>
      </c>
      <c r="Q446" s="99">
        <v>0</v>
      </c>
      <c r="R446" s="99">
        <f>Q446*H446</f>
        <v>0</v>
      </c>
      <c r="S446" s="99">
        <v>0</v>
      </c>
      <c r="T446" s="100">
        <f>S446*H446</f>
        <v>0</v>
      </c>
      <c r="AR446" s="101" t="s">
        <v>103</v>
      </c>
      <c r="AT446" s="101" t="s">
        <v>83</v>
      </c>
      <c r="AU446" s="101" t="s">
        <v>82</v>
      </c>
      <c r="AY446" s="11" t="s">
        <v>79</v>
      </c>
      <c r="BE446" s="102">
        <f>IF(N446="základní",J446,0)</f>
        <v>0</v>
      </c>
      <c r="BF446" s="102">
        <f>IF(N446="snížená",J446,0)</f>
        <v>0</v>
      </c>
      <c r="BG446" s="102">
        <f>IF(N446="zákl. přenesená",J446,0)</f>
        <v>0</v>
      </c>
      <c r="BH446" s="102">
        <f>IF(N446="sníž. přenesená",J446,0)</f>
        <v>0</v>
      </c>
      <c r="BI446" s="102">
        <f>IF(N446="nulová",J446,0)</f>
        <v>0</v>
      </c>
      <c r="BJ446" s="11" t="s">
        <v>82</v>
      </c>
      <c r="BK446" s="102">
        <f>ROUND(I446*H446,2)</f>
        <v>0</v>
      </c>
      <c r="BL446" s="11" t="s">
        <v>103</v>
      </c>
      <c r="BM446" s="101" t="s">
        <v>2176</v>
      </c>
    </row>
    <row r="447" spans="2:65" s="18" customFormat="1">
      <c r="B447" s="19"/>
      <c r="D447" s="103" t="s">
        <v>89</v>
      </c>
      <c r="F447" s="104" t="s">
        <v>4287</v>
      </c>
      <c r="I447" s="105"/>
      <c r="L447" s="19"/>
      <c r="M447" s="106"/>
      <c r="T447" s="107"/>
      <c r="AT447" s="11" t="s">
        <v>89</v>
      </c>
      <c r="AU447" s="11" t="s">
        <v>82</v>
      </c>
    </row>
    <row r="448" spans="2:65" s="18" customFormat="1" ht="16.5" customHeight="1">
      <c r="B448" s="19"/>
      <c r="C448" s="189" t="s">
        <v>78</v>
      </c>
      <c r="D448" s="189" t="s">
        <v>684</v>
      </c>
      <c r="E448" s="190" t="s">
        <v>4288</v>
      </c>
      <c r="F448" s="191" t="s">
        <v>4289</v>
      </c>
      <c r="G448" s="192" t="s">
        <v>816</v>
      </c>
      <c r="H448" s="193">
        <v>2800</v>
      </c>
      <c r="I448" s="194"/>
      <c r="J448" s="195">
        <f>ROUND(I448*H448,2)</f>
        <v>0</v>
      </c>
      <c r="K448" s="191" t="s">
        <v>17</v>
      </c>
      <c r="L448" s="196"/>
      <c r="M448" s="197" t="s">
        <v>17</v>
      </c>
      <c r="N448" s="1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121</v>
      </c>
      <c r="AT448" s="101" t="s">
        <v>684</v>
      </c>
      <c r="AU448" s="101" t="s">
        <v>82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103</v>
      </c>
      <c r="BM448" s="101" t="s">
        <v>2187</v>
      </c>
    </row>
    <row r="449" spans="2:65" s="18" customFormat="1">
      <c r="B449" s="19"/>
      <c r="D449" s="103" t="s">
        <v>89</v>
      </c>
      <c r="F449" s="104" t="s">
        <v>4289</v>
      </c>
      <c r="I449" s="105"/>
      <c r="L449" s="19"/>
      <c r="M449" s="106"/>
      <c r="T449" s="107"/>
      <c r="AT449" s="11" t="s">
        <v>89</v>
      </c>
      <c r="AU449" s="11" t="s">
        <v>82</v>
      </c>
    </row>
    <row r="450" spans="2:65" s="18" customFormat="1" ht="16.5" customHeight="1">
      <c r="B450" s="19"/>
      <c r="C450" s="90" t="s">
        <v>78</v>
      </c>
      <c r="D450" s="90" t="s">
        <v>83</v>
      </c>
      <c r="E450" s="91" t="s">
        <v>4290</v>
      </c>
      <c r="F450" s="92" t="s">
        <v>4291</v>
      </c>
      <c r="G450" s="93" t="s">
        <v>816</v>
      </c>
      <c r="H450" s="94">
        <v>2400</v>
      </c>
      <c r="I450" s="95"/>
      <c r="J450" s="96">
        <f>ROUND(I450*H450,2)</f>
        <v>0</v>
      </c>
      <c r="K450" s="92" t="s">
        <v>17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103</v>
      </c>
      <c r="AT450" s="101" t="s">
        <v>83</v>
      </c>
      <c r="AU450" s="101" t="s">
        <v>82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103</v>
      </c>
      <c r="BM450" s="101" t="s">
        <v>2198</v>
      </c>
    </row>
    <row r="451" spans="2:65" s="18" customFormat="1">
      <c r="B451" s="19"/>
      <c r="D451" s="103" t="s">
        <v>89</v>
      </c>
      <c r="F451" s="104" t="s">
        <v>4291</v>
      </c>
      <c r="I451" s="105"/>
      <c r="L451" s="19"/>
      <c r="M451" s="106"/>
      <c r="T451" s="107"/>
      <c r="AT451" s="11" t="s">
        <v>89</v>
      </c>
      <c r="AU451" s="11" t="s">
        <v>82</v>
      </c>
    </row>
    <row r="452" spans="2:65" s="18" customFormat="1" ht="16.5" customHeight="1">
      <c r="B452" s="19"/>
      <c r="C452" s="189" t="s">
        <v>78</v>
      </c>
      <c r="D452" s="189" t="s">
        <v>684</v>
      </c>
      <c r="E452" s="190" t="s">
        <v>4292</v>
      </c>
      <c r="F452" s="191" t="s">
        <v>4293</v>
      </c>
      <c r="G452" s="192" t="s">
        <v>816</v>
      </c>
      <c r="H452" s="193">
        <v>2400</v>
      </c>
      <c r="I452" s="194"/>
      <c r="J452" s="195">
        <f>ROUND(I452*H452,2)</f>
        <v>0</v>
      </c>
      <c r="K452" s="191" t="s">
        <v>17</v>
      </c>
      <c r="L452" s="196"/>
      <c r="M452" s="197" t="s">
        <v>17</v>
      </c>
      <c r="N452" s="1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121</v>
      </c>
      <c r="AT452" s="101" t="s">
        <v>684</v>
      </c>
      <c r="AU452" s="101" t="s">
        <v>82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103</v>
      </c>
      <c r="BM452" s="101" t="s">
        <v>2211</v>
      </c>
    </row>
    <row r="453" spans="2:65" s="18" customFormat="1">
      <c r="B453" s="19"/>
      <c r="D453" s="103" t="s">
        <v>89</v>
      </c>
      <c r="F453" s="104" t="s">
        <v>4293</v>
      </c>
      <c r="I453" s="105"/>
      <c r="L453" s="19"/>
      <c r="M453" s="106"/>
      <c r="T453" s="107"/>
      <c r="AT453" s="11" t="s">
        <v>89</v>
      </c>
      <c r="AU453" s="11" t="s">
        <v>82</v>
      </c>
    </row>
    <row r="454" spans="2:65" s="18" customFormat="1" ht="24.2" customHeight="1">
      <c r="B454" s="19"/>
      <c r="C454" s="90" t="s">
        <v>78</v>
      </c>
      <c r="D454" s="90" t="s">
        <v>83</v>
      </c>
      <c r="E454" s="91" t="s">
        <v>4294</v>
      </c>
      <c r="F454" s="92" t="s">
        <v>4295</v>
      </c>
      <c r="G454" s="93" t="s">
        <v>816</v>
      </c>
      <c r="H454" s="94">
        <v>800</v>
      </c>
      <c r="I454" s="95"/>
      <c r="J454" s="96">
        <f>ROUND(I454*H454,2)</f>
        <v>0</v>
      </c>
      <c r="K454" s="92" t="s">
        <v>17</v>
      </c>
      <c r="L454" s="19"/>
      <c r="M454" s="97" t="s">
        <v>17</v>
      </c>
      <c r="N454" s="98" t="s">
        <v>35</v>
      </c>
      <c r="P454" s="99">
        <f>O454*H454</f>
        <v>0</v>
      </c>
      <c r="Q454" s="99">
        <v>0</v>
      </c>
      <c r="R454" s="99">
        <f>Q454*H454</f>
        <v>0</v>
      </c>
      <c r="S454" s="99">
        <v>0</v>
      </c>
      <c r="T454" s="100">
        <f>S454*H454</f>
        <v>0</v>
      </c>
      <c r="AR454" s="101" t="s">
        <v>103</v>
      </c>
      <c r="AT454" s="101" t="s">
        <v>83</v>
      </c>
      <c r="AU454" s="101" t="s">
        <v>82</v>
      </c>
      <c r="AY454" s="11" t="s">
        <v>79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1" t="s">
        <v>82</v>
      </c>
      <c r="BK454" s="102">
        <f>ROUND(I454*H454,2)</f>
        <v>0</v>
      </c>
      <c r="BL454" s="11" t="s">
        <v>103</v>
      </c>
      <c r="BM454" s="101" t="s">
        <v>2224</v>
      </c>
    </row>
    <row r="455" spans="2:65" s="18" customFormat="1">
      <c r="B455" s="19"/>
      <c r="D455" s="103" t="s">
        <v>89</v>
      </c>
      <c r="F455" s="104" t="s">
        <v>4295</v>
      </c>
      <c r="I455" s="105"/>
      <c r="L455" s="19"/>
      <c r="M455" s="106"/>
      <c r="T455" s="107"/>
      <c r="AT455" s="11" t="s">
        <v>89</v>
      </c>
      <c r="AU455" s="11" t="s">
        <v>82</v>
      </c>
    </row>
    <row r="456" spans="2:65" s="18" customFormat="1" ht="24.2" customHeight="1">
      <c r="B456" s="19"/>
      <c r="C456" s="189" t="s">
        <v>78</v>
      </c>
      <c r="D456" s="189" t="s">
        <v>684</v>
      </c>
      <c r="E456" s="190" t="s">
        <v>4296</v>
      </c>
      <c r="F456" s="191" t="s">
        <v>4297</v>
      </c>
      <c r="G456" s="192" t="s">
        <v>816</v>
      </c>
      <c r="H456" s="193">
        <v>800</v>
      </c>
      <c r="I456" s="194"/>
      <c r="J456" s="195">
        <f>ROUND(I456*H456,2)</f>
        <v>0</v>
      </c>
      <c r="K456" s="191" t="s">
        <v>17</v>
      </c>
      <c r="L456" s="196"/>
      <c r="M456" s="197" t="s">
        <v>17</v>
      </c>
      <c r="N456" s="1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121</v>
      </c>
      <c r="AT456" s="101" t="s">
        <v>684</v>
      </c>
      <c r="AU456" s="101" t="s">
        <v>82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103</v>
      </c>
      <c r="BM456" s="101" t="s">
        <v>2234</v>
      </c>
    </row>
    <row r="457" spans="2:65" s="18" customFormat="1">
      <c r="B457" s="19"/>
      <c r="D457" s="103" t="s">
        <v>89</v>
      </c>
      <c r="F457" s="104" t="s">
        <v>4297</v>
      </c>
      <c r="I457" s="105"/>
      <c r="L457" s="19"/>
      <c r="M457" s="106"/>
      <c r="T457" s="107"/>
      <c r="AT457" s="11" t="s">
        <v>89</v>
      </c>
      <c r="AU457" s="11" t="s">
        <v>82</v>
      </c>
    </row>
    <row r="458" spans="2:65" s="18" customFormat="1" ht="24.2" customHeight="1">
      <c r="B458" s="19"/>
      <c r="C458" s="90" t="s">
        <v>78</v>
      </c>
      <c r="D458" s="90" t="s">
        <v>83</v>
      </c>
      <c r="E458" s="91" t="s">
        <v>4298</v>
      </c>
      <c r="F458" s="92" t="s">
        <v>4299</v>
      </c>
      <c r="G458" s="93" t="s">
        <v>816</v>
      </c>
      <c r="H458" s="94">
        <v>300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103</v>
      </c>
      <c r="AT458" s="101" t="s">
        <v>83</v>
      </c>
      <c r="AU458" s="101" t="s">
        <v>82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103</v>
      </c>
      <c r="BM458" s="101" t="s">
        <v>2245</v>
      </c>
    </row>
    <row r="459" spans="2:65" s="18" customFormat="1">
      <c r="B459" s="19"/>
      <c r="D459" s="103" t="s">
        <v>89</v>
      </c>
      <c r="F459" s="104" t="s">
        <v>4299</v>
      </c>
      <c r="I459" s="105"/>
      <c r="L459" s="19"/>
      <c r="M459" s="106"/>
      <c r="T459" s="107"/>
      <c r="AT459" s="11" t="s">
        <v>89</v>
      </c>
      <c r="AU459" s="11" t="s">
        <v>82</v>
      </c>
    </row>
    <row r="460" spans="2:65" s="18" customFormat="1" ht="24.2" customHeight="1">
      <c r="B460" s="19"/>
      <c r="C460" s="189" t="s">
        <v>78</v>
      </c>
      <c r="D460" s="189" t="s">
        <v>684</v>
      </c>
      <c r="E460" s="190" t="s">
        <v>4300</v>
      </c>
      <c r="F460" s="191" t="s">
        <v>4301</v>
      </c>
      <c r="G460" s="192" t="s">
        <v>816</v>
      </c>
      <c r="H460" s="193">
        <v>300</v>
      </c>
      <c r="I460" s="194"/>
      <c r="J460" s="195">
        <f>ROUND(I460*H460,2)</f>
        <v>0</v>
      </c>
      <c r="K460" s="191" t="s">
        <v>17</v>
      </c>
      <c r="L460" s="196"/>
      <c r="M460" s="197" t="s">
        <v>17</v>
      </c>
      <c r="N460" s="198" t="s">
        <v>35</v>
      </c>
      <c r="P460" s="99">
        <f>O460*H460</f>
        <v>0</v>
      </c>
      <c r="Q460" s="99">
        <v>0</v>
      </c>
      <c r="R460" s="99">
        <f>Q460*H460</f>
        <v>0</v>
      </c>
      <c r="S460" s="99">
        <v>0</v>
      </c>
      <c r="T460" s="100">
        <f>S460*H460</f>
        <v>0</v>
      </c>
      <c r="AR460" s="101" t="s">
        <v>121</v>
      </c>
      <c r="AT460" s="101" t="s">
        <v>684</v>
      </c>
      <c r="AU460" s="101" t="s">
        <v>82</v>
      </c>
      <c r="AY460" s="11" t="s">
        <v>79</v>
      </c>
      <c r="BE460" s="102">
        <f>IF(N460="základní",J460,0)</f>
        <v>0</v>
      </c>
      <c r="BF460" s="102">
        <f>IF(N460="snížená",J460,0)</f>
        <v>0</v>
      </c>
      <c r="BG460" s="102">
        <f>IF(N460="zákl. přenesená",J460,0)</f>
        <v>0</v>
      </c>
      <c r="BH460" s="102">
        <f>IF(N460="sníž. přenesená",J460,0)</f>
        <v>0</v>
      </c>
      <c r="BI460" s="102">
        <f>IF(N460="nulová",J460,0)</f>
        <v>0</v>
      </c>
      <c r="BJ460" s="11" t="s">
        <v>82</v>
      </c>
      <c r="BK460" s="102">
        <f>ROUND(I460*H460,2)</f>
        <v>0</v>
      </c>
      <c r="BL460" s="11" t="s">
        <v>103</v>
      </c>
      <c r="BM460" s="101" t="s">
        <v>2257</v>
      </c>
    </row>
    <row r="461" spans="2:65" s="18" customFormat="1">
      <c r="B461" s="19"/>
      <c r="D461" s="103" t="s">
        <v>89</v>
      </c>
      <c r="F461" s="104" t="s">
        <v>4301</v>
      </c>
      <c r="I461" s="105"/>
      <c r="L461" s="19"/>
      <c r="M461" s="106"/>
      <c r="T461" s="107"/>
      <c r="AT461" s="11" t="s">
        <v>89</v>
      </c>
      <c r="AU461" s="11" t="s">
        <v>82</v>
      </c>
    </row>
    <row r="462" spans="2:65" s="18" customFormat="1" ht="16.5" customHeight="1">
      <c r="B462" s="19"/>
      <c r="C462" s="90" t="s">
        <v>78</v>
      </c>
      <c r="D462" s="90" t="s">
        <v>83</v>
      </c>
      <c r="E462" s="91" t="s">
        <v>4302</v>
      </c>
      <c r="F462" s="92" t="s">
        <v>4303</v>
      </c>
      <c r="G462" s="93" t="s">
        <v>816</v>
      </c>
      <c r="H462" s="94">
        <v>500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0</v>
      </c>
      <c r="R462" s="99">
        <f>Q462*H462</f>
        <v>0</v>
      </c>
      <c r="S462" s="99">
        <v>0</v>
      </c>
      <c r="T462" s="100">
        <f>S462*H462</f>
        <v>0</v>
      </c>
      <c r="AR462" s="101" t="s">
        <v>103</v>
      </c>
      <c r="AT462" s="101" t="s">
        <v>83</v>
      </c>
      <c r="AU462" s="101" t="s">
        <v>82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103</v>
      </c>
      <c r="BM462" s="101" t="s">
        <v>2266</v>
      </c>
    </row>
    <row r="463" spans="2:65" s="18" customFormat="1">
      <c r="B463" s="19"/>
      <c r="D463" s="103" t="s">
        <v>89</v>
      </c>
      <c r="F463" s="104" t="s">
        <v>4303</v>
      </c>
      <c r="I463" s="105"/>
      <c r="L463" s="19"/>
      <c r="M463" s="106"/>
      <c r="T463" s="107"/>
      <c r="AT463" s="11" t="s">
        <v>89</v>
      </c>
      <c r="AU463" s="11" t="s">
        <v>82</v>
      </c>
    </row>
    <row r="464" spans="2:65" s="18" customFormat="1" ht="16.5" customHeight="1">
      <c r="B464" s="19"/>
      <c r="C464" s="189" t="s">
        <v>78</v>
      </c>
      <c r="D464" s="189" t="s">
        <v>684</v>
      </c>
      <c r="E464" s="190" t="s">
        <v>4304</v>
      </c>
      <c r="F464" s="191" t="s">
        <v>4305</v>
      </c>
      <c r="G464" s="192" t="s">
        <v>816</v>
      </c>
      <c r="H464" s="193">
        <v>500</v>
      </c>
      <c r="I464" s="194"/>
      <c r="J464" s="195">
        <f>ROUND(I464*H464,2)</f>
        <v>0</v>
      </c>
      <c r="K464" s="191" t="s">
        <v>17</v>
      </c>
      <c r="L464" s="196"/>
      <c r="M464" s="197" t="s">
        <v>17</v>
      </c>
      <c r="N464" s="198" t="s">
        <v>35</v>
      </c>
      <c r="P464" s="99">
        <f>O464*H464</f>
        <v>0</v>
      </c>
      <c r="Q464" s="99">
        <v>0</v>
      </c>
      <c r="R464" s="99">
        <f>Q464*H464</f>
        <v>0</v>
      </c>
      <c r="S464" s="99">
        <v>0</v>
      </c>
      <c r="T464" s="100">
        <f>S464*H464</f>
        <v>0</v>
      </c>
      <c r="AR464" s="101" t="s">
        <v>121</v>
      </c>
      <c r="AT464" s="101" t="s">
        <v>684</v>
      </c>
      <c r="AU464" s="101" t="s">
        <v>82</v>
      </c>
      <c r="AY464" s="11" t="s">
        <v>79</v>
      </c>
      <c r="BE464" s="102">
        <f>IF(N464="základní",J464,0)</f>
        <v>0</v>
      </c>
      <c r="BF464" s="102">
        <f>IF(N464="snížená",J464,0)</f>
        <v>0</v>
      </c>
      <c r="BG464" s="102">
        <f>IF(N464="zákl. přenesená",J464,0)</f>
        <v>0</v>
      </c>
      <c r="BH464" s="102">
        <f>IF(N464="sníž. přenesená",J464,0)</f>
        <v>0</v>
      </c>
      <c r="BI464" s="102">
        <f>IF(N464="nulová",J464,0)</f>
        <v>0</v>
      </c>
      <c r="BJ464" s="11" t="s">
        <v>82</v>
      </c>
      <c r="BK464" s="102">
        <f>ROUND(I464*H464,2)</f>
        <v>0</v>
      </c>
      <c r="BL464" s="11" t="s">
        <v>103</v>
      </c>
      <c r="BM464" s="101" t="s">
        <v>2275</v>
      </c>
    </row>
    <row r="465" spans="2:65" s="18" customFormat="1">
      <c r="B465" s="19"/>
      <c r="D465" s="103" t="s">
        <v>89</v>
      </c>
      <c r="F465" s="104" t="s">
        <v>4305</v>
      </c>
      <c r="I465" s="105"/>
      <c r="L465" s="19"/>
      <c r="M465" s="106"/>
      <c r="T465" s="107"/>
      <c r="AT465" s="11" t="s">
        <v>89</v>
      </c>
      <c r="AU465" s="11" t="s">
        <v>82</v>
      </c>
    </row>
    <row r="466" spans="2:65" s="18" customFormat="1" ht="16.5" customHeight="1">
      <c r="B466" s="19"/>
      <c r="C466" s="90" t="s">
        <v>78</v>
      </c>
      <c r="D466" s="90" t="s">
        <v>83</v>
      </c>
      <c r="E466" s="91" t="s">
        <v>4306</v>
      </c>
      <c r="F466" s="92" t="s">
        <v>4307</v>
      </c>
      <c r="G466" s="93" t="s">
        <v>816</v>
      </c>
      <c r="H466" s="94">
        <v>2100</v>
      </c>
      <c r="I466" s="95"/>
      <c r="J466" s="96">
        <f>ROUND(I466*H466,2)</f>
        <v>0</v>
      </c>
      <c r="K466" s="92" t="s">
        <v>17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0</v>
      </c>
      <c r="R466" s="99">
        <f>Q466*H466</f>
        <v>0</v>
      </c>
      <c r="S466" s="99">
        <v>0</v>
      </c>
      <c r="T466" s="100">
        <f>S466*H466</f>
        <v>0</v>
      </c>
      <c r="AR466" s="101" t="s">
        <v>103</v>
      </c>
      <c r="AT466" s="101" t="s">
        <v>83</v>
      </c>
      <c r="AU466" s="101" t="s">
        <v>82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103</v>
      </c>
      <c r="BM466" s="101" t="s">
        <v>2285</v>
      </c>
    </row>
    <row r="467" spans="2:65" s="18" customFormat="1">
      <c r="B467" s="19"/>
      <c r="D467" s="103" t="s">
        <v>89</v>
      </c>
      <c r="F467" s="104" t="s">
        <v>4307</v>
      </c>
      <c r="I467" s="105"/>
      <c r="L467" s="19"/>
      <c r="M467" s="106"/>
      <c r="T467" s="107"/>
      <c r="AT467" s="11" t="s">
        <v>89</v>
      </c>
      <c r="AU467" s="11" t="s">
        <v>82</v>
      </c>
    </row>
    <row r="468" spans="2:65" s="18" customFormat="1" ht="16.5" customHeight="1">
      <c r="B468" s="19"/>
      <c r="C468" s="189" t="s">
        <v>78</v>
      </c>
      <c r="D468" s="189" t="s">
        <v>684</v>
      </c>
      <c r="E468" s="190" t="s">
        <v>4308</v>
      </c>
      <c r="F468" s="191" t="s">
        <v>4309</v>
      </c>
      <c r="G468" s="192" t="s">
        <v>816</v>
      </c>
      <c r="H468" s="193">
        <v>2100</v>
      </c>
      <c r="I468" s="194"/>
      <c r="J468" s="195">
        <f>ROUND(I468*H468,2)</f>
        <v>0</v>
      </c>
      <c r="K468" s="191" t="s">
        <v>17</v>
      </c>
      <c r="L468" s="196"/>
      <c r="M468" s="197" t="s">
        <v>17</v>
      </c>
      <c r="N468" s="198" t="s">
        <v>35</v>
      </c>
      <c r="P468" s="99">
        <f>O468*H468</f>
        <v>0</v>
      </c>
      <c r="Q468" s="99">
        <v>0</v>
      </c>
      <c r="R468" s="99">
        <f>Q468*H468</f>
        <v>0</v>
      </c>
      <c r="S468" s="99">
        <v>0</v>
      </c>
      <c r="T468" s="100">
        <f>S468*H468</f>
        <v>0</v>
      </c>
      <c r="AR468" s="101" t="s">
        <v>121</v>
      </c>
      <c r="AT468" s="101" t="s">
        <v>684</v>
      </c>
      <c r="AU468" s="101" t="s">
        <v>82</v>
      </c>
      <c r="AY468" s="11" t="s">
        <v>79</v>
      </c>
      <c r="BE468" s="102">
        <f>IF(N468="základní",J468,0)</f>
        <v>0</v>
      </c>
      <c r="BF468" s="102">
        <f>IF(N468="snížená",J468,0)</f>
        <v>0</v>
      </c>
      <c r="BG468" s="102">
        <f>IF(N468="zákl. přenesená",J468,0)</f>
        <v>0</v>
      </c>
      <c r="BH468" s="102">
        <f>IF(N468="sníž. přenesená",J468,0)</f>
        <v>0</v>
      </c>
      <c r="BI468" s="102">
        <f>IF(N468="nulová",J468,0)</f>
        <v>0</v>
      </c>
      <c r="BJ468" s="11" t="s">
        <v>82</v>
      </c>
      <c r="BK468" s="102">
        <f>ROUND(I468*H468,2)</f>
        <v>0</v>
      </c>
      <c r="BL468" s="11" t="s">
        <v>103</v>
      </c>
      <c r="BM468" s="101" t="s">
        <v>2297</v>
      </c>
    </row>
    <row r="469" spans="2:65" s="18" customFormat="1">
      <c r="B469" s="19"/>
      <c r="D469" s="103" t="s">
        <v>89</v>
      </c>
      <c r="F469" s="104" t="s">
        <v>4309</v>
      </c>
      <c r="I469" s="105"/>
      <c r="L469" s="19"/>
      <c r="M469" s="106"/>
      <c r="T469" s="107"/>
      <c r="AT469" s="11" t="s">
        <v>89</v>
      </c>
      <c r="AU469" s="11" t="s">
        <v>82</v>
      </c>
    </row>
    <row r="470" spans="2:65" s="18" customFormat="1" ht="16.5" customHeight="1">
      <c r="B470" s="19"/>
      <c r="C470" s="90" t="s">
        <v>78</v>
      </c>
      <c r="D470" s="90" t="s">
        <v>83</v>
      </c>
      <c r="E470" s="91" t="s">
        <v>4310</v>
      </c>
      <c r="F470" s="92" t="s">
        <v>4311</v>
      </c>
      <c r="G470" s="93" t="s">
        <v>808</v>
      </c>
      <c r="H470" s="94">
        <v>120</v>
      </c>
      <c r="I470" s="95"/>
      <c r="J470" s="96">
        <f>ROUND(I470*H470,2)</f>
        <v>0</v>
      </c>
      <c r="K470" s="92" t="s">
        <v>17</v>
      </c>
      <c r="L470" s="19"/>
      <c r="M470" s="97" t="s">
        <v>17</v>
      </c>
      <c r="N470" s="98" t="s">
        <v>35</v>
      </c>
      <c r="P470" s="99">
        <f>O470*H470</f>
        <v>0</v>
      </c>
      <c r="Q470" s="99">
        <v>0</v>
      </c>
      <c r="R470" s="99">
        <f>Q470*H470</f>
        <v>0</v>
      </c>
      <c r="S470" s="99">
        <v>0</v>
      </c>
      <c r="T470" s="100">
        <f>S470*H470</f>
        <v>0</v>
      </c>
      <c r="AR470" s="101" t="s">
        <v>103</v>
      </c>
      <c r="AT470" s="101" t="s">
        <v>83</v>
      </c>
      <c r="AU470" s="101" t="s">
        <v>82</v>
      </c>
      <c r="AY470" s="11" t="s">
        <v>79</v>
      </c>
      <c r="BE470" s="102">
        <f>IF(N470="základní",J470,0)</f>
        <v>0</v>
      </c>
      <c r="BF470" s="102">
        <f>IF(N470="snížená",J470,0)</f>
        <v>0</v>
      </c>
      <c r="BG470" s="102">
        <f>IF(N470="zákl. přenesená",J470,0)</f>
        <v>0</v>
      </c>
      <c r="BH470" s="102">
        <f>IF(N470="sníž. přenesená",J470,0)</f>
        <v>0</v>
      </c>
      <c r="BI470" s="102">
        <f>IF(N470="nulová",J470,0)</f>
        <v>0</v>
      </c>
      <c r="BJ470" s="11" t="s">
        <v>82</v>
      </c>
      <c r="BK470" s="102">
        <f>ROUND(I470*H470,2)</f>
        <v>0</v>
      </c>
      <c r="BL470" s="11" t="s">
        <v>103</v>
      </c>
      <c r="BM470" s="101" t="s">
        <v>2307</v>
      </c>
    </row>
    <row r="471" spans="2:65" s="18" customFormat="1">
      <c r="B471" s="19"/>
      <c r="D471" s="103" t="s">
        <v>89</v>
      </c>
      <c r="F471" s="104" t="s">
        <v>4311</v>
      </c>
      <c r="I471" s="105"/>
      <c r="L471" s="19"/>
      <c r="M471" s="106"/>
      <c r="T471" s="107"/>
      <c r="AT471" s="11" t="s">
        <v>89</v>
      </c>
      <c r="AU471" s="11" t="s">
        <v>82</v>
      </c>
    </row>
    <row r="472" spans="2:65" s="18" customFormat="1" ht="16.5" customHeight="1">
      <c r="B472" s="19"/>
      <c r="C472" s="189" t="s">
        <v>78</v>
      </c>
      <c r="D472" s="189" t="s">
        <v>684</v>
      </c>
      <c r="E472" s="190" t="s">
        <v>4312</v>
      </c>
      <c r="F472" s="191" t="s">
        <v>4313</v>
      </c>
      <c r="G472" s="192" t="s">
        <v>808</v>
      </c>
      <c r="H472" s="193">
        <v>120</v>
      </c>
      <c r="I472" s="194"/>
      <c r="J472" s="195">
        <f>ROUND(I472*H472,2)</f>
        <v>0</v>
      </c>
      <c r="K472" s="191" t="s">
        <v>17</v>
      </c>
      <c r="L472" s="196"/>
      <c r="M472" s="197" t="s">
        <v>17</v>
      </c>
      <c r="N472" s="198" t="s">
        <v>35</v>
      </c>
      <c r="P472" s="99">
        <f>O472*H472</f>
        <v>0</v>
      </c>
      <c r="Q472" s="99">
        <v>0</v>
      </c>
      <c r="R472" s="99">
        <f>Q472*H472</f>
        <v>0</v>
      </c>
      <c r="S472" s="99">
        <v>0</v>
      </c>
      <c r="T472" s="100">
        <f>S472*H472</f>
        <v>0</v>
      </c>
      <c r="AR472" s="101" t="s">
        <v>121</v>
      </c>
      <c r="AT472" s="101" t="s">
        <v>684</v>
      </c>
      <c r="AU472" s="101" t="s">
        <v>82</v>
      </c>
      <c r="AY472" s="11" t="s">
        <v>79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1" t="s">
        <v>82</v>
      </c>
      <c r="BK472" s="102">
        <f>ROUND(I472*H472,2)</f>
        <v>0</v>
      </c>
      <c r="BL472" s="11" t="s">
        <v>103</v>
      </c>
      <c r="BM472" s="101" t="s">
        <v>2317</v>
      </c>
    </row>
    <row r="473" spans="2:65" s="18" customFormat="1">
      <c r="B473" s="19"/>
      <c r="D473" s="103" t="s">
        <v>89</v>
      </c>
      <c r="F473" s="104" t="s">
        <v>4313</v>
      </c>
      <c r="I473" s="105"/>
      <c r="L473" s="19"/>
      <c r="M473" s="106"/>
      <c r="T473" s="107"/>
      <c r="AT473" s="11" t="s">
        <v>89</v>
      </c>
      <c r="AU473" s="11" t="s">
        <v>82</v>
      </c>
    </row>
    <row r="474" spans="2:65" s="18" customFormat="1" ht="16.5" customHeight="1">
      <c r="B474" s="19"/>
      <c r="C474" s="90" t="s">
        <v>78</v>
      </c>
      <c r="D474" s="90" t="s">
        <v>83</v>
      </c>
      <c r="E474" s="91" t="s">
        <v>4314</v>
      </c>
      <c r="F474" s="92" t="s">
        <v>4315</v>
      </c>
      <c r="G474" s="93" t="s">
        <v>2619</v>
      </c>
      <c r="H474" s="94">
        <v>1</v>
      </c>
      <c r="I474" s="95"/>
      <c r="J474" s="96">
        <f>ROUND(I474*H474,2)</f>
        <v>0</v>
      </c>
      <c r="K474" s="92" t="s">
        <v>17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0</v>
      </c>
      <c r="R474" s="99">
        <f>Q474*H474</f>
        <v>0</v>
      </c>
      <c r="S474" s="99">
        <v>0</v>
      </c>
      <c r="T474" s="100">
        <f>S474*H474</f>
        <v>0</v>
      </c>
      <c r="AR474" s="101" t="s">
        <v>103</v>
      </c>
      <c r="AT474" s="101" t="s">
        <v>83</v>
      </c>
      <c r="AU474" s="101" t="s">
        <v>82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103</v>
      </c>
      <c r="BM474" s="101" t="s">
        <v>2323</v>
      </c>
    </row>
    <row r="475" spans="2:65" s="18" customFormat="1">
      <c r="B475" s="19"/>
      <c r="D475" s="103" t="s">
        <v>89</v>
      </c>
      <c r="F475" s="104" t="s">
        <v>4315</v>
      </c>
      <c r="I475" s="105"/>
      <c r="L475" s="19"/>
      <c r="M475" s="106"/>
      <c r="T475" s="107"/>
      <c r="AT475" s="11" t="s">
        <v>89</v>
      </c>
      <c r="AU475" s="11" t="s">
        <v>82</v>
      </c>
    </row>
    <row r="476" spans="2:65" s="18" customFormat="1" ht="16.5" customHeight="1">
      <c r="B476" s="19"/>
      <c r="C476" s="189" t="s">
        <v>78</v>
      </c>
      <c r="D476" s="189" t="s">
        <v>684</v>
      </c>
      <c r="E476" s="190" t="s">
        <v>4316</v>
      </c>
      <c r="F476" s="191" t="s">
        <v>4317</v>
      </c>
      <c r="G476" s="192" t="s">
        <v>2619</v>
      </c>
      <c r="H476" s="193">
        <v>1</v>
      </c>
      <c r="I476" s="194"/>
      <c r="J476" s="195">
        <f>ROUND(I476*H476,2)</f>
        <v>0</v>
      </c>
      <c r="K476" s="191" t="s">
        <v>17</v>
      </c>
      <c r="L476" s="196"/>
      <c r="M476" s="197" t="s">
        <v>17</v>
      </c>
      <c r="N476" s="198" t="s">
        <v>35</v>
      </c>
      <c r="P476" s="99">
        <f>O476*H476</f>
        <v>0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121</v>
      </c>
      <c r="AT476" s="101" t="s">
        <v>684</v>
      </c>
      <c r="AU476" s="101" t="s">
        <v>82</v>
      </c>
      <c r="AY476" s="11" t="s">
        <v>79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1" t="s">
        <v>82</v>
      </c>
      <c r="BK476" s="102">
        <f>ROUND(I476*H476,2)</f>
        <v>0</v>
      </c>
      <c r="BL476" s="11" t="s">
        <v>103</v>
      </c>
      <c r="BM476" s="101" t="s">
        <v>2335</v>
      </c>
    </row>
    <row r="477" spans="2:65" s="18" customFormat="1">
      <c r="B477" s="19"/>
      <c r="D477" s="103" t="s">
        <v>89</v>
      </c>
      <c r="F477" s="104" t="s">
        <v>4317</v>
      </c>
      <c r="I477" s="105"/>
      <c r="L477" s="19"/>
      <c r="M477" s="106"/>
      <c r="T477" s="107"/>
      <c r="AT477" s="11" t="s">
        <v>89</v>
      </c>
      <c r="AU477" s="11" t="s">
        <v>82</v>
      </c>
    </row>
    <row r="478" spans="2:65" s="77" customFormat="1" ht="25.9" customHeight="1">
      <c r="B478" s="78"/>
      <c r="D478" s="79" t="s">
        <v>74</v>
      </c>
      <c r="E478" s="80" t="s">
        <v>4318</v>
      </c>
      <c r="F478" s="80" t="s">
        <v>2603</v>
      </c>
      <c r="I478" s="81"/>
      <c r="J478" s="82">
        <f>BK478</f>
        <v>0</v>
      </c>
      <c r="L478" s="78"/>
      <c r="M478" s="83"/>
      <c r="P478" s="84">
        <f>SUM(P479:P529)</f>
        <v>0</v>
      </c>
      <c r="R478" s="84">
        <f>SUM(R479:R529)</f>
        <v>0</v>
      </c>
      <c r="T478" s="85">
        <f>SUM(T479:T529)</f>
        <v>71.182800000000015</v>
      </c>
      <c r="AR478" s="79" t="s">
        <v>82</v>
      </c>
      <c r="AT478" s="86" t="s">
        <v>74</v>
      </c>
      <c r="AU478" s="86" t="s">
        <v>78</v>
      </c>
      <c r="AY478" s="79" t="s">
        <v>79</v>
      </c>
      <c r="BK478" s="87">
        <f>SUM(BK479:BK529)</f>
        <v>0</v>
      </c>
    </row>
    <row r="479" spans="2:65" s="18" customFormat="1" ht="24.2" customHeight="1">
      <c r="B479" s="19"/>
      <c r="C479" s="90" t="s">
        <v>78</v>
      </c>
      <c r="D479" s="90" t="s">
        <v>83</v>
      </c>
      <c r="E479" s="91" t="s">
        <v>4319</v>
      </c>
      <c r="F479" s="92" t="s">
        <v>4320</v>
      </c>
      <c r="G479" s="93" t="s">
        <v>1067</v>
      </c>
      <c r="H479" s="94">
        <v>1</v>
      </c>
      <c r="I479" s="95"/>
      <c r="J479" s="96">
        <f>ROUND(I479*H479,2)</f>
        <v>0</v>
      </c>
      <c r="K479" s="92" t="s">
        <v>17</v>
      </c>
      <c r="L479" s="19"/>
      <c r="M479" s="97" t="s">
        <v>17</v>
      </c>
      <c r="N479" s="98" t="s">
        <v>35</v>
      </c>
      <c r="P479" s="99">
        <f>O479*H479</f>
        <v>0</v>
      </c>
      <c r="Q479" s="99">
        <v>0</v>
      </c>
      <c r="R479" s="99">
        <f>Q479*H479</f>
        <v>0</v>
      </c>
      <c r="S479" s="99">
        <v>0</v>
      </c>
      <c r="T479" s="100">
        <f>S479*H479</f>
        <v>0</v>
      </c>
      <c r="AR479" s="101" t="s">
        <v>103</v>
      </c>
      <c r="AT479" s="101" t="s">
        <v>83</v>
      </c>
      <c r="AU479" s="101" t="s">
        <v>82</v>
      </c>
      <c r="AY479" s="11" t="s">
        <v>79</v>
      </c>
      <c r="BE479" s="102">
        <f>IF(N479="základní",J479,0)</f>
        <v>0</v>
      </c>
      <c r="BF479" s="102">
        <f>IF(N479="snížená",J479,0)</f>
        <v>0</v>
      </c>
      <c r="BG479" s="102">
        <f>IF(N479="zákl. přenesená",J479,0)</f>
        <v>0</v>
      </c>
      <c r="BH479" s="102">
        <f>IF(N479="sníž. přenesená",J479,0)</f>
        <v>0</v>
      </c>
      <c r="BI479" s="102">
        <f>IF(N479="nulová",J479,0)</f>
        <v>0</v>
      </c>
      <c r="BJ479" s="11" t="s">
        <v>82</v>
      </c>
      <c r="BK479" s="102">
        <f>ROUND(I479*H479,2)</f>
        <v>0</v>
      </c>
      <c r="BL479" s="11" t="s">
        <v>103</v>
      </c>
      <c r="BM479" s="101" t="s">
        <v>1486</v>
      </c>
    </row>
    <row r="480" spans="2:65" s="18" customFormat="1">
      <c r="B480" s="19"/>
      <c r="D480" s="103" t="s">
        <v>89</v>
      </c>
      <c r="F480" s="104" t="s">
        <v>4320</v>
      </c>
      <c r="I480" s="105"/>
      <c r="L480" s="19"/>
      <c r="M480" s="106"/>
      <c r="T480" s="107"/>
      <c r="AT480" s="11" t="s">
        <v>89</v>
      </c>
      <c r="AU480" s="11" t="s">
        <v>82</v>
      </c>
    </row>
    <row r="481" spans="2:65" s="18" customFormat="1" ht="24.2" customHeight="1">
      <c r="B481" s="19"/>
      <c r="C481" s="90" t="s">
        <v>78</v>
      </c>
      <c r="D481" s="90" t="s">
        <v>83</v>
      </c>
      <c r="E481" s="91" t="s">
        <v>4321</v>
      </c>
      <c r="F481" s="92" t="s">
        <v>4322</v>
      </c>
      <c r="G481" s="93" t="s">
        <v>1067</v>
      </c>
      <c r="H481" s="94">
        <v>7</v>
      </c>
      <c r="I481" s="95"/>
      <c r="J481" s="96">
        <f>ROUND(I481*H481,2)</f>
        <v>0</v>
      </c>
      <c r="K481" s="92" t="s">
        <v>17</v>
      </c>
      <c r="L481" s="19"/>
      <c r="M481" s="97" t="s">
        <v>17</v>
      </c>
      <c r="N481" s="98" t="s">
        <v>35</v>
      </c>
      <c r="P481" s="99">
        <f>O481*H481</f>
        <v>0</v>
      </c>
      <c r="Q481" s="99">
        <v>0</v>
      </c>
      <c r="R481" s="99">
        <f>Q481*H481</f>
        <v>0</v>
      </c>
      <c r="S481" s="99">
        <v>0</v>
      </c>
      <c r="T481" s="100">
        <f>S481*H481</f>
        <v>0</v>
      </c>
      <c r="AR481" s="101" t="s">
        <v>103</v>
      </c>
      <c r="AT481" s="101" t="s">
        <v>83</v>
      </c>
      <c r="AU481" s="101" t="s">
        <v>82</v>
      </c>
      <c r="AY481" s="11" t="s">
        <v>79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1" t="s">
        <v>82</v>
      </c>
      <c r="BK481" s="102">
        <f>ROUND(I481*H481,2)</f>
        <v>0</v>
      </c>
      <c r="BL481" s="11" t="s">
        <v>103</v>
      </c>
      <c r="BM481" s="101" t="s">
        <v>1112</v>
      </c>
    </row>
    <row r="482" spans="2:65" s="18" customFormat="1">
      <c r="B482" s="19"/>
      <c r="D482" s="103" t="s">
        <v>89</v>
      </c>
      <c r="F482" s="104" t="s">
        <v>4322</v>
      </c>
      <c r="I482" s="105"/>
      <c r="L482" s="19"/>
      <c r="M482" s="106"/>
      <c r="T482" s="107"/>
      <c r="AT482" s="11" t="s">
        <v>89</v>
      </c>
      <c r="AU482" s="11" t="s">
        <v>82</v>
      </c>
    </row>
    <row r="483" spans="2:65" s="18" customFormat="1" ht="16.5" customHeight="1">
      <c r="B483" s="19"/>
      <c r="C483" s="90" t="s">
        <v>78</v>
      </c>
      <c r="D483" s="90" t="s">
        <v>83</v>
      </c>
      <c r="E483" s="91" t="s">
        <v>4323</v>
      </c>
      <c r="F483" s="92" t="s">
        <v>2607</v>
      </c>
      <c r="G483" s="93" t="s">
        <v>2619</v>
      </c>
      <c r="H483" s="94">
        <v>1</v>
      </c>
      <c r="I483" s="95"/>
      <c r="J483" s="96">
        <f>ROUND(I483*H483,2)</f>
        <v>0</v>
      </c>
      <c r="K483" s="92" t="s">
        <v>17</v>
      </c>
      <c r="L483" s="19"/>
      <c r="M483" s="97" t="s">
        <v>17</v>
      </c>
      <c r="N483" s="98" t="s">
        <v>35</v>
      </c>
      <c r="P483" s="99">
        <f>O483*H483</f>
        <v>0</v>
      </c>
      <c r="Q483" s="99">
        <v>0</v>
      </c>
      <c r="R483" s="99">
        <f>Q483*H483</f>
        <v>0</v>
      </c>
      <c r="S483" s="99">
        <v>0</v>
      </c>
      <c r="T483" s="100">
        <f>S483*H483</f>
        <v>0</v>
      </c>
      <c r="AR483" s="101" t="s">
        <v>103</v>
      </c>
      <c r="AT483" s="101" t="s">
        <v>83</v>
      </c>
      <c r="AU483" s="101" t="s">
        <v>82</v>
      </c>
      <c r="AY483" s="11" t="s">
        <v>79</v>
      </c>
      <c r="BE483" s="102">
        <f>IF(N483="základní",J483,0)</f>
        <v>0</v>
      </c>
      <c r="BF483" s="102">
        <f>IF(N483="snížená",J483,0)</f>
        <v>0</v>
      </c>
      <c r="BG483" s="102">
        <f>IF(N483="zákl. přenesená",J483,0)</f>
        <v>0</v>
      </c>
      <c r="BH483" s="102">
        <f>IF(N483="sníž. přenesená",J483,0)</f>
        <v>0</v>
      </c>
      <c r="BI483" s="102">
        <f>IF(N483="nulová",J483,0)</f>
        <v>0</v>
      </c>
      <c r="BJ483" s="11" t="s">
        <v>82</v>
      </c>
      <c r="BK483" s="102">
        <f>ROUND(I483*H483,2)</f>
        <v>0</v>
      </c>
      <c r="BL483" s="11" t="s">
        <v>103</v>
      </c>
      <c r="BM483" s="101" t="s">
        <v>1124</v>
      </c>
    </row>
    <row r="484" spans="2:65" s="18" customFormat="1">
      <c r="B484" s="19"/>
      <c r="D484" s="103" t="s">
        <v>89</v>
      </c>
      <c r="F484" s="104" t="s">
        <v>2607</v>
      </c>
      <c r="I484" s="105"/>
      <c r="L484" s="19"/>
      <c r="M484" s="106"/>
      <c r="T484" s="107"/>
      <c r="AT484" s="11" t="s">
        <v>89</v>
      </c>
      <c r="AU484" s="11" t="s">
        <v>82</v>
      </c>
    </row>
    <row r="485" spans="2:65" s="18" customFormat="1" ht="16.5" customHeight="1">
      <c r="B485" s="19"/>
      <c r="C485" s="90" t="s">
        <v>78</v>
      </c>
      <c r="D485" s="90" t="s">
        <v>83</v>
      </c>
      <c r="E485" s="91" t="s">
        <v>4324</v>
      </c>
      <c r="F485" s="92" t="s">
        <v>4325</v>
      </c>
      <c r="G485" s="93" t="s">
        <v>808</v>
      </c>
      <c r="H485" s="94">
        <v>1350</v>
      </c>
      <c r="I485" s="95"/>
      <c r="J485" s="96">
        <f>ROUND(I485*H485,2)</f>
        <v>0</v>
      </c>
      <c r="K485" s="92" t="s">
        <v>17</v>
      </c>
      <c r="L485" s="19"/>
      <c r="M485" s="97" t="s">
        <v>17</v>
      </c>
      <c r="N485" s="98" t="s">
        <v>35</v>
      </c>
      <c r="P485" s="99">
        <f>O485*H485</f>
        <v>0</v>
      </c>
      <c r="Q485" s="99">
        <v>0</v>
      </c>
      <c r="R485" s="99">
        <f>Q485*H485</f>
        <v>0</v>
      </c>
      <c r="S485" s="99">
        <v>0</v>
      </c>
      <c r="T485" s="100">
        <f>S485*H485</f>
        <v>0</v>
      </c>
      <c r="AR485" s="101" t="s">
        <v>103</v>
      </c>
      <c r="AT485" s="101" t="s">
        <v>83</v>
      </c>
      <c r="AU485" s="101" t="s">
        <v>82</v>
      </c>
      <c r="AY485" s="11" t="s">
        <v>79</v>
      </c>
      <c r="BE485" s="102">
        <f>IF(N485="základní",J485,0)</f>
        <v>0</v>
      </c>
      <c r="BF485" s="102">
        <f>IF(N485="snížená",J485,0)</f>
        <v>0</v>
      </c>
      <c r="BG485" s="102">
        <f>IF(N485="zákl. přenesená",J485,0)</f>
        <v>0</v>
      </c>
      <c r="BH485" s="102">
        <f>IF(N485="sníž. přenesená",J485,0)</f>
        <v>0</v>
      </c>
      <c r="BI485" s="102">
        <f>IF(N485="nulová",J485,0)</f>
        <v>0</v>
      </c>
      <c r="BJ485" s="11" t="s">
        <v>82</v>
      </c>
      <c r="BK485" s="102">
        <f>ROUND(I485*H485,2)</f>
        <v>0</v>
      </c>
      <c r="BL485" s="11" t="s">
        <v>103</v>
      </c>
      <c r="BM485" s="101" t="s">
        <v>884</v>
      </c>
    </row>
    <row r="486" spans="2:65" s="18" customFormat="1">
      <c r="B486" s="19"/>
      <c r="D486" s="103" t="s">
        <v>89</v>
      </c>
      <c r="F486" s="104" t="s">
        <v>4325</v>
      </c>
      <c r="I486" s="105"/>
      <c r="L486" s="19"/>
      <c r="M486" s="106"/>
      <c r="T486" s="107"/>
      <c r="AT486" s="11" t="s">
        <v>89</v>
      </c>
      <c r="AU486" s="11" t="s">
        <v>82</v>
      </c>
    </row>
    <row r="487" spans="2:65" s="18" customFormat="1" ht="16.5" customHeight="1">
      <c r="B487" s="19"/>
      <c r="C487" s="90" t="s">
        <v>78</v>
      </c>
      <c r="D487" s="90" t="s">
        <v>83</v>
      </c>
      <c r="E487" s="91" t="s">
        <v>4326</v>
      </c>
      <c r="F487" s="92" t="s">
        <v>4327</v>
      </c>
      <c r="G487" s="93" t="s">
        <v>808</v>
      </c>
      <c r="H487" s="94">
        <v>560</v>
      </c>
      <c r="I487" s="95"/>
      <c r="J487" s="96">
        <f>ROUND(I487*H487,2)</f>
        <v>0</v>
      </c>
      <c r="K487" s="92" t="s">
        <v>17</v>
      </c>
      <c r="L487" s="19"/>
      <c r="M487" s="97" t="s">
        <v>17</v>
      </c>
      <c r="N487" s="98" t="s">
        <v>35</v>
      </c>
      <c r="P487" s="99">
        <f>O487*H487</f>
        <v>0</v>
      </c>
      <c r="Q487" s="99">
        <v>0</v>
      </c>
      <c r="R487" s="99">
        <f>Q487*H487</f>
        <v>0</v>
      </c>
      <c r="S487" s="99">
        <v>0</v>
      </c>
      <c r="T487" s="100">
        <f>S487*H487</f>
        <v>0</v>
      </c>
      <c r="AR487" s="101" t="s">
        <v>103</v>
      </c>
      <c r="AT487" s="101" t="s">
        <v>83</v>
      </c>
      <c r="AU487" s="101" t="s">
        <v>82</v>
      </c>
      <c r="AY487" s="11" t="s">
        <v>79</v>
      </c>
      <c r="BE487" s="102">
        <f>IF(N487="základní",J487,0)</f>
        <v>0</v>
      </c>
      <c r="BF487" s="102">
        <f>IF(N487="snížená",J487,0)</f>
        <v>0</v>
      </c>
      <c r="BG487" s="102">
        <f>IF(N487="zákl. přenesená",J487,0)</f>
        <v>0</v>
      </c>
      <c r="BH487" s="102">
        <f>IF(N487="sníž. přenesená",J487,0)</f>
        <v>0</v>
      </c>
      <c r="BI487" s="102">
        <f>IF(N487="nulová",J487,0)</f>
        <v>0</v>
      </c>
      <c r="BJ487" s="11" t="s">
        <v>82</v>
      </c>
      <c r="BK487" s="102">
        <f>ROUND(I487*H487,2)</f>
        <v>0</v>
      </c>
      <c r="BL487" s="11" t="s">
        <v>103</v>
      </c>
      <c r="BM487" s="101" t="s">
        <v>318</v>
      </c>
    </row>
    <row r="488" spans="2:65" s="18" customFormat="1">
      <c r="B488" s="19"/>
      <c r="D488" s="103" t="s">
        <v>89</v>
      </c>
      <c r="F488" s="104" t="s">
        <v>4327</v>
      </c>
      <c r="I488" s="105"/>
      <c r="L488" s="19"/>
      <c r="M488" s="106"/>
      <c r="T488" s="107"/>
      <c r="AT488" s="11" t="s">
        <v>89</v>
      </c>
      <c r="AU488" s="11" t="s">
        <v>82</v>
      </c>
    </row>
    <row r="489" spans="2:65" s="18" customFormat="1" ht="16.5" customHeight="1">
      <c r="B489" s="19"/>
      <c r="C489" s="90" t="s">
        <v>78</v>
      </c>
      <c r="D489" s="90" t="s">
        <v>83</v>
      </c>
      <c r="E489" s="91" t="s">
        <v>4328</v>
      </c>
      <c r="F489" s="92" t="s">
        <v>4329</v>
      </c>
      <c r="G489" s="93" t="s">
        <v>808</v>
      </c>
      <c r="H489" s="94">
        <v>10</v>
      </c>
      <c r="I489" s="95"/>
      <c r="J489" s="96">
        <f>ROUND(I489*H489,2)</f>
        <v>0</v>
      </c>
      <c r="K489" s="92" t="s">
        <v>17</v>
      </c>
      <c r="L489" s="19"/>
      <c r="M489" s="97" t="s">
        <v>17</v>
      </c>
      <c r="N489" s="98" t="s">
        <v>35</v>
      </c>
      <c r="P489" s="99">
        <f>O489*H489</f>
        <v>0</v>
      </c>
      <c r="Q489" s="99">
        <v>0</v>
      </c>
      <c r="R489" s="99">
        <f>Q489*H489</f>
        <v>0</v>
      </c>
      <c r="S489" s="99">
        <v>0</v>
      </c>
      <c r="T489" s="100">
        <f>S489*H489</f>
        <v>0</v>
      </c>
      <c r="AR489" s="101" t="s">
        <v>103</v>
      </c>
      <c r="AT489" s="101" t="s">
        <v>83</v>
      </c>
      <c r="AU489" s="101" t="s">
        <v>82</v>
      </c>
      <c r="AY489" s="11" t="s">
        <v>79</v>
      </c>
      <c r="BE489" s="102">
        <f>IF(N489="základní",J489,0)</f>
        <v>0</v>
      </c>
      <c r="BF489" s="102">
        <f>IF(N489="snížená",J489,0)</f>
        <v>0</v>
      </c>
      <c r="BG489" s="102">
        <f>IF(N489="zákl. přenesená",J489,0)</f>
        <v>0</v>
      </c>
      <c r="BH489" s="102">
        <f>IF(N489="sníž. přenesená",J489,0)</f>
        <v>0</v>
      </c>
      <c r="BI489" s="102">
        <f>IF(N489="nulová",J489,0)</f>
        <v>0</v>
      </c>
      <c r="BJ489" s="11" t="s">
        <v>82</v>
      </c>
      <c r="BK489" s="102">
        <f>ROUND(I489*H489,2)</f>
        <v>0</v>
      </c>
      <c r="BL489" s="11" t="s">
        <v>103</v>
      </c>
      <c r="BM489" s="101" t="s">
        <v>914</v>
      </c>
    </row>
    <row r="490" spans="2:65" s="18" customFormat="1">
      <c r="B490" s="19"/>
      <c r="D490" s="103" t="s">
        <v>89</v>
      </c>
      <c r="F490" s="104" t="s">
        <v>4329</v>
      </c>
      <c r="I490" s="105"/>
      <c r="L490" s="19"/>
      <c r="M490" s="106"/>
      <c r="T490" s="107"/>
      <c r="AT490" s="11" t="s">
        <v>89</v>
      </c>
      <c r="AU490" s="11" t="s">
        <v>82</v>
      </c>
    </row>
    <row r="491" spans="2:65" s="18" customFormat="1" ht="16.5" customHeight="1">
      <c r="B491" s="19"/>
      <c r="C491" s="90" t="s">
        <v>78</v>
      </c>
      <c r="D491" s="109" t="s">
        <v>83</v>
      </c>
      <c r="E491" s="91" t="s">
        <v>4330</v>
      </c>
      <c r="F491" s="92" t="s">
        <v>4331</v>
      </c>
      <c r="G491" s="93" t="s">
        <v>2619</v>
      </c>
      <c r="H491" s="94">
        <v>0</v>
      </c>
      <c r="I491" s="95"/>
      <c r="J491" s="96">
        <f>ROUND(I491*H491,2)</f>
        <v>0</v>
      </c>
      <c r="K491" s="92" t="s">
        <v>17</v>
      </c>
      <c r="L491" s="19"/>
      <c r="M491" s="97" t="s">
        <v>17</v>
      </c>
      <c r="N491" s="98" t="s">
        <v>35</v>
      </c>
      <c r="P491" s="99">
        <f>O491*H491</f>
        <v>0</v>
      </c>
      <c r="Q491" s="99">
        <v>0</v>
      </c>
      <c r="R491" s="99">
        <f>Q491*H491</f>
        <v>0</v>
      </c>
      <c r="S491" s="99">
        <v>0</v>
      </c>
      <c r="T491" s="100">
        <f>S491*H491</f>
        <v>0</v>
      </c>
      <c r="AR491" s="101" t="s">
        <v>103</v>
      </c>
      <c r="AT491" s="101" t="s">
        <v>83</v>
      </c>
      <c r="AU491" s="101" t="s">
        <v>82</v>
      </c>
      <c r="AY491" s="11" t="s">
        <v>79</v>
      </c>
      <c r="BE491" s="102">
        <f>IF(N491="základní",J491,0)</f>
        <v>0</v>
      </c>
      <c r="BF491" s="102">
        <f>IF(N491="snížená",J491,0)</f>
        <v>0</v>
      </c>
      <c r="BG491" s="102">
        <f>IF(N491="zákl. přenesená",J491,0)</f>
        <v>0</v>
      </c>
      <c r="BH491" s="102">
        <f>IF(N491="sníž. přenesená",J491,0)</f>
        <v>0</v>
      </c>
      <c r="BI491" s="102">
        <f>IF(N491="nulová",J491,0)</f>
        <v>0</v>
      </c>
      <c r="BJ491" s="11" t="s">
        <v>82</v>
      </c>
      <c r="BK491" s="102">
        <f>ROUND(I491*H491,2)</f>
        <v>0</v>
      </c>
      <c r="BL491" s="11" t="s">
        <v>103</v>
      </c>
      <c r="BM491" s="101" t="s">
        <v>924</v>
      </c>
    </row>
    <row r="492" spans="2:65" s="18" customFormat="1">
      <c r="B492" s="19"/>
      <c r="D492" s="103" t="s">
        <v>89</v>
      </c>
      <c r="F492" s="104" t="s">
        <v>4331</v>
      </c>
      <c r="I492" s="105"/>
      <c r="L492" s="19"/>
      <c r="M492" s="106"/>
      <c r="T492" s="107"/>
      <c r="AT492" s="11" t="s">
        <v>89</v>
      </c>
      <c r="AU492" s="11" t="s">
        <v>82</v>
      </c>
    </row>
    <row r="493" spans="2:65" s="18" customFormat="1" ht="87.75">
      <c r="B493" s="19"/>
      <c r="D493" s="103" t="s">
        <v>90</v>
      </c>
      <c r="F493" s="108" t="s">
        <v>4332</v>
      </c>
      <c r="I493" s="105"/>
      <c r="L493" s="19"/>
      <c r="M493" s="106"/>
      <c r="T493" s="107"/>
      <c r="AT493" s="11" t="s">
        <v>90</v>
      </c>
      <c r="AU493" s="11" t="s">
        <v>82</v>
      </c>
    </row>
    <row r="494" spans="2:65" s="18" customFormat="1" ht="24.2" customHeight="1">
      <c r="B494" s="19"/>
      <c r="C494" s="90" t="s">
        <v>82</v>
      </c>
      <c r="D494" s="199" t="s">
        <v>83</v>
      </c>
      <c r="E494" s="91" t="s">
        <v>4333</v>
      </c>
      <c r="F494" s="92" t="s">
        <v>4334</v>
      </c>
      <c r="G494" s="93" t="s">
        <v>816</v>
      </c>
      <c r="H494" s="94">
        <v>50</v>
      </c>
      <c r="I494" s="95"/>
      <c r="J494" s="96">
        <f>ROUND(I494*H494,2)</f>
        <v>0</v>
      </c>
      <c r="K494" s="92" t="s">
        <v>17</v>
      </c>
      <c r="L494" s="19"/>
      <c r="M494" s="97" t="s">
        <v>17</v>
      </c>
      <c r="N494" s="98" t="s">
        <v>35</v>
      </c>
      <c r="P494" s="99">
        <f>O494*H494</f>
        <v>0</v>
      </c>
      <c r="Q494" s="99">
        <v>0</v>
      </c>
      <c r="R494" s="99">
        <f>Q494*H494</f>
        <v>0</v>
      </c>
      <c r="S494" s="99">
        <v>6.9999999999999999E-4</v>
      </c>
      <c r="T494" s="100">
        <f>S494*H494</f>
        <v>3.4999999999999996E-2</v>
      </c>
      <c r="AR494" s="101" t="s">
        <v>103</v>
      </c>
      <c r="AT494" s="101" t="s">
        <v>83</v>
      </c>
      <c r="AU494" s="101" t="s">
        <v>82</v>
      </c>
      <c r="AY494" s="11" t="s">
        <v>79</v>
      </c>
      <c r="BE494" s="102">
        <f>IF(N494="základní",J494,0)</f>
        <v>0</v>
      </c>
      <c r="BF494" s="102">
        <f>IF(N494="snížená",J494,0)</f>
        <v>0</v>
      </c>
      <c r="BG494" s="102">
        <f>IF(N494="zákl. přenesená",J494,0)</f>
        <v>0</v>
      </c>
      <c r="BH494" s="102">
        <f>IF(N494="sníž. přenesená",J494,0)</f>
        <v>0</v>
      </c>
      <c r="BI494" s="102">
        <f>IF(N494="nulová",J494,0)</f>
        <v>0</v>
      </c>
      <c r="BJ494" s="11" t="s">
        <v>82</v>
      </c>
      <c r="BK494" s="102">
        <f>ROUND(I494*H494,2)</f>
        <v>0</v>
      </c>
      <c r="BL494" s="11" t="s">
        <v>103</v>
      </c>
      <c r="BM494" s="101" t="s">
        <v>4335</v>
      </c>
    </row>
    <row r="495" spans="2:65" s="18" customFormat="1" ht="19.5">
      <c r="B495" s="19"/>
      <c r="D495" s="103" t="s">
        <v>89</v>
      </c>
      <c r="F495" s="104" t="s">
        <v>4336</v>
      </c>
      <c r="I495" s="105"/>
      <c r="L495" s="19"/>
      <c r="M495" s="106"/>
      <c r="T495" s="107"/>
      <c r="AT495" s="11" t="s">
        <v>89</v>
      </c>
      <c r="AU495" s="11" t="s">
        <v>82</v>
      </c>
    </row>
    <row r="496" spans="2:65" s="18" customFormat="1" ht="19.5">
      <c r="B496" s="19"/>
      <c r="D496" s="103" t="s">
        <v>90</v>
      </c>
      <c r="F496" s="108" t="s">
        <v>4337</v>
      </c>
      <c r="I496" s="105"/>
      <c r="L496" s="19"/>
      <c r="M496" s="106"/>
      <c r="T496" s="107"/>
      <c r="AT496" s="11" t="s">
        <v>90</v>
      </c>
      <c r="AU496" s="11" t="s">
        <v>82</v>
      </c>
    </row>
    <row r="497" spans="2:65" s="18" customFormat="1" ht="24.2" customHeight="1">
      <c r="B497" s="19"/>
      <c r="C497" s="90" t="s">
        <v>9</v>
      </c>
      <c r="D497" s="199" t="s">
        <v>83</v>
      </c>
      <c r="E497" s="91" t="s">
        <v>4338</v>
      </c>
      <c r="F497" s="92" t="s">
        <v>4339</v>
      </c>
      <c r="G497" s="93" t="s">
        <v>816</v>
      </c>
      <c r="H497" s="94">
        <v>12990</v>
      </c>
      <c r="I497" s="95"/>
      <c r="J497" s="96">
        <f>ROUND(I497*H497,2)</f>
        <v>0</v>
      </c>
      <c r="K497" s="92" t="s">
        <v>453</v>
      </c>
      <c r="L497" s="19"/>
      <c r="M497" s="97" t="s">
        <v>17</v>
      </c>
      <c r="N497" s="98" t="s">
        <v>35</v>
      </c>
      <c r="P497" s="99">
        <f>O497*H497</f>
        <v>0</v>
      </c>
      <c r="Q497" s="99">
        <v>0</v>
      </c>
      <c r="R497" s="99">
        <f>Q497*H497</f>
        <v>0</v>
      </c>
      <c r="S497" s="99">
        <v>2.1199999999999999E-3</v>
      </c>
      <c r="T497" s="100">
        <f>S497*H497</f>
        <v>27.538799999999998</v>
      </c>
      <c r="AR497" s="101" t="s">
        <v>103</v>
      </c>
      <c r="AT497" s="101" t="s">
        <v>83</v>
      </c>
      <c r="AU497" s="101" t="s">
        <v>82</v>
      </c>
      <c r="AY497" s="11" t="s">
        <v>79</v>
      </c>
      <c r="BE497" s="102">
        <f>IF(N497="základní",J497,0)</f>
        <v>0</v>
      </c>
      <c r="BF497" s="102">
        <f>IF(N497="snížená",J497,0)</f>
        <v>0</v>
      </c>
      <c r="BG497" s="102">
        <f>IF(N497="zákl. přenesená",J497,0)</f>
        <v>0</v>
      </c>
      <c r="BH497" s="102">
        <f>IF(N497="sníž. přenesená",J497,0)</f>
        <v>0</v>
      </c>
      <c r="BI497" s="102">
        <f>IF(N497="nulová",J497,0)</f>
        <v>0</v>
      </c>
      <c r="BJ497" s="11" t="s">
        <v>82</v>
      </c>
      <c r="BK497" s="102">
        <f>ROUND(I497*H497,2)</f>
        <v>0</v>
      </c>
      <c r="BL497" s="11" t="s">
        <v>103</v>
      </c>
      <c r="BM497" s="101" t="s">
        <v>4340</v>
      </c>
    </row>
    <row r="498" spans="2:65" s="18" customFormat="1" ht="19.5">
      <c r="B498" s="19"/>
      <c r="D498" s="103" t="s">
        <v>89</v>
      </c>
      <c r="F498" s="104" t="s">
        <v>4341</v>
      </c>
      <c r="I498" s="105"/>
      <c r="L498" s="19"/>
      <c r="M498" s="106"/>
      <c r="T498" s="107"/>
      <c r="AT498" s="11" t="s">
        <v>89</v>
      </c>
      <c r="AU498" s="11" t="s">
        <v>82</v>
      </c>
    </row>
    <row r="499" spans="2:65" s="18" customFormat="1" ht="19.5">
      <c r="B499" s="19"/>
      <c r="D499" s="103" t="s">
        <v>90</v>
      </c>
      <c r="F499" s="108" t="s">
        <v>4337</v>
      </c>
      <c r="I499" s="105"/>
      <c r="L499" s="19"/>
      <c r="M499" s="106"/>
      <c r="T499" s="107"/>
      <c r="AT499" s="11" t="s">
        <v>90</v>
      </c>
      <c r="AU499" s="11" t="s">
        <v>82</v>
      </c>
    </row>
    <row r="500" spans="2:65" s="18" customFormat="1" ht="37.9" customHeight="1">
      <c r="B500" s="19"/>
      <c r="C500" s="90" t="s">
        <v>96</v>
      </c>
      <c r="D500" s="199" t="s">
        <v>83</v>
      </c>
      <c r="E500" s="91" t="s">
        <v>4342</v>
      </c>
      <c r="F500" s="92" t="s">
        <v>4343</v>
      </c>
      <c r="G500" s="93" t="s">
        <v>816</v>
      </c>
      <c r="H500" s="94">
        <v>15000</v>
      </c>
      <c r="I500" s="95"/>
      <c r="J500" s="96">
        <f>ROUND(I500*H500,2)</f>
        <v>0</v>
      </c>
      <c r="K500" s="92" t="s">
        <v>453</v>
      </c>
      <c r="L500" s="19"/>
      <c r="M500" s="97" t="s">
        <v>17</v>
      </c>
      <c r="N500" s="98" t="s">
        <v>35</v>
      </c>
      <c r="P500" s="99">
        <f>O500*H500</f>
        <v>0</v>
      </c>
      <c r="Q500" s="99">
        <v>0</v>
      </c>
      <c r="R500" s="99">
        <f>Q500*H500</f>
        <v>0</v>
      </c>
      <c r="S500" s="99">
        <v>2.2899999999999999E-3</v>
      </c>
      <c r="T500" s="100">
        <f>S500*H500</f>
        <v>34.35</v>
      </c>
      <c r="AR500" s="101" t="s">
        <v>103</v>
      </c>
      <c r="AT500" s="101" t="s">
        <v>83</v>
      </c>
      <c r="AU500" s="101" t="s">
        <v>82</v>
      </c>
      <c r="AY500" s="11" t="s">
        <v>79</v>
      </c>
      <c r="BE500" s="102">
        <f>IF(N500="základní",J500,0)</f>
        <v>0</v>
      </c>
      <c r="BF500" s="102">
        <f>IF(N500="snížená",J500,0)</f>
        <v>0</v>
      </c>
      <c r="BG500" s="102">
        <f>IF(N500="zákl. přenesená",J500,0)</f>
        <v>0</v>
      </c>
      <c r="BH500" s="102">
        <f>IF(N500="sníž. přenesená",J500,0)</f>
        <v>0</v>
      </c>
      <c r="BI500" s="102">
        <f>IF(N500="nulová",J500,0)</f>
        <v>0</v>
      </c>
      <c r="BJ500" s="11" t="s">
        <v>82</v>
      </c>
      <c r="BK500" s="102">
        <f>ROUND(I500*H500,2)</f>
        <v>0</v>
      </c>
      <c r="BL500" s="11" t="s">
        <v>103</v>
      </c>
      <c r="BM500" s="101" t="s">
        <v>4344</v>
      </c>
    </row>
    <row r="501" spans="2:65" s="18" customFormat="1" ht="29.25">
      <c r="B501" s="19"/>
      <c r="D501" s="103" t="s">
        <v>89</v>
      </c>
      <c r="F501" s="104" t="s">
        <v>4345</v>
      </c>
      <c r="I501" s="105"/>
      <c r="L501" s="19"/>
      <c r="M501" s="106"/>
      <c r="T501" s="107"/>
      <c r="AT501" s="11" t="s">
        <v>89</v>
      </c>
      <c r="AU501" s="11" t="s">
        <v>82</v>
      </c>
    </row>
    <row r="502" spans="2:65" s="18" customFormat="1" ht="19.5">
      <c r="B502" s="19"/>
      <c r="D502" s="103" t="s">
        <v>90</v>
      </c>
      <c r="F502" s="108" t="s">
        <v>4337</v>
      </c>
      <c r="I502" s="105"/>
      <c r="L502" s="19"/>
      <c r="M502" s="106"/>
      <c r="T502" s="107"/>
      <c r="AT502" s="11" t="s">
        <v>90</v>
      </c>
      <c r="AU502" s="11" t="s">
        <v>82</v>
      </c>
    </row>
    <row r="503" spans="2:65" s="18" customFormat="1" ht="33" customHeight="1">
      <c r="B503" s="19"/>
      <c r="C503" s="90" t="s">
        <v>103</v>
      </c>
      <c r="D503" s="199" t="s">
        <v>83</v>
      </c>
      <c r="E503" s="91" t="s">
        <v>4346</v>
      </c>
      <c r="F503" s="92" t="s">
        <v>4347</v>
      </c>
      <c r="G503" s="93" t="s">
        <v>816</v>
      </c>
      <c r="H503" s="94">
        <v>1750</v>
      </c>
      <c r="I503" s="95"/>
      <c r="J503" s="96">
        <f>ROUND(I503*H503,2)</f>
        <v>0</v>
      </c>
      <c r="K503" s="92" t="s">
        <v>453</v>
      </c>
      <c r="L503" s="19"/>
      <c r="M503" s="97" t="s">
        <v>17</v>
      </c>
      <c r="N503" s="98" t="s">
        <v>35</v>
      </c>
      <c r="P503" s="99">
        <f>O503*H503</f>
        <v>0</v>
      </c>
      <c r="Q503" s="99">
        <v>0</v>
      </c>
      <c r="R503" s="99">
        <f>Q503*H503</f>
        <v>0</v>
      </c>
      <c r="S503" s="99">
        <v>2.5799999999999998E-3</v>
      </c>
      <c r="T503" s="100">
        <f>S503*H503</f>
        <v>4.5149999999999997</v>
      </c>
      <c r="AR503" s="101" t="s">
        <v>103</v>
      </c>
      <c r="AT503" s="101" t="s">
        <v>83</v>
      </c>
      <c r="AU503" s="101" t="s">
        <v>82</v>
      </c>
      <c r="AY503" s="11" t="s">
        <v>79</v>
      </c>
      <c r="BE503" s="102">
        <f>IF(N503="základní",J503,0)</f>
        <v>0</v>
      </c>
      <c r="BF503" s="102">
        <f>IF(N503="snížená",J503,0)</f>
        <v>0</v>
      </c>
      <c r="BG503" s="102">
        <f>IF(N503="zákl. přenesená",J503,0)</f>
        <v>0</v>
      </c>
      <c r="BH503" s="102">
        <f>IF(N503="sníž. přenesená",J503,0)</f>
        <v>0</v>
      </c>
      <c r="BI503" s="102">
        <f>IF(N503="nulová",J503,0)</f>
        <v>0</v>
      </c>
      <c r="BJ503" s="11" t="s">
        <v>82</v>
      </c>
      <c r="BK503" s="102">
        <f>ROUND(I503*H503,2)</f>
        <v>0</v>
      </c>
      <c r="BL503" s="11" t="s">
        <v>103</v>
      </c>
      <c r="BM503" s="101" t="s">
        <v>4348</v>
      </c>
    </row>
    <row r="504" spans="2:65" s="18" customFormat="1" ht="19.5">
      <c r="B504" s="19"/>
      <c r="D504" s="103" t="s">
        <v>89</v>
      </c>
      <c r="F504" s="104" t="s">
        <v>4349</v>
      </c>
      <c r="I504" s="105"/>
      <c r="L504" s="19"/>
      <c r="M504" s="106"/>
      <c r="T504" s="107"/>
      <c r="AT504" s="11" t="s">
        <v>89</v>
      </c>
      <c r="AU504" s="11" t="s">
        <v>82</v>
      </c>
    </row>
    <row r="505" spans="2:65" s="18" customFormat="1" ht="19.5">
      <c r="B505" s="19"/>
      <c r="D505" s="103" t="s">
        <v>90</v>
      </c>
      <c r="F505" s="108" t="s">
        <v>4337</v>
      </c>
      <c r="I505" s="105"/>
      <c r="L505" s="19"/>
      <c r="M505" s="106"/>
      <c r="T505" s="107"/>
      <c r="AT505" s="11" t="s">
        <v>90</v>
      </c>
      <c r="AU505" s="11" t="s">
        <v>82</v>
      </c>
    </row>
    <row r="506" spans="2:65" s="18" customFormat="1" ht="37.9" customHeight="1">
      <c r="B506" s="19"/>
      <c r="C506" s="90" t="s">
        <v>77</v>
      </c>
      <c r="D506" s="199" t="s">
        <v>83</v>
      </c>
      <c r="E506" s="91" t="s">
        <v>4350</v>
      </c>
      <c r="F506" s="92" t="s">
        <v>4351</v>
      </c>
      <c r="G506" s="93" t="s">
        <v>816</v>
      </c>
      <c r="H506" s="94">
        <v>600</v>
      </c>
      <c r="I506" s="95"/>
      <c r="J506" s="96">
        <f>ROUND(I506*H506,2)</f>
        <v>0</v>
      </c>
      <c r="K506" s="92" t="s">
        <v>453</v>
      </c>
      <c r="L506" s="19"/>
      <c r="M506" s="97" t="s">
        <v>17</v>
      </c>
      <c r="N506" s="98" t="s">
        <v>35</v>
      </c>
      <c r="P506" s="99">
        <f>O506*H506</f>
        <v>0</v>
      </c>
      <c r="Q506" s="99">
        <v>0</v>
      </c>
      <c r="R506" s="99">
        <f>Q506*H506</f>
        <v>0</v>
      </c>
      <c r="S506" s="99">
        <v>6.9999999999999999E-4</v>
      </c>
      <c r="T506" s="100">
        <f>S506*H506</f>
        <v>0.42</v>
      </c>
      <c r="AR506" s="101" t="s">
        <v>103</v>
      </c>
      <c r="AT506" s="101" t="s">
        <v>83</v>
      </c>
      <c r="AU506" s="101" t="s">
        <v>82</v>
      </c>
      <c r="AY506" s="11" t="s">
        <v>79</v>
      </c>
      <c r="BE506" s="102">
        <f>IF(N506="základní",J506,0)</f>
        <v>0</v>
      </c>
      <c r="BF506" s="102">
        <f>IF(N506="snížená",J506,0)</f>
        <v>0</v>
      </c>
      <c r="BG506" s="102">
        <f>IF(N506="zákl. přenesená",J506,0)</f>
        <v>0</v>
      </c>
      <c r="BH506" s="102">
        <f>IF(N506="sníž. přenesená",J506,0)</f>
        <v>0</v>
      </c>
      <c r="BI506" s="102">
        <f>IF(N506="nulová",J506,0)</f>
        <v>0</v>
      </c>
      <c r="BJ506" s="11" t="s">
        <v>82</v>
      </c>
      <c r="BK506" s="102">
        <f>ROUND(I506*H506,2)</f>
        <v>0</v>
      </c>
      <c r="BL506" s="11" t="s">
        <v>103</v>
      </c>
      <c r="BM506" s="101" t="s">
        <v>4352</v>
      </c>
    </row>
    <row r="507" spans="2:65" s="18" customFormat="1" ht="29.25">
      <c r="B507" s="19"/>
      <c r="D507" s="103" t="s">
        <v>89</v>
      </c>
      <c r="F507" s="104" t="s">
        <v>4353</v>
      </c>
      <c r="I507" s="105"/>
      <c r="L507" s="19"/>
      <c r="M507" s="106"/>
      <c r="T507" s="107"/>
      <c r="AT507" s="11" t="s">
        <v>89</v>
      </c>
      <c r="AU507" s="11" t="s">
        <v>82</v>
      </c>
    </row>
    <row r="508" spans="2:65" s="18" customFormat="1" ht="19.5">
      <c r="B508" s="19"/>
      <c r="D508" s="103" t="s">
        <v>90</v>
      </c>
      <c r="F508" s="108" t="s">
        <v>4337</v>
      </c>
      <c r="I508" s="105"/>
      <c r="L508" s="19"/>
      <c r="M508" s="106"/>
      <c r="T508" s="107"/>
      <c r="AT508" s="11" t="s">
        <v>90</v>
      </c>
      <c r="AU508" s="11" t="s">
        <v>82</v>
      </c>
    </row>
    <row r="509" spans="2:65" s="18" customFormat="1" ht="37.9" customHeight="1">
      <c r="B509" s="19"/>
      <c r="C509" s="90" t="s">
        <v>112</v>
      </c>
      <c r="D509" s="199" t="s">
        <v>83</v>
      </c>
      <c r="E509" s="91" t="s">
        <v>4354</v>
      </c>
      <c r="F509" s="92" t="s">
        <v>4355</v>
      </c>
      <c r="G509" s="93" t="s">
        <v>816</v>
      </c>
      <c r="H509" s="94">
        <v>50</v>
      </c>
      <c r="I509" s="95"/>
      <c r="J509" s="96">
        <f>ROUND(I509*H509,2)</f>
        <v>0</v>
      </c>
      <c r="K509" s="92" t="s">
        <v>453</v>
      </c>
      <c r="L509" s="19"/>
      <c r="M509" s="97" t="s">
        <v>17</v>
      </c>
      <c r="N509" s="98" t="s">
        <v>35</v>
      </c>
      <c r="P509" s="99">
        <f>O509*H509</f>
        <v>0</v>
      </c>
      <c r="Q509" s="99">
        <v>0</v>
      </c>
      <c r="R509" s="99">
        <f>Q509*H509</f>
        <v>0</v>
      </c>
      <c r="S509" s="99">
        <v>1.1999999999999999E-3</v>
      </c>
      <c r="T509" s="100">
        <f>S509*H509</f>
        <v>0.06</v>
      </c>
      <c r="AR509" s="101" t="s">
        <v>103</v>
      </c>
      <c r="AT509" s="101" t="s">
        <v>83</v>
      </c>
      <c r="AU509" s="101" t="s">
        <v>82</v>
      </c>
      <c r="AY509" s="11" t="s">
        <v>79</v>
      </c>
      <c r="BE509" s="102">
        <f>IF(N509="základní",J509,0)</f>
        <v>0</v>
      </c>
      <c r="BF509" s="102">
        <f>IF(N509="snížená",J509,0)</f>
        <v>0</v>
      </c>
      <c r="BG509" s="102">
        <f>IF(N509="zákl. přenesená",J509,0)</f>
        <v>0</v>
      </c>
      <c r="BH509" s="102">
        <f>IF(N509="sníž. přenesená",J509,0)</f>
        <v>0</v>
      </c>
      <c r="BI509" s="102">
        <f>IF(N509="nulová",J509,0)</f>
        <v>0</v>
      </c>
      <c r="BJ509" s="11" t="s">
        <v>82</v>
      </c>
      <c r="BK509" s="102">
        <f>ROUND(I509*H509,2)</f>
        <v>0</v>
      </c>
      <c r="BL509" s="11" t="s">
        <v>103</v>
      </c>
      <c r="BM509" s="101" t="s">
        <v>4356</v>
      </c>
    </row>
    <row r="510" spans="2:65" s="18" customFormat="1" ht="29.25">
      <c r="B510" s="19"/>
      <c r="D510" s="103" t="s">
        <v>89</v>
      </c>
      <c r="F510" s="104" t="s">
        <v>4357</v>
      </c>
      <c r="I510" s="105"/>
      <c r="L510" s="19"/>
      <c r="M510" s="106"/>
      <c r="T510" s="107"/>
      <c r="AT510" s="11" t="s">
        <v>89</v>
      </c>
      <c r="AU510" s="11" t="s">
        <v>82</v>
      </c>
    </row>
    <row r="511" spans="2:65" s="18" customFormat="1" ht="19.5">
      <c r="B511" s="19"/>
      <c r="D511" s="103" t="s">
        <v>90</v>
      </c>
      <c r="F511" s="108" t="s">
        <v>4337</v>
      </c>
      <c r="I511" s="105"/>
      <c r="L511" s="19"/>
      <c r="M511" s="106"/>
      <c r="T511" s="107"/>
      <c r="AT511" s="11" t="s">
        <v>90</v>
      </c>
      <c r="AU511" s="11" t="s">
        <v>82</v>
      </c>
    </row>
    <row r="512" spans="2:65" s="18" customFormat="1" ht="24.2" customHeight="1">
      <c r="B512" s="19"/>
      <c r="C512" s="90" t="s">
        <v>116</v>
      </c>
      <c r="D512" s="199" t="s">
        <v>83</v>
      </c>
      <c r="E512" s="91" t="s">
        <v>4358</v>
      </c>
      <c r="F512" s="92" t="s">
        <v>4359</v>
      </c>
      <c r="G512" s="93" t="s">
        <v>816</v>
      </c>
      <c r="H512" s="94">
        <v>600</v>
      </c>
      <c r="I512" s="95"/>
      <c r="J512" s="96">
        <f>ROUND(I512*H512,2)</f>
        <v>0</v>
      </c>
      <c r="K512" s="92" t="s">
        <v>453</v>
      </c>
      <c r="L512" s="19"/>
      <c r="M512" s="97" t="s">
        <v>17</v>
      </c>
      <c r="N512" s="98" t="s">
        <v>35</v>
      </c>
      <c r="P512" s="99">
        <f>O512*H512</f>
        <v>0</v>
      </c>
      <c r="Q512" s="99">
        <v>0</v>
      </c>
      <c r="R512" s="99">
        <f>Q512*H512</f>
        <v>0</v>
      </c>
      <c r="S512" s="99">
        <v>2.15E-3</v>
      </c>
      <c r="T512" s="100">
        <f>S512*H512</f>
        <v>1.29</v>
      </c>
      <c r="AR512" s="101" t="s">
        <v>103</v>
      </c>
      <c r="AT512" s="101" t="s">
        <v>83</v>
      </c>
      <c r="AU512" s="101" t="s">
        <v>82</v>
      </c>
      <c r="AY512" s="11" t="s">
        <v>79</v>
      </c>
      <c r="BE512" s="102">
        <f>IF(N512="základní",J512,0)</f>
        <v>0</v>
      </c>
      <c r="BF512" s="102">
        <f>IF(N512="snížená",J512,0)</f>
        <v>0</v>
      </c>
      <c r="BG512" s="102">
        <f>IF(N512="zákl. přenesená",J512,0)</f>
        <v>0</v>
      </c>
      <c r="BH512" s="102">
        <f>IF(N512="sníž. přenesená",J512,0)</f>
        <v>0</v>
      </c>
      <c r="BI512" s="102">
        <f>IF(N512="nulová",J512,0)</f>
        <v>0</v>
      </c>
      <c r="BJ512" s="11" t="s">
        <v>82</v>
      </c>
      <c r="BK512" s="102">
        <f>ROUND(I512*H512,2)</f>
        <v>0</v>
      </c>
      <c r="BL512" s="11" t="s">
        <v>103</v>
      </c>
      <c r="BM512" s="101" t="s">
        <v>4360</v>
      </c>
    </row>
    <row r="513" spans="2:65" s="18" customFormat="1" ht="19.5">
      <c r="B513" s="19"/>
      <c r="D513" s="103" t="s">
        <v>89</v>
      </c>
      <c r="F513" s="104" t="s">
        <v>4361</v>
      </c>
      <c r="I513" s="105"/>
      <c r="L513" s="19"/>
      <c r="M513" s="106"/>
      <c r="T513" s="107"/>
      <c r="AT513" s="11" t="s">
        <v>89</v>
      </c>
      <c r="AU513" s="11" t="s">
        <v>82</v>
      </c>
    </row>
    <row r="514" spans="2:65" s="18" customFormat="1" ht="19.5">
      <c r="B514" s="19"/>
      <c r="D514" s="103" t="s">
        <v>90</v>
      </c>
      <c r="F514" s="108" t="s">
        <v>4337</v>
      </c>
      <c r="I514" s="105"/>
      <c r="L514" s="19"/>
      <c r="M514" s="106"/>
      <c r="T514" s="107"/>
      <c r="AT514" s="11" t="s">
        <v>90</v>
      </c>
      <c r="AU514" s="11" t="s">
        <v>82</v>
      </c>
    </row>
    <row r="515" spans="2:65" s="18" customFormat="1" ht="24.2" customHeight="1">
      <c r="B515" s="19"/>
      <c r="C515" s="90" t="s">
        <v>121</v>
      </c>
      <c r="D515" s="199" t="s">
        <v>83</v>
      </c>
      <c r="E515" s="91" t="s">
        <v>4362</v>
      </c>
      <c r="F515" s="92" t="s">
        <v>4363</v>
      </c>
      <c r="G515" s="93" t="s">
        <v>816</v>
      </c>
      <c r="H515" s="94">
        <v>300</v>
      </c>
      <c r="I515" s="95"/>
      <c r="J515" s="96">
        <f>ROUND(I515*H515,2)</f>
        <v>0</v>
      </c>
      <c r="K515" s="92" t="s">
        <v>453</v>
      </c>
      <c r="L515" s="19"/>
      <c r="M515" s="97" t="s">
        <v>17</v>
      </c>
      <c r="N515" s="98" t="s">
        <v>35</v>
      </c>
      <c r="P515" s="99">
        <f>O515*H515</f>
        <v>0</v>
      </c>
      <c r="Q515" s="99">
        <v>0</v>
      </c>
      <c r="R515" s="99">
        <f>Q515*H515</f>
        <v>0</v>
      </c>
      <c r="S515" s="99">
        <v>2.5999999999999999E-3</v>
      </c>
      <c r="T515" s="100">
        <f>S515*H515</f>
        <v>0.77999999999999992</v>
      </c>
      <c r="AR515" s="101" t="s">
        <v>103</v>
      </c>
      <c r="AT515" s="101" t="s">
        <v>83</v>
      </c>
      <c r="AU515" s="101" t="s">
        <v>82</v>
      </c>
      <c r="AY515" s="11" t="s">
        <v>79</v>
      </c>
      <c r="BE515" s="102">
        <f>IF(N515="základní",J515,0)</f>
        <v>0</v>
      </c>
      <c r="BF515" s="102">
        <f>IF(N515="snížená",J515,0)</f>
        <v>0</v>
      </c>
      <c r="BG515" s="102">
        <f>IF(N515="zákl. přenesená",J515,0)</f>
        <v>0</v>
      </c>
      <c r="BH515" s="102">
        <f>IF(N515="sníž. přenesená",J515,0)</f>
        <v>0</v>
      </c>
      <c r="BI515" s="102">
        <f>IF(N515="nulová",J515,0)</f>
        <v>0</v>
      </c>
      <c r="BJ515" s="11" t="s">
        <v>82</v>
      </c>
      <c r="BK515" s="102">
        <f>ROUND(I515*H515,2)</f>
        <v>0</v>
      </c>
      <c r="BL515" s="11" t="s">
        <v>103</v>
      </c>
      <c r="BM515" s="101" t="s">
        <v>4364</v>
      </c>
    </row>
    <row r="516" spans="2:65" s="18" customFormat="1" ht="19.5">
      <c r="B516" s="19"/>
      <c r="D516" s="103" t="s">
        <v>89</v>
      </c>
      <c r="F516" s="104" t="s">
        <v>4365</v>
      </c>
      <c r="I516" s="105"/>
      <c r="L516" s="19"/>
      <c r="M516" s="106"/>
      <c r="T516" s="107"/>
      <c r="AT516" s="11" t="s">
        <v>89</v>
      </c>
      <c r="AU516" s="11" t="s">
        <v>82</v>
      </c>
    </row>
    <row r="517" spans="2:65" s="18" customFormat="1" ht="19.5">
      <c r="B517" s="19"/>
      <c r="D517" s="103" t="s">
        <v>90</v>
      </c>
      <c r="F517" s="108" t="s">
        <v>4337</v>
      </c>
      <c r="I517" s="105"/>
      <c r="L517" s="19"/>
      <c r="M517" s="106"/>
      <c r="T517" s="107"/>
      <c r="AT517" s="11" t="s">
        <v>90</v>
      </c>
      <c r="AU517" s="11" t="s">
        <v>82</v>
      </c>
    </row>
    <row r="518" spans="2:65" s="18" customFormat="1" ht="24.2" customHeight="1">
      <c r="B518" s="19"/>
      <c r="C518" s="90" t="s">
        <v>125</v>
      </c>
      <c r="D518" s="199" t="s">
        <v>83</v>
      </c>
      <c r="E518" s="91" t="s">
        <v>1576</v>
      </c>
      <c r="F518" s="92" t="s">
        <v>1577</v>
      </c>
      <c r="G518" s="93" t="s">
        <v>816</v>
      </c>
      <c r="H518" s="94">
        <v>350</v>
      </c>
      <c r="I518" s="95"/>
      <c r="J518" s="96">
        <f>ROUND(I518*H518,2)</f>
        <v>0</v>
      </c>
      <c r="K518" s="92" t="s">
        <v>453</v>
      </c>
      <c r="L518" s="19"/>
      <c r="M518" s="97" t="s">
        <v>17</v>
      </c>
      <c r="N518" s="98" t="s">
        <v>35</v>
      </c>
      <c r="P518" s="99">
        <f>O518*H518</f>
        <v>0</v>
      </c>
      <c r="Q518" s="99">
        <v>0</v>
      </c>
      <c r="R518" s="99">
        <f>Q518*H518</f>
        <v>0</v>
      </c>
      <c r="S518" s="99">
        <v>4.0000000000000001E-3</v>
      </c>
      <c r="T518" s="100">
        <f>S518*H518</f>
        <v>1.4000000000000001</v>
      </c>
      <c r="AR518" s="101" t="s">
        <v>103</v>
      </c>
      <c r="AT518" s="101" t="s">
        <v>83</v>
      </c>
      <c r="AU518" s="101" t="s">
        <v>82</v>
      </c>
      <c r="AY518" s="11" t="s">
        <v>79</v>
      </c>
      <c r="BE518" s="102">
        <f>IF(N518="základní",J518,0)</f>
        <v>0</v>
      </c>
      <c r="BF518" s="102">
        <f>IF(N518="snížená",J518,0)</f>
        <v>0</v>
      </c>
      <c r="BG518" s="102">
        <f>IF(N518="zákl. přenesená",J518,0)</f>
        <v>0</v>
      </c>
      <c r="BH518" s="102">
        <f>IF(N518="sníž. přenesená",J518,0)</f>
        <v>0</v>
      </c>
      <c r="BI518" s="102">
        <f>IF(N518="nulová",J518,0)</f>
        <v>0</v>
      </c>
      <c r="BJ518" s="11" t="s">
        <v>82</v>
      </c>
      <c r="BK518" s="102">
        <f>ROUND(I518*H518,2)</f>
        <v>0</v>
      </c>
      <c r="BL518" s="11" t="s">
        <v>103</v>
      </c>
      <c r="BM518" s="101" t="s">
        <v>4366</v>
      </c>
    </row>
    <row r="519" spans="2:65" s="18" customFormat="1" ht="19.5">
      <c r="B519" s="19"/>
      <c r="D519" s="103" t="s">
        <v>89</v>
      </c>
      <c r="F519" s="104" t="s">
        <v>1579</v>
      </c>
      <c r="I519" s="105"/>
      <c r="L519" s="19"/>
      <c r="M519" s="106"/>
      <c r="T519" s="107"/>
      <c r="AT519" s="11" t="s">
        <v>89</v>
      </c>
      <c r="AU519" s="11" t="s">
        <v>82</v>
      </c>
    </row>
    <row r="520" spans="2:65" s="18" customFormat="1" ht="19.5">
      <c r="B520" s="19"/>
      <c r="D520" s="103" t="s">
        <v>90</v>
      </c>
      <c r="F520" s="108" t="s">
        <v>4337</v>
      </c>
      <c r="I520" s="105"/>
      <c r="L520" s="19"/>
      <c r="M520" s="106"/>
      <c r="T520" s="107"/>
      <c r="AT520" s="11" t="s">
        <v>90</v>
      </c>
      <c r="AU520" s="11" t="s">
        <v>82</v>
      </c>
    </row>
    <row r="521" spans="2:65" s="18" customFormat="1" ht="24.2" customHeight="1">
      <c r="B521" s="19"/>
      <c r="C521" s="90" t="s">
        <v>129</v>
      </c>
      <c r="D521" s="199" t="s">
        <v>83</v>
      </c>
      <c r="E521" s="91" t="s">
        <v>4367</v>
      </c>
      <c r="F521" s="92" t="s">
        <v>4368</v>
      </c>
      <c r="G521" s="93" t="s">
        <v>816</v>
      </c>
      <c r="H521" s="94">
        <v>700</v>
      </c>
      <c r="I521" s="95"/>
      <c r="J521" s="96">
        <f>ROUND(I521*H521,2)</f>
        <v>0</v>
      </c>
      <c r="K521" s="92" t="s">
        <v>453</v>
      </c>
      <c r="L521" s="19"/>
      <c r="M521" s="97" t="s">
        <v>17</v>
      </c>
      <c r="N521" s="98" t="s">
        <v>35</v>
      </c>
      <c r="P521" s="99">
        <f>O521*H521</f>
        <v>0</v>
      </c>
      <c r="Q521" s="99">
        <v>0</v>
      </c>
      <c r="R521" s="99">
        <f>Q521*H521</f>
        <v>0</v>
      </c>
      <c r="S521" s="99">
        <v>1.7000000000000001E-4</v>
      </c>
      <c r="T521" s="100">
        <f>S521*H521</f>
        <v>0.11900000000000001</v>
      </c>
      <c r="AR521" s="101" t="s">
        <v>103</v>
      </c>
      <c r="AT521" s="101" t="s">
        <v>83</v>
      </c>
      <c r="AU521" s="101" t="s">
        <v>82</v>
      </c>
      <c r="AY521" s="11" t="s">
        <v>79</v>
      </c>
      <c r="BE521" s="102">
        <f>IF(N521="základní",J521,0)</f>
        <v>0</v>
      </c>
      <c r="BF521" s="102">
        <f>IF(N521="snížená",J521,0)</f>
        <v>0</v>
      </c>
      <c r="BG521" s="102">
        <f>IF(N521="zákl. přenesená",J521,0)</f>
        <v>0</v>
      </c>
      <c r="BH521" s="102">
        <f>IF(N521="sníž. přenesená",J521,0)</f>
        <v>0</v>
      </c>
      <c r="BI521" s="102">
        <f>IF(N521="nulová",J521,0)</f>
        <v>0</v>
      </c>
      <c r="BJ521" s="11" t="s">
        <v>82</v>
      </c>
      <c r="BK521" s="102">
        <f>ROUND(I521*H521,2)</f>
        <v>0</v>
      </c>
      <c r="BL521" s="11" t="s">
        <v>103</v>
      </c>
      <c r="BM521" s="101" t="s">
        <v>4369</v>
      </c>
    </row>
    <row r="522" spans="2:65" s="18" customFormat="1" ht="19.5">
      <c r="B522" s="19"/>
      <c r="D522" s="103" t="s">
        <v>89</v>
      </c>
      <c r="F522" s="104" t="s">
        <v>4370</v>
      </c>
      <c r="I522" s="105"/>
      <c r="L522" s="19"/>
      <c r="M522" s="106"/>
      <c r="T522" s="107"/>
      <c r="AT522" s="11" t="s">
        <v>89</v>
      </c>
      <c r="AU522" s="11" t="s">
        <v>82</v>
      </c>
    </row>
    <row r="523" spans="2:65" s="18" customFormat="1" ht="19.5">
      <c r="B523" s="19"/>
      <c r="D523" s="103" t="s">
        <v>90</v>
      </c>
      <c r="F523" s="108" t="s">
        <v>4337</v>
      </c>
      <c r="I523" s="105"/>
      <c r="L523" s="19"/>
      <c r="M523" s="106"/>
      <c r="T523" s="107"/>
      <c r="AT523" s="11" t="s">
        <v>90</v>
      </c>
      <c r="AU523" s="11" t="s">
        <v>82</v>
      </c>
    </row>
    <row r="524" spans="2:65" s="18" customFormat="1" ht="24.2" customHeight="1">
      <c r="B524" s="19"/>
      <c r="C524" s="90" t="s">
        <v>133</v>
      </c>
      <c r="D524" s="199" t="s">
        <v>83</v>
      </c>
      <c r="E524" s="91" t="s">
        <v>4371</v>
      </c>
      <c r="F524" s="92" t="s">
        <v>4372</v>
      </c>
      <c r="G524" s="93" t="s">
        <v>816</v>
      </c>
      <c r="H524" s="94">
        <v>2500</v>
      </c>
      <c r="I524" s="95"/>
      <c r="J524" s="96">
        <f>ROUND(I524*H524,2)</f>
        <v>0</v>
      </c>
      <c r="K524" s="92" t="s">
        <v>453</v>
      </c>
      <c r="L524" s="19"/>
      <c r="M524" s="97" t="s">
        <v>17</v>
      </c>
      <c r="N524" s="98" t="s">
        <v>35</v>
      </c>
      <c r="P524" s="99">
        <f>O524*H524</f>
        <v>0</v>
      </c>
      <c r="Q524" s="99">
        <v>0</v>
      </c>
      <c r="R524" s="99">
        <f>Q524*H524</f>
        <v>0</v>
      </c>
      <c r="S524" s="99">
        <v>2.7E-4</v>
      </c>
      <c r="T524" s="100">
        <f>S524*H524</f>
        <v>0.67500000000000004</v>
      </c>
      <c r="AR524" s="101" t="s">
        <v>103</v>
      </c>
      <c r="AT524" s="101" t="s">
        <v>83</v>
      </c>
      <c r="AU524" s="101" t="s">
        <v>82</v>
      </c>
      <c r="AY524" s="11" t="s">
        <v>79</v>
      </c>
      <c r="BE524" s="102">
        <f>IF(N524="základní",J524,0)</f>
        <v>0</v>
      </c>
      <c r="BF524" s="102">
        <f>IF(N524="snížená",J524,0)</f>
        <v>0</v>
      </c>
      <c r="BG524" s="102">
        <f>IF(N524="zákl. přenesená",J524,0)</f>
        <v>0</v>
      </c>
      <c r="BH524" s="102">
        <f>IF(N524="sníž. přenesená",J524,0)</f>
        <v>0</v>
      </c>
      <c r="BI524" s="102">
        <f>IF(N524="nulová",J524,0)</f>
        <v>0</v>
      </c>
      <c r="BJ524" s="11" t="s">
        <v>82</v>
      </c>
      <c r="BK524" s="102">
        <f>ROUND(I524*H524,2)</f>
        <v>0</v>
      </c>
      <c r="BL524" s="11" t="s">
        <v>103</v>
      </c>
      <c r="BM524" s="101" t="s">
        <v>4373</v>
      </c>
    </row>
    <row r="525" spans="2:65" s="18" customFormat="1" ht="19.5">
      <c r="B525" s="19"/>
      <c r="D525" s="103" t="s">
        <v>89</v>
      </c>
      <c r="F525" s="104" t="s">
        <v>4374</v>
      </c>
      <c r="I525" s="105"/>
      <c r="L525" s="19"/>
      <c r="M525" s="106"/>
      <c r="T525" s="107"/>
      <c r="AT525" s="11" t="s">
        <v>89</v>
      </c>
      <c r="AU525" s="11" t="s">
        <v>82</v>
      </c>
    </row>
    <row r="526" spans="2:65" s="18" customFormat="1" ht="19.5">
      <c r="B526" s="19"/>
      <c r="D526" s="103" t="s">
        <v>90</v>
      </c>
      <c r="F526" s="108" t="s">
        <v>4337</v>
      </c>
      <c r="I526" s="105"/>
      <c r="L526" s="19"/>
      <c r="M526" s="106"/>
      <c r="T526" s="107"/>
      <c r="AT526" s="11" t="s">
        <v>90</v>
      </c>
      <c r="AU526" s="11" t="s">
        <v>82</v>
      </c>
    </row>
    <row r="527" spans="2:65" s="18" customFormat="1" ht="24.2" customHeight="1">
      <c r="B527" s="19"/>
      <c r="C527" s="90" t="s">
        <v>137</v>
      </c>
      <c r="D527" s="199" t="s">
        <v>83</v>
      </c>
      <c r="E527" s="91" t="s">
        <v>4375</v>
      </c>
      <c r="F527" s="92" t="s">
        <v>4376</v>
      </c>
      <c r="G527" s="93" t="s">
        <v>2619</v>
      </c>
      <c r="H527" s="94">
        <v>1</v>
      </c>
      <c r="I527" s="95"/>
      <c r="J527" s="96">
        <f>ROUND(I527*H527,2)</f>
        <v>0</v>
      </c>
      <c r="K527" s="92" t="s">
        <v>17</v>
      </c>
      <c r="L527" s="19"/>
      <c r="M527" s="97" t="s">
        <v>17</v>
      </c>
      <c r="N527" s="98" t="s">
        <v>35</v>
      </c>
      <c r="P527" s="99">
        <f>O527*H527</f>
        <v>0</v>
      </c>
      <c r="Q527" s="99">
        <v>0</v>
      </c>
      <c r="R527" s="99">
        <f>Q527*H527</f>
        <v>0</v>
      </c>
      <c r="S527" s="99">
        <v>0</v>
      </c>
      <c r="T527" s="100">
        <f>S527*H527</f>
        <v>0</v>
      </c>
      <c r="AR527" s="101" t="s">
        <v>103</v>
      </c>
      <c r="AT527" s="101" t="s">
        <v>83</v>
      </c>
      <c r="AU527" s="101" t="s">
        <v>82</v>
      </c>
      <c r="AY527" s="11" t="s">
        <v>79</v>
      </c>
      <c r="BE527" s="102">
        <f>IF(N527="základní",J527,0)</f>
        <v>0</v>
      </c>
      <c r="BF527" s="102">
        <f>IF(N527="snížená",J527,0)</f>
        <v>0</v>
      </c>
      <c r="BG527" s="102">
        <f>IF(N527="zákl. přenesená",J527,0)</f>
        <v>0</v>
      </c>
      <c r="BH527" s="102">
        <f>IF(N527="sníž. přenesená",J527,0)</f>
        <v>0</v>
      </c>
      <c r="BI527" s="102">
        <f>IF(N527="nulová",J527,0)</f>
        <v>0</v>
      </c>
      <c r="BJ527" s="11" t="s">
        <v>82</v>
      </c>
      <c r="BK527" s="102">
        <f>ROUND(I527*H527,2)</f>
        <v>0</v>
      </c>
      <c r="BL527" s="11" t="s">
        <v>103</v>
      </c>
      <c r="BM527" s="101" t="s">
        <v>4377</v>
      </c>
    </row>
    <row r="528" spans="2:65" s="18" customFormat="1" ht="39">
      <c r="B528" s="19"/>
      <c r="D528" s="103" t="s">
        <v>89</v>
      </c>
      <c r="F528" s="104" t="s">
        <v>4378</v>
      </c>
      <c r="I528" s="105"/>
      <c r="L528" s="19"/>
      <c r="M528" s="106"/>
      <c r="T528" s="107"/>
      <c r="AT528" s="11" t="s">
        <v>89</v>
      </c>
      <c r="AU528" s="11" t="s">
        <v>82</v>
      </c>
    </row>
    <row r="529" spans="2:65" s="18" customFormat="1" ht="19.5">
      <c r="B529" s="19"/>
      <c r="D529" s="103" t="s">
        <v>90</v>
      </c>
      <c r="F529" s="108" t="s">
        <v>4379</v>
      </c>
      <c r="I529" s="105"/>
      <c r="L529" s="19"/>
      <c r="M529" s="106"/>
      <c r="T529" s="107"/>
      <c r="AT529" s="11" t="s">
        <v>90</v>
      </c>
      <c r="AU529" s="11" t="s">
        <v>82</v>
      </c>
    </row>
    <row r="530" spans="2:65" s="77" customFormat="1" ht="25.9" customHeight="1">
      <c r="B530" s="78"/>
      <c r="D530" s="79" t="s">
        <v>74</v>
      </c>
      <c r="E530" s="80" t="s">
        <v>4380</v>
      </c>
      <c r="F530" s="80" t="s">
        <v>4381</v>
      </c>
      <c r="I530" s="81"/>
      <c r="J530" s="82">
        <f>BK530</f>
        <v>0</v>
      </c>
      <c r="L530" s="78"/>
      <c r="M530" s="83"/>
      <c r="P530" s="84">
        <f>SUM(P531:P532)</f>
        <v>0</v>
      </c>
      <c r="R530" s="84">
        <f>SUM(R531:R532)</f>
        <v>0</v>
      </c>
      <c r="T530" s="85">
        <f>SUM(T531:T532)</f>
        <v>0</v>
      </c>
      <c r="AR530" s="79" t="s">
        <v>82</v>
      </c>
      <c r="AT530" s="86" t="s">
        <v>74</v>
      </c>
      <c r="AU530" s="86" t="s">
        <v>78</v>
      </c>
      <c r="AY530" s="79" t="s">
        <v>79</v>
      </c>
      <c r="BK530" s="87">
        <f>SUM(BK531:BK532)</f>
        <v>0</v>
      </c>
    </row>
    <row r="531" spans="2:65" s="18" customFormat="1" ht="16.5" customHeight="1">
      <c r="B531" s="19"/>
      <c r="C531" s="90" t="s">
        <v>78</v>
      </c>
      <c r="D531" s="90" t="s">
        <v>83</v>
      </c>
      <c r="E531" s="91" t="s">
        <v>4382</v>
      </c>
      <c r="F531" s="92" t="s">
        <v>4383</v>
      </c>
      <c r="G531" s="93" t="s">
        <v>3732</v>
      </c>
      <c r="H531" s="94">
        <v>120</v>
      </c>
      <c r="I531" s="95"/>
      <c r="J531" s="96">
        <f>ROUND(I531*H531,2)</f>
        <v>0</v>
      </c>
      <c r="K531" s="92" t="s">
        <v>17</v>
      </c>
      <c r="L531" s="19"/>
      <c r="M531" s="97" t="s">
        <v>17</v>
      </c>
      <c r="N531" s="98" t="s">
        <v>35</v>
      </c>
      <c r="P531" s="99">
        <f>O531*H531</f>
        <v>0</v>
      </c>
      <c r="Q531" s="99">
        <v>0</v>
      </c>
      <c r="R531" s="99">
        <f>Q531*H531</f>
        <v>0</v>
      </c>
      <c r="S531" s="99">
        <v>0</v>
      </c>
      <c r="T531" s="100">
        <f>S531*H531</f>
        <v>0</v>
      </c>
      <c r="AR531" s="101" t="s">
        <v>103</v>
      </c>
      <c r="AT531" s="101" t="s">
        <v>83</v>
      </c>
      <c r="AU531" s="101" t="s">
        <v>82</v>
      </c>
      <c r="AY531" s="11" t="s">
        <v>79</v>
      </c>
      <c r="BE531" s="102">
        <f>IF(N531="základní",J531,0)</f>
        <v>0</v>
      </c>
      <c r="BF531" s="102">
        <f>IF(N531="snížená",J531,0)</f>
        <v>0</v>
      </c>
      <c r="BG531" s="102">
        <f>IF(N531="zákl. přenesená",J531,0)</f>
        <v>0</v>
      </c>
      <c r="BH531" s="102">
        <f>IF(N531="sníž. přenesená",J531,0)</f>
        <v>0</v>
      </c>
      <c r="BI531" s="102">
        <f>IF(N531="nulová",J531,0)</f>
        <v>0</v>
      </c>
      <c r="BJ531" s="11" t="s">
        <v>82</v>
      </c>
      <c r="BK531" s="102">
        <f>ROUND(I531*H531,2)</f>
        <v>0</v>
      </c>
      <c r="BL531" s="11" t="s">
        <v>103</v>
      </c>
      <c r="BM531" s="101" t="s">
        <v>4384</v>
      </c>
    </row>
    <row r="532" spans="2:65" s="18" customFormat="1">
      <c r="B532" s="19"/>
      <c r="D532" s="103" t="s">
        <v>89</v>
      </c>
      <c r="F532" s="104" t="s">
        <v>4383</v>
      </c>
      <c r="I532" s="105"/>
      <c r="L532" s="19"/>
      <c r="M532" s="110"/>
      <c r="N532" s="111"/>
      <c r="O532" s="111"/>
      <c r="P532" s="111"/>
      <c r="Q532" s="111"/>
      <c r="R532" s="111"/>
      <c r="S532" s="111"/>
      <c r="T532" s="112"/>
      <c r="AT532" s="11" t="s">
        <v>89</v>
      </c>
      <c r="AU532" s="11" t="s">
        <v>82</v>
      </c>
    </row>
    <row r="533" spans="2:65" s="18" customFormat="1" ht="6.95" customHeight="1">
      <c r="B533" s="46"/>
      <c r="C533" s="47"/>
      <c r="D533" s="47"/>
      <c r="E533" s="47"/>
      <c r="F533" s="47"/>
      <c r="G533" s="47"/>
      <c r="H533" s="47"/>
      <c r="I533" s="47"/>
      <c r="J533" s="47"/>
      <c r="K533" s="47"/>
      <c r="L533" s="19"/>
    </row>
  </sheetData>
  <sheetProtection algorithmName="SHA-512" hashValue="h+4aXv0mZ1hT3EUNWrczNQUkVjxA1/B7ORpfSeyiq8eIgypnbDVhPrTd1IxrcyH4I6DfsKsp5oiodUR8V76SOQ==" saltValue="2PpC2mHqfOyDGWTipT0VI+k3nv4YMmIN2gicSyEKPosUGSsduOne3D8y8dwo217BsUKdNXjHkWeGLI/NxtykcQ==" spinCount="100000" sheet="1" objects="1" scenarios="1" formatColumns="0" formatRows="0" autoFilter="0"/>
  <autoFilter ref="C123:K532" xr:uid="{00000000-0009-0000-0000-00000C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1D82-067E-446B-8A43-4B5580799910}">
  <sheetPr>
    <pageSetUpPr fitToPage="1"/>
  </sheetPr>
  <dimension ref="B2:BM175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261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4385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195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ROUND(J118,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ROUND((SUM(BE118:BE174)),  2)</f>
        <v>0</v>
      </c>
      <c r="I33" s="32">
        <v>0.21</v>
      </c>
      <c r="J33" s="31">
        <f>ROUND(((SUM(BE118:BE174))*I33),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ROUND((SUM(BF118:BF174)),  2)</f>
        <v>0</v>
      </c>
      <c r="I34" s="32">
        <v>0.12</v>
      </c>
      <c r="J34" s="31">
        <f>ROUND(((SUM(BF118:BF174))*I34),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ROUND((SUM(BG118:BG174)),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ROUND((SUM(BH118:BH174)),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ROUND((SUM(BI118:BI174)),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D.1.4.H - Bleskosvod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J118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4386</v>
      </c>
      <c r="E97" s="56"/>
      <c r="F97" s="56"/>
      <c r="G97" s="56"/>
      <c r="H97" s="56"/>
      <c r="I97" s="56"/>
      <c r="J97" s="57">
        <f>J119</f>
        <v>0</v>
      </c>
      <c r="L97" s="54"/>
    </row>
    <row r="98" spans="2:12" s="53" customFormat="1" ht="24.95" customHeight="1">
      <c r="B98" s="54"/>
      <c r="D98" s="55" t="s">
        <v>4387</v>
      </c>
      <c r="E98" s="56"/>
      <c r="F98" s="56"/>
      <c r="G98" s="56"/>
      <c r="H98" s="56"/>
      <c r="I98" s="56"/>
      <c r="J98" s="57">
        <f>J174</f>
        <v>0</v>
      </c>
      <c r="L98" s="54"/>
    </row>
    <row r="99" spans="2:12" s="18" customFormat="1" ht="21.75" customHeight="1">
      <c r="B99" s="19"/>
      <c r="L99" s="19"/>
    </row>
    <row r="100" spans="2:12" s="18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9"/>
    </row>
    <row r="104" spans="2:12" s="18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9"/>
    </row>
    <row r="105" spans="2:12" s="18" customFormat="1" ht="24.95" customHeight="1">
      <c r="B105" s="19"/>
      <c r="C105" s="15" t="s">
        <v>58</v>
      </c>
      <c r="L105" s="19"/>
    </row>
    <row r="106" spans="2:12" s="18" customFormat="1" ht="6.95" customHeight="1">
      <c r="B106" s="19"/>
      <c r="L106" s="19"/>
    </row>
    <row r="107" spans="2:12" s="18" customFormat="1" ht="12" customHeight="1">
      <c r="B107" s="19"/>
      <c r="C107" s="17" t="s">
        <v>13</v>
      </c>
      <c r="L107" s="19"/>
    </row>
    <row r="108" spans="2:12" s="18" customFormat="1" ht="16.5" customHeight="1">
      <c r="B108" s="19"/>
      <c r="E108" s="273" t="str">
        <f>E7</f>
        <v>Přestavba objektu č. 5 na kolej - INV (Revize č.03)</v>
      </c>
      <c r="F108" s="274"/>
      <c r="G108" s="274"/>
      <c r="H108" s="274"/>
      <c r="L108" s="19"/>
    </row>
    <row r="109" spans="2:12" s="18" customFormat="1" ht="12" customHeight="1">
      <c r="B109" s="19"/>
      <c r="C109" s="17" t="s">
        <v>14</v>
      </c>
      <c r="L109" s="19"/>
    </row>
    <row r="110" spans="2:12" s="18" customFormat="1" ht="16.5" customHeight="1">
      <c r="B110" s="19"/>
      <c r="E110" s="258" t="str">
        <f>E9</f>
        <v>D.1.4.H - Bleskosvod</v>
      </c>
      <c r="F110" s="272"/>
      <c r="G110" s="272"/>
      <c r="H110" s="272"/>
      <c r="L110" s="19"/>
    </row>
    <row r="111" spans="2:12" s="18" customFormat="1" ht="6.95" customHeight="1">
      <c r="B111" s="19"/>
      <c r="L111" s="19"/>
    </row>
    <row r="112" spans="2:12" s="18" customFormat="1" ht="12" customHeight="1">
      <c r="B112" s="19"/>
      <c r="C112" s="17" t="s">
        <v>19</v>
      </c>
      <c r="F112" s="20" t="str">
        <f>F12</f>
        <v xml:space="preserve"> </v>
      </c>
      <c r="I112" s="17" t="s">
        <v>21</v>
      </c>
      <c r="J112" s="21" t="str">
        <f>IF(J12="","",J12)</f>
        <v>7. 4. 2024</v>
      </c>
      <c r="L112" s="19"/>
    </row>
    <row r="113" spans="2:65" s="18" customFormat="1" ht="6.95" customHeight="1">
      <c r="B113" s="19"/>
      <c r="L113" s="19"/>
    </row>
    <row r="114" spans="2:65" s="18" customFormat="1" ht="15.2" customHeight="1">
      <c r="B114" s="19"/>
      <c r="C114" s="17" t="s">
        <v>22</v>
      </c>
      <c r="F114" s="20" t="str">
        <f>E15</f>
        <v xml:space="preserve"> </v>
      </c>
      <c r="I114" s="17" t="s">
        <v>26</v>
      </c>
      <c r="J114" s="25" t="str">
        <f>E21</f>
        <v>Digitronic CZ s.r.o.</v>
      </c>
      <c r="L114" s="19"/>
    </row>
    <row r="115" spans="2:65" s="18" customFormat="1" ht="15.2" customHeight="1">
      <c r="B115" s="19"/>
      <c r="C115" s="17" t="s">
        <v>25</v>
      </c>
      <c r="F115" s="20" t="str">
        <f>IF(E18="","",E18)</f>
        <v>Vyplň údaj</v>
      </c>
      <c r="I115" s="17" t="s">
        <v>28</v>
      </c>
      <c r="J115" s="25" t="str">
        <f>E24</f>
        <v xml:space="preserve"> </v>
      </c>
      <c r="L115" s="19"/>
    </row>
    <row r="116" spans="2:65" s="18" customFormat="1" ht="10.35" customHeight="1">
      <c r="B116" s="19"/>
      <c r="L116" s="19"/>
    </row>
    <row r="117" spans="2:65" s="63" customFormat="1" ht="29.25" customHeight="1">
      <c r="B117" s="64"/>
      <c r="C117" s="65" t="s">
        <v>59</v>
      </c>
      <c r="D117" s="66" t="s">
        <v>60</v>
      </c>
      <c r="E117" s="66" t="s">
        <v>61</v>
      </c>
      <c r="F117" s="66" t="s">
        <v>62</v>
      </c>
      <c r="G117" s="66" t="s">
        <v>63</v>
      </c>
      <c r="H117" s="66" t="s">
        <v>64</v>
      </c>
      <c r="I117" s="66" t="s">
        <v>65</v>
      </c>
      <c r="J117" s="66" t="s">
        <v>51</v>
      </c>
      <c r="K117" s="67" t="s">
        <v>66</v>
      </c>
      <c r="L117" s="64"/>
      <c r="M117" s="68" t="s">
        <v>17</v>
      </c>
      <c r="N117" s="69" t="s">
        <v>34</v>
      </c>
      <c r="O117" s="69" t="s">
        <v>67</v>
      </c>
      <c r="P117" s="69" t="s">
        <v>68</v>
      </c>
      <c r="Q117" s="69" t="s">
        <v>69</v>
      </c>
      <c r="R117" s="69" t="s">
        <v>70</v>
      </c>
      <c r="S117" s="69" t="s">
        <v>71</v>
      </c>
      <c r="T117" s="70" t="s">
        <v>72</v>
      </c>
    </row>
    <row r="118" spans="2:65" s="18" customFormat="1" ht="22.9" customHeight="1">
      <c r="B118" s="19"/>
      <c r="C118" s="71" t="s">
        <v>73</v>
      </c>
      <c r="J118" s="72">
        <f>BK118</f>
        <v>0</v>
      </c>
      <c r="L118" s="19"/>
      <c r="M118" s="73"/>
      <c r="N118" s="26"/>
      <c r="O118" s="26"/>
      <c r="P118" s="74">
        <f>P119+P174</f>
        <v>0</v>
      </c>
      <c r="Q118" s="26"/>
      <c r="R118" s="74">
        <f>R119+R174</f>
        <v>0</v>
      </c>
      <c r="S118" s="26"/>
      <c r="T118" s="75">
        <f>T119+T174</f>
        <v>0</v>
      </c>
      <c r="AT118" s="11" t="s">
        <v>74</v>
      </c>
      <c r="AU118" s="11" t="s">
        <v>53</v>
      </c>
      <c r="BK118" s="76">
        <f>BK119+BK174</f>
        <v>0</v>
      </c>
    </row>
    <row r="119" spans="2:65" s="77" customFormat="1" ht="25.9" customHeight="1">
      <c r="B119" s="78"/>
      <c r="D119" s="79" t="s">
        <v>74</v>
      </c>
      <c r="E119" s="80" t="s">
        <v>3985</v>
      </c>
      <c r="F119" s="80" t="s">
        <v>4388</v>
      </c>
      <c r="I119" s="81"/>
      <c r="J119" s="82">
        <f>BK119</f>
        <v>0</v>
      </c>
      <c r="L119" s="78"/>
      <c r="M119" s="83"/>
      <c r="P119" s="84">
        <f>SUM(P120:P173)</f>
        <v>0</v>
      </c>
      <c r="R119" s="84">
        <f>SUM(R120:R173)</f>
        <v>0</v>
      </c>
      <c r="T119" s="85">
        <f>SUM(T120:T173)</f>
        <v>0</v>
      </c>
      <c r="AR119" s="79" t="s">
        <v>82</v>
      </c>
      <c r="AT119" s="86" t="s">
        <v>74</v>
      </c>
      <c r="AU119" s="86" t="s">
        <v>78</v>
      </c>
      <c r="AY119" s="79" t="s">
        <v>79</v>
      </c>
      <c r="BK119" s="87">
        <f>SUM(BK120:BK173)</f>
        <v>0</v>
      </c>
    </row>
    <row r="120" spans="2:65" s="18" customFormat="1" ht="16.5" customHeight="1">
      <c r="B120" s="19"/>
      <c r="C120" s="90" t="s">
        <v>78</v>
      </c>
      <c r="D120" s="90" t="s">
        <v>83</v>
      </c>
      <c r="E120" s="91" t="s">
        <v>4389</v>
      </c>
      <c r="F120" s="92" t="s">
        <v>4390</v>
      </c>
      <c r="G120" s="93" t="s">
        <v>816</v>
      </c>
      <c r="H120" s="94">
        <v>320</v>
      </c>
      <c r="I120" s="95"/>
      <c r="J120" s="96">
        <f>ROUND(I120*H120,2)</f>
        <v>0</v>
      </c>
      <c r="K120" s="92" t="s">
        <v>17</v>
      </c>
      <c r="L120" s="19"/>
      <c r="M120" s="97" t="s">
        <v>17</v>
      </c>
      <c r="N120" s="98" t="s">
        <v>35</v>
      </c>
      <c r="P120" s="99">
        <f>O120*H120</f>
        <v>0</v>
      </c>
      <c r="Q120" s="99">
        <v>0</v>
      </c>
      <c r="R120" s="99">
        <f>Q120*H120</f>
        <v>0</v>
      </c>
      <c r="S120" s="99">
        <v>0</v>
      </c>
      <c r="T120" s="100">
        <f>S120*H120</f>
        <v>0</v>
      </c>
      <c r="AR120" s="101" t="s">
        <v>103</v>
      </c>
      <c r="AT120" s="101" t="s">
        <v>83</v>
      </c>
      <c r="AU120" s="101" t="s">
        <v>82</v>
      </c>
      <c r="AY120" s="11" t="s">
        <v>79</v>
      </c>
      <c r="BE120" s="102">
        <f>IF(N120="základní",J120,0)</f>
        <v>0</v>
      </c>
      <c r="BF120" s="102">
        <f>IF(N120="snížená",J120,0)</f>
        <v>0</v>
      </c>
      <c r="BG120" s="102">
        <f>IF(N120="zákl. přenesená",J120,0)</f>
        <v>0</v>
      </c>
      <c r="BH120" s="102">
        <f>IF(N120="sníž. přenesená",J120,0)</f>
        <v>0</v>
      </c>
      <c r="BI120" s="102">
        <f>IF(N120="nulová",J120,0)</f>
        <v>0</v>
      </c>
      <c r="BJ120" s="11" t="s">
        <v>82</v>
      </c>
      <c r="BK120" s="102">
        <f>ROUND(I120*H120,2)</f>
        <v>0</v>
      </c>
      <c r="BL120" s="11" t="s">
        <v>103</v>
      </c>
      <c r="BM120" s="101" t="s">
        <v>9</v>
      </c>
    </row>
    <row r="121" spans="2:65" s="18" customFormat="1">
      <c r="B121" s="19"/>
      <c r="D121" s="103" t="s">
        <v>89</v>
      </c>
      <c r="F121" s="104" t="s">
        <v>4390</v>
      </c>
      <c r="I121" s="105"/>
      <c r="L121" s="19"/>
      <c r="M121" s="106"/>
      <c r="T121" s="107"/>
      <c r="AT121" s="11" t="s">
        <v>89</v>
      </c>
      <c r="AU121" s="11" t="s">
        <v>82</v>
      </c>
    </row>
    <row r="122" spans="2:65" s="18" customFormat="1" ht="16.5" customHeight="1">
      <c r="B122" s="19"/>
      <c r="C122" s="90" t="s">
        <v>78</v>
      </c>
      <c r="D122" s="90" t="s">
        <v>83</v>
      </c>
      <c r="E122" s="91" t="s">
        <v>4391</v>
      </c>
      <c r="F122" s="92" t="s">
        <v>4392</v>
      </c>
      <c r="G122" s="93" t="s">
        <v>816</v>
      </c>
      <c r="H122" s="94">
        <v>55</v>
      </c>
      <c r="I122" s="95"/>
      <c r="J122" s="96">
        <f>ROUND(I122*H122,2)</f>
        <v>0</v>
      </c>
      <c r="K122" s="92" t="s">
        <v>17</v>
      </c>
      <c r="L122" s="19"/>
      <c r="M122" s="97" t="s">
        <v>17</v>
      </c>
      <c r="N122" s="98" t="s">
        <v>35</v>
      </c>
      <c r="P122" s="99">
        <f>O122*H122</f>
        <v>0</v>
      </c>
      <c r="Q122" s="99">
        <v>0</v>
      </c>
      <c r="R122" s="99">
        <f>Q122*H122</f>
        <v>0</v>
      </c>
      <c r="S122" s="99">
        <v>0</v>
      </c>
      <c r="T122" s="100">
        <f>S122*H122</f>
        <v>0</v>
      </c>
      <c r="AR122" s="101" t="s">
        <v>103</v>
      </c>
      <c r="AT122" s="101" t="s">
        <v>83</v>
      </c>
      <c r="AU122" s="101" t="s">
        <v>82</v>
      </c>
      <c r="AY122" s="11" t="s">
        <v>79</v>
      </c>
      <c r="BE122" s="102">
        <f>IF(N122="základní",J122,0)</f>
        <v>0</v>
      </c>
      <c r="BF122" s="102">
        <f>IF(N122="snížená",J122,0)</f>
        <v>0</v>
      </c>
      <c r="BG122" s="102">
        <f>IF(N122="zákl. přenesená",J122,0)</f>
        <v>0</v>
      </c>
      <c r="BH122" s="102">
        <f>IF(N122="sníž. přenesená",J122,0)</f>
        <v>0</v>
      </c>
      <c r="BI122" s="102">
        <f>IF(N122="nulová",J122,0)</f>
        <v>0</v>
      </c>
      <c r="BJ122" s="11" t="s">
        <v>82</v>
      </c>
      <c r="BK122" s="102">
        <f>ROUND(I122*H122,2)</f>
        <v>0</v>
      </c>
      <c r="BL122" s="11" t="s">
        <v>103</v>
      </c>
      <c r="BM122" s="101" t="s">
        <v>103</v>
      </c>
    </row>
    <row r="123" spans="2:65" s="18" customFormat="1">
      <c r="B123" s="19"/>
      <c r="D123" s="103" t="s">
        <v>89</v>
      </c>
      <c r="F123" s="104" t="s">
        <v>4392</v>
      </c>
      <c r="I123" s="105"/>
      <c r="L123" s="19"/>
      <c r="M123" s="106"/>
      <c r="T123" s="107"/>
      <c r="AT123" s="11" t="s">
        <v>89</v>
      </c>
      <c r="AU123" s="11" t="s">
        <v>82</v>
      </c>
    </row>
    <row r="124" spans="2:65" s="18" customFormat="1" ht="16.5" customHeight="1">
      <c r="B124" s="19"/>
      <c r="C124" s="90" t="s">
        <v>78</v>
      </c>
      <c r="D124" s="90" t="s">
        <v>83</v>
      </c>
      <c r="E124" s="91" t="s">
        <v>4393</v>
      </c>
      <c r="F124" s="92" t="s">
        <v>4394</v>
      </c>
      <c r="G124" s="93" t="s">
        <v>816</v>
      </c>
      <c r="H124" s="94">
        <v>85</v>
      </c>
      <c r="I124" s="95"/>
      <c r="J124" s="96">
        <f>ROUND(I124*H124,2)</f>
        <v>0</v>
      </c>
      <c r="K124" s="92" t="s">
        <v>17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112</v>
      </c>
    </row>
    <row r="125" spans="2:65" s="18" customFormat="1">
      <c r="B125" s="19"/>
      <c r="D125" s="103" t="s">
        <v>89</v>
      </c>
      <c r="F125" s="104" t="s">
        <v>4394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16.5" customHeight="1">
      <c r="B126" s="19"/>
      <c r="C126" s="90" t="s">
        <v>78</v>
      </c>
      <c r="D126" s="90" t="s">
        <v>83</v>
      </c>
      <c r="E126" s="91" t="s">
        <v>4395</v>
      </c>
      <c r="F126" s="92" t="s">
        <v>4396</v>
      </c>
      <c r="G126" s="93" t="s">
        <v>808</v>
      </c>
      <c r="H126" s="94">
        <v>9</v>
      </c>
      <c r="I126" s="95"/>
      <c r="J126" s="96">
        <f>ROUND(I126*H126,2)</f>
        <v>0</v>
      </c>
      <c r="K126" s="92" t="s">
        <v>17</v>
      </c>
      <c r="L126" s="19"/>
      <c r="M126" s="97" t="s">
        <v>17</v>
      </c>
      <c r="N126" s="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103</v>
      </c>
      <c r="AT126" s="101" t="s">
        <v>83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121</v>
      </c>
    </row>
    <row r="127" spans="2:65" s="18" customFormat="1">
      <c r="B127" s="19"/>
      <c r="D127" s="103" t="s">
        <v>89</v>
      </c>
      <c r="F127" s="104" t="s">
        <v>4396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16.5" customHeight="1">
      <c r="B128" s="19"/>
      <c r="C128" s="90" t="s">
        <v>78</v>
      </c>
      <c r="D128" s="90" t="s">
        <v>83</v>
      </c>
      <c r="E128" s="91" t="s">
        <v>4397</v>
      </c>
      <c r="F128" s="92" t="s">
        <v>4398</v>
      </c>
      <c r="G128" s="93" t="s">
        <v>808</v>
      </c>
      <c r="H128" s="94">
        <v>7</v>
      </c>
      <c r="I128" s="95"/>
      <c r="J128" s="96">
        <f>ROUND(I128*H128,2)</f>
        <v>0</v>
      </c>
      <c r="K128" s="92" t="s">
        <v>17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129</v>
      </c>
    </row>
    <row r="129" spans="2:65" s="18" customFormat="1">
      <c r="B129" s="19"/>
      <c r="D129" s="103" t="s">
        <v>89</v>
      </c>
      <c r="F129" s="104" t="s">
        <v>4398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16.5" customHeight="1">
      <c r="B130" s="19"/>
      <c r="C130" s="90" t="s">
        <v>78</v>
      </c>
      <c r="D130" s="90" t="s">
        <v>83</v>
      </c>
      <c r="E130" s="91" t="s">
        <v>4399</v>
      </c>
      <c r="F130" s="92" t="s">
        <v>4400</v>
      </c>
      <c r="G130" s="93" t="s">
        <v>808</v>
      </c>
      <c r="H130" s="94">
        <v>14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103</v>
      </c>
      <c r="AT130" s="101" t="s">
        <v>83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137</v>
      </c>
    </row>
    <row r="131" spans="2:65" s="18" customFormat="1">
      <c r="B131" s="19"/>
      <c r="D131" s="103" t="s">
        <v>89</v>
      </c>
      <c r="F131" s="104" t="s">
        <v>4400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16.5" customHeight="1">
      <c r="B132" s="19"/>
      <c r="C132" s="90" t="s">
        <v>78</v>
      </c>
      <c r="D132" s="90" t="s">
        <v>83</v>
      </c>
      <c r="E132" s="91" t="s">
        <v>4401</v>
      </c>
      <c r="F132" s="92" t="s">
        <v>4402</v>
      </c>
      <c r="G132" s="93" t="s">
        <v>816</v>
      </c>
      <c r="H132" s="94">
        <v>200</v>
      </c>
      <c r="I132" s="95"/>
      <c r="J132" s="96">
        <f>ROUND(I132*H132,2)</f>
        <v>0</v>
      </c>
      <c r="K132" s="92" t="s">
        <v>17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103</v>
      </c>
      <c r="AT132" s="101" t="s">
        <v>83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147</v>
      </c>
    </row>
    <row r="133" spans="2:65" s="18" customFormat="1">
      <c r="B133" s="19"/>
      <c r="D133" s="103" t="s">
        <v>89</v>
      </c>
      <c r="F133" s="104" t="s">
        <v>4402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16.5" customHeight="1">
      <c r="B134" s="19"/>
      <c r="C134" s="90" t="s">
        <v>78</v>
      </c>
      <c r="D134" s="90" t="s">
        <v>83</v>
      </c>
      <c r="E134" s="91" t="s">
        <v>4403</v>
      </c>
      <c r="F134" s="92" t="s">
        <v>4404</v>
      </c>
      <c r="G134" s="93" t="s">
        <v>808</v>
      </c>
      <c r="H134" s="94">
        <v>140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103</v>
      </c>
      <c r="AT134" s="101" t="s">
        <v>83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155</v>
      </c>
    </row>
    <row r="135" spans="2:65" s="18" customFormat="1">
      <c r="B135" s="19"/>
      <c r="D135" s="103" t="s">
        <v>89</v>
      </c>
      <c r="F135" s="104" t="s">
        <v>4404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78</v>
      </c>
      <c r="D136" s="90" t="s">
        <v>83</v>
      </c>
      <c r="E136" s="91" t="s">
        <v>4405</v>
      </c>
      <c r="F136" s="92" t="s">
        <v>4406</v>
      </c>
      <c r="G136" s="93" t="s">
        <v>808</v>
      </c>
      <c r="H136" s="94">
        <v>39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163</v>
      </c>
    </row>
    <row r="137" spans="2:65" s="18" customFormat="1">
      <c r="B137" s="19"/>
      <c r="D137" s="103" t="s">
        <v>89</v>
      </c>
      <c r="F137" s="104" t="s">
        <v>4406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16.5" customHeight="1">
      <c r="B138" s="19"/>
      <c r="C138" s="90" t="s">
        <v>78</v>
      </c>
      <c r="D138" s="90" t="s">
        <v>83</v>
      </c>
      <c r="E138" s="91" t="s">
        <v>4407</v>
      </c>
      <c r="F138" s="92" t="s">
        <v>4408</v>
      </c>
      <c r="G138" s="93" t="s">
        <v>808</v>
      </c>
      <c r="H138" s="94">
        <v>20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178</v>
      </c>
    </row>
    <row r="139" spans="2:65" s="18" customFormat="1">
      <c r="B139" s="19"/>
      <c r="D139" s="103" t="s">
        <v>89</v>
      </c>
      <c r="F139" s="104" t="s">
        <v>4408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78</v>
      </c>
      <c r="D140" s="90" t="s">
        <v>83</v>
      </c>
      <c r="E140" s="91" t="s">
        <v>4409</v>
      </c>
      <c r="F140" s="92" t="s">
        <v>4410</v>
      </c>
      <c r="G140" s="93" t="s">
        <v>808</v>
      </c>
      <c r="H140" s="94">
        <v>30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581</v>
      </c>
    </row>
    <row r="141" spans="2:65" s="18" customFormat="1">
      <c r="B141" s="19"/>
      <c r="D141" s="103" t="s">
        <v>89</v>
      </c>
      <c r="F141" s="104" t="s">
        <v>4410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78</v>
      </c>
      <c r="D142" s="90" t="s">
        <v>83</v>
      </c>
      <c r="E142" s="91" t="s">
        <v>4411</v>
      </c>
      <c r="F142" s="92" t="s">
        <v>4412</v>
      </c>
      <c r="G142" s="93" t="s">
        <v>808</v>
      </c>
      <c r="H142" s="94">
        <v>20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595</v>
      </c>
    </row>
    <row r="143" spans="2:65" s="18" customFormat="1">
      <c r="B143" s="19"/>
      <c r="D143" s="103" t="s">
        <v>89</v>
      </c>
      <c r="F143" s="104" t="s">
        <v>4412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78</v>
      </c>
      <c r="D144" s="90" t="s">
        <v>83</v>
      </c>
      <c r="E144" s="91" t="s">
        <v>4413</v>
      </c>
      <c r="F144" s="92" t="s">
        <v>4414</v>
      </c>
      <c r="G144" s="93" t="s">
        <v>808</v>
      </c>
      <c r="H144" s="94">
        <v>10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607</v>
      </c>
    </row>
    <row r="145" spans="2:65" s="18" customFormat="1">
      <c r="B145" s="19"/>
      <c r="D145" s="103" t="s">
        <v>89</v>
      </c>
      <c r="F145" s="104" t="s">
        <v>4414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16.5" customHeight="1">
      <c r="B146" s="19"/>
      <c r="C146" s="90" t="s">
        <v>78</v>
      </c>
      <c r="D146" s="90" t="s">
        <v>83</v>
      </c>
      <c r="E146" s="91" t="s">
        <v>4415</v>
      </c>
      <c r="F146" s="92" t="s">
        <v>4416</v>
      </c>
      <c r="G146" s="93" t="s">
        <v>808</v>
      </c>
      <c r="H146" s="94">
        <v>26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627</v>
      </c>
    </row>
    <row r="147" spans="2:65" s="18" customFormat="1">
      <c r="B147" s="19"/>
      <c r="D147" s="103" t="s">
        <v>89</v>
      </c>
      <c r="F147" s="104" t="s">
        <v>4416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16.5" customHeight="1">
      <c r="B148" s="19"/>
      <c r="C148" s="90" t="s">
        <v>78</v>
      </c>
      <c r="D148" s="90" t="s">
        <v>83</v>
      </c>
      <c r="E148" s="91" t="s">
        <v>4417</v>
      </c>
      <c r="F148" s="92" t="s">
        <v>4418</v>
      </c>
      <c r="G148" s="93" t="s">
        <v>808</v>
      </c>
      <c r="H148" s="94">
        <v>8</v>
      </c>
      <c r="I148" s="95"/>
      <c r="J148" s="96">
        <f>ROUND(I148*H148,2)</f>
        <v>0</v>
      </c>
      <c r="K148" s="92" t="s">
        <v>17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103</v>
      </c>
      <c r="AT148" s="101" t="s">
        <v>83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642</v>
      </c>
    </row>
    <row r="149" spans="2:65" s="18" customFormat="1">
      <c r="B149" s="19"/>
      <c r="D149" s="103" t="s">
        <v>89</v>
      </c>
      <c r="F149" s="104" t="s">
        <v>4418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90" t="s">
        <v>78</v>
      </c>
      <c r="D150" s="90" t="s">
        <v>83</v>
      </c>
      <c r="E150" s="91" t="s">
        <v>4419</v>
      </c>
      <c r="F150" s="92" t="s">
        <v>4420</v>
      </c>
      <c r="G150" s="93" t="s">
        <v>808</v>
      </c>
      <c r="H150" s="94">
        <v>8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653</v>
      </c>
    </row>
    <row r="151" spans="2:65" s="18" customFormat="1">
      <c r="B151" s="19"/>
      <c r="D151" s="103" t="s">
        <v>89</v>
      </c>
      <c r="F151" s="104" t="s">
        <v>4420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6.5" customHeight="1">
      <c r="B152" s="19"/>
      <c r="C152" s="90" t="s">
        <v>78</v>
      </c>
      <c r="D152" s="90" t="s">
        <v>83</v>
      </c>
      <c r="E152" s="91" t="s">
        <v>4421</v>
      </c>
      <c r="F152" s="92" t="s">
        <v>4422</v>
      </c>
      <c r="G152" s="93" t="s">
        <v>816</v>
      </c>
      <c r="H152" s="94">
        <v>40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103</v>
      </c>
      <c r="AT152" s="101" t="s">
        <v>83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665</v>
      </c>
    </row>
    <row r="153" spans="2:65" s="18" customFormat="1">
      <c r="B153" s="19"/>
      <c r="D153" s="103" t="s">
        <v>89</v>
      </c>
      <c r="F153" s="104" t="s">
        <v>4422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16.5" customHeight="1">
      <c r="B154" s="19"/>
      <c r="C154" s="90" t="s">
        <v>78</v>
      </c>
      <c r="D154" s="90" t="s">
        <v>83</v>
      </c>
      <c r="E154" s="91" t="s">
        <v>4423</v>
      </c>
      <c r="F154" s="92" t="s">
        <v>4424</v>
      </c>
      <c r="G154" s="93" t="s">
        <v>808</v>
      </c>
      <c r="H154" s="94">
        <v>6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683</v>
      </c>
    </row>
    <row r="155" spans="2:65" s="18" customFormat="1">
      <c r="B155" s="19"/>
      <c r="D155" s="103" t="s">
        <v>89</v>
      </c>
      <c r="F155" s="104" t="s">
        <v>4424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19.5">
      <c r="B156" s="19"/>
      <c r="D156" s="103" t="s">
        <v>90</v>
      </c>
      <c r="F156" s="108" t="s">
        <v>4425</v>
      </c>
      <c r="I156" s="105"/>
      <c r="L156" s="19"/>
      <c r="M156" s="106"/>
      <c r="T156" s="107"/>
      <c r="AT156" s="11" t="s">
        <v>90</v>
      </c>
      <c r="AU156" s="11" t="s">
        <v>82</v>
      </c>
    </row>
    <row r="157" spans="2:65" s="18" customFormat="1" ht="16.5" customHeight="1">
      <c r="B157" s="19"/>
      <c r="C157" s="90" t="s">
        <v>78</v>
      </c>
      <c r="D157" s="90" t="s">
        <v>83</v>
      </c>
      <c r="E157" s="91" t="s">
        <v>4426</v>
      </c>
      <c r="F157" s="92" t="s">
        <v>4427</v>
      </c>
      <c r="G157" s="93" t="s">
        <v>808</v>
      </c>
      <c r="H157" s="94">
        <v>20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696</v>
      </c>
    </row>
    <row r="158" spans="2:65" s="18" customFormat="1">
      <c r="B158" s="19"/>
      <c r="D158" s="103" t="s">
        <v>89</v>
      </c>
      <c r="F158" s="104" t="s">
        <v>4427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78</v>
      </c>
      <c r="D159" s="90" t="s">
        <v>83</v>
      </c>
      <c r="E159" s="91" t="s">
        <v>4428</v>
      </c>
      <c r="F159" s="92" t="s">
        <v>4429</v>
      </c>
      <c r="G159" s="93" t="s">
        <v>3732</v>
      </c>
      <c r="H159" s="94">
        <v>32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706</v>
      </c>
    </row>
    <row r="160" spans="2:65" s="18" customFormat="1">
      <c r="B160" s="19"/>
      <c r="D160" s="103" t="s">
        <v>89</v>
      </c>
      <c r="F160" s="104" t="s">
        <v>4429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90" t="s">
        <v>78</v>
      </c>
      <c r="D161" s="90" t="s">
        <v>83</v>
      </c>
      <c r="E161" s="91" t="s">
        <v>4430</v>
      </c>
      <c r="F161" s="92" t="s">
        <v>4431</v>
      </c>
      <c r="G161" s="93" t="s">
        <v>816</v>
      </c>
      <c r="H161" s="94">
        <v>70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723</v>
      </c>
    </row>
    <row r="162" spans="2:65" s="18" customFormat="1">
      <c r="B162" s="19"/>
      <c r="D162" s="103" t="s">
        <v>89</v>
      </c>
      <c r="F162" s="104" t="s">
        <v>4431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9.5">
      <c r="B163" s="19"/>
      <c r="D163" s="103" t="s">
        <v>90</v>
      </c>
      <c r="F163" s="108" t="s">
        <v>4432</v>
      </c>
      <c r="I163" s="105"/>
      <c r="L163" s="19"/>
      <c r="M163" s="106"/>
      <c r="T163" s="107"/>
      <c r="AT163" s="11" t="s">
        <v>90</v>
      </c>
      <c r="AU163" s="11" t="s">
        <v>82</v>
      </c>
    </row>
    <row r="164" spans="2:65" s="18" customFormat="1" ht="16.5" customHeight="1">
      <c r="B164" s="19"/>
      <c r="C164" s="90" t="s">
        <v>78</v>
      </c>
      <c r="D164" s="90" t="s">
        <v>83</v>
      </c>
      <c r="E164" s="91" t="s">
        <v>4433</v>
      </c>
      <c r="F164" s="92" t="s">
        <v>4434</v>
      </c>
      <c r="G164" s="93" t="s">
        <v>808</v>
      </c>
      <c r="H164" s="94">
        <v>1</v>
      </c>
      <c r="I164" s="95"/>
      <c r="J164" s="96">
        <f>ROUND(I164*H164,2)</f>
        <v>0</v>
      </c>
      <c r="K164" s="92" t="s">
        <v>17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103</v>
      </c>
      <c r="AT164" s="101" t="s">
        <v>83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741</v>
      </c>
    </row>
    <row r="165" spans="2:65" s="18" customFormat="1">
      <c r="B165" s="19"/>
      <c r="D165" s="103" t="s">
        <v>89</v>
      </c>
      <c r="F165" s="104" t="s">
        <v>4434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16.5" customHeight="1">
      <c r="B166" s="19"/>
      <c r="C166" s="90" t="s">
        <v>78</v>
      </c>
      <c r="D166" s="90" t="s">
        <v>83</v>
      </c>
      <c r="E166" s="91" t="s">
        <v>4435</v>
      </c>
      <c r="F166" s="92" t="s">
        <v>4436</v>
      </c>
      <c r="G166" s="93" t="s">
        <v>3732</v>
      </c>
      <c r="H166" s="94">
        <v>30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103</v>
      </c>
      <c r="AT166" s="101" t="s">
        <v>83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756</v>
      </c>
    </row>
    <row r="167" spans="2:65" s="18" customFormat="1">
      <c r="B167" s="19"/>
      <c r="D167" s="103" t="s">
        <v>89</v>
      </c>
      <c r="F167" s="104" t="s">
        <v>4436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16.5" customHeight="1">
      <c r="B168" s="19"/>
      <c r="C168" s="90" t="s">
        <v>78</v>
      </c>
      <c r="D168" s="90" t="s">
        <v>83</v>
      </c>
      <c r="E168" s="91" t="s">
        <v>4437</v>
      </c>
      <c r="F168" s="92" t="s">
        <v>4438</v>
      </c>
      <c r="G168" s="93" t="s">
        <v>2619</v>
      </c>
      <c r="H168" s="94">
        <v>1</v>
      </c>
      <c r="I168" s="95"/>
      <c r="J168" s="96">
        <f>ROUND(I168*H168,2)</f>
        <v>0</v>
      </c>
      <c r="K168" s="92" t="s">
        <v>17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766</v>
      </c>
    </row>
    <row r="169" spans="2:65" s="18" customFormat="1">
      <c r="B169" s="19"/>
      <c r="D169" s="103" t="s">
        <v>89</v>
      </c>
      <c r="F169" s="104" t="s">
        <v>4438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6.5" customHeight="1">
      <c r="B170" s="19"/>
      <c r="C170" s="90" t="s">
        <v>78</v>
      </c>
      <c r="D170" s="90" t="s">
        <v>83</v>
      </c>
      <c r="E170" s="91" t="s">
        <v>4439</v>
      </c>
      <c r="F170" s="92" t="s">
        <v>4440</v>
      </c>
      <c r="G170" s="93" t="s">
        <v>2619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781</v>
      </c>
    </row>
    <row r="171" spans="2:65" s="18" customFormat="1">
      <c r="B171" s="19"/>
      <c r="D171" s="103" t="s">
        <v>89</v>
      </c>
      <c r="F171" s="104" t="s">
        <v>4440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6.5" customHeight="1">
      <c r="B172" s="19"/>
      <c r="C172" s="90" t="s">
        <v>78</v>
      </c>
      <c r="D172" s="90" t="s">
        <v>83</v>
      </c>
      <c r="E172" s="91" t="s">
        <v>4441</v>
      </c>
      <c r="F172" s="92" t="s">
        <v>4442</v>
      </c>
      <c r="G172" s="93" t="s">
        <v>2619</v>
      </c>
      <c r="H172" s="94">
        <v>1</v>
      </c>
      <c r="I172" s="95"/>
      <c r="J172" s="96">
        <f>ROUND(I172*H172,2)</f>
        <v>0</v>
      </c>
      <c r="K172" s="92" t="s">
        <v>17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795</v>
      </c>
    </row>
    <row r="173" spans="2:65" s="18" customFormat="1">
      <c r="B173" s="19"/>
      <c r="D173" s="103" t="s">
        <v>89</v>
      </c>
      <c r="F173" s="104" t="s">
        <v>4442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77" customFormat="1" ht="25.9" customHeight="1">
      <c r="B174" s="78"/>
      <c r="D174" s="79" t="s">
        <v>74</v>
      </c>
      <c r="E174" s="80" t="s">
        <v>4043</v>
      </c>
      <c r="F174" s="80" t="s">
        <v>4443</v>
      </c>
      <c r="I174" s="81"/>
      <c r="J174" s="82">
        <f>BK174</f>
        <v>0</v>
      </c>
      <c r="L174" s="78"/>
      <c r="M174" s="207"/>
      <c r="N174" s="208"/>
      <c r="O174" s="208"/>
      <c r="P174" s="209">
        <v>0</v>
      </c>
      <c r="Q174" s="208"/>
      <c r="R174" s="209">
        <v>0</v>
      </c>
      <c r="S174" s="208"/>
      <c r="T174" s="210">
        <v>0</v>
      </c>
      <c r="AR174" s="79" t="s">
        <v>82</v>
      </c>
      <c r="AT174" s="86" t="s">
        <v>74</v>
      </c>
      <c r="AU174" s="86" t="s">
        <v>78</v>
      </c>
      <c r="AY174" s="79" t="s">
        <v>79</v>
      </c>
      <c r="BK174" s="87">
        <v>0</v>
      </c>
    </row>
    <row r="175" spans="2:65" s="18" customFormat="1" ht="6.95" customHeight="1">
      <c r="B175" s="46"/>
      <c r="C175" s="47"/>
      <c r="D175" s="47"/>
      <c r="E175" s="47"/>
      <c r="F175" s="47"/>
      <c r="G175" s="47"/>
      <c r="H175" s="47"/>
      <c r="I175" s="47"/>
      <c r="J175" s="47"/>
      <c r="K175" s="47"/>
      <c r="L175" s="19"/>
    </row>
  </sheetData>
  <sheetProtection algorithmName="SHA-512" hashValue="fjx4/rK8k4pvRxDAJb4RRt5MnnULZTM+JcmqLp27f0UBnpWHxj4bsdsPlHhposxIPNXSKxAuTZ8p4CCDK3wCIQ==" saltValue="PxGiHQ9fRHzWu2ApWCwJ5wGtxYCrjzbe8fWWziWJe6QkmyIgXltVUoVEOA9XoZ64EFr+fGpCHRZ0B1ngt01M5g==" spinCount="100000" sheet="1" objects="1" scenarios="1" formatColumns="0" formatRows="0" autoFilter="0"/>
  <autoFilter ref="C117:K17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4B88-9CC5-408D-8452-82578A25E645}">
  <sheetPr>
    <pageSetUpPr fitToPage="1"/>
  </sheetPr>
  <dimension ref="B2:BM301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264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4444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195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ROUND(J123,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ROUND((SUM(BE123:BE300)),  2)</f>
        <v>0</v>
      </c>
      <c r="I33" s="32">
        <v>0.21</v>
      </c>
      <c r="J33" s="31">
        <f>ROUND(((SUM(BE123:BE300))*I33),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ROUND((SUM(BF123:BF300)),  2)</f>
        <v>0</v>
      </c>
      <c r="I34" s="32">
        <v>0.12</v>
      </c>
      <c r="J34" s="31">
        <f>ROUND(((SUM(BF123:BF300))*I34),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ROUND((SUM(BG123:BG300)),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ROUND((SUM(BH123:BH300)),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ROUND((SUM(BI123:BI300)),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D.1.4.I - MaR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J123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4445</v>
      </c>
      <c r="E97" s="56"/>
      <c r="F97" s="56"/>
      <c r="G97" s="56"/>
      <c r="H97" s="56"/>
      <c r="I97" s="56"/>
      <c r="J97" s="57">
        <f>J124</f>
        <v>0</v>
      </c>
      <c r="L97" s="54"/>
    </row>
    <row r="98" spans="2:12" s="53" customFormat="1" ht="24.95" customHeight="1">
      <c r="B98" s="54"/>
      <c r="D98" s="55" t="s">
        <v>4446</v>
      </c>
      <c r="E98" s="56"/>
      <c r="F98" s="56"/>
      <c r="G98" s="56"/>
      <c r="H98" s="56"/>
      <c r="I98" s="56"/>
      <c r="J98" s="57">
        <f>J169</f>
        <v>0</v>
      </c>
      <c r="L98" s="54"/>
    </row>
    <row r="99" spans="2:12" s="53" customFormat="1" ht="24.95" customHeight="1">
      <c r="B99" s="54"/>
      <c r="D99" s="55" t="s">
        <v>4447</v>
      </c>
      <c r="E99" s="56"/>
      <c r="F99" s="56"/>
      <c r="G99" s="56"/>
      <c r="H99" s="56"/>
      <c r="I99" s="56"/>
      <c r="J99" s="57">
        <f>J198</f>
        <v>0</v>
      </c>
      <c r="L99" s="54"/>
    </row>
    <row r="100" spans="2:12" s="53" customFormat="1" ht="24.95" customHeight="1">
      <c r="B100" s="54"/>
      <c r="D100" s="55" t="s">
        <v>4448</v>
      </c>
      <c r="E100" s="56"/>
      <c r="F100" s="56"/>
      <c r="G100" s="56"/>
      <c r="H100" s="56"/>
      <c r="I100" s="56"/>
      <c r="J100" s="57">
        <f>J207</f>
        <v>0</v>
      </c>
      <c r="L100" s="54"/>
    </row>
    <row r="101" spans="2:12" s="53" customFormat="1" ht="24.95" customHeight="1">
      <c r="B101" s="54"/>
      <c r="D101" s="55" t="s">
        <v>4449</v>
      </c>
      <c r="E101" s="56"/>
      <c r="F101" s="56"/>
      <c r="G101" s="56"/>
      <c r="H101" s="56"/>
      <c r="I101" s="56"/>
      <c r="J101" s="57">
        <f>J244</f>
        <v>0</v>
      </c>
      <c r="L101" s="54"/>
    </row>
    <row r="102" spans="2:12" s="53" customFormat="1" ht="24.95" customHeight="1">
      <c r="B102" s="54"/>
      <c r="D102" s="55" t="s">
        <v>4450</v>
      </c>
      <c r="E102" s="56"/>
      <c r="F102" s="56"/>
      <c r="G102" s="56"/>
      <c r="H102" s="56"/>
      <c r="I102" s="56"/>
      <c r="J102" s="57">
        <f>J273</f>
        <v>0</v>
      </c>
      <c r="L102" s="54"/>
    </row>
    <row r="103" spans="2:12" s="53" customFormat="1" ht="24.95" customHeight="1">
      <c r="B103" s="54"/>
      <c r="D103" s="55" t="s">
        <v>3983</v>
      </c>
      <c r="E103" s="56"/>
      <c r="F103" s="56"/>
      <c r="G103" s="56"/>
      <c r="H103" s="56"/>
      <c r="I103" s="56"/>
      <c r="J103" s="57">
        <f>J282</f>
        <v>0</v>
      </c>
      <c r="L103" s="54"/>
    </row>
    <row r="104" spans="2:12" s="18" customFormat="1" ht="21.75" customHeight="1">
      <c r="B104" s="19"/>
      <c r="L104" s="19"/>
    </row>
    <row r="105" spans="2:12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12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12" s="18" customFormat="1" ht="24.95" customHeight="1">
      <c r="B110" s="19"/>
      <c r="C110" s="15" t="s">
        <v>58</v>
      </c>
      <c r="L110" s="19"/>
    </row>
    <row r="111" spans="2:12" s="18" customFormat="1" ht="6.95" customHeight="1">
      <c r="B111" s="19"/>
      <c r="L111" s="19"/>
    </row>
    <row r="112" spans="2:12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3" t="str">
        <f>E7</f>
        <v>Přestavba objektu č. 5 na kolej - INV (Revize č.03)</v>
      </c>
      <c r="F113" s="274"/>
      <c r="G113" s="274"/>
      <c r="H113" s="274"/>
      <c r="L113" s="19"/>
    </row>
    <row r="114" spans="2:65" s="18" customFormat="1" ht="12" customHeight="1">
      <c r="B114" s="19"/>
      <c r="C114" s="17" t="s">
        <v>14</v>
      </c>
      <c r="L114" s="19"/>
    </row>
    <row r="115" spans="2:65" s="18" customFormat="1" ht="16.5" customHeight="1">
      <c r="B115" s="19"/>
      <c r="E115" s="258" t="str">
        <f>E9</f>
        <v>D.1.4.I - MaR</v>
      </c>
      <c r="F115" s="272"/>
      <c r="G115" s="272"/>
      <c r="H115" s="272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F12</f>
        <v xml:space="preserve"> </v>
      </c>
      <c r="I117" s="17" t="s">
        <v>21</v>
      </c>
      <c r="J117" s="21" t="str">
        <f>IF(J12="","",J12)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E15</f>
        <v xml:space="preserve"> </v>
      </c>
      <c r="I119" s="17" t="s">
        <v>26</v>
      </c>
      <c r="J119" s="25" t="str">
        <f>E21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IF(E18="","",E18)</f>
        <v>Vyplň údaj</v>
      </c>
      <c r="I120" s="17" t="s">
        <v>28</v>
      </c>
      <c r="J120" s="25" t="str">
        <f>E24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P124+P169+P198+P207+P244+P273+P282</f>
        <v>0</v>
      </c>
      <c r="Q123" s="26"/>
      <c r="R123" s="74">
        <f>R124+R169+R198+R207+R244+R273+R282</f>
        <v>0</v>
      </c>
      <c r="S123" s="26"/>
      <c r="T123" s="75">
        <f>T124+T169+T198+T207+T244+T273+T282</f>
        <v>0</v>
      </c>
      <c r="AT123" s="11" t="s">
        <v>74</v>
      </c>
      <c r="AU123" s="11" t="s">
        <v>53</v>
      </c>
      <c r="BK123" s="76">
        <f>BK124+BK169+BK198+BK207+BK244+BK273+BK282</f>
        <v>0</v>
      </c>
    </row>
    <row r="124" spans="2:65" s="77" customFormat="1" ht="25.9" customHeight="1">
      <c r="B124" s="78"/>
      <c r="D124" s="79" t="s">
        <v>74</v>
      </c>
      <c r="E124" s="80" t="s">
        <v>3985</v>
      </c>
      <c r="F124" s="80" t="s">
        <v>4451</v>
      </c>
      <c r="I124" s="81"/>
      <c r="J124" s="82">
        <f>BK124</f>
        <v>0</v>
      </c>
      <c r="L124" s="78"/>
      <c r="M124" s="83"/>
      <c r="P124" s="84">
        <f>SUM(P125:P168)</f>
        <v>0</v>
      </c>
      <c r="R124" s="84">
        <f>SUM(R125:R168)</f>
        <v>0</v>
      </c>
      <c r="T124" s="85">
        <f>SUM(T125:T168)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SUM(BK125:BK168)</f>
        <v>0</v>
      </c>
    </row>
    <row r="125" spans="2:65" s="18" customFormat="1" ht="24.2" customHeight="1">
      <c r="B125" s="19"/>
      <c r="C125" s="90" t="s">
        <v>78</v>
      </c>
      <c r="D125" s="90" t="s">
        <v>83</v>
      </c>
      <c r="E125" s="91" t="s">
        <v>4452</v>
      </c>
      <c r="F125" s="92" t="s">
        <v>4453</v>
      </c>
      <c r="G125" s="93" t="s">
        <v>808</v>
      </c>
      <c r="H125" s="94">
        <v>2</v>
      </c>
      <c r="I125" s="95"/>
      <c r="J125" s="96">
        <f>ROUND(I125*H125,2)</f>
        <v>0</v>
      </c>
      <c r="K125" s="92" t="s">
        <v>17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 ht="19.5">
      <c r="B126" s="19"/>
      <c r="D126" s="103" t="s">
        <v>89</v>
      </c>
      <c r="F126" s="104" t="s">
        <v>4453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24.2" customHeight="1">
      <c r="B127" s="19"/>
      <c r="C127" s="189" t="s">
        <v>78</v>
      </c>
      <c r="D127" s="189" t="s">
        <v>684</v>
      </c>
      <c r="E127" s="190" t="s">
        <v>4454</v>
      </c>
      <c r="F127" s="191" t="s">
        <v>4455</v>
      </c>
      <c r="G127" s="192" t="s">
        <v>808</v>
      </c>
      <c r="H127" s="193">
        <v>2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19.5">
      <c r="B128" s="19"/>
      <c r="D128" s="103" t="s">
        <v>89</v>
      </c>
      <c r="F128" s="104" t="s">
        <v>4455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33" customHeight="1">
      <c r="B129" s="19"/>
      <c r="C129" s="90" t="s">
        <v>78</v>
      </c>
      <c r="D129" s="90" t="s">
        <v>83</v>
      </c>
      <c r="E129" s="91" t="s">
        <v>4456</v>
      </c>
      <c r="F129" s="92" t="s">
        <v>4457</v>
      </c>
      <c r="G129" s="93" t="s">
        <v>808</v>
      </c>
      <c r="H129" s="94">
        <v>1</v>
      </c>
      <c r="I129" s="95"/>
      <c r="J129" s="96">
        <f>ROUND(I129*H129,2)</f>
        <v>0</v>
      </c>
      <c r="K129" s="92" t="s">
        <v>17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103</v>
      </c>
      <c r="AT129" s="101" t="s">
        <v>83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 ht="19.5">
      <c r="B130" s="19"/>
      <c r="D130" s="103" t="s">
        <v>89</v>
      </c>
      <c r="F130" s="104" t="s">
        <v>4457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33" customHeight="1">
      <c r="B131" s="19"/>
      <c r="C131" s="189" t="s">
        <v>78</v>
      </c>
      <c r="D131" s="189" t="s">
        <v>684</v>
      </c>
      <c r="E131" s="190" t="s">
        <v>4458</v>
      </c>
      <c r="F131" s="191" t="s">
        <v>4459</v>
      </c>
      <c r="G131" s="192" t="s">
        <v>808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 ht="19.5">
      <c r="B132" s="19"/>
      <c r="D132" s="103" t="s">
        <v>89</v>
      </c>
      <c r="F132" s="104" t="s">
        <v>4459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37.9" customHeight="1">
      <c r="B133" s="19"/>
      <c r="C133" s="90" t="s">
        <v>78</v>
      </c>
      <c r="D133" s="90" t="s">
        <v>83</v>
      </c>
      <c r="E133" s="91" t="s">
        <v>4460</v>
      </c>
      <c r="F133" s="92" t="s">
        <v>4461</v>
      </c>
      <c r="G133" s="93" t="s">
        <v>808</v>
      </c>
      <c r="H133" s="94">
        <v>2</v>
      </c>
      <c r="I133" s="95"/>
      <c r="J133" s="96">
        <f>ROUND(I133*H133,2)</f>
        <v>0</v>
      </c>
      <c r="K133" s="92" t="s">
        <v>17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 ht="29.25">
      <c r="B134" s="19"/>
      <c r="D134" s="103" t="s">
        <v>89</v>
      </c>
      <c r="F134" s="104" t="s">
        <v>4461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37.9" customHeight="1">
      <c r="B135" s="19"/>
      <c r="C135" s="189" t="s">
        <v>78</v>
      </c>
      <c r="D135" s="189" t="s">
        <v>684</v>
      </c>
      <c r="E135" s="190" t="s">
        <v>4462</v>
      </c>
      <c r="F135" s="191" t="s">
        <v>4463</v>
      </c>
      <c r="G135" s="192" t="s">
        <v>808</v>
      </c>
      <c r="H135" s="193">
        <v>2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684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 ht="29.25">
      <c r="B136" s="19"/>
      <c r="D136" s="103" t="s">
        <v>89</v>
      </c>
      <c r="F136" s="104" t="s">
        <v>4463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21.75" customHeight="1">
      <c r="B137" s="19"/>
      <c r="C137" s="90" t="s">
        <v>78</v>
      </c>
      <c r="D137" s="90" t="s">
        <v>83</v>
      </c>
      <c r="E137" s="91" t="s">
        <v>4464</v>
      </c>
      <c r="F137" s="92" t="s">
        <v>4465</v>
      </c>
      <c r="G137" s="93" t="s">
        <v>808</v>
      </c>
      <c r="H137" s="94">
        <v>2</v>
      </c>
      <c r="I137" s="95"/>
      <c r="J137" s="96">
        <f>ROUND(I137*H137,2)</f>
        <v>0</v>
      </c>
      <c r="K137" s="92" t="s">
        <v>17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103</v>
      </c>
      <c r="AT137" s="101" t="s">
        <v>83</v>
      </c>
      <c r="AU137" s="101" t="s">
        <v>82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103</v>
      </c>
      <c r="BM137" s="101" t="s">
        <v>147</v>
      </c>
    </row>
    <row r="138" spans="2:65" s="18" customFormat="1">
      <c r="B138" s="19"/>
      <c r="D138" s="103" t="s">
        <v>89</v>
      </c>
      <c r="F138" s="104" t="s">
        <v>4465</v>
      </c>
      <c r="I138" s="105"/>
      <c r="L138" s="19"/>
      <c r="M138" s="106"/>
      <c r="T138" s="107"/>
      <c r="AT138" s="11" t="s">
        <v>89</v>
      </c>
      <c r="AU138" s="11" t="s">
        <v>82</v>
      </c>
    </row>
    <row r="139" spans="2:65" s="18" customFormat="1" ht="21.75" customHeight="1">
      <c r="B139" s="19"/>
      <c r="C139" s="189" t="s">
        <v>78</v>
      </c>
      <c r="D139" s="189" t="s">
        <v>684</v>
      </c>
      <c r="E139" s="190" t="s">
        <v>4466</v>
      </c>
      <c r="F139" s="191" t="s">
        <v>4467</v>
      </c>
      <c r="G139" s="192" t="s">
        <v>808</v>
      </c>
      <c r="H139" s="193">
        <v>2</v>
      </c>
      <c r="I139" s="194"/>
      <c r="J139" s="195">
        <f>ROUND(I139*H139,2)</f>
        <v>0</v>
      </c>
      <c r="K139" s="191" t="s">
        <v>17</v>
      </c>
      <c r="L139" s="196"/>
      <c r="M139" s="197" t="s">
        <v>17</v>
      </c>
      <c r="N139" s="1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121</v>
      </c>
      <c r="AT139" s="101" t="s">
        <v>684</v>
      </c>
      <c r="AU139" s="101" t="s">
        <v>82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155</v>
      </c>
    </row>
    <row r="140" spans="2:65" s="18" customFormat="1">
      <c r="B140" s="19"/>
      <c r="D140" s="103" t="s">
        <v>89</v>
      </c>
      <c r="F140" s="104" t="s">
        <v>4467</v>
      </c>
      <c r="I140" s="105"/>
      <c r="L140" s="19"/>
      <c r="M140" s="106"/>
      <c r="T140" s="107"/>
      <c r="AT140" s="11" t="s">
        <v>89</v>
      </c>
      <c r="AU140" s="11" t="s">
        <v>82</v>
      </c>
    </row>
    <row r="141" spans="2:65" s="18" customFormat="1" ht="37.9" customHeight="1">
      <c r="B141" s="19"/>
      <c r="C141" s="90" t="s">
        <v>78</v>
      </c>
      <c r="D141" s="90" t="s">
        <v>83</v>
      </c>
      <c r="E141" s="91" t="s">
        <v>4468</v>
      </c>
      <c r="F141" s="92" t="s">
        <v>4469</v>
      </c>
      <c r="G141" s="93" t="s">
        <v>808</v>
      </c>
      <c r="H141" s="94">
        <v>2</v>
      </c>
      <c r="I141" s="95"/>
      <c r="J141" s="96">
        <f>ROUND(I141*H141,2)</f>
        <v>0</v>
      </c>
      <c r="K141" s="92" t="s">
        <v>17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103</v>
      </c>
      <c r="AT141" s="101" t="s">
        <v>83</v>
      </c>
      <c r="AU141" s="101" t="s">
        <v>82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103</v>
      </c>
      <c r="BM141" s="101" t="s">
        <v>163</v>
      </c>
    </row>
    <row r="142" spans="2:65" s="18" customFormat="1" ht="19.5">
      <c r="B142" s="19"/>
      <c r="D142" s="103" t="s">
        <v>89</v>
      </c>
      <c r="F142" s="104" t="s">
        <v>4469</v>
      </c>
      <c r="I142" s="105"/>
      <c r="L142" s="19"/>
      <c r="M142" s="106"/>
      <c r="T142" s="107"/>
      <c r="AT142" s="11" t="s">
        <v>89</v>
      </c>
      <c r="AU142" s="11" t="s">
        <v>82</v>
      </c>
    </row>
    <row r="143" spans="2:65" s="18" customFormat="1" ht="37.9" customHeight="1">
      <c r="B143" s="19"/>
      <c r="C143" s="189" t="s">
        <v>78</v>
      </c>
      <c r="D143" s="189" t="s">
        <v>684</v>
      </c>
      <c r="E143" s="190" t="s">
        <v>4470</v>
      </c>
      <c r="F143" s="191" t="s">
        <v>4471</v>
      </c>
      <c r="G143" s="192" t="s">
        <v>808</v>
      </c>
      <c r="H143" s="193">
        <v>2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121</v>
      </c>
      <c r="AT143" s="101" t="s">
        <v>684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178</v>
      </c>
    </row>
    <row r="144" spans="2:65" s="18" customFormat="1" ht="19.5">
      <c r="B144" s="19"/>
      <c r="D144" s="103" t="s">
        <v>89</v>
      </c>
      <c r="F144" s="104" t="s">
        <v>4471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21.75" customHeight="1">
      <c r="B145" s="19"/>
      <c r="C145" s="90" t="s">
        <v>78</v>
      </c>
      <c r="D145" s="90" t="s">
        <v>83</v>
      </c>
      <c r="E145" s="91" t="s">
        <v>4472</v>
      </c>
      <c r="F145" s="92" t="s">
        <v>4473</v>
      </c>
      <c r="G145" s="93" t="s">
        <v>808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581</v>
      </c>
    </row>
    <row r="146" spans="2:65" s="18" customFormat="1">
      <c r="B146" s="19"/>
      <c r="D146" s="103" t="s">
        <v>89</v>
      </c>
      <c r="F146" s="104" t="s">
        <v>4473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24.2" customHeight="1">
      <c r="B147" s="19"/>
      <c r="C147" s="189" t="s">
        <v>78</v>
      </c>
      <c r="D147" s="189" t="s">
        <v>684</v>
      </c>
      <c r="E147" s="190" t="s">
        <v>4474</v>
      </c>
      <c r="F147" s="191" t="s">
        <v>4475</v>
      </c>
      <c r="G147" s="192" t="s">
        <v>808</v>
      </c>
      <c r="H147" s="193">
        <v>1</v>
      </c>
      <c r="I147" s="194"/>
      <c r="J147" s="195">
        <f>ROUND(I147*H147,2)</f>
        <v>0</v>
      </c>
      <c r="K147" s="191" t="s">
        <v>17</v>
      </c>
      <c r="L147" s="196"/>
      <c r="M147" s="197" t="s">
        <v>17</v>
      </c>
      <c r="N147" s="1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121</v>
      </c>
      <c r="AT147" s="101" t="s">
        <v>684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595</v>
      </c>
    </row>
    <row r="148" spans="2:65" s="18" customFormat="1">
      <c r="B148" s="19"/>
      <c r="D148" s="103" t="s">
        <v>89</v>
      </c>
      <c r="F148" s="104" t="s">
        <v>4475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90" t="s">
        <v>78</v>
      </c>
      <c r="D149" s="90" t="s">
        <v>83</v>
      </c>
      <c r="E149" s="91" t="s">
        <v>4476</v>
      </c>
      <c r="F149" s="92" t="s">
        <v>4477</v>
      </c>
      <c r="G149" s="93" t="s">
        <v>808</v>
      </c>
      <c r="H149" s="94">
        <v>1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103</v>
      </c>
      <c r="AT149" s="101" t="s">
        <v>83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607</v>
      </c>
    </row>
    <row r="150" spans="2:65" s="18" customFormat="1" ht="19.5">
      <c r="B150" s="19"/>
      <c r="D150" s="103" t="s">
        <v>89</v>
      </c>
      <c r="F150" s="104" t="s">
        <v>4477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21.75" customHeight="1">
      <c r="B151" s="19"/>
      <c r="C151" s="189" t="s">
        <v>78</v>
      </c>
      <c r="D151" s="189" t="s">
        <v>684</v>
      </c>
      <c r="E151" s="190" t="s">
        <v>4478</v>
      </c>
      <c r="F151" s="191" t="s">
        <v>4479</v>
      </c>
      <c r="G151" s="192" t="s">
        <v>808</v>
      </c>
      <c r="H151" s="193">
        <v>1</v>
      </c>
      <c r="I151" s="194"/>
      <c r="J151" s="195">
        <f>ROUND(I151*H151,2)</f>
        <v>0</v>
      </c>
      <c r="K151" s="191" t="s">
        <v>17</v>
      </c>
      <c r="L151" s="196"/>
      <c r="M151" s="197" t="s">
        <v>17</v>
      </c>
      <c r="N151" s="1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121</v>
      </c>
      <c r="AT151" s="101" t="s">
        <v>684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627</v>
      </c>
    </row>
    <row r="152" spans="2:65" s="18" customFormat="1">
      <c r="B152" s="19"/>
      <c r="D152" s="103" t="s">
        <v>89</v>
      </c>
      <c r="F152" s="104" t="s">
        <v>4479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90" t="s">
        <v>78</v>
      </c>
      <c r="D153" s="90" t="s">
        <v>83</v>
      </c>
      <c r="E153" s="91" t="s">
        <v>4480</v>
      </c>
      <c r="F153" s="92" t="s">
        <v>4481</v>
      </c>
      <c r="G153" s="93" t="s">
        <v>808</v>
      </c>
      <c r="H153" s="94">
        <v>1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642</v>
      </c>
    </row>
    <row r="154" spans="2:65" s="18" customFormat="1">
      <c r="B154" s="19"/>
      <c r="D154" s="103" t="s">
        <v>89</v>
      </c>
      <c r="F154" s="104" t="s">
        <v>4481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78</v>
      </c>
      <c r="D155" s="189" t="s">
        <v>684</v>
      </c>
      <c r="E155" s="190" t="s">
        <v>4482</v>
      </c>
      <c r="F155" s="191" t="s">
        <v>4483</v>
      </c>
      <c r="G155" s="192" t="s">
        <v>808</v>
      </c>
      <c r="H155" s="193">
        <v>1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653</v>
      </c>
    </row>
    <row r="156" spans="2:65" s="18" customFormat="1">
      <c r="B156" s="19"/>
      <c r="D156" s="103" t="s">
        <v>89</v>
      </c>
      <c r="F156" s="104" t="s">
        <v>4483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24.2" customHeight="1">
      <c r="B157" s="19"/>
      <c r="C157" s="90" t="s">
        <v>78</v>
      </c>
      <c r="D157" s="90" t="s">
        <v>83</v>
      </c>
      <c r="E157" s="91" t="s">
        <v>4484</v>
      </c>
      <c r="F157" s="92" t="s">
        <v>4485</v>
      </c>
      <c r="G157" s="93" t="s">
        <v>808</v>
      </c>
      <c r="H157" s="94">
        <v>1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665</v>
      </c>
    </row>
    <row r="158" spans="2:65" s="18" customFormat="1">
      <c r="B158" s="19"/>
      <c r="D158" s="103" t="s">
        <v>89</v>
      </c>
      <c r="F158" s="104" t="s">
        <v>4485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24.2" customHeight="1">
      <c r="B159" s="19"/>
      <c r="C159" s="189" t="s">
        <v>78</v>
      </c>
      <c r="D159" s="189" t="s">
        <v>684</v>
      </c>
      <c r="E159" s="190" t="s">
        <v>4486</v>
      </c>
      <c r="F159" s="191" t="s">
        <v>4487</v>
      </c>
      <c r="G159" s="192" t="s">
        <v>808</v>
      </c>
      <c r="H159" s="193">
        <v>1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684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683</v>
      </c>
    </row>
    <row r="160" spans="2:65" s="18" customFormat="1">
      <c r="B160" s="19"/>
      <c r="D160" s="103" t="s">
        <v>89</v>
      </c>
      <c r="F160" s="104" t="s">
        <v>4487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90" t="s">
        <v>78</v>
      </c>
      <c r="D161" s="90" t="s">
        <v>83</v>
      </c>
      <c r="E161" s="91" t="s">
        <v>4488</v>
      </c>
      <c r="F161" s="92" t="s">
        <v>4489</v>
      </c>
      <c r="G161" s="93" t="s">
        <v>808</v>
      </c>
      <c r="H161" s="94">
        <v>1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696</v>
      </c>
    </row>
    <row r="162" spans="2:65" s="18" customFormat="1">
      <c r="B162" s="19"/>
      <c r="D162" s="103" t="s">
        <v>89</v>
      </c>
      <c r="F162" s="104" t="s">
        <v>4489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189" t="s">
        <v>78</v>
      </c>
      <c r="D163" s="189" t="s">
        <v>684</v>
      </c>
      <c r="E163" s="190" t="s">
        <v>4490</v>
      </c>
      <c r="F163" s="191" t="s">
        <v>4491</v>
      </c>
      <c r="G163" s="192" t="s">
        <v>808</v>
      </c>
      <c r="H163" s="193">
        <v>1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684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706</v>
      </c>
    </row>
    <row r="164" spans="2:65" s="18" customFormat="1">
      <c r="B164" s="19"/>
      <c r="D164" s="103" t="s">
        <v>89</v>
      </c>
      <c r="F164" s="104" t="s">
        <v>4491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24.2" customHeight="1">
      <c r="B165" s="19"/>
      <c r="C165" s="90" t="s">
        <v>78</v>
      </c>
      <c r="D165" s="90" t="s">
        <v>83</v>
      </c>
      <c r="E165" s="91" t="s">
        <v>4492</v>
      </c>
      <c r="F165" s="92" t="s">
        <v>4493</v>
      </c>
      <c r="G165" s="93" t="s">
        <v>808</v>
      </c>
      <c r="H165" s="94">
        <v>4</v>
      </c>
      <c r="I165" s="95"/>
      <c r="J165" s="96">
        <f>ROUND(I165*H165,2)</f>
        <v>0</v>
      </c>
      <c r="K165" s="92" t="s">
        <v>17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103</v>
      </c>
      <c r="AT165" s="101" t="s">
        <v>83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723</v>
      </c>
    </row>
    <row r="166" spans="2:65" s="18" customFormat="1" ht="19.5">
      <c r="B166" s="19"/>
      <c r="D166" s="103" t="s">
        <v>89</v>
      </c>
      <c r="F166" s="104" t="s">
        <v>4493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24.2" customHeight="1">
      <c r="B167" s="19"/>
      <c r="C167" s="189" t="s">
        <v>78</v>
      </c>
      <c r="D167" s="189" t="s">
        <v>684</v>
      </c>
      <c r="E167" s="190" t="s">
        <v>4494</v>
      </c>
      <c r="F167" s="191" t="s">
        <v>4495</v>
      </c>
      <c r="G167" s="192" t="s">
        <v>808</v>
      </c>
      <c r="H167" s="193">
        <v>4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684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741</v>
      </c>
    </row>
    <row r="168" spans="2:65" s="18" customFormat="1" ht="19.5">
      <c r="B168" s="19"/>
      <c r="D168" s="103" t="s">
        <v>89</v>
      </c>
      <c r="F168" s="104" t="s">
        <v>4495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77" customFormat="1" ht="25.9" customHeight="1">
      <c r="B169" s="78"/>
      <c r="D169" s="79" t="s">
        <v>74</v>
      </c>
      <c r="E169" s="80" t="s">
        <v>4043</v>
      </c>
      <c r="F169" s="80" t="s">
        <v>4496</v>
      </c>
      <c r="I169" s="81"/>
      <c r="J169" s="82">
        <f>BK169</f>
        <v>0</v>
      </c>
      <c r="L169" s="78"/>
      <c r="M169" s="83"/>
      <c r="P169" s="84">
        <f>SUM(P170:P197)</f>
        <v>0</v>
      </c>
      <c r="R169" s="84">
        <f>SUM(R170:R197)</f>
        <v>0</v>
      </c>
      <c r="T169" s="85">
        <f>SUM(T170:T197)</f>
        <v>0</v>
      </c>
      <c r="AR169" s="79" t="s">
        <v>82</v>
      </c>
      <c r="AT169" s="86" t="s">
        <v>74</v>
      </c>
      <c r="AU169" s="86" t="s">
        <v>78</v>
      </c>
      <c r="AY169" s="79" t="s">
        <v>79</v>
      </c>
      <c r="BK169" s="87">
        <f>SUM(BK170:BK197)</f>
        <v>0</v>
      </c>
    </row>
    <row r="170" spans="2:65" s="18" customFormat="1" ht="62.65" customHeight="1">
      <c r="B170" s="19"/>
      <c r="C170" s="90" t="s">
        <v>78</v>
      </c>
      <c r="D170" s="90" t="s">
        <v>83</v>
      </c>
      <c r="E170" s="91" t="s">
        <v>4497</v>
      </c>
      <c r="F170" s="92" t="s">
        <v>4498</v>
      </c>
      <c r="G170" s="93" t="s">
        <v>2619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756</v>
      </c>
    </row>
    <row r="171" spans="2:65" s="18" customFormat="1" ht="39">
      <c r="B171" s="19"/>
      <c r="D171" s="103" t="s">
        <v>89</v>
      </c>
      <c r="F171" s="104" t="s">
        <v>4498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62.65" customHeight="1">
      <c r="B172" s="19"/>
      <c r="C172" s="189" t="s">
        <v>78</v>
      </c>
      <c r="D172" s="189" t="s">
        <v>684</v>
      </c>
      <c r="E172" s="190" t="s">
        <v>4499</v>
      </c>
      <c r="F172" s="191" t="s">
        <v>4500</v>
      </c>
      <c r="G172" s="192" t="s">
        <v>2619</v>
      </c>
      <c r="H172" s="193">
        <v>1</v>
      </c>
      <c r="I172" s="194"/>
      <c r="J172" s="195">
        <f>ROUND(I172*H172,2)</f>
        <v>0</v>
      </c>
      <c r="K172" s="191" t="s">
        <v>17</v>
      </c>
      <c r="L172" s="196"/>
      <c r="M172" s="197" t="s">
        <v>17</v>
      </c>
      <c r="N172" s="1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121</v>
      </c>
      <c r="AT172" s="101" t="s">
        <v>684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766</v>
      </c>
    </row>
    <row r="173" spans="2:65" s="18" customFormat="1" ht="39">
      <c r="B173" s="19"/>
      <c r="D173" s="103" t="s">
        <v>89</v>
      </c>
      <c r="F173" s="104" t="s">
        <v>4500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24.2" customHeight="1">
      <c r="B174" s="19"/>
      <c r="C174" s="90" t="s">
        <v>78</v>
      </c>
      <c r="D174" s="90" t="s">
        <v>83</v>
      </c>
      <c r="E174" s="91" t="s">
        <v>4501</v>
      </c>
      <c r="F174" s="92" t="s">
        <v>4502</v>
      </c>
      <c r="G174" s="93" t="s">
        <v>808</v>
      </c>
      <c r="H174" s="94">
        <v>1</v>
      </c>
      <c r="I174" s="95"/>
      <c r="J174" s="96">
        <f>ROUND(I174*H174,2)</f>
        <v>0</v>
      </c>
      <c r="K174" s="92" t="s">
        <v>17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82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781</v>
      </c>
    </row>
    <row r="175" spans="2:65" s="18" customFormat="1">
      <c r="B175" s="19"/>
      <c r="D175" s="103" t="s">
        <v>89</v>
      </c>
      <c r="F175" s="104" t="s">
        <v>4502</v>
      </c>
      <c r="I175" s="105"/>
      <c r="L175" s="19"/>
      <c r="M175" s="106"/>
      <c r="T175" s="107"/>
      <c r="AT175" s="11" t="s">
        <v>89</v>
      </c>
      <c r="AU175" s="11" t="s">
        <v>82</v>
      </c>
    </row>
    <row r="176" spans="2:65" s="18" customFormat="1" ht="24.2" customHeight="1">
      <c r="B176" s="19"/>
      <c r="C176" s="189" t="s">
        <v>78</v>
      </c>
      <c r="D176" s="189" t="s">
        <v>684</v>
      </c>
      <c r="E176" s="190" t="s">
        <v>4503</v>
      </c>
      <c r="F176" s="191" t="s">
        <v>4504</v>
      </c>
      <c r="G176" s="192" t="s">
        <v>808</v>
      </c>
      <c r="H176" s="193">
        <v>1</v>
      </c>
      <c r="I176" s="194"/>
      <c r="J176" s="195">
        <f>ROUND(I176*H176,2)</f>
        <v>0</v>
      </c>
      <c r="K176" s="191" t="s">
        <v>17</v>
      </c>
      <c r="L176" s="196"/>
      <c r="M176" s="197" t="s">
        <v>17</v>
      </c>
      <c r="N176" s="1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121</v>
      </c>
      <c r="AT176" s="101" t="s">
        <v>684</v>
      </c>
      <c r="AU176" s="101" t="s">
        <v>82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103</v>
      </c>
      <c r="BM176" s="101" t="s">
        <v>795</v>
      </c>
    </row>
    <row r="177" spans="2:65" s="18" customFormat="1">
      <c r="B177" s="19"/>
      <c r="D177" s="103" t="s">
        <v>89</v>
      </c>
      <c r="F177" s="104" t="s">
        <v>4504</v>
      </c>
      <c r="I177" s="105"/>
      <c r="L177" s="19"/>
      <c r="M177" s="106"/>
      <c r="T177" s="107"/>
      <c r="AT177" s="11" t="s">
        <v>89</v>
      </c>
      <c r="AU177" s="11" t="s">
        <v>82</v>
      </c>
    </row>
    <row r="178" spans="2:65" s="18" customFormat="1" ht="16.5" customHeight="1">
      <c r="B178" s="19"/>
      <c r="C178" s="90" t="s">
        <v>78</v>
      </c>
      <c r="D178" s="90" t="s">
        <v>83</v>
      </c>
      <c r="E178" s="91" t="s">
        <v>4505</v>
      </c>
      <c r="F178" s="92" t="s">
        <v>4506</v>
      </c>
      <c r="G178" s="93" t="s">
        <v>2619</v>
      </c>
      <c r="H178" s="94">
        <v>1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805</v>
      </c>
    </row>
    <row r="179" spans="2:65" s="18" customFormat="1">
      <c r="B179" s="19"/>
      <c r="D179" s="103" t="s">
        <v>89</v>
      </c>
      <c r="F179" s="104" t="s">
        <v>4506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90" t="s">
        <v>78</v>
      </c>
      <c r="D180" s="90" t="s">
        <v>83</v>
      </c>
      <c r="E180" s="91" t="s">
        <v>4507</v>
      </c>
      <c r="F180" s="92" t="s">
        <v>4508</v>
      </c>
      <c r="G180" s="93" t="s">
        <v>2619</v>
      </c>
      <c r="H180" s="94">
        <v>1</v>
      </c>
      <c r="I180" s="95"/>
      <c r="J180" s="96">
        <f>ROUND(I180*H180,2)</f>
        <v>0</v>
      </c>
      <c r="K180" s="92" t="s">
        <v>17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819</v>
      </c>
    </row>
    <row r="181" spans="2:65" s="18" customFormat="1">
      <c r="B181" s="19"/>
      <c r="D181" s="103" t="s">
        <v>89</v>
      </c>
      <c r="F181" s="104" t="s">
        <v>4508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62.65" customHeight="1">
      <c r="B182" s="19"/>
      <c r="C182" s="90" t="s">
        <v>78</v>
      </c>
      <c r="D182" s="90" t="s">
        <v>83</v>
      </c>
      <c r="E182" s="91" t="s">
        <v>4509</v>
      </c>
      <c r="F182" s="92" t="s">
        <v>4510</v>
      </c>
      <c r="G182" s="93" t="s">
        <v>2619</v>
      </c>
      <c r="H182" s="94">
        <v>1</v>
      </c>
      <c r="I182" s="95"/>
      <c r="J182" s="96">
        <f>ROUND(I182*H182,2)</f>
        <v>0</v>
      </c>
      <c r="K182" s="92" t="s">
        <v>17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103</v>
      </c>
      <c r="AT182" s="101" t="s">
        <v>83</v>
      </c>
      <c r="AU182" s="101" t="s">
        <v>82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103</v>
      </c>
      <c r="BM182" s="101" t="s">
        <v>834</v>
      </c>
    </row>
    <row r="183" spans="2:65" s="18" customFormat="1" ht="39">
      <c r="B183" s="19"/>
      <c r="D183" s="103" t="s">
        <v>89</v>
      </c>
      <c r="F183" s="104" t="s">
        <v>4510</v>
      </c>
      <c r="I183" s="105"/>
      <c r="L183" s="19"/>
      <c r="M183" s="106"/>
      <c r="T183" s="107"/>
      <c r="AT183" s="11" t="s">
        <v>89</v>
      </c>
      <c r="AU183" s="11" t="s">
        <v>82</v>
      </c>
    </row>
    <row r="184" spans="2:65" s="18" customFormat="1" ht="62.65" customHeight="1">
      <c r="B184" s="19"/>
      <c r="C184" s="189" t="s">
        <v>78</v>
      </c>
      <c r="D184" s="189" t="s">
        <v>684</v>
      </c>
      <c r="E184" s="190" t="s">
        <v>4511</v>
      </c>
      <c r="F184" s="191" t="s">
        <v>4512</v>
      </c>
      <c r="G184" s="192" t="s">
        <v>2619</v>
      </c>
      <c r="H184" s="193">
        <v>1</v>
      </c>
      <c r="I184" s="194"/>
      <c r="J184" s="195">
        <f>ROUND(I184*H184,2)</f>
        <v>0</v>
      </c>
      <c r="K184" s="191" t="s">
        <v>17</v>
      </c>
      <c r="L184" s="196"/>
      <c r="M184" s="197" t="s">
        <v>17</v>
      </c>
      <c r="N184" s="198" t="s">
        <v>35</v>
      </c>
      <c r="P184" s="99">
        <f>O184*H184</f>
        <v>0</v>
      </c>
      <c r="Q184" s="99">
        <v>0</v>
      </c>
      <c r="R184" s="99">
        <f>Q184*H184</f>
        <v>0</v>
      </c>
      <c r="S184" s="99">
        <v>0</v>
      </c>
      <c r="T184" s="100">
        <f>S184*H184</f>
        <v>0</v>
      </c>
      <c r="AR184" s="101" t="s">
        <v>121</v>
      </c>
      <c r="AT184" s="101" t="s">
        <v>684</v>
      </c>
      <c r="AU184" s="101" t="s">
        <v>82</v>
      </c>
      <c r="AY184" s="11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1" t="s">
        <v>82</v>
      </c>
      <c r="BK184" s="102">
        <f>ROUND(I184*H184,2)</f>
        <v>0</v>
      </c>
      <c r="BL184" s="11" t="s">
        <v>103</v>
      </c>
      <c r="BM184" s="101" t="s">
        <v>843</v>
      </c>
    </row>
    <row r="185" spans="2:65" s="18" customFormat="1" ht="39">
      <c r="B185" s="19"/>
      <c r="D185" s="103" t="s">
        <v>89</v>
      </c>
      <c r="F185" s="104" t="s">
        <v>4512</v>
      </c>
      <c r="I185" s="105"/>
      <c r="L185" s="19"/>
      <c r="M185" s="106"/>
      <c r="T185" s="107"/>
      <c r="AT185" s="11" t="s">
        <v>89</v>
      </c>
      <c r="AU185" s="11" t="s">
        <v>82</v>
      </c>
    </row>
    <row r="186" spans="2:65" s="18" customFormat="1" ht="24.2" customHeight="1">
      <c r="B186" s="19"/>
      <c r="C186" s="90" t="s">
        <v>78</v>
      </c>
      <c r="D186" s="90" t="s">
        <v>83</v>
      </c>
      <c r="E186" s="91" t="s">
        <v>4513</v>
      </c>
      <c r="F186" s="92" t="s">
        <v>4514</v>
      </c>
      <c r="G186" s="93" t="s">
        <v>808</v>
      </c>
      <c r="H186" s="94">
        <v>1</v>
      </c>
      <c r="I186" s="95"/>
      <c r="J186" s="96">
        <f>ROUND(I186*H186,2)</f>
        <v>0</v>
      </c>
      <c r="K186" s="92" t="s">
        <v>17</v>
      </c>
      <c r="L186" s="19"/>
      <c r="M186" s="97" t="s">
        <v>17</v>
      </c>
      <c r="N186" s="98" t="s">
        <v>35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103</v>
      </c>
      <c r="AT186" s="101" t="s">
        <v>83</v>
      </c>
      <c r="AU186" s="101" t="s">
        <v>82</v>
      </c>
      <c r="AY186" s="11" t="s">
        <v>79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1" t="s">
        <v>82</v>
      </c>
      <c r="BK186" s="102">
        <f>ROUND(I186*H186,2)</f>
        <v>0</v>
      </c>
      <c r="BL186" s="11" t="s">
        <v>103</v>
      </c>
      <c r="BM186" s="101" t="s">
        <v>853</v>
      </c>
    </row>
    <row r="187" spans="2:65" s="18" customFormat="1" ht="19.5">
      <c r="B187" s="19"/>
      <c r="D187" s="103" t="s">
        <v>89</v>
      </c>
      <c r="F187" s="104" t="s">
        <v>4514</v>
      </c>
      <c r="I187" s="105"/>
      <c r="L187" s="19"/>
      <c r="M187" s="106"/>
      <c r="T187" s="107"/>
      <c r="AT187" s="11" t="s">
        <v>89</v>
      </c>
      <c r="AU187" s="11" t="s">
        <v>82</v>
      </c>
    </row>
    <row r="188" spans="2:65" s="18" customFormat="1" ht="24.2" customHeight="1">
      <c r="B188" s="19"/>
      <c r="C188" s="189" t="s">
        <v>78</v>
      </c>
      <c r="D188" s="189" t="s">
        <v>684</v>
      </c>
      <c r="E188" s="190" t="s">
        <v>4515</v>
      </c>
      <c r="F188" s="191" t="s">
        <v>4516</v>
      </c>
      <c r="G188" s="192" t="s">
        <v>808</v>
      </c>
      <c r="H188" s="193">
        <v>1</v>
      </c>
      <c r="I188" s="194"/>
      <c r="J188" s="195">
        <f>ROUND(I188*H188,2)</f>
        <v>0</v>
      </c>
      <c r="K188" s="191" t="s">
        <v>17</v>
      </c>
      <c r="L188" s="196"/>
      <c r="M188" s="197" t="s">
        <v>17</v>
      </c>
      <c r="N188" s="1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121</v>
      </c>
      <c r="AT188" s="101" t="s">
        <v>684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862</v>
      </c>
    </row>
    <row r="189" spans="2:65" s="18" customFormat="1" ht="19.5">
      <c r="B189" s="19"/>
      <c r="D189" s="103" t="s">
        <v>89</v>
      </c>
      <c r="F189" s="104" t="s">
        <v>4516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16.5" customHeight="1">
      <c r="B190" s="19"/>
      <c r="C190" s="90" t="s">
        <v>78</v>
      </c>
      <c r="D190" s="90" t="s">
        <v>83</v>
      </c>
      <c r="E190" s="91" t="s">
        <v>4517</v>
      </c>
      <c r="F190" s="92" t="s">
        <v>4506</v>
      </c>
      <c r="G190" s="93" t="s">
        <v>2619</v>
      </c>
      <c r="H190" s="94">
        <v>1</v>
      </c>
      <c r="I190" s="95"/>
      <c r="J190" s="96">
        <f>ROUND(I190*H190,2)</f>
        <v>0</v>
      </c>
      <c r="K190" s="92" t="s">
        <v>17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103</v>
      </c>
      <c r="AT190" s="101" t="s">
        <v>83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873</v>
      </c>
    </row>
    <row r="191" spans="2:65" s="18" customFormat="1">
      <c r="B191" s="19"/>
      <c r="D191" s="103" t="s">
        <v>89</v>
      </c>
      <c r="F191" s="104" t="s">
        <v>4506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6.5" customHeight="1">
      <c r="B192" s="19"/>
      <c r="C192" s="90" t="s">
        <v>78</v>
      </c>
      <c r="D192" s="90" t="s">
        <v>83</v>
      </c>
      <c r="E192" s="91" t="s">
        <v>4518</v>
      </c>
      <c r="F192" s="92" t="s">
        <v>4519</v>
      </c>
      <c r="G192" s="93" t="s">
        <v>808</v>
      </c>
      <c r="H192" s="94">
        <v>1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933</v>
      </c>
    </row>
    <row r="193" spans="2:65" s="18" customFormat="1">
      <c r="B193" s="19"/>
      <c r="D193" s="103" t="s">
        <v>89</v>
      </c>
      <c r="F193" s="104" t="s">
        <v>4519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16.5" customHeight="1">
      <c r="B194" s="19"/>
      <c r="C194" s="90" t="s">
        <v>78</v>
      </c>
      <c r="D194" s="90" t="s">
        <v>83</v>
      </c>
      <c r="E194" s="91" t="s">
        <v>4520</v>
      </c>
      <c r="F194" s="92" t="s">
        <v>4521</v>
      </c>
      <c r="G194" s="93" t="s">
        <v>808</v>
      </c>
      <c r="H194" s="94">
        <v>1</v>
      </c>
      <c r="I194" s="95"/>
      <c r="J194" s="96">
        <f>ROUND(I194*H194,2)</f>
        <v>0</v>
      </c>
      <c r="K194" s="92" t="s">
        <v>17</v>
      </c>
      <c r="L194" s="19"/>
      <c r="M194" s="97" t="s">
        <v>17</v>
      </c>
      <c r="N194" s="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103</v>
      </c>
      <c r="AT194" s="101" t="s">
        <v>83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943</v>
      </c>
    </row>
    <row r="195" spans="2:65" s="18" customFormat="1">
      <c r="B195" s="19"/>
      <c r="D195" s="103" t="s">
        <v>89</v>
      </c>
      <c r="F195" s="104" t="s">
        <v>4521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90" t="s">
        <v>78</v>
      </c>
      <c r="D196" s="90" t="s">
        <v>83</v>
      </c>
      <c r="E196" s="91" t="s">
        <v>4522</v>
      </c>
      <c r="F196" s="92" t="s">
        <v>4523</v>
      </c>
      <c r="G196" s="93" t="s">
        <v>2619</v>
      </c>
      <c r="H196" s="94">
        <v>1</v>
      </c>
      <c r="I196" s="95"/>
      <c r="J196" s="96">
        <f>ROUND(I196*H196,2)</f>
        <v>0</v>
      </c>
      <c r="K196" s="92" t="s">
        <v>17</v>
      </c>
      <c r="L196" s="19"/>
      <c r="M196" s="97" t="s">
        <v>17</v>
      </c>
      <c r="N196" s="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103</v>
      </c>
      <c r="AT196" s="101" t="s">
        <v>83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955</v>
      </c>
    </row>
    <row r="197" spans="2:65" s="18" customFormat="1">
      <c r="B197" s="19"/>
      <c r="D197" s="103" t="s">
        <v>89</v>
      </c>
      <c r="F197" s="104" t="s">
        <v>4523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77" customFormat="1" ht="25.9" customHeight="1">
      <c r="B198" s="78"/>
      <c r="D198" s="79" t="s">
        <v>74</v>
      </c>
      <c r="E198" s="80" t="s">
        <v>4077</v>
      </c>
      <c r="F198" s="80" t="s">
        <v>4524</v>
      </c>
      <c r="I198" s="81"/>
      <c r="J198" s="82">
        <f>BK198</f>
        <v>0</v>
      </c>
      <c r="L198" s="78"/>
      <c r="M198" s="83"/>
      <c r="P198" s="84">
        <f>SUM(P199:P206)</f>
        <v>0</v>
      </c>
      <c r="R198" s="84">
        <f>SUM(R199:R206)</f>
        <v>0</v>
      </c>
      <c r="T198" s="85">
        <f>SUM(T199:T206)</f>
        <v>0</v>
      </c>
      <c r="AR198" s="79" t="s">
        <v>82</v>
      </c>
      <c r="AT198" s="86" t="s">
        <v>74</v>
      </c>
      <c r="AU198" s="86" t="s">
        <v>78</v>
      </c>
      <c r="AY198" s="79" t="s">
        <v>79</v>
      </c>
      <c r="BK198" s="87">
        <f>SUM(BK199:BK206)</f>
        <v>0</v>
      </c>
    </row>
    <row r="199" spans="2:65" s="18" customFormat="1" ht="16.5" customHeight="1">
      <c r="B199" s="19"/>
      <c r="C199" s="90" t="s">
        <v>78</v>
      </c>
      <c r="D199" s="90" t="s">
        <v>83</v>
      </c>
      <c r="E199" s="91" t="s">
        <v>4525</v>
      </c>
      <c r="F199" s="92" t="s">
        <v>4526</v>
      </c>
      <c r="G199" s="93" t="s">
        <v>2619</v>
      </c>
      <c r="H199" s="94">
        <v>1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968</v>
      </c>
    </row>
    <row r="200" spans="2:65" s="18" customFormat="1">
      <c r="B200" s="19"/>
      <c r="D200" s="103" t="s">
        <v>89</v>
      </c>
      <c r="F200" s="104" t="s">
        <v>4526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37.9" customHeight="1">
      <c r="B201" s="19"/>
      <c r="C201" s="189" t="s">
        <v>78</v>
      </c>
      <c r="D201" s="189" t="s">
        <v>684</v>
      </c>
      <c r="E201" s="190" t="s">
        <v>4527</v>
      </c>
      <c r="F201" s="191" t="s">
        <v>4528</v>
      </c>
      <c r="G201" s="192" t="s">
        <v>2619</v>
      </c>
      <c r="H201" s="193">
        <v>1</v>
      </c>
      <c r="I201" s="194"/>
      <c r="J201" s="195">
        <f>ROUND(I201*H201,2)</f>
        <v>0</v>
      </c>
      <c r="K201" s="191" t="s">
        <v>17</v>
      </c>
      <c r="L201" s="196"/>
      <c r="M201" s="197" t="s">
        <v>17</v>
      </c>
      <c r="N201" s="1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121</v>
      </c>
      <c r="AT201" s="101" t="s">
        <v>684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988</v>
      </c>
    </row>
    <row r="202" spans="2:65" s="18" customFormat="1" ht="19.5">
      <c r="B202" s="19"/>
      <c r="D202" s="103" t="s">
        <v>89</v>
      </c>
      <c r="F202" s="104" t="s">
        <v>4528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16.5" customHeight="1">
      <c r="B203" s="19"/>
      <c r="C203" s="90" t="s">
        <v>78</v>
      </c>
      <c r="D203" s="90" t="s">
        <v>83</v>
      </c>
      <c r="E203" s="91" t="s">
        <v>4529</v>
      </c>
      <c r="F203" s="92" t="s">
        <v>4530</v>
      </c>
      <c r="G203" s="93" t="s">
        <v>2619</v>
      </c>
      <c r="H203" s="94">
        <v>1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103</v>
      </c>
      <c r="AT203" s="101" t="s">
        <v>83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1003</v>
      </c>
    </row>
    <row r="204" spans="2:65" s="18" customFormat="1">
      <c r="B204" s="19"/>
      <c r="D204" s="103" t="s">
        <v>89</v>
      </c>
      <c r="F204" s="104" t="s">
        <v>4530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37.9" customHeight="1">
      <c r="B205" s="19"/>
      <c r="C205" s="189" t="s">
        <v>78</v>
      </c>
      <c r="D205" s="189" t="s">
        <v>684</v>
      </c>
      <c r="E205" s="190" t="s">
        <v>4531</v>
      </c>
      <c r="F205" s="191" t="s">
        <v>4532</v>
      </c>
      <c r="G205" s="192" t="s">
        <v>2619</v>
      </c>
      <c r="H205" s="193">
        <v>1</v>
      </c>
      <c r="I205" s="194"/>
      <c r="J205" s="195">
        <f>ROUND(I205*H205,2)</f>
        <v>0</v>
      </c>
      <c r="K205" s="191" t="s">
        <v>17</v>
      </c>
      <c r="L205" s="196"/>
      <c r="M205" s="197" t="s">
        <v>17</v>
      </c>
      <c r="N205" s="1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121</v>
      </c>
      <c r="AT205" s="101" t="s">
        <v>684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1012</v>
      </c>
    </row>
    <row r="206" spans="2:65" s="18" customFormat="1" ht="19.5">
      <c r="B206" s="19"/>
      <c r="D206" s="103" t="s">
        <v>89</v>
      </c>
      <c r="F206" s="104" t="s">
        <v>4532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77" customFormat="1" ht="25.9" customHeight="1">
      <c r="B207" s="78"/>
      <c r="D207" s="79" t="s">
        <v>74</v>
      </c>
      <c r="E207" s="80" t="s">
        <v>4106</v>
      </c>
      <c r="F207" s="80" t="s">
        <v>4533</v>
      </c>
      <c r="I207" s="81"/>
      <c r="J207" s="82">
        <f>BK207</f>
        <v>0</v>
      </c>
      <c r="L207" s="78"/>
      <c r="M207" s="83"/>
      <c r="P207" s="84">
        <f>SUM(P208:P243)</f>
        <v>0</v>
      </c>
      <c r="R207" s="84">
        <f>SUM(R208:R243)</f>
        <v>0</v>
      </c>
      <c r="T207" s="85">
        <f>SUM(T208:T243)</f>
        <v>0</v>
      </c>
      <c r="AR207" s="79" t="s">
        <v>82</v>
      </c>
      <c r="AT207" s="86" t="s">
        <v>74</v>
      </c>
      <c r="AU207" s="86" t="s">
        <v>78</v>
      </c>
      <c r="AY207" s="79" t="s">
        <v>79</v>
      </c>
      <c r="BK207" s="87">
        <f>SUM(BK208:BK243)</f>
        <v>0</v>
      </c>
    </row>
    <row r="208" spans="2:65" s="18" customFormat="1" ht="16.5" customHeight="1">
      <c r="B208" s="19"/>
      <c r="C208" s="90" t="s">
        <v>78</v>
      </c>
      <c r="D208" s="90" t="s">
        <v>83</v>
      </c>
      <c r="E208" s="91" t="s">
        <v>4534</v>
      </c>
      <c r="F208" s="92" t="s">
        <v>4535</v>
      </c>
      <c r="G208" s="93" t="s">
        <v>816</v>
      </c>
      <c r="H208" s="94">
        <v>70</v>
      </c>
      <c r="I208" s="95"/>
      <c r="J208" s="96">
        <f>ROUND(I208*H208,2)</f>
        <v>0</v>
      </c>
      <c r="K208" s="92" t="s">
        <v>17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103</v>
      </c>
      <c r="AT208" s="101" t="s">
        <v>83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1021</v>
      </c>
    </row>
    <row r="209" spans="2:65" s="18" customFormat="1">
      <c r="B209" s="19"/>
      <c r="D209" s="103" t="s">
        <v>89</v>
      </c>
      <c r="F209" s="104" t="s">
        <v>4535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189" t="s">
        <v>78</v>
      </c>
      <c r="D210" s="189" t="s">
        <v>684</v>
      </c>
      <c r="E210" s="190" t="s">
        <v>4536</v>
      </c>
      <c r="F210" s="191" t="s">
        <v>4537</v>
      </c>
      <c r="G210" s="192" t="s">
        <v>816</v>
      </c>
      <c r="H210" s="193">
        <v>70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121</v>
      </c>
      <c r="AT210" s="101" t="s">
        <v>684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2933</v>
      </c>
    </row>
    <row r="211" spans="2:65" s="18" customFormat="1">
      <c r="B211" s="19"/>
      <c r="D211" s="103" t="s">
        <v>89</v>
      </c>
      <c r="F211" s="104" t="s">
        <v>4537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16.5" customHeight="1">
      <c r="B212" s="19"/>
      <c r="C212" s="90" t="s">
        <v>78</v>
      </c>
      <c r="D212" s="90" t="s">
        <v>83</v>
      </c>
      <c r="E212" s="91" t="s">
        <v>4538</v>
      </c>
      <c r="F212" s="92" t="s">
        <v>4539</v>
      </c>
      <c r="G212" s="93" t="s">
        <v>816</v>
      </c>
      <c r="H212" s="94">
        <v>50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1042</v>
      </c>
    </row>
    <row r="213" spans="2:65" s="18" customFormat="1">
      <c r="B213" s="19"/>
      <c r="D213" s="103" t="s">
        <v>89</v>
      </c>
      <c r="F213" s="104" t="s">
        <v>4539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16.5" customHeight="1">
      <c r="B214" s="19"/>
      <c r="C214" s="189" t="s">
        <v>78</v>
      </c>
      <c r="D214" s="189" t="s">
        <v>684</v>
      </c>
      <c r="E214" s="190" t="s">
        <v>4540</v>
      </c>
      <c r="F214" s="191" t="s">
        <v>4541</v>
      </c>
      <c r="G214" s="192" t="s">
        <v>816</v>
      </c>
      <c r="H214" s="193">
        <v>50</v>
      </c>
      <c r="I214" s="194"/>
      <c r="J214" s="195">
        <f>ROUND(I214*H214,2)</f>
        <v>0</v>
      </c>
      <c r="K214" s="191" t="s">
        <v>17</v>
      </c>
      <c r="L214" s="196"/>
      <c r="M214" s="197" t="s">
        <v>17</v>
      </c>
      <c r="N214" s="1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121</v>
      </c>
      <c r="AT214" s="101" t="s">
        <v>684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1059</v>
      </c>
    </row>
    <row r="215" spans="2:65" s="18" customFormat="1">
      <c r="B215" s="19"/>
      <c r="D215" s="103" t="s">
        <v>89</v>
      </c>
      <c r="F215" s="104" t="s">
        <v>4541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18" customFormat="1" ht="16.5" customHeight="1">
      <c r="B216" s="19"/>
      <c r="C216" s="90" t="s">
        <v>78</v>
      </c>
      <c r="D216" s="90" t="s">
        <v>83</v>
      </c>
      <c r="E216" s="91" t="s">
        <v>4542</v>
      </c>
      <c r="F216" s="92" t="s">
        <v>4543</v>
      </c>
      <c r="G216" s="93" t="s">
        <v>816</v>
      </c>
      <c r="H216" s="94">
        <v>30</v>
      </c>
      <c r="I216" s="95"/>
      <c r="J216" s="96">
        <f>ROUND(I216*H216,2)</f>
        <v>0</v>
      </c>
      <c r="K216" s="92" t="s">
        <v>17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82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1070</v>
      </c>
    </row>
    <row r="217" spans="2:65" s="18" customFormat="1">
      <c r="B217" s="19"/>
      <c r="D217" s="103" t="s">
        <v>89</v>
      </c>
      <c r="F217" s="104" t="s">
        <v>4543</v>
      </c>
      <c r="I217" s="105"/>
      <c r="L217" s="19"/>
      <c r="M217" s="106"/>
      <c r="T217" s="107"/>
      <c r="AT217" s="11" t="s">
        <v>89</v>
      </c>
      <c r="AU217" s="11" t="s">
        <v>82</v>
      </c>
    </row>
    <row r="218" spans="2:65" s="18" customFormat="1" ht="16.5" customHeight="1">
      <c r="B218" s="19"/>
      <c r="C218" s="189" t="s">
        <v>78</v>
      </c>
      <c r="D218" s="189" t="s">
        <v>684</v>
      </c>
      <c r="E218" s="190" t="s">
        <v>4544</v>
      </c>
      <c r="F218" s="191" t="s">
        <v>4545</v>
      </c>
      <c r="G218" s="192" t="s">
        <v>816</v>
      </c>
      <c r="H218" s="193">
        <v>30</v>
      </c>
      <c r="I218" s="194"/>
      <c r="J218" s="195">
        <f>ROUND(I218*H218,2)</f>
        <v>0</v>
      </c>
      <c r="K218" s="191" t="s">
        <v>17</v>
      </c>
      <c r="L218" s="196"/>
      <c r="M218" s="197" t="s">
        <v>17</v>
      </c>
      <c r="N218" s="1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121</v>
      </c>
      <c r="AT218" s="101" t="s">
        <v>684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1080</v>
      </c>
    </row>
    <row r="219" spans="2:65" s="18" customFormat="1">
      <c r="B219" s="19"/>
      <c r="D219" s="103" t="s">
        <v>89</v>
      </c>
      <c r="F219" s="104" t="s">
        <v>4545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18" customFormat="1" ht="16.5" customHeight="1">
      <c r="B220" s="19"/>
      <c r="C220" s="90" t="s">
        <v>78</v>
      </c>
      <c r="D220" s="90" t="s">
        <v>83</v>
      </c>
      <c r="E220" s="91" t="s">
        <v>4546</v>
      </c>
      <c r="F220" s="92" t="s">
        <v>4547</v>
      </c>
      <c r="G220" s="93" t="s">
        <v>816</v>
      </c>
      <c r="H220" s="94">
        <v>84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103</v>
      </c>
      <c r="AT220" s="101" t="s">
        <v>83</v>
      </c>
      <c r="AU220" s="101" t="s">
        <v>82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103</v>
      </c>
      <c r="BM220" s="101" t="s">
        <v>1090</v>
      </c>
    </row>
    <row r="221" spans="2:65" s="18" customFormat="1">
      <c r="B221" s="19"/>
      <c r="D221" s="103" t="s">
        <v>89</v>
      </c>
      <c r="F221" s="104" t="s">
        <v>4547</v>
      </c>
      <c r="I221" s="105"/>
      <c r="L221" s="19"/>
      <c r="M221" s="106"/>
      <c r="T221" s="107"/>
      <c r="AT221" s="11" t="s">
        <v>89</v>
      </c>
      <c r="AU221" s="11" t="s">
        <v>82</v>
      </c>
    </row>
    <row r="222" spans="2:65" s="18" customFormat="1" ht="16.5" customHeight="1">
      <c r="B222" s="19"/>
      <c r="C222" s="189" t="s">
        <v>78</v>
      </c>
      <c r="D222" s="189" t="s">
        <v>684</v>
      </c>
      <c r="E222" s="190" t="s">
        <v>4548</v>
      </c>
      <c r="F222" s="191" t="s">
        <v>4549</v>
      </c>
      <c r="G222" s="192" t="s">
        <v>816</v>
      </c>
      <c r="H222" s="193">
        <v>84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121</v>
      </c>
      <c r="AT222" s="101" t="s">
        <v>684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1107</v>
      </c>
    </row>
    <row r="223" spans="2:65" s="18" customFormat="1">
      <c r="B223" s="19"/>
      <c r="D223" s="103" t="s">
        <v>89</v>
      </c>
      <c r="F223" s="104" t="s">
        <v>4549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16.5" customHeight="1">
      <c r="B224" s="19"/>
      <c r="C224" s="90" t="s">
        <v>78</v>
      </c>
      <c r="D224" s="90" t="s">
        <v>83</v>
      </c>
      <c r="E224" s="91" t="s">
        <v>4550</v>
      </c>
      <c r="F224" s="92" t="s">
        <v>4551</v>
      </c>
      <c r="G224" s="93" t="s">
        <v>816</v>
      </c>
      <c r="H224" s="94">
        <v>84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1140</v>
      </c>
    </row>
    <row r="225" spans="2:65" s="18" customFormat="1">
      <c r="B225" s="19"/>
      <c r="D225" s="103" t="s">
        <v>89</v>
      </c>
      <c r="F225" s="104" t="s">
        <v>4551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16.5" customHeight="1">
      <c r="B226" s="19"/>
      <c r="C226" s="189" t="s">
        <v>78</v>
      </c>
      <c r="D226" s="189" t="s">
        <v>684</v>
      </c>
      <c r="E226" s="190" t="s">
        <v>4552</v>
      </c>
      <c r="F226" s="191" t="s">
        <v>4553</v>
      </c>
      <c r="G226" s="192" t="s">
        <v>816</v>
      </c>
      <c r="H226" s="193">
        <v>84</v>
      </c>
      <c r="I226" s="194"/>
      <c r="J226" s="195">
        <f>ROUND(I226*H226,2)</f>
        <v>0</v>
      </c>
      <c r="K226" s="191" t="s">
        <v>17</v>
      </c>
      <c r="L226" s="196"/>
      <c r="M226" s="197" t="s">
        <v>17</v>
      </c>
      <c r="N226" s="1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121</v>
      </c>
      <c r="AT226" s="101" t="s">
        <v>684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1147</v>
      </c>
    </row>
    <row r="227" spans="2:65" s="18" customFormat="1">
      <c r="B227" s="19"/>
      <c r="D227" s="103" t="s">
        <v>89</v>
      </c>
      <c r="F227" s="104" t="s">
        <v>4553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78</v>
      </c>
      <c r="D228" s="90" t="s">
        <v>83</v>
      </c>
      <c r="E228" s="91" t="s">
        <v>4554</v>
      </c>
      <c r="F228" s="92" t="s">
        <v>4555</v>
      </c>
      <c r="G228" s="93" t="s">
        <v>816</v>
      </c>
      <c r="H228" s="94">
        <v>40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1158</v>
      </c>
    </row>
    <row r="229" spans="2:65" s="18" customFormat="1">
      <c r="B229" s="19"/>
      <c r="D229" s="103" t="s">
        <v>89</v>
      </c>
      <c r="F229" s="104" t="s">
        <v>4555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6.5" customHeight="1">
      <c r="B230" s="19"/>
      <c r="C230" s="189" t="s">
        <v>78</v>
      </c>
      <c r="D230" s="189" t="s">
        <v>684</v>
      </c>
      <c r="E230" s="190" t="s">
        <v>4556</v>
      </c>
      <c r="F230" s="191" t="s">
        <v>4557</v>
      </c>
      <c r="G230" s="192" t="s">
        <v>816</v>
      </c>
      <c r="H230" s="193">
        <v>40</v>
      </c>
      <c r="I230" s="194"/>
      <c r="J230" s="195">
        <f>ROUND(I230*H230,2)</f>
        <v>0</v>
      </c>
      <c r="K230" s="191" t="s">
        <v>17</v>
      </c>
      <c r="L230" s="196"/>
      <c r="M230" s="197" t="s">
        <v>17</v>
      </c>
      <c r="N230" s="1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121</v>
      </c>
      <c r="AT230" s="101" t="s">
        <v>684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1173</v>
      </c>
    </row>
    <row r="231" spans="2:65" s="18" customFormat="1">
      <c r="B231" s="19"/>
      <c r="D231" s="103" t="s">
        <v>89</v>
      </c>
      <c r="F231" s="104" t="s">
        <v>4557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6.5" customHeight="1">
      <c r="B232" s="19"/>
      <c r="C232" s="90" t="s">
        <v>78</v>
      </c>
      <c r="D232" s="90" t="s">
        <v>83</v>
      </c>
      <c r="E232" s="91" t="s">
        <v>4558</v>
      </c>
      <c r="F232" s="92" t="s">
        <v>4559</v>
      </c>
      <c r="G232" s="93" t="s">
        <v>816</v>
      </c>
      <c r="H232" s="94">
        <v>110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1183</v>
      </c>
    </row>
    <row r="233" spans="2:65" s="18" customFormat="1">
      <c r="B233" s="19"/>
      <c r="D233" s="103" t="s">
        <v>89</v>
      </c>
      <c r="F233" s="104" t="s">
        <v>4559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6.5" customHeight="1">
      <c r="B234" s="19"/>
      <c r="C234" s="189" t="s">
        <v>78</v>
      </c>
      <c r="D234" s="189" t="s">
        <v>684</v>
      </c>
      <c r="E234" s="190" t="s">
        <v>4560</v>
      </c>
      <c r="F234" s="191" t="s">
        <v>4561</v>
      </c>
      <c r="G234" s="192" t="s">
        <v>816</v>
      </c>
      <c r="H234" s="193">
        <v>110</v>
      </c>
      <c r="I234" s="194"/>
      <c r="J234" s="195">
        <f>ROUND(I234*H234,2)</f>
        <v>0</v>
      </c>
      <c r="K234" s="191" t="s">
        <v>17</v>
      </c>
      <c r="L234" s="196"/>
      <c r="M234" s="197" t="s">
        <v>17</v>
      </c>
      <c r="N234" s="1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121</v>
      </c>
      <c r="AT234" s="101" t="s">
        <v>684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1193</v>
      </c>
    </row>
    <row r="235" spans="2:65" s="18" customFormat="1">
      <c r="B235" s="19"/>
      <c r="D235" s="103" t="s">
        <v>89</v>
      </c>
      <c r="F235" s="104" t="s">
        <v>4561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16.5" customHeight="1">
      <c r="B236" s="19"/>
      <c r="C236" s="90" t="s">
        <v>78</v>
      </c>
      <c r="D236" s="90" t="s">
        <v>83</v>
      </c>
      <c r="E236" s="91" t="s">
        <v>4562</v>
      </c>
      <c r="F236" s="92" t="s">
        <v>4563</v>
      </c>
      <c r="G236" s="93" t="s">
        <v>816</v>
      </c>
      <c r="H236" s="94">
        <v>60</v>
      </c>
      <c r="I236" s="95"/>
      <c r="J236" s="96">
        <f>ROUND(I236*H236,2)</f>
        <v>0</v>
      </c>
      <c r="K236" s="92" t="s">
        <v>17</v>
      </c>
      <c r="L236" s="19"/>
      <c r="M236" s="97" t="s">
        <v>17</v>
      </c>
      <c r="N236" s="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103</v>
      </c>
      <c r="AT236" s="101" t="s">
        <v>83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1203</v>
      </c>
    </row>
    <row r="237" spans="2:65" s="18" customFormat="1">
      <c r="B237" s="19"/>
      <c r="D237" s="103" t="s">
        <v>89</v>
      </c>
      <c r="F237" s="104" t="s">
        <v>4563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189" t="s">
        <v>78</v>
      </c>
      <c r="D238" s="189" t="s">
        <v>684</v>
      </c>
      <c r="E238" s="190" t="s">
        <v>4564</v>
      </c>
      <c r="F238" s="191" t="s">
        <v>4565</v>
      </c>
      <c r="G238" s="192" t="s">
        <v>816</v>
      </c>
      <c r="H238" s="193">
        <v>60</v>
      </c>
      <c r="I238" s="194"/>
      <c r="J238" s="195">
        <f>ROUND(I238*H238,2)</f>
        <v>0</v>
      </c>
      <c r="K238" s="191" t="s">
        <v>17</v>
      </c>
      <c r="L238" s="196"/>
      <c r="M238" s="197" t="s">
        <v>17</v>
      </c>
      <c r="N238" s="1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121</v>
      </c>
      <c r="AT238" s="101" t="s">
        <v>684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1217</v>
      </c>
    </row>
    <row r="239" spans="2:65" s="18" customFormat="1">
      <c r="B239" s="19"/>
      <c r="D239" s="103" t="s">
        <v>89</v>
      </c>
      <c r="F239" s="104" t="s">
        <v>4565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16.5" customHeight="1">
      <c r="B240" s="19"/>
      <c r="C240" s="90" t="s">
        <v>78</v>
      </c>
      <c r="D240" s="90" t="s">
        <v>83</v>
      </c>
      <c r="E240" s="91" t="s">
        <v>4566</v>
      </c>
      <c r="F240" s="92" t="s">
        <v>4567</v>
      </c>
      <c r="G240" s="93" t="s">
        <v>808</v>
      </c>
      <c r="H240" s="94">
        <v>450</v>
      </c>
      <c r="I240" s="95"/>
      <c r="J240" s="96">
        <f>ROUND(I240*H240,2)</f>
        <v>0</v>
      </c>
      <c r="K240" s="92" t="s">
        <v>17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1230</v>
      </c>
    </row>
    <row r="241" spans="2:65" s="18" customFormat="1">
      <c r="B241" s="19"/>
      <c r="D241" s="103" t="s">
        <v>89</v>
      </c>
      <c r="F241" s="104" t="s">
        <v>4567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16.5" customHeight="1">
      <c r="B242" s="19"/>
      <c r="C242" s="189" t="s">
        <v>78</v>
      </c>
      <c r="D242" s="189" t="s">
        <v>684</v>
      </c>
      <c r="E242" s="190" t="s">
        <v>4568</v>
      </c>
      <c r="F242" s="191" t="s">
        <v>4569</v>
      </c>
      <c r="G242" s="192" t="s">
        <v>808</v>
      </c>
      <c r="H242" s="193">
        <v>450</v>
      </c>
      <c r="I242" s="194"/>
      <c r="J242" s="195">
        <f>ROUND(I242*H242,2)</f>
        <v>0</v>
      </c>
      <c r="K242" s="191" t="s">
        <v>17</v>
      </c>
      <c r="L242" s="196"/>
      <c r="M242" s="197" t="s">
        <v>17</v>
      </c>
      <c r="N242" s="1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121</v>
      </c>
      <c r="AT242" s="101" t="s">
        <v>684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1243</v>
      </c>
    </row>
    <row r="243" spans="2:65" s="18" customFormat="1">
      <c r="B243" s="19"/>
      <c r="D243" s="103" t="s">
        <v>89</v>
      </c>
      <c r="F243" s="104" t="s">
        <v>4569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77" customFormat="1" ht="25.9" customHeight="1">
      <c r="B244" s="78"/>
      <c r="D244" s="79" t="s">
        <v>74</v>
      </c>
      <c r="E244" s="80" t="s">
        <v>4151</v>
      </c>
      <c r="F244" s="80" t="s">
        <v>4570</v>
      </c>
      <c r="I244" s="81"/>
      <c r="J244" s="82">
        <f>BK244</f>
        <v>0</v>
      </c>
      <c r="L244" s="78"/>
      <c r="M244" s="83"/>
      <c r="P244" s="84">
        <f>SUM(P245:P272)</f>
        <v>0</v>
      </c>
      <c r="R244" s="84">
        <f>SUM(R245:R272)</f>
        <v>0</v>
      </c>
      <c r="T244" s="85">
        <f>SUM(T245:T272)</f>
        <v>0</v>
      </c>
      <c r="AR244" s="79" t="s">
        <v>82</v>
      </c>
      <c r="AT244" s="86" t="s">
        <v>74</v>
      </c>
      <c r="AU244" s="86" t="s">
        <v>78</v>
      </c>
      <c r="AY244" s="79" t="s">
        <v>79</v>
      </c>
      <c r="BK244" s="87">
        <f>SUM(BK245:BK272)</f>
        <v>0</v>
      </c>
    </row>
    <row r="245" spans="2:65" s="18" customFormat="1" ht="24.2" customHeight="1">
      <c r="B245" s="19"/>
      <c r="C245" s="90" t="s">
        <v>78</v>
      </c>
      <c r="D245" s="90" t="s">
        <v>83</v>
      </c>
      <c r="E245" s="91" t="s">
        <v>4571</v>
      </c>
      <c r="F245" s="92" t="s">
        <v>4572</v>
      </c>
      <c r="G245" s="93" t="s">
        <v>816</v>
      </c>
      <c r="H245" s="94">
        <v>25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1259</v>
      </c>
    </row>
    <row r="246" spans="2:65" s="18" customFormat="1" ht="19.5">
      <c r="B246" s="19"/>
      <c r="D246" s="103" t="s">
        <v>89</v>
      </c>
      <c r="F246" s="104" t="s">
        <v>4572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24.2" customHeight="1">
      <c r="B247" s="19"/>
      <c r="C247" s="189" t="s">
        <v>78</v>
      </c>
      <c r="D247" s="189" t="s">
        <v>684</v>
      </c>
      <c r="E247" s="190" t="s">
        <v>4573</v>
      </c>
      <c r="F247" s="191" t="s">
        <v>4574</v>
      </c>
      <c r="G247" s="192" t="s">
        <v>816</v>
      </c>
      <c r="H247" s="193">
        <v>25</v>
      </c>
      <c r="I247" s="194"/>
      <c r="J247" s="195">
        <f>ROUND(I247*H247,2)</f>
        <v>0</v>
      </c>
      <c r="K247" s="191" t="s">
        <v>17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121</v>
      </c>
      <c r="AT247" s="101" t="s">
        <v>684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1273</v>
      </c>
    </row>
    <row r="248" spans="2:65" s="18" customFormat="1" ht="19.5">
      <c r="B248" s="19"/>
      <c r="D248" s="103" t="s">
        <v>89</v>
      </c>
      <c r="F248" s="104" t="s">
        <v>4574</v>
      </c>
      <c r="I248" s="105"/>
      <c r="L248" s="19"/>
      <c r="M248" s="106"/>
      <c r="T248" s="107"/>
      <c r="AT248" s="11" t="s">
        <v>89</v>
      </c>
      <c r="AU248" s="11" t="s">
        <v>82</v>
      </c>
    </row>
    <row r="249" spans="2:65" s="18" customFormat="1" ht="24.2" customHeight="1">
      <c r="B249" s="19"/>
      <c r="C249" s="90" t="s">
        <v>78</v>
      </c>
      <c r="D249" s="90" t="s">
        <v>83</v>
      </c>
      <c r="E249" s="91" t="s">
        <v>4575</v>
      </c>
      <c r="F249" s="92" t="s">
        <v>4576</v>
      </c>
      <c r="G249" s="93" t="s">
        <v>816</v>
      </c>
      <c r="H249" s="94">
        <v>10</v>
      </c>
      <c r="I249" s="95"/>
      <c r="J249" s="96">
        <f>ROUND(I249*H249,2)</f>
        <v>0</v>
      </c>
      <c r="K249" s="92" t="s">
        <v>17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103</v>
      </c>
      <c r="AT249" s="101" t="s">
        <v>83</v>
      </c>
      <c r="AU249" s="101" t="s">
        <v>82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103</v>
      </c>
      <c r="BM249" s="101" t="s">
        <v>1288</v>
      </c>
    </row>
    <row r="250" spans="2:65" s="18" customFormat="1" ht="19.5">
      <c r="B250" s="19"/>
      <c r="D250" s="103" t="s">
        <v>89</v>
      </c>
      <c r="F250" s="104" t="s">
        <v>4576</v>
      </c>
      <c r="I250" s="105"/>
      <c r="L250" s="19"/>
      <c r="M250" s="106"/>
      <c r="T250" s="107"/>
      <c r="AT250" s="11" t="s">
        <v>89</v>
      </c>
      <c r="AU250" s="11" t="s">
        <v>82</v>
      </c>
    </row>
    <row r="251" spans="2:65" s="18" customFormat="1" ht="24.2" customHeight="1">
      <c r="B251" s="19"/>
      <c r="C251" s="189" t="s">
        <v>78</v>
      </c>
      <c r="D251" s="189" t="s">
        <v>684</v>
      </c>
      <c r="E251" s="190" t="s">
        <v>4577</v>
      </c>
      <c r="F251" s="191" t="s">
        <v>4578</v>
      </c>
      <c r="G251" s="192" t="s">
        <v>816</v>
      </c>
      <c r="H251" s="193">
        <v>10</v>
      </c>
      <c r="I251" s="194"/>
      <c r="J251" s="195">
        <f>ROUND(I251*H251,2)</f>
        <v>0</v>
      </c>
      <c r="K251" s="191" t="s">
        <v>17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0</v>
      </c>
      <c r="R251" s="99">
        <f>Q251*H251</f>
        <v>0</v>
      </c>
      <c r="S251" s="99">
        <v>0</v>
      </c>
      <c r="T251" s="100">
        <f>S251*H251</f>
        <v>0</v>
      </c>
      <c r="AR251" s="101" t="s">
        <v>121</v>
      </c>
      <c r="AT251" s="101" t="s">
        <v>684</v>
      </c>
      <c r="AU251" s="101" t="s">
        <v>82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1303</v>
      </c>
    </row>
    <row r="252" spans="2:65" s="18" customFormat="1" ht="19.5">
      <c r="B252" s="19"/>
      <c r="D252" s="103" t="s">
        <v>89</v>
      </c>
      <c r="F252" s="104" t="s">
        <v>4578</v>
      </c>
      <c r="I252" s="105"/>
      <c r="L252" s="19"/>
      <c r="M252" s="106"/>
      <c r="T252" s="107"/>
      <c r="AT252" s="11" t="s">
        <v>89</v>
      </c>
      <c r="AU252" s="11" t="s">
        <v>82</v>
      </c>
    </row>
    <row r="253" spans="2:65" s="18" customFormat="1" ht="24.2" customHeight="1">
      <c r="B253" s="19"/>
      <c r="C253" s="90" t="s">
        <v>78</v>
      </c>
      <c r="D253" s="90" t="s">
        <v>83</v>
      </c>
      <c r="E253" s="91" t="s">
        <v>4579</v>
      </c>
      <c r="F253" s="92" t="s">
        <v>4580</v>
      </c>
      <c r="G253" s="93" t="s">
        <v>816</v>
      </c>
      <c r="H253" s="94">
        <v>20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1322</v>
      </c>
    </row>
    <row r="254" spans="2:65" s="18" customFormat="1" ht="19.5">
      <c r="B254" s="19"/>
      <c r="D254" s="103" t="s">
        <v>89</v>
      </c>
      <c r="F254" s="104" t="s">
        <v>4580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24.2" customHeight="1">
      <c r="B255" s="19"/>
      <c r="C255" s="189" t="s">
        <v>78</v>
      </c>
      <c r="D255" s="189" t="s">
        <v>684</v>
      </c>
      <c r="E255" s="190" t="s">
        <v>4581</v>
      </c>
      <c r="F255" s="191" t="s">
        <v>4582</v>
      </c>
      <c r="G255" s="192" t="s">
        <v>816</v>
      </c>
      <c r="H255" s="193">
        <v>20</v>
      </c>
      <c r="I255" s="194"/>
      <c r="J255" s="195">
        <f>ROUND(I255*H255,2)</f>
        <v>0</v>
      </c>
      <c r="K255" s="191" t="s">
        <v>17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121</v>
      </c>
      <c r="AT255" s="101" t="s">
        <v>684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1333</v>
      </c>
    </row>
    <row r="256" spans="2:65" s="18" customFormat="1" ht="19.5">
      <c r="B256" s="19"/>
      <c r="D256" s="103" t="s">
        <v>89</v>
      </c>
      <c r="F256" s="104" t="s">
        <v>4582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4.2" customHeight="1">
      <c r="B257" s="19"/>
      <c r="C257" s="90" t="s">
        <v>78</v>
      </c>
      <c r="D257" s="90" t="s">
        <v>83</v>
      </c>
      <c r="E257" s="91" t="s">
        <v>4583</v>
      </c>
      <c r="F257" s="92" t="s">
        <v>4584</v>
      </c>
      <c r="G257" s="93" t="s">
        <v>816</v>
      </c>
      <c r="H257" s="94">
        <v>30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1345</v>
      </c>
    </row>
    <row r="258" spans="2:65" s="18" customFormat="1" ht="19.5">
      <c r="B258" s="19"/>
      <c r="D258" s="103" t="s">
        <v>89</v>
      </c>
      <c r="F258" s="104" t="s">
        <v>4584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24.2" customHeight="1">
      <c r="B259" s="19"/>
      <c r="C259" s="189" t="s">
        <v>78</v>
      </c>
      <c r="D259" s="189" t="s">
        <v>684</v>
      </c>
      <c r="E259" s="190" t="s">
        <v>4585</v>
      </c>
      <c r="F259" s="191" t="s">
        <v>4586</v>
      </c>
      <c r="G259" s="192" t="s">
        <v>816</v>
      </c>
      <c r="H259" s="193">
        <v>30</v>
      </c>
      <c r="I259" s="194"/>
      <c r="J259" s="195">
        <f>ROUND(I259*H259,2)</f>
        <v>0</v>
      </c>
      <c r="K259" s="191" t="s">
        <v>17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121</v>
      </c>
      <c r="AT259" s="101" t="s">
        <v>684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1358</v>
      </c>
    </row>
    <row r="260" spans="2:65" s="18" customFormat="1" ht="19.5">
      <c r="B260" s="19"/>
      <c r="D260" s="103" t="s">
        <v>89</v>
      </c>
      <c r="F260" s="104" t="s">
        <v>4586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44.25" customHeight="1">
      <c r="B261" s="19"/>
      <c r="C261" s="90" t="s">
        <v>78</v>
      </c>
      <c r="D261" s="90" t="s">
        <v>83</v>
      </c>
      <c r="E261" s="91" t="s">
        <v>4587</v>
      </c>
      <c r="F261" s="92" t="s">
        <v>4588</v>
      </c>
      <c r="G261" s="93" t="s">
        <v>816</v>
      </c>
      <c r="H261" s="94">
        <v>55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1370</v>
      </c>
    </row>
    <row r="262" spans="2:65" s="18" customFormat="1" ht="29.25">
      <c r="B262" s="19"/>
      <c r="D262" s="103" t="s">
        <v>89</v>
      </c>
      <c r="F262" s="104" t="s">
        <v>4588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44.25" customHeight="1">
      <c r="B263" s="19"/>
      <c r="C263" s="189" t="s">
        <v>78</v>
      </c>
      <c r="D263" s="189" t="s">
        <v>684</v>
      </c>
      <c r="E263" s="190" t="s">
        <v>4589</v>
      </c>
      <c r="F263" s="191" t="s">
        <v>4590</v>
      </c>
      <c r="G263" s="192" t="s">
        <v>816</v>
      </c>
      <c r="H263" s="193">
        <v>55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121</v>
      </c>
      <c r="AT263" s="101" t="s">
        <v>684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1380</v>
      </c>
    </row>
    <row r="264" spans="2:65" s="18" customFormat="1" ht="29.25">
      <c r="B264" s="19"/>
      <c r="D264" s="103" t="s">
        <v>89</v>
      </c>
      <c r="F264" s="104" t="s">
        <v>4590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16.5" customHeight="1">
      <c r="B265" s="19"/>
      <c r="C265" s="90" t="s">
        <v>78</v>
      </c>
      <c r="D265" s="90" t="s">
        <v>83</v>
      </c>
      <c r="E265" s="91" t="s">
        <v>4591</v>
      </c>
      <c r="F265" s="92" t="s">
        <v>4592</v>
      </c>
      <c r="G265" s="93" t="s">
        <v>2619</v>
      </c>
      <c r="H265" s="94">
        <v>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1390</v>
      </c>
    </row>
    <row r="266" spans="2:65" s="18" customFormat="1">
      <c r="B266" s="19"/>
      <c r="D266" s="103" t="s">
        <v>89</v>
      </c>
      <c r="F266" s="104" t="s">
        <v>4592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16.5" customHeight="1">
      <c r="B267" s="19"/>
      <c r="C267" s="189" t="s">
        <v>78</v>
      </c>
      <c r="D267" s="189" t="s">
        <v>684</v>
      </c>
      <c r="E267" s="190" t="s">
        <v>4593</v>
      </c>
      <c r="F267" s="191" t="s">
        <v>4594</v>
      </c>
      <c r="G267" s="192" t="s">
        <v>2619</v>
      </c>
      <c r="H267" s="193">
        <v>1</v>
      </c>
      <c r="I267" s="194"/>
      <c r="J267" s="195">
        <f>ROUND(I267*H267,2)</f>
        <v>0</v>
      </c>
      <c r="K267" s="191" t="s">
        <v>17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121</v>
      </c>
      <c r="AT267" s="101" t="s">
        <v>684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1400</v>
      </c>
    </row>
    <row r="268" spans="2:65" s="18" customFormat="1">
      <c r="B268" s="19"/>
      <c r="D268" s="103" t="s">
        <v>89</v>
      </c>
      <c r="F268" s="104" t="s">
        <v>4594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78</v>
      </c>
      <c r="D269" s="90" t="s">
        <v>83</v>
      </c>
      <c r="E269" s="91" t="s">
        <v>4595</v>
      </c>
      <c r="F269" s="92" t="s">
        <v>4596</v>
      </c>
      <c r="G269" s="93" t="s">
        <v>2619</v>
      </c>
      <c r="H269" s="94">
        <v>1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1410</v>
      </c>
    </row>
    <row r="270" spans="2:65" s="18" customFormat="1">
      <c r="B270" s="19"/>
      <c r="D270" s="103" t="s">
        <v>89</v>
      </c>
      <c r="F270" s="104" t="s">
        <v>4596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6.5" customHeight="1">
      <c r="B271" s="19"/>
      <c r="C271" s="189" t="s">
        <v>78</v>
      </c>
      <c r="D271" s="189" t="s">
        <v>684</v>
      </c>
      <c r="E271" s="190" t="s">
        <v>4597</v>
      </c>
      <c r="F271" s="191" t="s">
        <v>4598</v>
      </c>
      <c r="G271" s="192" t="s">
        <v>2619</v>
      </c>
      <c r="H271" s="193">
        <v>1</v>
      </c>
      <c r="I271" s="194"/>
      <c r="J271" s="195">
        <f>ROUND(I271*H271,2)</f>
        <v>0</v>
      </c>
      <c r="K271" s="191" t="s">
        <v>17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121</v>
      </c>
      <c r="AT271" s="101" t="s">
        <v>684</v>
      </c>
      <c r="AU271" s="101" t="s">
        <v>82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103</v>
      </c>
      <c r="BM271" s="101" t="s">
        <v>1422</v>
      </c>
    </row>
    <row r="272" spans="2:65" s="18" customFormat="1">
      <c r="B272" s="19"/>
      <c r="D272" s="103" t="s">
        <v>89</v>
      </c>
      <c r="F272" s="104" t="s">
        <v>4598</v>
      </c>
      <c r="I272" s="105"/>
      <c r="L272" s="19"/>
      <c r="M272" s="106"/>
      <c r="T272" s="107"/>
      <c r="AT272" s="11" t="s">
        <v>89</v>
      </c>
      <c r="AU272" s="11" t="s">
        <v>82</v>
      </c>
    </row>
    <row r="273" spans="2:65" s="77" customFormat="1" ht="25.9" customHeight="1">
      <c r="B273" s="78"/>
      <c r="D273" s="79" t="s">
        <v>74</v>
      </c>
      <c r="E273" s="80" t="s">
        <v>4202</v>
      </c>
      <c r="F273" s="80" t="s">
        <v>4599</v>
      </c>
      <c r="I273" s="81"/>
      <c r="J273" s="82">
        <f>BK273</f>
        <v>0</v>
      </c>
      <c r="L273" s="78"/>
      <c r="M273" s="83"/>
      <c r="P273" s="84">
        <f>SUM(P274:P281)</f>
        <v>0</v>
      </c>
      <c r="R273" s="84">
        <f>SUM(R274:R281)</f>
        <v>0</v>
      </c>
      <c r="T273" s="85">
        <f>SUM(T274:T281)</f>
        <v>0</v>
      </c>
      <c r="AR273" s="79" t="s">
        <v>82</v>
      </c>
      <c r="AT273" s="86" t="s">
        <v>74</v>
      </c>
      <c r="AU273" s="86" t="s">
        <v>78</v>
      </c>
      <c r="AY273" s="79" t="s">
        <v>79</v>
      </c>
      <c r="BK273" s="87">
        <f>SUM(BK274:BK281)</f>
        <v>0</v>
      </c>
    </row>
    <row r="274" spans="2:65" s="18" customFormat="1" ht="16.5" customHeight="1">
      <c r="B274" s="19"/>
      <c r="C274" s="90" t="s">
        <v>78</v>
      </c>
      <c r="D274" s="90" t="s">
        <v>83</v>
      </c>
      <c r="E274" s="91" t="s">
        <v>4600</v>
      </c>
      <c r="F274" s="92" t="s">
        <v>4601</v>
      </c>
      <c r="G274" s="93" t="s">
        <v>808</v>
      </c>
      <c r="H274" s="94">
        <v>2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82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1437</v>
      </c>
    </row>
    <row r="275" spans="2:65" s="18" customFormat="1">
      <c r="B275" s="19"/>
      <c r="D275" s="103" t="s">
        <v>89</v>
      </c>
      <c r="F275" s="104" t="s">
        <v>4601</v>
      </c>
      <c r="I275" s="105"/>
      <c r="L275" s="19"/>
      <c r="M275" s="106"/>
      <c r="T275" s="107"/>
      <c r="AT275" s="11" t="s">
        <v>89</v>
      </c>
      <c r="AU275" s="11" t="s">
        <v>82</v>
      </c>
    </row>
    <row r="276" spans="2:65" s="18" customFormat="1" ht="16.5" customHeight="1">
      <c r="B276" s="19"/>
      <c r="C276" s="90" t="s">
        <v>78</v>
      </c>
      <c r="D276" s="90" t="s">
        <v>83</v>
      </c>
      <c r="E276" s="91" t="s">
        <v>4602</v>
      </c>
      <c r="F276" s="92" t="s">
        <v>4603</v>
      </c>
      <c r="G276" s="93" t="s">
        <v>808</v>
      </c>
      <c r="H276" s="94">
        <v>2</v>
      </c>
      <c r="I276" s="95"/>
      <c r="J276" s="96">
        <f>ROUND(I276*H276,2)</f>
        <v>0</v>
      </c>
      <c r="K276" s="92" t="s">
        <v>17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103</v>
      </c>
      <c r="AT276" s="101" t="s">
        <v>83</v>
      </c>
      <c r="AU276" s="101" t="s">
        <v>82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103</v>
      </c>
      <c r="BM276" s="101" t="s">
        <v>1449</v>
      </c>
    </row>
    <row r="277" spans="2:65" s="18" customFormat="1">
      <c r="B277" s="19"/>
      <c r="D277" s="103" t="s">
        <v>89</v>
      </c>
      <c r="F277" s="104" t="s">
        <v>4603</v>
      </c>
      <c r="I277" s="105"/>
      <c r="L277" s="19"/>
      <c r="M277" s="106"/>
      <c r="T277" s="107"/>
      <c r="AT277" s="11" t="s">
        <v>89</v>
      </c>
      <c r="AU277" s="11" t="s">
        <v>82</v>
      </c>
    </row>
    <row r="278" spans="2:65" s="18" customFormat="1" ht="16.5" customHeight="1">
      <c r="B278" s="19"/>
      <c r="C278" s="90" t="s">
        <v>78</v>
      </c>
      <c r="D278" s="90" t="s">
        <v>83</v>
      </c>
      <c r="E278" s="91" t="s">
        <v>4604</v>
      </c>
      <c r="F278" s="92" t="s">
        <v>4605</v>
      </c>
      <c r="G278" s="93" t="s">
        <v>808</v>
      </c>
      <c r="H278" s="94">
        <v>4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103</v>
      </c>
      <c r="AT278" s="101" t="s">
        <v>83</v>
      </c>
      <c r="AU278" s="101" t="s">
        <v>82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103</v>
      </c>
      <c r="BM278" s="101" t="s">
        <v>1458</v>
      </c>
    </row>
    <row r="279" spans="2:65" s="18" customFormat="1">
      <c r="B279" s="19"/>
      <c r="D279" s="103" t="s">
        <v>89</v>
      </c>
      <c r="F279" s="104" t="s">
        <v>4605</v>
      </c>
      <c r="I279" s="105"/>
      <c r="L279" s="19"/>
      <c r="M279" s="106"/>
      <c r="T279" s="107"/>
      <c r="AT279" s="11" t="s">
        <v>89</v>
      </c>
      <c r="AU279" s="11" t="s">
        <v>82</v>
      </c>
    </row>
    <row r="280" spans="2:65" s="18" customFormat="1" ht="16.5" customHeight="1">
      <c r="B280" s="19"/>
      <c r="C280" s="90" t="s">
        <v>78</v>
      </c>
      <c r="D280" s="90" t="s">
        <v>83</v>
      </c>
      <c r="E280" s="91" t="s">
        <v>4606</v>
      </c>
      <c r="F280" s="92" t="s">
        <v>4607</v>
      </c>
      <c r="G280" s="93" t="s">
        <v>2619</v>
      </c>
      <c r="H280" s="94">
        <v>1</v>
      </c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103</v>
      </c>
      <c r="AT280" s="101" t="s">
        <v>83</v>
      </c>
      <c r="AU280" s="101" t="s">
        <v>82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103</v>
      </c>
      <c r="BM280" s="101" t="s">
        <v>1467</v>
      </c>
    </row>
    <row r="281" spans="2:65" s="18" customFormat="1">
      <c r="B281" s="19"/>
      <c r="D281" s="103" t="s">
        <v>89</v>
      </c>
      <c r="F281" s="104" t="s">
        <v>4607</v>
      </c>
      <c r="I281" s="105"/>
      <c r="L281" s="19"/>
      <c r="M281" s="106"/>
      <c r="T281" s="107"/>
      <c r="AT281" s="11" t="s">
        <v>89</v>
      </c>
      <c r="AU281" s="11" t="s">
        <v>82</v>
      </c>
    </row>
    <row r="282" spans="2:65" s="77" customFormat="1" ht="25.9" customHeight="1">
      <c r="B282" s="78"/>
      <c r="D282" s="79" t="s">
        <v>74</v>
      </c>
      <c r="E282" s="80" t="s">
        <v>4318</v>
      </c>
      <c r="F282" s="80" t="s">
        <v>2603</v>
      </c>
      <c r="I282" s="81"/>
      <c r="J282" s="82">
        <f>BK282</f>
        <v>0</v>
      </c>
      <c r="L282" s="78"/>
      <c r="M282" s="83"/>
      <c r="P282" s="84">
        <f>SUM(P283:P300)</f>
        <v>0</v>
      </c>
      <c r="R282" s="84">
        <f>SUM(R283:R300)</f>
        <v>0</v>
      </c>
      <c r="T282" s="85">
        <f>SUM(T283:T300)</f>
        <v>0</v>
      </c>
      <c r="AR282" s="79" t="s">
        <v>82</v>
      </c>
      <c r="AT282" s="86" t="s">
        <v>74</v>
      </c>
      <c r="AU282" s="86" t="s">
        <v>78</v>
      </c>
      <c r="AY282" s="79" t="s">
        <v>79</v>
      </c>
      <c r="BK282" s="87">
        <f>SUM(BK283:BK300)</f>
        <v>0</v>
      </c>
    </row>
    <row r="283" spans="2:65" s="18" customFormat="1" ht="16.5" customHeight="1">
      <c r="B283" s="19"/>
      <c r="C283" s="90" t="s">
        <v>78</v>
      </c>
      <c r="D283" s="90" t="s">
        <v>83</v>
      </c>
      <c r="E283" s="91" t="s">
        <v>4608</v>
      </c>
      <c r="F283" s="92" t="s">
        <v>4609</v>
      </c>
      <c r="G283" s="93" t="s">
        <v>2619</v>
      </c>
      <c r="H283" s="94">
        <v>1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103</v>
      </c>
      <c r="AT283" s="101" t="s">
        <v>83</v>
      </c>
      <c r="AU283" s="101" t="s">
        <v>82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103</v>
      </c>
      <c r="BM283" s="101" t="s">
        <v>1479</v>
      </c>
    </row>
    <row r="284" spans="2:65" s="18" customFormat="1">
      <c r="B284" s="19"/>
      <c r="D284" s="103" t="s">
        <v>89</v>
      </c>
      <c r="F284" s="104" t="s">
        <v>4609</v>
      </c>
      <c r="I284" s="105"/>
      <c r="L284" s="19"/>
      <c r="M284" s="106"/>
      <c r="T284" s="107"/>
      <c r="AT284" s="11" t="s">
        <v>89</v>
      </c>
      <c r="AU284" s="11" t="s">
        <v>82</v>
      </c>
    </row>
    <row r="285" spans="2:65" s="18" customFormat="1" ht="16.5" customHeight="1">
      <c r="B285" s="19"/>
      <c r="C285" s="90" t="s">
        <v>78</v>
      </c>
      <c r="D285" s="90" t="s">
        <v>83</v>
      </c>
      <c r="E285" s="91" t="s">
        <v>4610</v>
      </c>
      <c r="F285" s="92" t="s">
        <v>3072</v>
      </c>
      <c r="G285" s="93" t="s">
        <v>2619</v>
      </c>
      <c r="H285" s="94">
        <v>1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82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4150</v>
      </c>
    </row>
    <row r="286" spans="2:65" s="18" customFormat="1">
      <c r="B286" s="19"/>
      <c r="D286" s="103" t="s">
        <v>89</v>
      </c>
      <c r="F286" s="104" t="s">
        <v>3072</v>
      </c>
      <c r="I286" s="105"/>
      <c r="L286" s="19"/>
      <c r="M286" s="106"/>
      <c r="T286" s="107"/>
      <c r="AT286" s="11" t="s">
        <v>89</v>
      </c>
      <c r="AU286" s="11" t="s">
        <v>82</v>
      </c>
    </row>
    <row r="287" spans="2:65" s="18" customFormat="1" ht="24.2" customHeight="1">
      <c r="B287" s="19"/>
      <c r="C287" s="90" t="s">
        <v>78</v>
      </c>
      <c r="D287" s="90" t="s">
        <v>83</v>
      </c>
      <c r="E287" s="91" t="s">
        <v>4611</v>
      </c>
      <c r="F287" s="92" t="s">
        <v>4612</v>
      </c>
      <c r="G287" s="93" t="s">
        <v>2619</v>
      </c>
      <c r="H287" s="94">
        <v>1</v>
      </c>
      <c r="I287" s="95"/>
      <c r="J287" s="96">
        <f>ROUND(I287*H287,2)</f>
        <v>0</v>
      </c>
      <c r="K287" s="92" t="s">
        <v>17</v>
      </c>
      <c r="L287" s="19"/>
      <c r="M287" s="97" t="s">
        <v>17</v>
      </c>
      <c r="N287" s="98" t="s">
        <v>35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103</v>
      </c>
      <c r="AT287" s="101" t="s">
        <v>83</v>
      </c>
      <c r="AU287" s="101" t="s">
        <v>82</v>
      </c>
      <c r="AY287" s="11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1" t="s">
        <v>82</v>
      </c>
      <c r="BK287" s="102">
        <f>ROUND(I287*H287,2)</f>
        <v>0</v>
      </c>
      <c r="BL287" s="11" t="s">
        <v>103</v>
      </c>
      <c r="BM287" s="101" t="s">
        <v>4155</v>
      </c>
    </row>
    <row r="288" spans="2:65" s="18" customFormat="1">
      <c r="B288" s="19"/>
      <c r="D288" s="103" t="s">
        <v>89</v>
      </c>
      <c r="F288" s="104" t="s">
        <v>4612</v>
      </c>
      <c r="I288" s="105"/>
      <c r="L288" s="19"/>
      <c r="M288" s="106"/>
      <c r="T288" s="107"/>
      <c r="AT288" s="11" t="s">
        <v>89</v>
      </c>
      <c r="AU288" s="11" t="s">
        <v>82</v>
      </c>
    </row>
    <row r="289" spans="2:65" s="18" customFormat="1" ht="16.5" customHeight="1">
      <c r="B289" s="19"/>
      <c r="C289" s="90" t="s">
        <v>78</v>
      </c>
      <c r="D289" s="90" t="s">
        <v>83</v>
      </c>
      <c r="E289" s="91" t="s">
        <v>4613</v>
      </c>
      <c r="F289" s="92" t="s">
        <v>4614</v>
      </c>
      <c r="G289" s="93" t="s">
        <v>2619</v>
      </c>
      <c r="H289" s="94">
        <v>1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103</v>
      </c>
      <c r="AT289" s="101" t="s">
        <v>83</v>
      </c>
      <c r="AU289" s="101" t="s">
        <v>82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103</v>
      </c>
      <c r="BM289" s="101" t="s">
        <v>4158</v>
      </c>
    </row>
    <row r="290" spans="2:65" s="18" customFormat="1">
      <c r="B290" s="19"/>
      <c r="D290" s="103" t="s">
        <v>89</v>
      </c>
      <c r="F290" s="104" t="s">
        <v>4614</v>
      </c>
      <c r="I290" s="105"/>
      <c r="L290" s="19"/>
      <c r="M290" s="106"/>
      <c r="T290" s="107"/>
      <c r="AT290" s="11" t="s">
        <v>89</v>
      </c>
      <c r="AU290" s="11" t="s">
        <v>82</v>
      </c>
    </row>
    <row r="291" spans="2:65" s="18" customFormat="1" ht="16.5" customHeight="1">
      <c r="B291" s="19"/>
      <c r="C291" s="90" t="s">
        <v>78</v>
      </c>
      <c r="D291" s="90" t="s">
        <v>83</v>
      </c>
      <c r="E291" s="91" t="s">
        <v>4615</v>
      </c>
      <c r="F291" s="92" t="s">
        <v>4616</v>
      </c>
      <c r="G291" s="93" t="s">
        <v>2619</v>
      </c>
      <c r="H291" s="94">
        <v>1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103</v>
      </c>
      <c r="AT291" s="101" t="s">
        <v>83</v>
      </c>
      <c r="AU291" s="101" t="s">
        <v>82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103</v>
      </c>
      <c r="BM291" s="101" t="s">
        <v>4161</v>
      </c>
    </row>
    <row r="292" spans="2:65" s="18" customFormat="1">
      <c r="B292" s="19"/>
      <c r="D292" s="103" t="s">
        <v>89</v>
      </c>
      <c r="F292" s="104" t="s">
        <v>4616</v>
      </c>
      <c r="I292" s="105"/>
      <c r="L292" s="19"/>
      <c r="M292" s="106"/>
      <c r="T292" s="107"/>
      <c r="AT292" s="11" t="s">
        <v>89</v>
      </c>
      <c r="AU292" s="11" t="s">
        <v>82</v>
      </c>
    </row>
    <row r="293" spans="2:65" s="18" customFormat="1" ht="16.5" customHeight="1">
      <c r="B293" s="19"/>
      <c r="C293" s="90" t="s">
        <v>78</v>
      </c>
      <c r="D293" s="90" t="s">
        <v>83</v>
      </c>
      <c r="E293" s="91" t="s">
        <v>4617</v>
      </c>
      <c r="F293" s="92" t="s">
        <v>4618</v>
      </c>
      <c r="G293" s="93" t="s">
        <v>2619</v>
      </c>
      <c r="H293" s="94">
        <v>1</v>
      </c>
      <c r="I293" s="95"/>
      <c r="J293" s="96">
        <f>ROUND(I293*H293,2)</f>
        <v>0</v>
      </c>
      <c r="K293" s="92" t="s">
        <v>17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103</v>
      </c>
      <c r="AT293" s="101" t="s">
        <v>83</v>
      </c>
      <c r="AU293" s="101" t="s">
        <v>82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103</v>
      </c>
      <c r="BM293" s="101" t="s">
        <v>4164</v>
      </c>
    </row>
    <row r="294" spans="2:65" s="18" customFormat="1">
      <c r="B294" s="19"/>
      <c r="D294" s="103" t="s">
        <v>89</v>
      </c>
      <c r="F294" s="104" t="s">
        <v>4618</v>
      </c>
      <c r="I294" s="105"/>
      <c r="L294" s="19"/>
      <c r="M294" s="106"/>
      <c r="T294" s="107"/>
      <c r="AT294" s="11" t="s">
        <v>89</v>
      </c>
      <c r="AU294" s="11" t="s">
        <v>82</v>
      </c>
    </row>
    <row r="295" spans="2:65" s="18" customFormat="1" ht="16.5" customHeight="1">
      <c r="B295" s="19"/>
      <c r="C295" s="90" t="s">
        <v>78</v>
      </c>
      <c r="D295" s="90" t="s">
        <v>83</v>
      </c>
      <c r="E295" s="91" t="s">
        <v>4619</v>
      </c>
      <c r="F295" s="92" t="s">
        <v>4620</v>
      </c>
      <c r="G295" s="93" t="s">
        <v>2619</v>
      </c>
      <c r="H295" s="94">
        <v>1</v>
      </c>
      <c r="I295" s="95"/>
      <c r="J295" s="96">
        <f>ROUND(I295*H295,2)</f>
        <v>0</v>
      </c>
      <c r="K295" s="92" t="s">
        <v>17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103</v>
      </c>
      <c r="AT295" s="101" t="s">
        <v>83</v>
      </c>
      <c r="AU295" s="101" t="s">
        <v>82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103</v>
      </c>
      <c r="BM295" s="101" t="s">
        <v>4167</v>
      </c>
    </row>
    <row r="296" spans="2:65" s="18" customFormat="1">
      <c r="B296" s="19"/>
      <c r="D296" s="103" t="s">
        <v>89</v>
      </c>
      <c r="F296" s="104" t="s">
        <v>4620</v>
      </c>
      <c r="I296" s="105"/>
      <c r="L296" s="19"/>
      <c r="M296" s="106"/>
      <c r="T296" s="107"/>
      <c r="AT296" s="11" t="s">
        <v>89</v>
      </c>
      <c r="AU296" s="11" t="s">
        <v>82</v>
      </c>
    </row>
    <row r="297" spans="2:65" s="18" customFormat="1" ht="16.5" customHeight="1">
      <c r="B297" s="19"/>
      <c r="C297" s="90" t="s">
        <v>78</v>
      </c>
      <c r="D297" s="90" t="s">
        <v>83</v>
      </c>
      <c r="E297" s="91" t="s">
        <v>4621</v>
      </c>
      <c r="F297" s="92" t="s">
        <v>102</v>
      </c>
      <c r="G297" s="93" t="s">
        <v>2619</v>
      </c>
      <c r="H297" s="94">
        <v>1</v>
      </c>
      <c r="I297" s="95"/>
      <c r="J297" s="96">
        <f>ROUND(I297*H297,2)</f>
        <v>0</v>
      </c>
      <c r="K297" s="92" t="s">
        <v>17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103</v>
      </c>
      <c r="AT297" s="101" t="s">
        <v>83</v>
      </c>
      <c r="AU297" s="101" t="s">
        <v>82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103</v>
      </c>
      <c r="BM297" s="101" t="s">
        <v>4170</v>
      </c>
    </row>
    <row r="298" spans="2:65" s="18" customFormat="1">
      <c r="B298" s="19"/>
      <c r="D298" s="103" t="s">
        <v>89</v>
      </c>
      <c r="F298" s="104" t="s">
        <v>102</v>
      </c>
      <c r="I298" s="105"/>
      <c r="L298" s="19"/>
      <c r="M298" s="106"/>
      <c r="T298" s="107"/>
      <c r="AT298" s="11" t="s">
        <v>89</v>
      </c>
      <c r="AU298" s="11" t="s">
        <v>82</v>
      </c>
    </row>
    <row r="299" spans="2:65" s="18" customFormat="1" ht="16.5" customHeight="1">
      <c r="B299" s="19"/>
      <c r="C299" s="90" t="s">
        <v>78</v>
      </c>
      <c r="D299" s="90" t="s">
        <v>83</v>
      </c>
      <c r="E299" s="91" t="s">
        <v>4622</v>
      </c>
      <c r="F299" s="92" t="s">
        <v>4623</v>
      </c>
      <c r="G299" s="93" t="s">
        <v>2619</v>
      </c>
      <c r="H299" s="94">
        <v>1</v>
      </c>
      <c r="I299" s="95"/>
      <c r="J299" s="96">
        <f>ROUND(I299*H299,2)</f>
        <v>0</v>
      </c>
      <c r="K299" s="92" t="s">
        <v>17</v>
      </c>
      <c r="L299" s="19"/>
      <c r="M299" s="97" t="s">
        <v>17</v>
      </c>
      <c r="N299" s="98" t="s">
        <v>35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103</v>
      </c>
      <c r="AT299" s="101" t="s">
        <v>83</v>
      </c>
      <c r="AU299" s="101" t="s">
        <v>82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103</v>
      </c>
      <c r="BM299" s="101" t="s">
        <v>4173</v>
      </c>
    </row>
    <row r="300" spans="2:65" s="18" customFormat="1">
      <c r="B300" s="19"/>
      <c r="D300" s="103" t="s">
        <v>89</v>
      </c>
      <c r="F300" s="104" t="s">
        <v>4623</v>
      </c>
      <c r="I300" s="105"/>
      <c r="L300" s="19"/>
      <c r="M300" s="110"/>
      <c r="N300" s="111"/>
      <c r="O300" s="111"/>
      <c r="P300" s="111"/>
      <c r="Q300" s="111"/>
      <c r="R300" s="111"/>
      <c r="S300" s="111"/>
      <c r="T300" s="112"/>
      <c r="AT300" s="11" t="s">
        <v>89</v>
      </c>
      <c r="AU300" s="11" t="s">
        <v>82</v>
      </c>
    </row>
    <row r="301" spans="2:65" s="18" customFormat="1" ht="6.95" customHeight="1">
      <c r="B301" s="46"/>
      <c r="C301" s="47"/>
      <c r="D301" s="47"/>
      <c r="E301" s="47"/>
      <c r="F301" s="47"/>
      <c r="G301" s="47"/>
      <c r="H301" s="47"/>
      <c r="I301" s="47"/>
      <c r="J301" s="47"/>
      <c r="K301" s="47"/>
      <c r="L301" s="19"/>
    </row>
  </sheetData>
  <sheetProtection algorithmName="SHA-512" hashValue="8G9+IWzK0GhdCnAnF/QkbpD6V/T6clqa/4pvAkaCJfgkHif3tdfwDHU+9MTBZBi65xd9pTZhTSK/nf1o2XvPfA==" saltValue="ZfW78X3lqUllxaQanpNDsgl3YQUhditO991sO7CYPzO8pD/G6MG/TIbDXJoWYFI+nKYqo0VkXBGLjX4mgLP81g==" spinCount="100000" sheet="1" objects="1" scenarios="1" formatColumns="0" formatRows="0" autoFilter="0"/>
  <autoFilter ref="C122:K30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C65C-0FA3-4587-A720-CBFAF319285C}">
  <sheetPr>
    <pageSetUpPr fitToPage="1"/>
  </sheetPr>
  <dimension ref="B2:BM168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3" t="str">
        <f>'Rekapitulace stavby INV'!K6</f>
        <v>Přestavba objektu č. 5 na kolej - INV (Revize č.03)</v>
      </c>
      <c r="F7" s="274"/>
      <c r="G7" s="274"/>
      <c r="H7" s="274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58" t="s">
        <v>15</v>
      </c>
      <c r="F9" s="272"/>
      <c r="G9" s="272"/>
      <c r="H9" s="272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5" t="str">
        <f>'Rekapitulace stavby INV'!E14</f>
        <v>Vyplň údaj</v>
      </c>
      <c r="F18" s="261"/>
      <c r="G18" s="261"/>
      <c r="H18" s="261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ROUND(J121,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ROUND((SUM(BE121:BE167)),  2)</f>
        <v>0</v>
      </c>
      <c r="I33" s="32">
        <v>0.21</v>
      </c>
      <c r="J33" s="31">
        <f>ROUND(((SUM(BE121:BE167))*I33),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ROUND((SUM(BF121:BF167)),  2)</f>
        <v>0</v>
      </c>
      <c r="I34" s="32">
        <v>0.12</v>
      </c>
      <c r="J34" s="31">
        <f>ROUND(((SUM(BF121:BF167))*I34),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ROUND((SUM(BG121:BG167)),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ROUND((SUM(BH121:BH167)),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ROUND((SUM(BI121:BI167)),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INV (Revize č.03)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58" t="str">
        <f>E9</f>
        <v>VRN - Vedlejší rozpočtové náklady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J121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15</v>
      </c>
      <c r="E97" s="56"/>
      <c r="F97" s="56"/>
      <c r="G97" s="56"/>
      <c r="H97" s="56"/>
      <c r="I97" s="56"/>
      <c r="J97" s="57">
        <f>J122</f>
        <v>0</v>
      </c>
      <c r="L97" s="54"/>
    </row>
    <row r="98" spans="2:12" s="58" customFormat="1" ht="19.899999999999999" customHeight="1">
      <c r="B98" s="59"/>
      <c r="D98" s="60" t="s">
        <v>54</v>
      </c>
      <c r="E98" s="61"/>
      <c r="F98" s="61"/>
      <c r="G98" s="61"/>
      <c r="H98" s="61"/>
      <c r="I98" s="61"/>
      <c r="J98" s="62">
        <f>J123</f>
        <v>0</v>
      </c>
      <c r="L98" s="59"/>
    </row>
    <row r="99" spans="2:12" s="58" customFormat="1" ht="19.899999999999999" customHeight="1">
      <c r="B99" s="59"/>
      <c r="D99" s="60" t="s">
        <v>55</v>
      </c>
      <c r="E99" s="61"/>
      <c r="F99" s="61"/>
      <c r="G99" s="61"/>
      <c r="H99" s="61"/>
      <c r="I99" s="61"/>
      <c r="J99" s="62">
        <f>J133</f>
        <v>0</v>
      </c>
      <c r="L99" s="59"/>
    </row>
    <row r="100" spans="2:12" s="58" customFormat="1" ht="19.899999999999999" customHeight="1">
      <c r="B100" s="59"/>
      <c r="D100" s="60" t="s">
        <v>56</v>
      </c>
      <c r="E100" s="61"/>
      <c r="F100" s="61"/>
      <c r="G100" s="61"/>
      <c r="H100" s="61"/>
      <c r="I100" s="61"/>
      <c r="J100" s="62">
        <f>J154</f>
        <v>0</v>
      </c>
      <c r="L100" s="59"/>
    </row>
    <row r="101" spans="2:12" s="58" customFormat="1" ht="19.899999999999999" customHeight="1">
      <c r="B101" s="59"/>
      <c r="D101" s="60" t="s">
        <v>57</v>
      </c>
      <c r="E101" s="61"/>
      <c r="F101" s="61"/>
      <c r="G101" s="61"/>
      <c r="H101" s="61"/>
      <c r="I101" s="61"/>
      <c r="J101" s="62">
        <f>J165</f>
        <v>0</v>
      </c>
      <c r="L101" s="59"/>
    </row>
    <row r="102" spans="2:12" s="18" customFormat="1" ht="21.75" customHeight="1">
      <c r="B102" s="19"/>
      <c r="L102" s="19"/>
    </row>
    <row r="103" spans="2:12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12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12" s="18" customFormat="1" ht="24.95" customHeight="1">
      <c r="B108" s="19"/>
      <c r="C108" s="15" t="s">
        <v>58</v>
      </c>
      <c r="L108" s="19"/>
    </row>
    <row r="109" spans="2:12" s="18" customFormat="1" ht="6.95" customHeight="1">
      <c r="B109" s="19"/>
      <c r="L109" s="19"/>
    </row>
    <row r="110" spans="2:12" s="18" customFormat="1" ht="12" customHeight="1">
      <c r="B110" s="19"/>
      <c r="C110" s="17" t="s">
        <v>13</v>
      </c>
      <c r="L110" s="19"/>
    </row>
    <row r="111" spans="2:12" s="18" customFormat="1" ht="16.5" customHeight="1">
      <c r="B111" s="19"/>
      <c r="E111" s="273" t="str">
        <f>E7</f>
        <v>Přestavba objektu č. 5 na kolej - INV (Revize č.03)</v>
      </c>
      <c r="F111" s="274"/>
      <c r="G111" s="274"/>
      <c r="H111" s="274"/>
      <c r="L111" s="19"/>
    </row>
    <row r="112" spans="2:12" s="18" customFormat="1" ht="12" customHeight="1">
      <c r="B112" s="19"/>
      <c r="C112" s="17" t="s">
        <v>14</v>
      </c>
      <c r="L112" s="19"/>
    </row>
    <row r="113" spans="2:65" s="18" customFormat="1" ht="16.5" customHeight="1">
      <c r="B113" s="19"/>
      <c r="E113" s="258" t="str">
        <f>E9</f>
        <v>VRN - Vedlejší rozpočtové náklady</v>
      </c>
      <c r="F113" s="272"/>
      <c r="G113" s="272"/>
      <c r="H113" s="272"/>
      <c r="L113" s="19"/>
    </row>
    <row r="114" spans="2:65" s="18" customFormat="1" ht="6.95" customHeight="1">
      <c r="B114" s="19"/>
      <c r="L114" s="19"/>
    </row>
    <row r="115" spans="2:65" s="18" customFormat="1" ht="12" customHeight="1">
      <c r="B115" s="19"/>
      <c r="C115" s="17" t="s">
        <v>19</v>
      </c>
      <c r="F115" s="20" t="str">
        <f>F12</f>
        <v>Weilova 1450, Praha 15, Hostivař</v>
      </c>
      <c r="I115" s="17" t="s">
        <v>21</v>
      </c>
      <c r="J115" s="21" t="str">
        <f>IF(J12="","",J12)</f>
        <v>7. 4. 2024</v>
      </c>
      <c r="L115" s="19"/>
    </row>
    <row r="116" spans="2:65" s="18" customFormat="1" ht="6.95" customHeight="1">
      <c r="B116" s="19"/>
      <c r="L116" s="19"/>
    </row>
    <row r="117" spans="2:65" s="18" customFormat="1" ht="15.2" customHeight="1">
      <c r="B117" s="19"/>
      <c r="C117" s="17" t="s">
        <v>22</v>
      </c>
      <c r="F117" s="20" t="str">
        <f>E15</f>
        <v xml:space="preserve"> </v>
      </c>
      <c r="I117" s="17" t="s">
        <v>26</v>
      </c>
      <c r="J117" s="25" t="str">
        <f>E21</f>
        <v>Digitronic CZ s.r.o.</v>
      </c>
      <c r="L117" s="19"/>
    </row>
    <row r="118" spans="2:65" s="18" customFormat="1" ht="15.2" customHeight="1">
      <c r="B118" s="19"/>
      <c r="C118" s="17" t="s">
        <v>25</v>
      </c>
      <c r="F118" s="20" t="str">
        <f>IF(E18="","",E18)</f>
        <v>Vyplň údaj</v>
      </c>
      <c r="I118" s="17" t="s">
        <v>28</v>
      </c>
      <c r="J118" s="25" t="str">
        <f>E24</f>
        <v xml:space="preserve"> </v>
      </c>
      <c r="L118" s="19"/>
    </row>
    <row r="119" spans="2:65" s="18" customFormat="1" ht="10.35" customHeight="1">
      <c r="B119" s="19"/>
      <c r="L119" s="19"/>
    </row>
    <row r="120" spans="2:65" s="63" customFormat="1" ht="29.25" customHeight="1">
      <c r="B120" s="64"/>
      <c r="C120" s="65" t="s">
        <v>59</v>
      </c>
      <c r="D120" s="66" t="s">
        <v>60</v>
      </c>
      <c r="E120" s="66" t="s">
        <v>61</v>
      </c>
      <c r="F120" s="66" t="s">
        <v>62</v>
      </c>
      <c r="G120" s="66" t="s">
        <v>63</v>
      </c>
      <c r="H120" s="66" t="s">
        <v>64</v>
      </c>
      <c r="I120" s="66" t="s">
        <v>65</v>
      </c>
      <c r="J120" s="66" t="s">
        <v>51</v>
      </c>
      <c r="K120" s="67" t="s">
        <v>66</v>
      </c>
      <c r="L120" s="64"/>
      <c r="M120" s="68" t="s">
        <v>17</v>
      </c>
      <c r="N120" s="69" t="s">
        <v>34</v>
      </c>
      <c r="O120" s="69" t="s">
        <v>67</v>
      </c>
      <c r="P120" s="69" t="s">
        <v>68</v>
      </c>
      <c r="Q120" s="69" t="s">
        <v>69</v>
      </c>
      <c r="R120" s="69" t="s">
        <v>70</v>
      </c>
      <c r="S120" s="69" t="s">
        <v>71</v>
      </c>
      <c r="T120" s="70" t="s">
        <v>72</v>
      </c>
    </row>
    <row r="121" spans="2:65" s="18" customFormat="1" ht="22.9" customHeight="1">
      <c r="B121" s="19"/>
      <c r="C121" s="71" t="s">
        <v>73</v>
      </c>
      <c r="J121" s="72">
        <f>BK121</f>
        <v>0</v>
      </c>
      <c r="L121" s="19"/>
      <c r="M121" s="73"/>
      <c r="N121" s="26"/>
      <c r="O121" s="26"/>
      <c r="P121" s="74">
        <f>P122</f>
        <v>0</v>
      </c>
      <c r="Q121" s="26"/>
      <c r="R121" s="74">
        <f>R122</f>
        <v>0</v>
      </c>
      <c r="S121" s="26"/>
      <c r="T121" s="75">
        <f>T122</f>
        <v>0</v>
      </c>
      <c r="AT121" s="11" t="s">
        <v>74</v>
      </c>
      <c r="AU121" s="11" t="s">
        <v>53</v>
      </c>
      <c r="BK121" s="76">
        <f>BK122</f>
        <v>0</v>
      </c>
    </row>
    <row r="122" spans="2:65" s="77" customFormat="1" ht="25.9" customHeight="1">
      <c r="B122" s="78"/>
      <c r="D122" s="79" t="s">
        <v>74</v>
      </c>
      <c r="E122" s="80" t="s">
        <v>75</v>
      </c>
      <c r="F122" s="80" t="s">
        <v>76</v>
      </c>
      <c r="I122" s="81"/>
      <c r="J122" s="82">
        <f>BK122</f>
        <v>0</v>
      </c>
      <c r="L122" s="78"/>
      <c r="M122" s="83"/>
      <c r="P122" s="84">
        <f>P123+P133+P154+P165</f>
        <v>0</v>
      </c>
      <c r="R122" s="84">
        <f>R123+R133+R154+R165</f>
        <v>0</v>
      </c>
      <c r="T122" s="85">
        <f>T123+T133+T154+T165</f>
        <v>0</v>
      </c>
      <c r="AR122" s="79" t="s">
        <v>77</v>
      </c>
      <c r="AT122" s="86" t="s">
        <v>74</v>
      </c>
      <c r="AU122" s="86" t="s">
        <v>78</v>
      </c>
      <c r="AY122" s="79" t="s">
        <v>79</v>
      </c>
      <c r="BK122" s="87">
        <f>BK123+BK133+BK154+BK165</f>
        <v>0</v>
      </c>
    </row>
    <row r="123" spans="2:65" s="77" customFormat="1" ht="22.9" customHeight="1">
      <c r="B123" s="78"/>
      <c r="D123" s="79" t="s">
        <v>74</v>
      </c>
      <c r="E123" s="88" t="s">
        <v>80</v>
      </c>
      <c r="F123" s="88" t="s">
        <v>81</v>
      </c>
      <c r="I123" s="81"/>
      <c r="J123" s="89">
        <f>BK123</f>
        <v>0</v>
      </c>
      <c r="L123" s="78"/>
      <c r="M123" s="83"/>
      <c r="P123" s="84">
        <f>SUM(P124:P132)</f>
        <v>0</v>
      </c>
      <c r="R123" s="84">
        <f>SUM(R124:R132)</f>
        <v>0</v>
      </c>
      <c r="T123" s="85">
        <f>SUM(T124:T132)</f>
        <v>0</v>
      </c>
      <c r="AR123" s="79" t="s">
        <v>77</v>
      </c>
      <c r="AT123" s="86" t="s">
        <v>74</v>
      </c>
      <c r="AU123" s="86" t="s">
        <v>82</v>
      </c>
      <c r="AY123" s="79" t="s">
        <v>79</v>
      </c>
      <c r="BK123" s="87">
        <f>SUM(BK124:BK132)</f>
        <v>0</v>
      </c>
    </row>
    <row r="124" spans="2:65" s="18" customFormat="1" ht="16.5" customHeight="1">
      <c r="B124" s="19"/>
      <c r="C124" s="90" t="s">
        <v>82</v>
      </c>
      <c r="D124" s="90" t="s">
        <v>83</v>
      </c>
      <c r="E124" s="91" t="s">
        <v>84</v>
      </c>
      <c r="F124" s="92" t="s">
        <v>85</v>
      </c>
      <c r="G124" s="93" t="s">
        <v>86</v>
      </c>
      <c r="H124" s="94">
        <v>1</v>
      </c>
      <c r="I124" s="95"/>
      <c r="J124" s="96">
        <f>ROUND(I124*H124,2)</f>
        <v>0</v>
      </c>
      <c r="K124" s="92" t="s">
        <v>17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87</v>
      </c>
      <c r="AT124" s="101" t="s">
        <v>83</v>
      </c>
      <c r="AU124" s="101" t="s">
        <v>9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87</v>
      </c>
      <c r="BM124" s="101" t="s">
        <v>88</v>
      </c>
    </row>
    <row r="125" spans="2:65" s="18" customFormat="1">
      <c r="B125" s="19"/>
      <c r="D125" s="103" t="s">
        <v>89</v>
      </c>
      <c r="F125" s="104" t="s">
        <v>85</v>
      </c>
      <c r="I125" s="105"/>
      <c r="L125" s="19"/>
      <c r="M125" s="106"/>
      <c r="T125" s="107"/>
      <c r="AT125" s="11" t="s">
        <v>89</v>
      </c>
      <c r="AU125" s="11" t="s">
        <v>9</v>
      </c>
    </row>
    <row r="126" spans="2:65" s="18" customFormat="1" ht="19.5">
      <c r="B126" s="19"/>
      <c r="D126" s="103" t="s">
        <v>90</v>
      </c>
      <c r="F126" s="108" t="s">
        <v>91</v>
      </c>
      <c r="I126" s="105"/>
      <c r="L126" s="19"/>
      <c r="M126" s="106"/>
      <c r="T126" s="107"/>
      <c r="AT126" s="11" t="s">
        <v>90</v>
      </c>
      <c r="AU126" s="11" t="s">
        <v>9</v>
      </c>
    </row>
    <row r="127" spans="2:65" s="18" customFormat="1" ht="24.2" customHeight="1">
      <c r="B127" s="19"/>
      <c r="C127" s="90" t="s">
        <v>9</v>
      </c>
      <c r="D127" s="109" t="s">
        <v>83</v>
      </c>
      <c r="E127" s="91" t="s">
        <v>92</v>
      </c>
      <c r="F127" s="92" t="s">
        <v>93</v>
      </c>
      <c r="G127" s="93" t="s">
        <v>86</v>
      </c>
      <c r="H127" s="94">
        <v>0</v>
      </c>
      <c r="I127" s="95"/>
      <c r="J127" s="96">
        <f>ROUND(I127*H127,2)</f>
        <v>0</v>
      </c>
      <c r="K127" s="92" t="s">
        <v>17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87</v>
      </c>
      <c r="AT127" s="101" t="s">
        <v>83</v>
      </c>
      <c r="AU127" s="101" t="s">
        <v>9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87</v>
      </c>
      <c r="BM127" s="101" t="s">
        <v>94</v>
      </c>
    </row>
    <row r="128" spans="2:65" s="18" customFormat="1">
      <c r="B128" s="19"/>
      <c r="D128" s="103" t="s">
        <v>89</v>
      </c>
      <c r="F128" s="104" t="s">
        <v>93</v>
      </c>
      <c r="I128" s="105"/>
      <c r="L128" s="19"/>
      <c r="M128" s="106"/>
      <c r="T128" s="107"/>
      <c r="AT128" s="11" t="s">
        <v>89</v>
      </c>
      <c r="AU128" s="11" t="s">
        <v>9</v>
      </c>
    </row>
    <row r="129" spans="2:65" s="18" customFormat="1" ht="19.5">
      <c r="B129" s="19"/>
      <c r="D129" s="103" t="s">
        <v>90</v>
      </c>
      <c r="F129" s="108" t="s">
        <v>95</v>
      </c>
      <c r="I129" s="105"/>
      <c r="L129" s="19"/>
      <c r="M129" s="106"/>
      <c r="T129" s="107"/>
      <c r="AT129" s="11" t="s">
        <v>90</v>
      </c>
      <c r="AU129" s="11" t="s">
        <v>9</v>
      </c>
    </row>
    <row r="130" spans="2:65" s="18" customFormat="1" ht="16.5" customHeight="1">
      <c r="B130" s="19"/>
      <c r="C130" s="90" t="s">
        <v>96</v>
      </c>
      <c r="D130" s="90" t="s">
        <v>83</v>
      </c>
      <c r="E130" s="91" t="s">
        <v>97</v>
      </c>
      <c r="F130" s="92" t="s">
        <v>98</v>
      </c>
      <c r="G130" s="93" t="s">
        <v>86</v>
      </c>
      <c r="H130" s="94">
        <v>1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87</v>
      </c>
      <c r="AT130" s="101" t="s">
        <v>83</v>
      </c>
      <c r="AU130" s="101" t="s">
        <v>9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87</v>
      </c>
      <c r="BM130" s="101" t="s">
        <v>99</v>
      </c>
    </row>
    <row r="131" spans="2:65" s="18" customFormat="1" ht="19.5">
      <c r="B131" s="19"/>
      <c r="D131" s="103" t="s">
        <v>89</v>
      </c>
      <c r="F131" s="104" t="s">
        <v>100</v>
      </c>
      <c r="I131" s="105"/>
      <c r="L131" s="19"/>
      <c r="M131" s="106"/>
      <c r="T131" s="107"/>
      <c r="AT131" s="11" t="s">
        <v>89</v>
      </c>
      <c r="AU131" s="11" t="s">
        <v>9</v>
      </c>
    </row>
    <row r="132" spans="2:65" s="18" customFormat="1" ht="19.5">
      <c r="B132" s="19"/>
      <c r="D132" s="103" t="s">
        <v>90</v>
      </c>
      <c r="F132" s="108" t="s">
        <v>91</v>
      </c>
      <c r="I132" s="105"/>
      <c r="L132" s="19"/>
      <c r="M132" s="106"/>
      <c r="T132" s="107"/>
      <c r="AT132" s="11" t="s">
        <v>90</v>
      </c>
      <c r="AU132" s="11" t="s">
        <v>9</v>
      </c>
    </row>
    <row r="133" spans="2:65" s="77" customFormat="1" ht="22.9" customHeight="1">
      <c r="B133" s="78"/>
      <c r="D133" s="79" t="s">
        <v>74</v>
      </c>
      <c r="E133" s="88" t="s">
        <v>101</v>
      </c>
      <c r="F133" s="88" t="s">
        <v>102</v>
      </c>
      <c r="I133" s="81"/>
      <c r="J133" s="89">
        <f>BK133</f>
        <v>0</v>
      </c>
      <c r="L133" s="78"/>
      <c r="M133" s="83"/>
      <c r="P133" s="84">
        <f>SUM(P134:P153)</f>
        <v>0</v>
      </c>
      <c r="R133" s="84">
        <f>SUM(R134:R153)</f>
        <v>0</v>
      </c>
      <c r="T133" s="85">
        <f>SUM(T134:T153)</f>
        <v>0</v>
      </c>
      <c r="AR133" s="79" t="s">
        <v>77</v>
      </c>
      <c r="AT133" s="86" t="s">
        <v>74</v>
      </c>
      <c r="AU133" s="86" t="s">
        <v>82</v>
      </c>
      <c r="AY133" s="79" t="s">
        <v>79</v>
      </c>
      <c r="BK133" s="87">
        <f>SUM(BK134:BK153)</f>
        <v>0</v>
      </c>
    </row>
    <row r="134" spans="2:65" s="18" customFormat="1" ht="16.5" customHeight="1">
      <c r="B134" s="19"/>
      <c r="C134" s="90" t="s">
        <v>103</v>
      </c>
      <c r="D134" s="90" t="s">
        <v>83</v>
      </c>
      <c r="E134" s="91" t="s">
        <v>104</v>
      </c>
      <c r="F134" s="92" t="s">
        <v>105</v>
      </c>
      <c r="G134" s="93" t="s">
        <v>86</v>
      </c>
      <c r="H134" s="94">
        <v>1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87</v>
      </c>
      <c r="AT134" s="101" t="s">
        <v>83</v>
      </c>
      <c r="AU134" s="101" t="s">
        <v>9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87</v>
      </c>
      <c r="BM134" s="101" t="s">
        <v>106</v>
      </c>
    </row>
    <row r="135" spans="2:65" s="18" customFormat="1" ht="29.25">
      <c r="B135" s="19"/>
      <c r="D135" s="103" t="s">
        <v>89</v>
      </c>
      <c r="F135" s="104" t="s">
        <v>107</v>
      </c>
      <c r="I135" s="105"/>
      <c r="L135" s="19"/>
      <c r="M135" s="106"/>
      <c r="T135" s="107"/>
      <c r="AT135" s="11" t="s">
        <v>89</v>
      </c>
      <c r="AU135" s="11" t="s">
        <v>9</v>
      </c>
    </row>
    <row r="136" spans="2:65" s="18" customFormat="1" ht="21.75" customHeight="1">
      <c r="B136" s="19"/>
      <c r="C136" s="90" t="s">
        <v>77</v>
      </c>
      <c r="D136" s="90" t="s">
        <v>83</v>
      </c>
      <c r="E136" s="91" t="s">
        <v>108</v>
      </c>
      <c r="F136" s="92" t="s">
        <v>109</v>
      </c>
      <c r="G136" s="93" t="s">
        <v>86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87</v>
      </c>
      <c r="AT136" s="101" t="s">
        <v>83</v>
      </c>
      <c r="AU136" s="101" t="s">
        <v>9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87</v>
      </c>
      <c r="BM136" s="101" t="s">
        <v>110</v>
      </c>
    </row>
    <row r="137" spans="2:65" s="18" customFormat="1" ht="19.5">
      <c r="B137" s="19"/>
      <c r="D137" s="103" t="s">
        <v>89</v>
      </c>
      <c r="F137" s="104" t="s">
        <v>111</v>
      </c>
      <c r="I137" s="105"/>
      <c r="L137" s="19"/>
      <c r="M137" s="106"/>
      <c r="T137" s="107"/>
      <c r="AT137" s="11" t="s">
        <v>89</v>
      </c>
      <c r="AU137" s="11" t="s">
        <v>9</v>
      </c>
    </row>
    <row r="138" spans="2:65" s="18" customFormat="1" ht="16.5" customHeight="1">
      <c r="B138" s="19"/>
      <c r="C138" s="90" t="s">
        <v>112</v>
      </c>
      <c r="D138" s="90" t="s">
        <v>83</v>
      </c>
      <c r="E138" s="91" t="s">
        <v>113</v>
      </c>
      <c r="F138" s="92" t="s">
        <v>114</v>
      </c>
      <c r="G138" s="93" t="s">
        <v>86</v>
      </c>
      <c r="H138" s="94">
        <v>1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87</v>
      </c>
      <c r="AT138" s="101" t="s">
        <v>83</v>
      </c>
      <c r="AU138" s="101" t="s">
        <v>9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87</v>
      </c>
      <c r="BM138" s="101" t="s">
        <v>115</v>
      </c>
    </row>
    <row r="139" spans="2:65" s="18" customFormat="1">
      <c r="B139" s="19"/>
      <c r="D139" s="103" t="s">
        <v>89</v>
      </c>
      <c r="F139" s="104" t="s">
        <v>114</v>
      </c>
      <c r="I139" s="105"/>
      <c r="L139" s="19"/>
      <c r="M139" s="106"/>
      <c r="T139" s="107"/>
      <c r="AT139" s="11" t="s">
        <v>89</v>
      </c>
      <c r="AU139" s="11" t="s">
        <v>9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117</v>
      </c>
      <c r="F140" s="92" t="s">
        <v>118</v>
      </c>
      <c r="G140" s="93" t="s">
        <v>86</v>
      </c>
      <c r="H140" s="94">
        <v>1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87</v>
      </c>
      <c r="AT140" s="101" t="s">
        <v>83</v>
      </c>
      <c r="AU140" s="101" t="s">
        <v>9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87</v>
      </c>
      <c r="BM140" s="101" t="s">
        <v>119</v>
      </c>
    </row>
    <row r="141" spans="2:65" s="18" customFormat="1" ht="29.25">
      <c r="B141" s="19"/>
      <c r="D141" s="103" t="s">
        <v>89</v>
      </c>
      <c r="F141" s="104" t="s">
        <v>120</v>
      </c>
      <c r="I141" s="105"/>
      <c r="L141" s="19"/>
      <c r="M141" s="106"/>
      <c r="T141" s="107"/>
      <c r="AT141" s="11" t="s">
        <v>89</v>
      </c>
      <c r="AU141" s="11" t="s">
        <v>9</v>
      </c>
    </row>
    <row r="142" spans="2:65" s="18" customFormat="1" ht="16.5" customHeight="1">
      <c r="B142" s="19"/>
      <c r="C142" s="90" t="s">
        <v>121</v>
      </c>
      <c r="D142" s="90" t="s">
        <v>83</v>
      </c>
      <c r="E142" s="91" t="s">
        <v>122</v>
      </c>
      <c r="F142" s="92" t="s">
        <v>123</v>
      </c>
      <c r="G142" s="93" t="s">
        <v>86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87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87</v>
      </c>
      <c r="BM142" s="101" t="s">
        <v>124</v>
      </c>
    </row>
    <row r="143" spans="2:65" s="18" customFormat="1">
      <c r="B143" s="19"/>
      <c r="D143" s="103" t="s">
        <v>89</v>
      </c>
      <c r="F143" s="104" t="s">
        <v>123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16.5" customHeight="1">
      <c r="B144" s="19"/>
      <c r="C144" s="90" t="s">
        <v>125</v>
      </c>
      <c r="D144" s="90" t="s">
        <v>83</v>
      </c>
      <c r="E144" s="91" t="s">
        <v>126</v>
      </c>
      <c r="F144" s="92" t="s">
        <v>127</v>
      </c>
      <c r="G144" s="93" t="s">
        <v>86</v>
      </c>
      <c r="H144" s="94">
        <v>1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87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87</v>
      </c>
      <c r="BM144" s="101" t="s">
        <v>128</v>
      </c>
    </row>
    <row r="145" spans="2:65" s="18" customFormat="1">
      <c r="B145" s="19"/>
      <c r="D145" s="103" t="s">
        <v>89</v>
      </c>
      <c r="F145" s="104" t="s">
        <v>127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6.5" customHeight="1">
      <c r="B146" s="19"/>
      <c r="C146" s="90" t="s">
        <v>129</v>
      </c>
      <c r="D146" s="90" t="s">
        <v>83</v>
      </c>
      <c r="E146" s="91" t="s">
        <v>130</v>
      </c>
      <c r="F146" s="92" t="s">
        <v>131</v>
      </c>
      <c r="G146" s="93" t="s">
        <v>86</v>
      </c>
      <c r="H146" s="94">
        <v>1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87</v>
      </c>
      <c r="AT146" s="101" t="s">
        <v>83</v>
      </c>
      <c r="AU146" s="101" t="s">
        <v>9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87</v>
      </c>
      <c r="BM146" s="101" t="s">
        <v>132</v>
      </c>
    </row>
    <row r="147" spans="2:65" s="18" customFormat="1">
      <c r="B147" s="19"/>
      <c r="D147" s="103" t="s">
        <v>89</v>
      </c>
      <c r="F147" s="104" t="s">
        <v>131</v>
      </c>
      <c r="I147" s="105"/>
      <c r="L147" s="19"/>
      <c r="M147" s="106"/>
      <c r="T147" s="107"/>
      <c r="AT147" s="11" t="s">
        <v>89</v>
      </c>
      <c r="AU147" s="11" t="s">
        <v>9</v>
      </c>
    </row>
    <row r="148" spans="2:65" s="18" customFormat="1" ht="16.5" customHeight="1">
      <c r="B148" s="19"/>
      <c r="C148" s="90" t="s">
        <v>133</v>
      </c>
      <c r="D148" s="90" t="s">
        <v>83</v>
      </c>
      <c r="E148" s="91" t="s">
        <v>134</v>
      </c>
      <c r="F148" s="92" t="s">
        <v>135</v>
      </c>
      <c r="G148" s="93" t="s">
        <v>86</v>
      </c>
      <c r="H148" s="94">
        <v>1</v>
      </c>
      <c r="I148" s="95"/>
      <c r="J148" s="96">
        <f>ROUND(I148*H148,2)</f>
        <v>0</v>
      </c>
      <c r="K148" s="92" t="s">
        <v>17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87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87</v>
      </c>
      <c r="BM148" s="101" t="s">
        <v>136</v>
      </c>
    </row>
    <row r="149" spans="2:65" s="18" customFormat="1">
      <c r="B149" s="19"/>
      <c r="D149" s="103" t="s">
        <v>89</v>
      </c>
      <c r="F149" s="104" t="s">
        <v>135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18" customFormat="1" ht="16.5" customHeight="1">
      <c r="B150" s="19"/>
      <c r="C150" s="90" t="s">
        <v>137</v>
      </c>
      <c r="D150" s="90" t="s">
        <v>83</v>
      </c>
      <c r="E150" s="91" t="s">
        <v>138</v>
      </c>
      <c r="F150" s="92" t="s">
        <v>139</v>
      </c>
      <c r="G150" s="93" t="s">
        <v>86</v>
      </c>
      <c r="H150" s="94">
        <v>1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87</v>
      </c>
      <c r="AT150" s="101" t="s">
        <v>83</v>
      </c>
      <c r="AU150" s="101" t="s">
        <v>9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87</v>
      </c>
      <c r="BM150" s="101" t="s">
        <v>140</v>
      </c>
    </row>
    <row r="151" spans="2:65" s="18" customFormat="1">
      <c r="B151" s="19"/>
      <c r="D151" s="103" t="s">
        <v>89</v>
      </c>
      <c r="F151" s="104" t="s">
        <v>139</v>
      </c>
      <c r="I151" s="105"/>
      <c r="L151" s="19"/>
      <c r="M151" s="106"/>
      <c r="T151" s="107"/>
      <c r="AT151" s="11" t="s">
        <v>89</v>
      </c>
      <c r="AU151" s="11" t="s">
        <v>9</v>
      </c>
    </row>
    <row r="152" spans="2:65" s="18" customFormat="1" ht="16.5" customHeight="1">
      <c r="B152" s="19"/>
      <c r="C152" s="90" t="s">
        <v>141</v>
      </c>
      <c r="D152" s="90" t="s">
        <v>83</v>
      </c>
      <c r="E152" s="91" t="s">
        <v>142</v>
      </c>
      <c r="F152" s="92" t="s">
        <v>143</v>
      </c>
      <c r="G152" s="93" t="s">
        <v>86</v>
      </c>
      <c r="H152" s="94">
        <v>1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87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87</v>
      </c>
      <c r="BM152" s="101" t="s">
        <v>144</v>
      </c>
    </row>
    <row r="153" spans="2:65" s="18" customFormat="1">
      <c r="B153" s="19"/>
      <c r="D153" s="103" t="s">
        <v>89</v>
      </c>
      <c r="F153" s="104" t="s">
        <v>143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77" customFormat="1" ht="22.9" customHeight="1">
      <c r="B154" s="78"/>
      <c r="D154" s="79" t="s">
        <v>74</v>
      </c>
      <c r="E154" s="88" t="s">
        <v>145</v>
      </c>
      <c r="F154" s="88" t="s">
        <v>146</v>
      </c>
      <c r="I154" s="81"/>
      <c r="J154" s="89">
        <f>BK154</f>
        <v>0</v>
      </c>
      <c r="L154" s="78"/>
      <c r="M154" s="83"/>
      <c r="P154" s="84">
        <f>SUM(P155:P164)</f>
        <v>0</v>
      </c>
      <c r="R154" s="84">
        <f>SUM(R155:R164)</f>
        <v>0</v>
      </c>
      <c r="T154" s="85">
        <f>SUM(T155:T164)</f>
        <v>0</v>
      </c>
      <c r="AR154" s="79" t="s">
        <v>77</v>
      </c>
      <c r="AT154" s="86" t="s">
        <v>74</v>
      </c>
      <c r="AU154" s="86" t="s">
        <v>82</v>
      </c>
      <c r="AY154" s="79" t="s">
        <v>79</v>
      </c>
      <c r="BK154" s="87">
        <f>SUM(BK155:BK164)</f>
        <v>0</v>
      </c>
    </row>
    <row r="155" spans="2:65" s="18" customFormat="1" ht="16.5" customHeight="1">
      <c r="B155" s="19"/>
      <c r="C155" s="90" t="s">
        <v>147</v>
      </c>
      <c r="D155" s="90" t="s">
        <v>83</v>
      </c>
      <c r="E155" s="91" t="s">
        <v>148</v>
      </c>
      <c r="F155" s="92" t="s">
        <v>149</v>
      </c>
      <c r="G155" s="93" t="s">
        <v>86</v>
      </c>
      <c r="H155" s="94">
        <v>1</v>
      </c>
      <c r="I155" s="95"/>
      <c r="J155" s="96">
        <f>ROUND(I155*H155,2)</f>
        <v>0</v>
      </c>
      <c r="K155" s="92" t="s">
        <v>17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87</v>
      </c>
      <c r="AT155" s="101" t="s">
        <v>83</v>
      </c>
      <c r="AU155" s="101" t="s">
        <v>9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87</v>
      </c>
      <c r="BM155" s="101" t="s">
        <v>150</v>
      </c>
    </row>
    <row r="156" spans="2:65" s="18" customFormat="1">
      <c r="B156" s="19"/>
      <c r="D156" s="103" t="s">
        <v>89</v>
      </c>
      <c r="F156" s="104" t="s">
        <v>149</v>
      </c>
      <c r="I156" s="105"/>
      <c r="L156" s="19"/>
      <c r="M156" s="106"/>
      <c r="T156" s="107"/>
      <c r="AT156" s="11" t="s">
        <v>89</v>
      </c>
      <c r="AU156" s="11" t="s">
        <v>9</v>
      </c>
    </row>
    <row r="157" spans="2:65" s="18" customFormat="1" ht="16.5" customHeight="1">
      <c r="B157" s="19"/>
      <c r="C157" s="90" t="s">
        <v>151</v>
      </c>
      <c r="D157" s="90" t="s">
        <v>83</v>
      </c>
      <c r="E157" s="91" t="s">
        <v>152</v>
      </c>
      <c r="F157" s="92" t="s">
        <v>146</v>
      </c>
      <c r="G157" s="93" t="s">
        <v>86</v>
      </c>
      <c r="H157" s="94">
        <v>1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87</v>
      </c>
      <c r="AT157" s="101" t="s">
        <v>83</v>
      </c>
      <c r="AU157" s="101" t="s">
        <v>9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87</v>
      </c>
      <c r="BM157" s="101" t="s">
        <v>153</v>
      </c>
    </row>
    <row r="158" spans="2:65" s="18" customFormat="1" ht="29.25">
      <c r="B158" s="19"/>
      <c r="D158" s="103" t="s">
        <v>89</v>
      </c>
      <c r="F158" s="104" t="s">
        <v>154</v>
      </c>
      <c r="I158" s="105"/>
      <c r="L158" s="19"/>
      <c r="M158" s="106"/>
      <c r="T158" s="107"/>
      <c r="AT158" s="11" t="s">
        <v>89</v>
      </c>
      <c r="AU158" s="11" t="s">
        <v>9</v>
      </c>
    </row>
    <row r="159" spans="2:65" s="18" customFormat="1" ht="16.5" customHeight="1">
      <c r="B159" s="19"/>
      <c r="C159" s="90" t="s">
        <v>155</v>
      </c>
      <c r="D159" s="90" t="s">
        <v>83</v>
      </c>
      <c r="E159" s="91" t="s">
        <v>156</v>
      </c>
      <c r="F159" s="92" t="s">
        <v>157</v>
      </c>
      <c r="G159" s="93" t="s">
        <v>86</v>
      </c>
      <c r="H159" s="94">
        <v>1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87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87</v>
      </c>
      <c r="BM159" s="101" t="s">
        <v>158</v>
      </c>
    </row>
    <row r="160" spans="2:65" s="18" customFormat="1" ht="21.75" customHeight="1">
      <c r="B160" s="19"/>
      <c r="C160" s="90" t="s">
        <v>159</v>
      </c>
      <c r="D160" s="90" t="s">
        <v>83</v>
      </c>
      <c r="E160" s="91" t="s">
        <v>160</v>
      </c>
      <c r="F160" s="92" t="s">
        <v>161</v>
      </c>
      <c r="G160" s="93" t="s">
        <v>86</v>
      </c>
      <c r="H160" s="94">
        <v>1</v>
      </c>
      <c r="I160" s="95"/>
      <c r="J160" s="96">
        <f>ROUND(I160*H160,2)</f>
        <v>0</v>
      </c>
      <c r="K160" s="92" t="s">
        <v>17</v>
      </c>
      <c r="L160" s="19"/>
      <c r="M160" s="97" t="s">
        <v>17</v>
      </c>
      <c r="N160" s="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87</v>
      </c>
      <c r="AT160" s="101" t="s">
        <v>83</v>
      </c>
      <c r="AU160" s="101" t="s">
        <v>9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87</v>
      </c>
      <c r="BM160" s="101" t="s">
        <v>162</v>
      </c>
    </row>
    <row r="161" spans="2:65" s="18" customFormat="1" ht="16.5" customHeight="1">
      <c r="B161" s="19"/>
      <c r="C161" s="90" t="s">
        <v>163</v>
      </c>
      <c r="D161" s="90" t="s">
        <v>83</v>
      </c>
      <c r="E161" s="91" t="s">
        <v>164</v>
      </c>
      <c r="F161" s="92" t="s">
        <v>165</v>
      </c>
      <c r="G161" s="93" t="s">
        <v>86</v>
      </c>
      <c r="H161" s="94">
        <v>1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87</v>
      </c>
      <c r="AT161" s="101" t="s">
        <v>83</v>
      </c>
      <c r="AU161" s="101" t="s">
        <v>9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87</v>
      </c>
      <c r="BM161" s="101" t="s">
        <v>166</v>
      </c>
    </row>
    <row r="162" spans="2:65" s="18" customFormat="1" ht="24.2" customHeight="1">
      <c r="B162" s="19"/>
      <c r="C162" s="90" t="s">
        <v>167</v>
      </c>
      <c r="D162" s="90" t="s">
        <v>83</v>
      </c>
      <c r="E162" s="91" t="s">
        <v>168</v>
      </c>
      <c r="F162" s="92" t="s">
        <v>169</v>
      </c>
      <c r="G162" s="93" t="s">
        <v>86</v>
      </c>
      <c r="H162" s="94">
        <v>1</v>
      </c>
      <c r="I162" s="95"/>
      <c r="J162" s="96">
        <f>ROUND(I162*H162,2)</f>
        <v>0</v>
      </c>
      <c r="K162" s="92" t="s">
        <v>17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87</v>
      </c>
      <c r="AT162" s="101" t="s">
        <v>83</v>
      </c>
      <c r="AU162" s="101" t="s">
        <v>9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87</v>
      </c>
      <c r="BM162" s="101" t="s">
        <v>170</v>
      </c>
    </row>
    <row r="163" spans="2:65" s="18" customFormat="1" ht="24.2" customHeight="1">
      <c r="B163" s="19"/>
      <c r="C163" s="90" t="s">
        <v>171</v>
      </c>
      <c r="D163" s="90" t="s">
        <v>83</v>
      </c>
      <c r="E163" s="91" t="s">
        <v>172</v>
      </c>
      <c r="F163" s="92" t="s">
        <v>173</v>
      </c>
      <c r="G163" s="93" t="s">
        <v>174</v>
      </c>
      <c r="H163" s="94">
        <v>80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87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87</v>
      </c>
      <c r="BM163" s="101" t="s">
        <v>175</v>
      </c>
    </row>
    <row r="164" spans="2:65" s="18" customFormat="1" ht="19.5">
      <c r="B164" s="19"/>
      <c r="D164" s="103" t="s">
        <v>89</v>
      </c>
      <c r="F164" s="104" t="s">
        <v>173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77" customFormat="1" ht="22.9" customHeight="1">
      <c r="B165" s="78"/>
      <c r="D165" s="79" t="s">
        <v>74</v>
      </c>
      <c r="E165" s="88" t="s">
        <v>176</v>
      </c>
      <c r="F165" s="88" t="s">
        <v>177</v>
      </c>
      <c r="I165" s="81"/>
      <c r="J165" s="89">
        <f>BK165</f>
        <v>0</v>
      </c>
      <c r="L165" s="78"/>
      <c r="M165" s="83"/>
      <c r="P165" s="84">
        <f>SUM(P166:P167)</f>
        <v>0</v>
      </c>
      <c r="R165" s="84">
        <f>SUM(R166:R167)</f>
        <v>0</v>
      </c>
      <c r="T165" s="85">
        <f>SUM(T166:T167)</f>
        <v>0</v>
      </c>
      <c r="AR165" s="79" t="s">
        <v>77</v>
      </c>
      <c r="AT165" s="86" t="s">
        <v>74</v>
      </c>
      <c r="AU165" s="86" t="s">
        <v>82</v>
      </c>
      <c r="AY165" s="79" t="s">
        <v>79</v>
      </c>
      <c r="BK165" s="87">
        <f>SUM(BK166:BK167)</f>
        <v>0</v>
      </c>
    </row>
    <row r="166" spans="2:65" s="18" customFormat="1" ht="16.5" customHeight="1">
      <c r="B166" s="19"/>
      <c r="C166" s="90" t="s">
        <v>178</v>
      </c>
      <c r="D166" s="90" t="s">
        <v>83</v>
      </c>
      <c r="E166" s="91" t="s">
        <v>179</v>
      </c>
      <c r="F166" s="92" t="s">
        <v>180</v>
      </c>
      <c r="G166" s="93" t="s">
        <v>86</v>
      </c>
      <c r="H166" s="94">
        <v>1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87</v>
      </c>
      <c r="AT166" s="101" t="s">
        <v>83</v>
      </c>
      <c r="AU166" s="101" t="s">
        <v>9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87</v>
      </c>
      <c r="BM166" s="101" t="s">
        <v>181</v>
      </c>
    </row>
    <row r="167" spans="2:65" s="18" customFormat="1" ht="19.5">
      <c r="B167" s="19"/>
      <c r="D167" s="103" t="s">
        <v>89</v>
      </c>
      <c r="F167" s="104" t="s">
        <v>182</v>
      </c>
      <c r="I167" s="105"/>
      <c r="L167" s="19"/>
      <c r="M167" s="110"/>
      <c r="N167" s="111"/>
      <c r="O167" s="111"/>
      <c r="P167" s="111"/>
      <c r="Q167" s="111"/>
      <c r="R167" s="111"/>
      <c r="S167" s="111"/>
      <c r="T167" s="112"/>
      <c r="AT167" s="11" t="s">
        <v>89</v>
      </c>
      <c r="AU167" s="11" t="s">
        <v>9</v>
      </c>
    </row>
    <row r="168" spans="2:65" s="18" customFormat="1" ht="6.95" customHeight="1">
      <c r="B168" s="46"/>
      <c r="C168" s="47"/>
      <c r="D168" s="47"/>
      <c r="E168" s="47"/>
      <c r="F168" s="47"/>
      <c r="G168" s="47"/>
      <c r="H168" s="47"/>
      <c r="I168" s="47"/>
      <c r="J168" s="47"/>
      <c r="K168" s="47"/>
      <c r="L168" s="19"/>
    </row>
  </sheetData>
  <sheetProtection algorithmName="SHA-512" hashValue="r9R+vEx+1T0/TE9bpz4F6/0marW7eadICZMxD5Pe+93NqSTALPJfyMJQQjk30fKxxgVEzPDCfQvvvLhXkZs7Hg==" saltValue="0Q5OVMo4XzRwCz51DXc91GqhTGnozJoUHwjEwFlh/uQzsxgd/FGcBLB0o4+qVhGKeL0Qh9X88BfSXwmYQizx5w==" spinCount="100000" sheet="1" objects="1" scenarios="1" formatColumns="0" formatRows="0" autoFilter="0"/>
  <autoFilter ref="C120:K167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CFBD-16A9-4FE3-818A-ACEA963728CE}">
  <sheetPr>
    <pageSetUpPr fitToPage="1"/>
  </sheetPr>
  <dimension ref="B1:H2385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21.42578125" style="10" customWidth="1"/>
    <col min="4" max="4" width="65" style="10" customWidth="1"/>
    <col min="5" max="5" width="11.42578125" style="10" customWidth="1"/>
    <col min="6" max="6" width="17.140625" style="10" customWidth="1"/>
    <col min="7" max="7" width="1.42578125" style="10" customWidth="1"/>
    <col min="8" max="8" width="7.140625" style="10" customWidth="1"/>
    <col min="9" max="16384" width="9.140625" style="10"/>
  </cols>
  <sheetData>
    <row r="1" spans="2:8" ht="11.25" customHeight="1"/>
    <row r="2" spans="2:8" ht="36.950000000000003" customHeight="1"/>
    <row r="3" spans="2:8" ht="6.95" customHeight="1">
      <c r="B3" s="12"/>
      <c r="C3" s="13"/>
      <c r="D3" s="13"/>
      <c r="E3" s="13"/>
      <c r="F3" s="13"/>
      <c r="G3" s="13"/>
      <c r="H3" s="14"/>
    </row>
    <row r="4" spans="2:8" ht="24.95" customHeight="1">
      <c r="B4" s="14"/>
      <c r="C4" s="15" t="s">
        <v>4624</v>
      </c>
      <c r="H4" s="14"/>
    </row>
    <row r="5" spans="2:8" ht="12" customHeight="1">
      <c r="B5" s="14"/>
      <c r="C5" s="116" t="s">
        <v>191</v>
      </c>
      <c r="D5" s="268" t="s">
        <v>192</v>
      </c>
      <c r="E5" s="260"/>
      <c r="F5" s="260"/>
      <c r="H5" s="14"/>
    </row>
    <row r="6" spans="2:8" ht="36.950000000000003" customHeight="1">
      <c r="B6" s="14"/>
      <c r="C6" s="117" t="s">
        <v>13</v>
      </c>
      <c r="D6" s="265" t="s">
        <v>5609</v>
      </c>
      <c r="E6" s="260"/>
      <c r="F6" s="260"/>
      <c r="H6" s="14"/>
    </row>
    <row r="7" spans="2:8" ht="16.5" customHeight="1">
      <c r="B7" s="14"/>
      <c r="C7" s="17" t="s">
        <v>21</v>
      </c>
      <c r="D7" s="21" t="str">
        <f>'Rekapitulace stavby INV'!AN8</f>
        <v>7. 4. 2024</v>
      </c>
      <c r="H7" s="14"/>
    </row>
    <row r="8" spans="2:8" s="18" customFormat="1" ht="10.9" customHeight="1">
      <c r="B8" s="19"/>
      <c r="H8" s="19"/>
    </row>
    <row r="9" spans="2:8" s="63" customFormat="1" ht="29.25" customHeight="1">
      <c r="B9" s="64"/>
      <c r="C9" s="65" t="s">
        <v>61</v>
      </c>
      <c r="D9" s="66" t="s">
        <v>62</v>
      </c>
      <c r="E9" s="66" t="s">
        <v>63</v>
      </c>
      <c r="F9" s="67" t="s">
        <v>4625</v>
      </c>
      <c r="H9" s="64"/>
    </row>
    <row r="10" spans="2:8" s="18" customFormat="1" ht="26.45" customHeight="1">
      <c r="B10" s="19"/>
      <c r="C10" s="211" t="s">
        <v>192</v>
      </c>
      <c r="D10" s="211" t="s">
        <v>5609</v>
      </c>
      <c r="H10" s="19"/>
    </row>
    <row r="11" spans="2:8" s="18" customFormat="1" ht="16.899999999999999" customHeight="1">
      <c r="B11" s="19"/>
      <c r="C11" s="212" t="s">
        <v>4626</v>
      </c>
      <c r="D11" s="213" t="s">
        <v>17</v>
      </c>
      <c r="E11" s="214" t="s">
        <v>17</v>
      </c>
      <c r="F11" s="215">
        <v>148.99</v>
      </c>
      <c r="H11" s="19"/>
    </row>
    <row r="12" spans="2:8" s="18" customFormat="1" ht="16.899999999999999" customHeight="1">
      <c r="B12" s="19"/>
      <c r="C12" s="216" t="s">
        <v>17</v>
      </c>
      <c r="D12" s="216" t="s">
        <v>1103</v>
      </c>
      <c r="E12" s="11" t="s">
        <v>17</v>
      </c>
      <c r="F12" s="217">
        <v>0</v>
      </c>
      <c r="H12" s="19"/>
    </row>
    <row r="13" spans="2:8" s="18" customFormat="1" ht="16.899999999999999" customHeight="1">
      <c r="B13" s="19"/>
      <c r="C13" s="216" t="s">
        <v>17</v>
      </c>
      <c r="D13" s="216" t="s">
        <v>4627</v>
      </c>
      <c r="E13" s="11" t="s">
        <v>17</v>
      </c>
      <c r="F13" s="217">
        <v>0</v>
      </c>
      <c r="H13" s="19"/>
    </row>
    <row r="14" spans="2:8" s="18" customFormat="1" ht="16.899999999999999" customHeight="1">
      <c r="B14" s="19"/>
      <c r="C14" s="216" t="s">
        <v>17</v>
      </c>
      <c r="D14" s="216" t="s">
        <v>457</v>
      </c>
      <c r="E14" s="11" t="s">
        <v>17</v>
      </c>
      <c r="F14" s="217">
        <v>0</v>
      </c>
      <c r="H14" s="19"/>
    </row>
    <row r="15" spans="2:8" s="18" customFormat="1" ht="16.899999999999999" customHeight="1">
      <c r="B15" s="19"/>
      <c r="C15" s="216" t="s">
        <v>17</v>
      </c>
      <c r="D15" s="216" t="s">
        <v>4628</v>
      </c>
      <c r="E15" s="11" t="s">
        <v>17</v>
      </c>
      <c r="F15" s="217">
        <v>148.99</v>
      </c>
      <c r="H15" s="19"/>
    </row>
    <row r="16" spans="2:8" s="18" customFormat="1" ht="16.899999999999999" customHeight="1">
      <c r="B16" s="19"/>
      <c r="C16" s="212" t="s">
        <v>4629</v>
      </c>
      <c r="D16" s="213" t="s">
        <v>17</v>
      </c>
      <c r="E16" s="214" t="s">
        <v>17</v>
      </c>
      <c r="F16" s="215">
        <v>65.316000000000003</v>
      </c>
      <c r="H16" s="19"/>
    </row>
    <row r="17" spans="2:8" s="18" customFormat="1" ht="16.899999999999999" customHeight="1">
      <c r="B17" s="19"/>
      <c r="C17" s="216" t="s">
        <v>17</v>
      </c>
      <c r="D17" s="216" t="s">
        <v>1103</v>
      </c>
      <c r="E17" s="11" t="s">
        <v>17</v>
      </c>
      <c r="F17" s="217">
        <v>0</v>
      </c>
      <c r="H17" s="19"/>
    </row>
    <row r="18" spans="2:8" s="18" customFormat="1" ht="16.899999999999999" customHeight="1">
      <c r="B18" s="19"/>
      <c r="C18" s="216" t="s">
        <v>17</v>
      </c>
      <c r="D18" s="216" t="s">
        <v>4630</v>
      </c>
      <c r="E18" s="11" t="s">
        <v>17</v>
      </c>
      <c r="F18" s="217">
        <v>0</v>
      </c>
      <c r="H18" s="19"/>
    </row>
    <row r="19" spans="2:8" s="18" customFormat="1" ht="16.899999999999999" customHeight="1">
      <c r="B19" s="19"/>
      <c r="C19" s="216" t="s">
        <v>17</v>
      </c>
      <c r="D19" s="216" t="s">
        <v>4631</v>
      </c>
      <c r="E19" s="11" t="s">
        <v>17</v>
      </c>
      <c r="F19" s="217">
        <v>40.72</v>
      </c>
      <c r="H19" s="19"/>
    </row>
    <row r="20" spans="2:8" s="18" customFormat="1" ht="16.899999999999999" customHeight="1">
      <c r="B20" s="19"/>
      <c r="C20" s="216" t="s">
        <v>17</v>
      </c>
      <c r="D20" s="216" t="s">
        <v>4632</v>
      </c>
      <c r="E20" s="11" t="s">
        <v>17</v>
      </c>
      <c r="F20" s="217">
        <v>0</v>
      </c>
      <c r="H20" s="19"/>
    </row>
    <row r="21" spans="2:8" s="18" customFormat="1" ht="16.899999999999999" customHeight="1">
      <c r="B21" s="19"/>
      <c r="C21" s="216" t="s">
        <v>17</v>
      </c>
      <c r="D21" s="216" t="s">
        <v>4633</v>
      </c>
      <c r="E21" s="11" t="s">
        <v>17</v>
      </c>
      <c r="F21" s="217">
        <v>6.0060000000000002</v>
      </c>
      <c r="H21" s="19"/>
    </row>
    <row r="22" spans="2:8" s="18" customFormat="1" ht="16.899999999999999" customHeight="1">
      <c r="B22" s="19"/>
      <c r="C22" s="216" t="s">
        <v>17</v>
      </c>
      <c r="D22" s="216" t="s">
        <v>4634</v>
      </c>
      <c r="E22" s="11" t="s">
        <v>17</v>
      </c>
      <c r="F22" s="217">
        <v>0</v>
      </c>
      <c r="H22" s="19"/>
    </row>
    <row r="23" spans="2:8" s="18" customFormat="1" ht="16.899999999999999" customHeight="1">
      <c r="B23" s="19"/>
      <c r="C23" s="216" t="s">
        <v>17</v>
      </c>
      <c r="D23" s="216" t="s">
        <v>4635</v>
      </c>
      <c r="E23" s="11" t="s">
        <v>17</v>
      </c>
      <c r="F23" s="217">
        <v>18.59</v>
      </c>
      <c r="H23" s="19"/>
    </row>
    <row r="24" spans="2:8" s="18" customFormat="1" ht="16.899999999999999" customHeight="1">
      <c r="B24" s="19"/>
      <c r="C24" s="216" t="s">
        <v>17</v>
      </c>
      <c r="D24" s="216" t="s">
        <v>491</v>
      </c>
      <c r="E24" s="11" t="s">
        <v>17</v>
      </c>
      <c r="F24" s="217">
        <v>65.316000000000003</v>
      </c>
      <c r="H24" s="19"/>
    </row>
    <row r="25" spans="2:8" s="18" customFormat="1" ht="26.45" customHeight="1">
      <c r="B25" s="19"/>
      <c r="C25" s="211" t="s">
        <v>4636</v>
      </c>
      <c r="D25" s="211" t="s">
        <v>220</v>
      </c>
      <c r="H25" s="19"/>
    </row>
    <row r="26" spans="2:8" s="18" customFormat="1" ht="16.899999999999999" customHeight="1">
      <c r="B26" s="19"/>
      <c r="C26" s="212" t="s">
        <v>351</v>
      </c>
      <c r="D26" s="213" t="s">
        <v>17</v>
      </c>
      <c r="E26" s="214" t="s">
        <v>17</v>
      </c>
      <c r="F26" s="215">
        <v>1802.2560000000001</v>
      </c>
      <c r="H26" s="19"/>
    </row>
    <row r="27" spans="2:8" s="18" customFormat="1" ht="16.899999999999999" customHeight="1">
      <c r="B27" s="19"/>
      <c r="C27" s="216" t="s">
        <v>17</v>
      </c>
      <c r="D27" s="216" t="s">
        <v>4637</v>
      </c>
      <c r="E27" s="11" t="s">
        <v>17</v>
      </c>
      <c r="F27" s="217">
        <v>0</v>
      </c>
      <c r="H27" s="19"/>
    </row>
    <row r="28" spans="2:8" s="18" customFormat="1" ht="16.899999999999999" customHeight="1">
      <c r="B28" s="19"/>
      <c r="C28" s="216" t="s">
        <v>17</v>
      </c>
      <c r="D28" s="216" t="s">
        <v>4638</v>
      </c>
      <c r="E28" s="11" t="s">
        <v>17</v>
      </c>
      <c r="F28" s="217">
        <v>451.69</v>
      </c>
      <c r="H28" s="19"/>
    </row>
    <row r="29" spans="2:8" s="18" customFormat="1" ht="16.899999999999999" customHeight="1">
      <c r="B29" s="19"/>
      <c r="C29" s="216" t="s">
        <v>17</v>
      </c>
      <c r="D29" s="216" t="s">
        <v>4639</v>
      </c>
      <c r="E29" s="11" t="s">
        <v>17</v>
      </c>
      <c r="F29" s="217">
        <v>0</v>
      </c>
      <c r="H29" s="19"/>
    </row>
    <row r="30" spans="2:8" s="18" customFormat="1" ht="16.899999999999999" customHeight="1">
      <c r="B30" s="19"/>
      <c r="C30" s="216" t="s">
        <v>17</v>
      </c>
      <c r="D30" s="216" t="s">
        <v>4640</v>
      </c>
      <c r="E30" s="11" t="s">
        <v>17</v>
      </c>
      <c r="F30" s="217">
        <v>345.31</v>
      </c>
      <c r="H30" s="19"/>
    </row>
    <row r="31" spans="2:8" s="18" customFormat="1" ht="16.899999999999999" customHeight="1">
      <c r="B31" s="19"/>
      <c r="C31" s="216" t="s">
        <v>17</v>
      </c>
      <c r="D31" s="216" t="s">
        <v>4641</v>
      </c>
      <c r="E31" s="11" t="s">
        <v>17</v>
      </c>
      <c r="F31" s="217">
        <v>-42.829000000000001</v>
      </c>
      <c r="H31" s="19"/>
    </row>
    <row r="32" spans="2:8" s="18" customFormat="1" ht="16.899999999999999" customHeight="1">
      <c r="B32" s="19"/>
      <c r="C32" s="216" t="s">
        <v>17</v>
      </c>
      <c r="D32" s="216" t="s">
        <v>4642</v>
      </c>
      <c r="E32" s="11" t="s">
        <v>17</v>
      </c>
      <c r="F32" s="217">
        <v>0</v>
      </c>
      <c r="H32" s="19"/>
    </row>
    <row r="33" spans="2:8" s="18" customFormat="1" ht="16.899999999999999" customHeight="1">
      <c r="B33" s="19"/>
      <c r="C33" s="216" t="s">
        <v>17</v>
      </c>
      <c r="D33" s="216" t="s">
        <v>4643</v>
      </c>
      <c r="E33" s="11" t="s">
        <v>17</v>
      </c>
      <c r="F33" s="217">
        <v>685.37</v>
      </c>
      <c r="H33" s="19"/>
    </row>
    <row r="34" spans="2:8" s="18" customFormat="1" ht="16.899999999999999" customHeight="1">
      <c r="B34" s="19"/>
      <c r="C34" s="216" t="s">
        <v>17</v>
      </c>
      <c r="D34" s="216" t="s">
        <v>4644</v>
      </c>
      <c r="E34" s="11" t="s">
        <v>17</v>
      </c>
      <c r="F34" s="217">
        <v>-176.82</v>
      </c>
      <c r="H34" s="19"/>
    </row>
    <row r="35" spans="2:8" s="18" customFormat="1" ht="16.899999999999999" customHeight="1">
      <c r="B35" s="19"/>
      <c r="C35" s="216" t="s">
        <v>17</v>
      </c>
      <c r="D35" s="216" t="s">
        <v>4645</v>
      </c>
      <c r="E35" s="11" t="s">
        <v>17</v>
      </c>
      <c r="F35" s="217">
        <v>0</v>
      </c>
      <c r="H35" s="19"/>
    </row>
    <row r="36" spans="2:8" s="18" customFormat="1" ht="16.899999999999999" customHeight="1">
      <c r="B36" s="19"/>
      <c r="C36" s="216" t="s">
        <v>17</v>
      </c>
      <c r="D36" s="216" t="s">
        <v>4646</v>
      </c>
      <c r="E36" s="11" t="s">
        <v>17</v>
      </c>
      <c r="F36" s="217">
        <v>683.31</v>
      </c>
      <c r="H36" s="19"/>
    </row>
    <row r="37" spans="2:8" s="18" customFormat="1" ht="16.899999999999999" customHeight="1">
      <c r="B37" s="19"/>
      <c r="C37" s="216" t="s">
        <v>17</v>
      </c>
      <c r="D37" s="216" t="s">
        <v>4647</v>
      </c>
      <c r="E37" s="11" t="s">
        <v>17</v>
      </c>
      <c r="F37" s="217">
        <v>-155.85</v>
      </c>
      <c r="H37" s="19"/>
    </row>
    <row r="38" spans="2:8" s="18" customFormat="1" ht="16.899999999999999" customHeight="1">
      <c r="B38" s="19"/>
      <c r="C38" s="216" t="s">
        <v>17</v>
      </c>
      <c r="D38" s="216" t="s">
        <v>17</v>
      </c>
      <c r="E38" s="11" t="s">
        <v>17</v>
      </c>
      <c r="F38" s="217">
        <v>0</v>
      </c>
      <c r="H38" s="19"/>
    </row>
    <row r="39" spans="2:8" s="18" customFormat="1" ht="16.899999999999999" customHeight="1">
      <c r="B39" s="19"/>
      <c r="C39" s="216" t="s">
        <v>17</v>
      </c>
      <c r="D39" s="216" t="s">
        <v>5537</v>
      </c>
      <c r="E39" s="11" t="s">
        <v>17</v>
      </c>
      <c r="F39" s="217">
        <v>0</v>
      </c>
      <c r="H39" s="19"/>
    </row>
    <row r="40" spans="2:8" s="18" customFormat="1" ht="16.899999999999999" customHeight="1">
      <c r="B40" s="19"/>
      <c r="C40" s="216" t="s">
        <v>17</v>
      </c>
      <c r="D40" s="216" t="s">
        <v>5538</v>
      </c>
      <c r="E40" s="11" t="s">
        <v>17</v>
      </c>
      <c r="F40" s="217">
        <v>12.074999999999999</v>
      </c>
      <c r="H40" s="19"/>
    </row>
    <row r="41" spans="2:8" s="18" customFormat="1" ht="16.899999999999999" customHeight="1">
      <c r="B41" s="19"/>
      <c r="C41" s="216" t="s">
        <v>17</v>
      </c>
      <c r="D41" s="216" t="s">
        <v>491</v>
      </c>
      <c r="E41" s="11" t="s">
        <v>17</v>
      </c>
      <c r="F41" s="217">
        <v>1802.2560000000001</v>
      </c>
      <c r="H41" s="19"/>
    </row>
    <row r="42" spans="2:8" s="18" customFormat="1" ht="16.899999999999999" customHeight="1">
      <c r="B42" s="19"/>
      <c r="C42" s="218" t="s">
        <v>4648</v>
      </c>
      <c r="H42" s="19"/>
    </row>
    <row r="43" spans="2:8" s="18" customFormat="1" ht="16.899999999999999" customHeight="1">
      <c r="B43" s="19"/>
      <c r="C43" s="216" t="s">
        <v>929</v>
      </c>
      <c r="D43" s="216" t="s">
        <v>930</v>
      </c>
      <c r="E43" s="11" t="s">
        <v>452</v>
      </c>
      <c r="F43" s="217">
        <v>1912.4760000000001</v>
      </c>
      <c r="H43" s="19"/>
    </row>
    <row r="44" spans="2:8" s="18" customFormat="1" ht="22.5">
      <c r="B44" s="19"/>
      <c r="C44" s="216" t="s">
        <v>849</v>
      </c>
      <c r="D44" s="216" t="s">
        <v>850</v>
      </c>
      <c r="E44" s="11" t="s">
        <v>452</v>
      </c>
      <c r="F44" s="217">
        <v>1802.2560000000001</v>
      </c>
      <c r="H44" s="19"/>
    </row>
    <row r="45" spans="2:8" s="18" customFormat="1" ht="22.5">
      <c r="B45" s="19"/>
      <c r="C45" s="216" t="s">
        <v>858</v>
      </c>
      <c r="D45" s="216" t="s">
        <v>859</v>
      </c>
      <c r="E45" s="11" t="s">
        <v>452</v>
      </c>
      <c r="F45" s="217">
        <v>1802.2560000000001</v>
      </c>
      <c r="H45" s="19"/>
    </row>
    <row r="46" spans="2:8" s="18" customFormat="1" ht="16.899999999999999" customHeight="1">
      <c r="B46" s="19"/>
      <c r="C46" s="216" t="s">
        <v>934</v>
      </c>
      <c r="D46" s="216" t="s">
        <v>935</v>
      </c>
      <c r="E46" s="11" t="s">
        <v>452</v>
      </c>
      <c r="F46" s="217">
        <v>1912.4760000000001</v>
      </c>
      <c r="H46" s="19"/>
    </row>
    <row r="47" spans="2:8" s="18" customFormat="1" ht="16.899999999999999" customHeight="1">
      <c r="B47" s="19"/>
      <c r="C47" s="216" t="s">
        <v>854</v>
      </c>
      <c r="D47" s="216" t="s">
        <v>855</v>
      </c>
      <c r="E47" s="11" t="s">
        <v>452</v>
      </c>
      <c r="F47" s="217">
        <v>1892.3689999999999</v>
      </c>
      <c r="H47" s="19"/>
    </row>
    <row r="48" spans="2:8" s="18" customFormat="1" ht="16.899999999999999" customHeight="1">
      <c r="B48" s="19"/>
      <c r="C48" s="212" t="s">
        <v>353</v>
      </c>
      <c r="D48" s="213" t="s">
        <v>354</v>
      </c>
      <c r="E48" s="214" t="s">
        <v>17</v>
      </c>
      <c r="F48" s="215">
        <v>551.1</v>
      </c>
      <c r="H48" s="19"/>
    </row>
    <row r="49" spans="2:8" s="18" customFormat="1" ht="16.899999999999999" customHeight="1">
      <c r="B49" s="19"/>
      <c r="C49" s="216" t="s">
        <v>17</v>
      </c>
      <c r="D49" s="216" t="s">
        <v>1101</v>
      </c>
      <c r="E49" s="11" t="s">
        <v>17</v>
      </c>
      <c r="F49" s="217">
        <v>0</v>
      </c>
      <c r="H49" s="19"/>
    </row>
    <row r="50" spans="2:8" s="18" customFormat="1" ht="16.899999999999999" customHeight="1">
      <c r="B50" s="19"/>
      <c r="C50" s="216" t="s">
        <v>17</v>
      </c>
      <c r="D50" s="216" t="s">
        <v>4649</v>
      </c>
      <c r="E50" s="11" t="s">
        <v>17</v>
      </c>
      <c r="F50" s="217">
        <v>26.4</v>
      </c>
      <c r="H50" s="19"/>
    </row>
    <row r="51" spans="2:8" s="18" customFormat="1" ht="16.899999999999999" customHeight="1">
      <c r="B51" s="19"/>
      <c r="C51" s="216" t="s">
        <v>17</v>
      </c>
      <c r="D51" s="216" t="s">
        <v>4650</v>
      </c>
      <c r="E51" s="11" t="s">
        <v>17</v>
      </c>
      <c r="F51" s="217">
        <v>5.6</v>
      </c>
      <c r="H51" s="19"/>
    </row>
    <row r="52" spans="2:8" s="18" customFormat="1" ht="16.899999999999999" customHeight="1">
      <c r="B52" s="19"/>
      <c r="C52" s="216" t="s">
        <v>17</v>
      </c>
      <c r="D52" s="216" t="s">
        <v>1103</v>
      </c>
      <c r="E52" s="11" t="s">
        <v>17</v>
      </c>
      <c r="F52" s="217">
        <v>0</v>
      </c>
      <c r="H52" s="19"/>
    </row>
    <row r="53" spans="2:8" s="18" customFormat="1" ht="16.899999999999999" customHeight="1">
      <c r="B53" s="19"/>
      <c r="C53" s="216" t="s">
        <v>17</v>
      </c>
      <c r="D53" s="216" t="s">
        <v>4651</v>
      </c>
      <c r="E53" s="11" t="s">
        <v>17</v>
      </c>
      <c r="F53" s="217">
        <v>49.5</v>
      </c>
      <c r="H53" s="19"/>
    </row>
    <row r="54" spans="2:8" s="18" customFormat="1" ht="16.899999999999999" customHeight="1">
      <c r="B54" s="19"/>
      <c r="C54" s="216" t="s">
        <v>17</v>
      </c>
      <c r="D54" s="216" t="s">
        <v>4650</v>
      </c>
      <c r="E54" s="11" t="s">
        <v>17</v>
      </c>
      <c r="F54" s="217">
        <v>5.6</v>
      </c>
      <c r="H54" s="19"/>
    </row>
    <row r="55" spans="2:8" s="18" customFormat="1" ht="16.899999999999999" customHeight="1">
      <c r="B55" s="19"/>
      <c r="C55" s="216" t="s">
        <v>17</v>
      </c>
      <c r="D55" s="216" t="s">
        <v>4652</v>
      </c>
      <c r="E55" s="11" t="s">
        <v>17</v>
      </c>
      <c r="F55" s="217">
        <v>0</v>
      </c>
      <c r="H55" s="19"/>
    </row>
    <row r="56" spans="2:8" s="18" customFormat="1" ht="16.899999999999999" customHeight="1">
      <c r="B56" s="19"/>
      <c r="C56" s="216" t="s">
        <v>17</v>
      </c>
      <c r="D56" s="216" t="s">
        <v>4653</v>
      </c>
      <c r="E56" s="11" t="s">
        <v>17</v>
      </c>
      <c r="F56" s="217">
        <v>458.4</v>
      </c>
      <c r="H56" s="19"/>
    </row>
    <row r="57" spans="2:8" s="18" customFormat="1" ht="16.899999999999999" customHeight="1">
      <c r="B57" s="19"/>
      <c r="C57" s="216" t="s">
        <v>17</v>
      </c>
      <c r="D57" s="216" t="s">
        <v>4650</v>
      </c>
      <c r="E57" s="11" t="s">
        <v>17</v>
      </c>
      <c r="F57" s="217">
        <v>5.6</v>
      </c>
      <c r="H57" s="19"/>
    </row>
    <row r="58" spans="2:8" s="18" customFormat="1" ht="16.899999999999999" customHeight="1">
      <c r="B58" s="19"/>
      <c r="C58" s="216" t="s">
        <v>17</v>
      </c>
      <c r="D58" s="216" t="s">
        <v>491</v>
      </c>
      <c r="E58" s="11" t="s">
        <v>17</v>
      </c>
      <c r="F58" s="217">
        <v>551.1</v>
      </c>
      <c r="H58" s="19"/>
    </row>
    <row r="59" spans="2:8" s="18" customFormat="1" ht="16.899999999999999" customHeight="1">
      <c r="B59" s="19"/>
      <c r="C59" s="218" t="s">
        <v>4648</v>
      </c>
      <c r="H59" s="19"/>
    </row>
    <row r="60" spans="2:8" s="18" customFormat="1" ht="16.899999999999999" customHeight="1">
      <c r="B60" s="19"/>
      <c r="C60" s="216" t="s">
        <v>929</v>
      </c>
      <c r="D60" s="216" t="s">
        <v>930</v>
      </c>
      <c r="E60" s="11" t="s">
        <v>452</v>
      </c>
      <c r="F60" s="217">
        <v>1912.4760000000001</v>
      </c>
      <c r="H60" s="19"/>
    </row>
    <row r="61" spans="2:8" s="18" customFormat="1" ht="22.5">
      <c r="B61" s="19"/>
      <c r="C61" s="216" t="s">
        <v>863</v>
      </c>
      <c r="D61" s="216" t="s">
        <v>864</v>
      </c>
      <c r="E61" s="11" t="s">
        <v>816</v>
      </c>
      <c r="F61" s="217">
        <v>551.1</v>
      </c>
      <c r="H61" s="19"/>
    </row>
    <row r="62" spans="2:8" s="18" customFormat="1" ht="16.899999999999999" customHeight="1">
      <c r="B62" s="19"/>
      <c r="C62" s="216" t="s">
        <v>934</v>
      </c>
      <c r="D62" s="216" t="s">
        <v>935</v>
      </c>
      <c r="E62" s="11" t="s">
        <v>452</v>
      </c>
      <c r="F62" s="217">
        <v>1912.4760000000001</v>
      </c>
      <c r="H62" s="19"/>
    </row>
    <row r="63" spans="2:8" s="18" customFormat="1" ht="16.899999999999999" customHeight="1">
      <c r="B63" s="19"/>
      <c r="C63" s="216" t="s">
        <v>868</v>
      </c>
      <c r="D63" s="216" t="s">
        <v>869</v>
      </c>
      <c r="E63" s="11" t="s">
        <v>452</v>
      </c>
      <c r="F63" s="217">
        <v>121.242</v>
      </c>
      <c r="H63" s="19"/>
    </row>
    <row r="64" spans="2:8" s="18" customFormat="1" ht="16.899999999999999" customHeight="1">
      <c r="B64" s="19"/>
      <c r="C64" s="212" t="s">
        <v>352</v>
      </c>
      <c r="D64" s="213" t="s">
        <v>17</v>
      </c>
      <c r="E64" s="214" t="s">
        <v>17</v>
      </c>
      <c r="F64" s="215">
        <v>118.32</v>
      </c>
      <c r="H64" s="19"/>
    </row>
    <row r="65" spans="2:8" s="18" customFormat="1" ht="16.899999999999999" customHeight="1">
      <c r="B65" s="19"/>
      <c r="C65" s="216" t="s">
        <v>17</v>
      </c>
      <c r="D65" s="216" t="s">
        <v>457</v>
      </c>
      <c r="E65" s="11" t="s">
        <v>17</v>
      </c>
      <c r="F65" s="217">
        <v>0</v>
      </c>
      <c r="H65" s="19"/>
    </row>
    <row r="66" spans="2:8" s="18" customFormat="1" ht="16.899999999999999" customHeight="1">
      <c r="B66" s="19"/>
      <c r="C66" s="216" t="s">
        <v>17</v>
      </c>
      <c r="D66" s="216" t="s">
        <v>4637</v>
      </c>
      <c r="E66" s="11" t="s">
        <v>17</v>
      </c>
      <c r="F66" s="217">
        <v>0</v>
      </c>
      <c r="H66" s="19"/>
    </row>
    <row r="67" spans="2:8" s="18" customFormat="1" ht="16.899999999999999" customHeight="1">
      <c r="B67" s="19"/>
      <c r="C67" s="216" t="s">
        <v>17</v>
      </c>
      <c r="D67" s="216" t="s">
        <v>4654</v>
      </c>
      <c r="E67" s="11" t="s">
        <v>17</v>
      </c>
      <c r="F67" s="217">
        <v>13.95</v>
      </c>
      <c r="H67" s="19"/>
    </row>
    <row r="68" spans="2:8" s="18" customFormat="1" ht="16.899999999999999" customHeight="1">
      <c r="B68" s="19"/>
      <c r="C68" s="216" t="s">
        <v>17</v>
      </c>
      <c r="D68" s="216" t="s">
        <v>4639</v>
      </c>
      <c r="E68" s="11" t="s">
        <v>17</v>
      </c>
      <c r="F68" s="217">
        <v>0</v>
      </c>
      <c r="H68" s="19"/>
    </row>
    <row r="69" spans="2:8" s="18" customFormat="1" ht="16.899999999999999" customHeight="1">
      <c r="B69" s="19"/>
      <c r="C69" s="216" t="s">
        <v>17</v>
      </c>
      <c r="D69" s="216" t="s">
        <v>5539</v>
      </c>
      <c r="E69" s="11" t="s">
        <v>17</v>
      </c>
      <c r="F69" s="217">
        <v>9.24</v>
      </c>
      <c r="H69" s="19"/>
    </row>
    <row r="70" spans="2:8" s="18" customFormat="1" ht="16.899999999999999" customHeight="1">
      <c r="B70" s="19"/>
      <c r="C70" s="216" t="s">
        <v>17</v>
      </c>
      <c r="D70" s="216" t="s">
        <v>4642</v>
      </c>
      <c r="E70" s="11" t="s">
        <v>17</v>
      </c>
      <c r="F70" s="217">
        <v>0</v>
      </c>
      <c r="H70" s="19"/>
    </row>
    <row r="71" spans="2:8" s="18" customFormat="1" ht="16.899999999999999" customHeight="1">
      <c r="B71" s="19"/>
      <c r="C71" s="216" t="s">
        <v>17</v>
      </c>
      <c r="D71" s="216" t="s">
        <v>4655</v>
      </c>
      <c r="E71" s="11" t="s">
        <v>17</v>
      </c>
      <c r="F71" s="217">
        <v>47.56</v>
      </c>
      <c r="H71" s="19"/>
    </row>
    <row r="72" spans="2:8" s="18" customFormat="1" ht="16.899999999999999" customHeight="1">
      <c r="B72" s="19"/>
      <c r="C72" s="216" t="s">
        <v>17</v>
      </c>
      <c r="D72" s="216" t="s">
        <v>4645</v>
      </c>
      <c r="E72" s="11" t="s">
        <v>17</v>
      </c>
      <c r="F72" s="217">
        <v>0</v>
      </c>
      <c r="H72" s="19"/>
    </row>
    <row r="73" spans="2:8" s="18" customFormat="1" ht="16.899999999999999" customHeight="1">
      <c r="B73" s="19"/>
      <c r="C73" s="216" t="s">
        <v>17</v>
      </c>
      <c r="D73" s="216" t="s">
        <v>4656</v>
      </c>
      <c r="E73" s="11" t="s">
        <v>17</v>
      </c>
      <c r="F73" s="217">
        <v>43.82</v>
      </c>
      <c r="H73" s="19"/>
    </row>
    <row r="74" spans="2:8" s="18" customFormat="1" ht="16.899999999999999" customHeight="1">
      <c r="B74" s="19"/>
      <c r="C74" s="216" t="s">
        <v>17</v>
      </c>
      <c r="D74" s="216" t="s">
        <v>17</v>
      </c>
      <c r="E74" s="11" t="s">
        <v>17</v>
      </c>
      <c r="F74" s="217">
        <v>0</v>
      </c>
      <c r="H74" s="19"/>
    </row>
    <row r="75" spans="2:8" s="18" customFormat="1" ht="16.899999999999999" customHeight="1">
      <c r="B75" s="19"/>
      <c r="C75" s="216" t="s">
        <v>17</v>
      </c>
      <c r="D75" s="216" t="s">
        <v>5537</v>
      </c>
      <c r="E75" s="11" t="s">
        <v>17</v>
      </c>
      <c r="F75" s="217">
        <v>0</v>
      </c>
      <c r="H75" s="19"/>
    </row>
    <row r="76" spans="2:8" s="18" customFormat="1" ht="16.899999999999999" customHeight="1">
      <c r="B76" s="19"/>
      <c r="C76" s="216" t="s">
        <v>17</v>
      </c>
      <c r="D76" s="216" t="s">
        <v>5540</v>
      </c>
      <c r="E76" s="11" t="s">
        <v>17</v>
      </c>
      <c r="F76" s="217">
        <v>3.75</v>
      </c>
      <c r="H76" s="19"/>
    </row>
    <row r="77" spans="2:8" s="18" customFormat="1" ht="16.899999999999999" customHeight="1">
      <c r="B77" s="19"/>
      <c r="C77" s="216" t="s">
        <v>17</v>
      </c>
      <c r="D77" s="216" t="s">
        <v>17</v>
      </c>
      <c r="E77" s="11" t="s">
        <v>17</v>
      </c>
      <c r="F77" s="217">
        <v>0</v>
      </c>
      <c r="H77" s="19"/>
    </row>
    <row r="78" spans="2:8" s="18" customFormat="1" ht="16.899999999999999" customHeight="1">
      <c r="B78" s="19"/>
      <c r="C78" s="216" t="s">
        <v>17</v>
      </c>
      <c r="D78" s="216" t="s">
        <v>17</v>
      </c>
      <c r="E78" s="11" t="s">
        <v>17</v>
      </c>
      <c r="F78" s="217">
        <v>0</v>
      </c>
      <c r="H78" s="19"/>
    </row>
    <row r="79" spans="2:8" s="18" customFormat="1" ht="16.899999999999999" customHeight="1">
      <c r="B79" s="19"/>
      <c r="C79" s="216" t="s">
        <v>17</v>
      </c>
      <c r="D79" s="216" t="s">
        <v>491</v>
      </c>
      <c r="E79" s="11" t="s">
        <v>17</v>
      </c>
      <c r="F79" s="217">
        <v>118.32</v>
      </c>
      <c r="H79" s="19"/>
    </row>
    <row r="80" spans="2:8" s="18" customFormat="1" ht="16.899999999999999" customHeight="1">
      <c r="B80" s="19"/>
      <c r="C80" s="218" t="s">
        <v>4648</v>
      </c>
      <c r="H80" s="19"/>
    </row>
    <row r="81" spans="2:8" s="18" customFormat="1" ht="22.5">
      <c r="B81" s="19"/>
      <c r="C81" s="216" t="s">
        <v>835</v>
      </c>
      <c r="D81" s="216" t="s">
        <v>836</v>
      </c>
      <c r="E81" s="11" t="s">
        <v>452</v>
      </c>
      <c r="F81" s="217">
        <v>118.32</v>
      </c>
      <c r="H81" s="19"/>
    </row>
    <row r="82" spans="2:8" s="18" customFormat="1" ht="22.5">
      <c r="B82" s="19"/>
      <c r="C82" s="216" t="s">
        <v>844</v>
      </c>
      <c r="D82" s="216" t="s">
        <v>845</v>
      </c>
      <c r="E82" s="11" t="s">
        <v>452</v>
      </c>
      <c r="F82" s="217">
        <v>118.32</v>
      </c>
      <c r="H82" s="19"/>
    </row>
    <row r="83" spans="2:8" s="18" customFormat="1" ht="16.899999999999999" customHeight="1">
      <c r="B83" s="19"/>
      <c r="C83" s="212" t="s">
        <v>339</v>
      </c>
      <c r="D83" s="213" t="s">
        <v>17</v>
      </c>
      <c r="E83" s="214" t="s">
        <v>17</v>
      </c>
      <c r="F83" s="215">
        <v>823.05</v>
      </c>
      <c r="H83" s="19"/>
    </row>
    <row r="84" spans="2:8" s="18" customFormat="1" ht="16.899999999999999" customHeight="1">
      <c r="B84" s="19"/>
      <c r="C84" s="216" t="s">
        <v>17</v>
      </c>
      <c r="D84" s="216" t="s">
        <v>4659</v>
      </c>
      <c r="E84" s="11" t="s">
        <v>17</v>
      </c>
      <c r="F84" s="217">
        <v>0</v>
      </c>
      <c r="H84" s="19"/>
    </row>
    <row r="85" spans="2:8" s="18" customFormat="1" ht="16.899999999999999" customHeight="1">
      <c r="B85" s="19"/>
      <c r="C85" s="216" t="s">
        <v>17</v>
      </c>
      <c r="D85" s="216" t="s">
        <v>4660</v>
      </c>
      <c r="E85" s="11" t="s">
        <v>17</v>
      </c>
      <c r="F85" s="217">
        <v>15.3</v>
      </c>
      <c r="H85" s="19"/>
    </row>
    <row r="86" spans="2:8" s="18" customFormat="1" ht="16.899999999999999" customHeight="1">
      <c r="B86" s="19"/>
      <c r="C86" s="216" t="s">
        <v>17</v>
      </c>
      <c r="D86" s="216" t="s">
        <v>4661</v>
      </c>
      <c r="E86" s="11" t="s">
        <v>17</v>
      </c>
      <c r="F86" s="217">
        <v>0</v>
      </c>
      <c r="H86" s="19"/>
    </row>
    <row r="87" spans="2:8" s="18" customFormat="1" ht="16.899999999999999" customHeight="1">
      <c r="B87" s="19"/>
      <c r="C87" s="216" t="s">
        <v>17</v>
      </c>
      <c r="D87" s="216" t="s">
        <v>4662</v>
      </c>
      <c r="E87" s="11" t="s">
        <v>17</v>
      </c>
      <c r="F87" s="217">
        <v>14.7</v>
      </c>
      <c r="H87" s="19"/>
    </row>
    <row r="88" spans="2:8" s="18" customFormat="1" ht="16.899999999999999" customHeight="1">
      <c r="B88" s="19"/>
      <c r="C88" s="216" t="s">
        <v>17</v>
      </c>
      <c r="D88" s="216" t="s">
        <v>4663</v>
      </c>
      <c r="E88" s="11" t="s">
        <v>17</v>
      </c>
      <c r="F88" s="217">
        <v>0</v>
      </c>
      <c r="H88" s="19"/>
    </row>
    <row r="89" spans="2:8" s="18" customFormat="1" ht="16.899999999999999" customHeight="1">
      <c r="B89" s="19"/>
      <c r="C89" s="216" t="s">
        <v>17</v>
      </c>
      <c r="D89" s="216" t="s">
        <v>4664</v>
      </c>
      <c r="E89" s="11" t="s">
        <v>17</v>
      </c>
      <c r="F89" s="217">
        <v>14.9</v>
      </c>
      <c r="H89" s="19"/>
    </row>
    <row r="90" spans="2:8" s="18" customFormat="1" ht="16.899999999999999" customHeight="1">
      <c r="B90" s="19"/>
      <c r="C90" s="216" t="s">
        <v>17</v>
      </c>
      <c r="D90" s="216" t="s">
        <v>4665</v>
      </c>
      <c r="E90" s="11" t="s">
        <v>17</v>
      </c>
      <c r="F90" s="217">
        <v>0</v>
      </c>
      <c r="H90" s="19"/>
    </row>
    <row r="91" spans="2:8" s="18" customFormat="1" ht="16.899999999999999" customHeight="1">
      <c r="B91" s="19"/>
      <c r="C91" s="216" t="s">
        <v>17</v>
      </c>
      <c r="D91" s="216" t="s">
        <v>4666</v>
      </c>
      <c r="E91" s="11" t="s">
        <v>17</v>
      </c>
      <c r="F91" s="217">
        <v>13.4</v>
      </c>
      <c r="H91" s="19"/>
    </row>
    <row r="92" spans="2:8" s="18" customFormat="1" ht="16.899999999999999" customHeight="1">
      <c r="B92" s="19"/>
      <c r="C92" s="216" t="s">
        <v>17</v>
      </c>
      <c r="D92" s="216" t="s">
        <v>4924</v>
      </c>
      <c r="E92" s="11" t="s">
        <v>17</v>
      </c>
      <c r="F92" s="217">
        <v>0</v>
      </c>
      <c r="H92" s="19"/>
    </row>
    <row r="93" spans="2:8" s="18" customFormat="1" ht="16.899999999999999" customHeight="1">
      <c r="B93" s="19"/>
      <c r="C93" s="216" t="s">
        <v>17</v>
      </c>
      <c r="D93" s="216" t="s">
        <v>4666</v>
      </c>
      <c r="E93" s="11" t="s">
        <v>17</v>
      </c>
      <c r="F93" s="217">
        <v>13.4</v>
      </c>
      <c r="H93" s="19"/>
    </row>
    <row r="94" spans="2:8" s="18" customFormat="1" ht="16.899999999999999" customHeight="1">
      <c r="B94" s="19"/>
      <c r="C94" s="216" t="s">
        <v>17</v>
      </c>
      <c r="D94" s="216" t="s">
        <v>4667</v>
      </c>
      <c r="E94" s="11" t="s">
        <v>17</v>
      </c>
      <c r="F94" s="217">
        <v>0</v>
      </c>
      <c r="H94" s="19"/>
    </row>
    <row r="95" spans="2:8" s="18" customFormat="1" ht="16.899999999999999" customHeight="1">
      <c r="B95" s="19"/>
      <c r="C95" s="216" t="s">
        <v>17</v>
      </c>
      <c r="D95" s="216" t="s">
        <v>4664</v>
      </c>
      <c r="E95" s="11" t="s">
        <v>17</v>
      </c>
      <c r="F95" s="217">
        <v>14.9</v>
      </c>
      <c r="H95" s="19"/>
    </row>
    <row r="96" spans="2:8" s="18" customFormat="1" ht="16.899999999999999" customHeight="1">
      <c r="B96" s="19"/>
      <c r="C96" s="216" t="s">
        <v>17</v>
      </c>
      <c r="D96" s="216" t="s">
        <v>4668</v>
      </c>
      <c r="E96" s="11" t="s">
        <v>17</v>
      </c>
      <c r="F96" s="217">
        <v>0</v>
      </c>
      <c r="H96" s="19"/>
    </row>
    <row r="97" spans="2:8" s="18" customFormat="1" ht="16.899999999999999" customHeight="1">
      <c r="B97" s="19"/>
      <c r="C97" s="216" t="s">
        <v>17</v>
      </c>
      <c r="D97" s="216" t="s">
        <v>4662</v>
      </c>
      <c r="E97" s="11" t="s">
        <v>17</v>
      </c>
      <c r="F97" s="217">
        <v>14.7</v>
      </c>
      <c r="H97" s="19"/>
    </row>
    <row r="98" spans="2:8" s="18" customFormat="1" ht="16.899999999999999" customHeight="1">
      <c r="B98" s="19"/>
      <c r="C98" s="216" t="s">
        <v>17</v>
      </c>
      <c r="D98" s="216" t="s">
        <v>4669</v>
      </c>
      <c r="E98" s="11" t="s">
        <v>17</v>
      </c>
      <c r="F98" s="217">
        <v>0</v>
      </c>
      <c r="H98" s="19"/>
    </row>
    <row r="99" spans="2:8" s="18" customFormat="1" ht="16.899999999999999" customHeight="1">
      <c r="B99" s="19"/>
      <c r="C99" s="216" t="s">
        <v>17</v>
      </c>
      <c r="D99" s="216" t="s">
        <v>4660</v>
      </c>
      <c r="E99" s="11" t="s">
        <v>17</v>
      </c>
      <c r="F99" s="217">
        <v>15.3</v>
      </c>
      <c r="H99" s="19"/>
    </row>
    <row r="100" spans="2:8" s="18" customFormat="1" ht="16.899999999999999" customHeight="1">
      <c r="B100" s="19"/>
      <c r="C100" s="216" t="s">
        <v>17</v>
      </c>
      <c r="D100" s="216" t="s">
        <v>4670</v>
      </c>
      <c r="E100" s="11" t="s">
        <v>17</v>
      </c>
      <c r="F100" s="217">
        <v>0</v>
      </c>
      <c r="H100" s="19"/>
    </row>
    <row r="101" spans="2:8" s="18" customFormat="1" ht="16.899999999999999" customHeight="1">
      <c r="B101" s="19"/>
      <c r="C101" s="216" t="s">
        <v>17</v>
      </c>
      <c r="D101" s="216" t="s">
        <v>4671</v>
      </c>
      <c r="E101" s="11" t="s">
        <v>17</v>
      </c>
      <c r="F101" s="217">
        <v>10.8</v>
      </c>
      <c r="H101" s="19"/>
    </row>
    <row r="102" spans="2:8" s="18" customFormat="1" ht="16.899999999999999" customHeight="1">
      <c r="B102" s="19"/>
      <c r="C102" s="216" t="s">
        <v>17</v>
      </c>
      <c r="D102" s="216" t="s">
        <v>4672</v>
      </c>
      <c r="E102" s="11" t="s">
        <v>17</v>
      </c>
      <c r="F102" s="217">
        <v>0</v>
      </c>
      <c r="H102" s="19"/>
    </row>
    <row r="103" spans="2:8" s="18" customFormat="1" ht="16.899999999999999" customHeight="1">
      <c r="B103" s="19"/>
      <c r="C103" s="216" t="s">
        <v>17</v>
      </c>
      <c r="D103" s="216" t="s">
        <v>4673</v>
      </c>
      <c r="E103" s="11" t="s">
        <v>17</v>
      </c>
      <c r="F103" s="217">
        <v>3.4</v>
      </c>
      <c r="H103" s="19"/>
    </row>
    <row r="104" spans="2:8" s="18" customFormat="1" ht="16.899999999999999" customHeight="1">
      <c r="B104" s="19"/>
      <c r="C104" s="216" t="s">
        <v>17</v>
      </c>
      <c r="D104" s="216" t="s">
        <v>4674</v>
      </c>
      <c r="E104" s="11" t="s">
        <v>17</v>
      </c>
      <c r="F104" s="217">
        <v>0</v>
      </c>
      <c r="H104" s="19"/>
    </row>
    <row r="105" spans="2:8" s="18" customFormat="1" ht="16.899999999999999" customHeight="1">
      <c r="B105" s="19"/>
      <c r="C105" s="216" t="s">
        <v>17</v>
      </c>
      <c r="D105" s="216" t="s">
        <v>4675</v>
      </c>
      <c r="E105" s="11" t="s">
        <v>17</v>
      </c>
      <c r="F105" s="217">
        <v>17.100000000000001</v>
      </c>
      <c r="H105" s="19"/>
    </row>
    <row r="106" spans="2:8" s="18" customFormat="1" ht="16.899999999999999" customHeight="1">
      <c r="B106" s="19"/>
      <c r="C106" s="216" t="s">
        <v>17</v>
      </c>
      <c r="D106" s="216" t="s">
        <v>4676</v>
      </c>
      <c r="E106" s="11" t="s">
        <v>17</v>
      </c>
      <c r="F106" s="217">
        <v>0</v>
      </c>
      <c r="H106" s="19"/>
    </row>
    <row r="107" spans="2:8" s="18" customFormat="1" ht="16.899999999999999" customHeight="1">
      <c r="B107" s="19"/>
      <c r="C107" s="216" t="s">
        <v>17</v>
      </c>
      <c r="D107" s="216" t="s">
        <v>4677</v>
      </c>
      <c r="E107" s="11" t="s">
        <v>17</v>
      </c>
      <c r="F107" s="217">
        <v>6.1</v>
      </c>
      <c r="H107" s="19"/>
    </row>
    <row r="108" spans="2:8" s="18" customFormat="1" ht="16.899999999999999" customHeight="1">
      <c r="B108" s="19"/>
      <c r="C108" s="216" t="s">
        <v>17</v>
      </c>
      <c r="D108" s="216" t="s">
        <v>4678</v>
      </c>
      <c r="E108" s="11" t="s">
        <v>17</v>
      </c>
      <c r="F108" s="217">
        <v>0</v>
      </c>
      <c r="H108" s="19"/>
    </row>
    <row r="109" spans="2:8" s="18" customFormat="1" ht="16.899999999999999" customHeight="1">
      <c r="B109" s="19"/>
      <c r="C109" s="216" t="s">
        <v>17</v>
      </c>
      <c r="D109" s="216" t="s">
        <v>4679</v>
      </c>
      <c r="E109" s="11" t="s">
        <v>17</v>
      </c>
      <c r="F109" s="217">
        <v>13.3</v>
      </c>
      <c r="H109" s="19"/>
    </row>
    <row r="110" spans="2:8" s="18" customFormat="1" ht="16.899999999999999" customHeight="1">
      <c r="B110" s="19"/>
      <c r="C110" s="216" t="s">
        <v>17</v>
      </c>
      <c r="D110" s="216" t="s">
        <v>4680</v>
      </c>
      <c r="E110" s="11" t="s">
        <v>17</v>
      </c>
      <c r="F110" s="217">
        <v>0</v>
      </c>
      <c r="H110" s="19"/>
    </row>
    <row r="111" spans="2:8" s="18" customFormat="1" ht="16.899999999999999" customHeight="1">
      <c r="B111" s="19"/>
      <c r="C111" s="216" t="s">
        <v>17</v>
      </c>
      <c r="D111" s="216" t="s">
        <v>4681</v>
      </c>
      <c r="E111" s="11" t="s">
        <v>17</v>
      </c>
      <c r="F111" s="217">
        <v>20.3</v>
      </c>
      <c r="H111" s="19"/>
    </row>
    <row r="112" spans="2:8" s="18" customFormat="1" ht="16.899999999999999" customHeight="1">
      <c r="B112" s="19"/>
      <c r="C112" s="216" t="s">
        <v>17</v>
      </c>
      <c r="D112" s="216" t="s">
        <v>4682</v>
      </c>
      <c r="E112" s="11" t="s">
        <v>17</v>
      </c>
      <c r="F112" s="217">
        <v>187.6</v>
      </c>
      <c r="H112" s="19"/>
    </row>
    <row r="113" spans="2:8" s="18" customFormat="1" ht="16.899999999999999" customHeight="1">
      <c r="B113" s="19"/>
      <c r="C113" s="216" t="s">
        <v>17</v>
      </c>
      <c r="D113" s="216" t="s">
        <v>4683</v>
      </c>
      <c r="E113" s="11" t="s">
        <v>17</v>
      </c>
      <c r="F113" s="217">
        <v>0</v>
      </c>
      <c r="H113" s="19"/>
    </row>
    <row r="114" spans="2:8" s="18" customFormat="1" ht="16.899999999999999" customHeight="1">
      <c r="B114" s="19"/>
      <c r="C114" s="216" t="s">
        <v>17</v>
      </c>
      <c r="D114" s="216" t="s">
        <v>4684</v>
      </c>
      <c r="E114" s="11" t="s">
        <v>17</v>
      </c>
      <c r="F114" s="217">
        <v>6.5</v>
      </c>
      <c r="H114" s="19"/>
    </row>
    <row r="115" spans="2:8" s="18" customFormat="1" ht="16.899999999999999" customHeight="1">
      <c r="B115" s="19"/>
      <c r="C115" s="216" t="s">
        <v>17</v>
      </c>
      <c r="D115" s="216" t="s">
        <v>4685</v>
      </c>
      <c r="E115" s="11" t="s">
        <v>17</v>
      </c>
      <c r="F115" s="217">
        <v>0</v>
      </c>
      <c r="H115" s="19"/>
    </row>
    <row r="116" spans="2:8" s="18" customFormat="1" ht="16.899999999999999" customHeight="1">
      <c r="B116" s="19"/>
      <c r="C116" s="216" t="s">
        <v>17</v>
      </c>
      <c r="D116" s="216" t="s">
        <v>4684</v>
      </c>
      <c r="E116" s="11" t="s">
        <v>17</v>
      </c>
      <c r="F116" s="217">
        <v>6.5</v>
      </c>
      <c r="H116" s="19"/>
    </row>
    <row r="117" spans="2:8" s="18" customFormat="1" ht="16.899999999999999" customHeight="1">
      <c r="B117" s="19"/>
      <c r="C117" s="216" t="s">
        <v>17</v>
      </c>
      <c r="D117" s="216" t="s">
        <v>4686</v>
      </c>
      <c r="E117" s="11" t="s">
        <v>17</v>
      </c>
      <c r="F117" s="217">
        <v>0</v>
      </c>
      <c r="H117" s="19"/>
    </row>
    <row r="118" spans="2:8" s="18" customFormat="1" ht="16.899999999999999" customHeight="1">
      <c r="B118" s="19"/>
      <c r="C118" s="216" t="s">
        <v>17</v>
      </c>
      <c r="D118" s="216" t="s">
        <v>4684</v>
      </c>
      <c r="E118" s="11" t="s">
        <v>17</v>
      </c>
      <c r="F118" s="217">
        <v>6.5</v>
      </c>
      <c r="H118" s="19"/>
    </row>
    <row r="119" spans="2:8" s="18" customFormat="1" ht="16.899999999999999" customHeight="1">
      <c r="B119" s="19"/>
      <c r="C119" s="216" t="s">
        <v>17</v>
      </c>
      <c r="D119" s="216" t="s">
        <v>4687</v>
      </c>
      <c r="E119" s="11" t="s">
        <v>17</v>
      </c>
      <c r="F119" s="217">
        <v>0</v>
      </c>
      <c r="H119" s="19"/>
    </row>
    <row r="120" spans="2:8" s="18" customFormat="1" ht="16.899999999999999" customHeight="1">
      <c r="B120" s="19"/>
      <c r="C120" s="216" t="s">
        <v>17</v>
      </c>
      <c r="D120" s="216" t="s">
        <v>4684</v>
      </c>
      <c r="E120" s="11" t="s">
        <v>17</v>
      </c>
      <c r="F120" s="217">
        <v>6.5</v>
      </c>
      <c r="H120" s="19"/>
    </row>
    <row r="121" spans="2:8" s="18" customFormat="1" ht="16.899999999999999" customHeight="1">
      <c r="B121" s="19"/>
      <c r="C121" s="216" t="s">
        <v>17</v>
      </c>
      <c r="D121" s="216" t="s">
        <v>4688</v>
      </c>
      <c r="E121" s="11" t="s">
        <v>17</v>
      </c>
      <c r="F121" s="217">
        <v>0</v>
      </c>
      <c r="H121" s="19"/>
    </row>
    <row r="122" spans="2:8" s="18" customFormat="1" ht="16.899999999999999" customHeight="1">
      <c r="B122" s="19"/>
      <c r="C122" s="216" t="s">
        <v>17</v>
      </c>
      <c r="D122" s="216" t="s">
        <v>4689</v>
      </c>
      <c r="E122" s="11" t="s">
        <v>17</v>
      </c>
      <c r="F122" s="217">
        <v>1.9</v>
      </c>
      <c r="H122" s="19"/>
    </row>
    <row r="123" spans="2:8" s="18" customFormat="1" ht="16.899999999999999" customHeight="1">
      <c r="B123" s="19"/>
      <c r="C123" s="216" t="s">
        <v>17</v>
      </c>
      <c r="D123" s="216" t="s">
        <v>4690</v>
      </c>
      <c r="E123" s="11" t="s">
        <v>17</v>
      </c>
      <c r="F123" s="217">
        <v>0</v>
      </c>
      <c r="H123" s="19"/>
    </row>
    <row r="124" spans="2:8" s="18" customFormat="1" ht="16.899999999999999" customHeight="1">
      <c r="B124" s="19"/>
      <c r="C124" s="216" t="s">
        <v>17</v>
      </c>
      <c r="D124" s="216" t="s">
        <v>4691</v>
      </c>
      <c r="E124" s="11" t="s">
        <v>17</v>
      </c>
      <c r="F124" s="217">
        <v>8.1</v>
      </c>
      <c r="H124" s="19"/>
    </row>
    <row r="125" spans="2:8" s="18" customFormat="1" ht="16.899999999999999" customHeight="1">
      <c r="B125" s="19"/>
      <c r="C125" s="216" t="s">
        <v>17</v>
      </c>
      <c r="D125" s="216" t="s">
        <v>4692</v>
      </c>
      <c r="E125" s="11" t="s">
        <v>17</v>
      </c>
      <c r="F125" s="217">
        <v>0</v>
      </c>
      <c r="H125" s="19"/>
    </row>
    <row r="126" spans="2:8" s="18" customFormat="1" ht="16.899999999999999" customHeight="1">
      <c r="B126" s="19"/>
      <c r="C126" s="216" t="s">
        <v>17</v>
      </c>
      <c r="D126" s="216" t="s">
        <v>4693</v>
      </c>
      <c r="E126" s="11" t="s">
        <v>17</v>
      </c>
      <c r="F126" s="217">
        <v>3.1</v>
      </c>
      <c r="H126" s="19"/>
    </row>
    <row r="127" spans="2:8" s="18" customFormat="1" ht="16.899999999999999" customHeight="1">
      <c r="B127" s="19"/>
      <c r="C127" s="216" t="s">
        <v>17</v>
      </c>
      <c r="D127" s="216" t="s">
        <v>4694</v>
      </c>
      <c r="E127" s="11" t="s">
        <v>17</v>
      </c>
      <c r="F127" s="217">
        <v>0</v>
      </c>
      <c r="H127" s="19"/>
    </row>
    <row r="128" spans="2:8" s="18" customFormat="1" ht="16.899999999999999" customHeight="1">
      <c r="B128" s="19"/>
      <c r="C128" s="216" t="s">
        <v>17</v>
      </c>
      <c r="D128" s="216" t="s">
        <v>4695</v>
      </c>
      <c r="E128" s="11" t="s">
        <v>17</v>
      </c>
      <c r="F128" s="217">
        <v>2.9</v>
      </c>
      <c r="H128" s="19"/>
    </row>
    <row r="129" spans="2:8" s="18" customFormat="1" ht="16.899999999999999" customHeight="1">
      <c r="B129" s="19"/>
      <c r="C129" s="216" t="s">
        <v>17</v>
      </c>
      <c r="D129" s="216" t="s">
        <v>4696</v>
      </c>
      <c r="E129" s="11" t="s">
        <v>17</v>
      </c>
      <c r="F129" s="217">
        <v>0</v>
      </c>
      <c r="H129" s="19"/>
    </row>
    <row r="130" spans="2:8" s="18" customFormat="1" ht="16.899999999999999" customHeight="1">
      <c r="B130" s="19"/>
      <c r="C130" s="216" t="s">
        <v>17</v>
      </c>
      <c r="D130" s="216" t="s">
        <v>4697</v>
      </c>
      <c r="E130" s="11" t="s">
        <v>17</v>
      </c>
      <c r="F130" s="217">
        <v>14.2</v>
      </c>
      <c r="H130" s="19"/>
    </row>
    <row r="131" spans="2:8" s="18" customFormat="1" ht="16.899999999999999" customHeight="1">
      <c r="B131" s="19"/>
      <c r="C131" s="216" t="s">
        <v>17</v>
      </c>
      <c r="D131" s="216" t="s">
        <v>4698</v>
      </c>
      <c r="E131" s="11" t="s">
        <v>17</v>
      </c>
      <c r="F131" s="217">
        <v>0</v>
      </c>
      <c r="H131" s="19"/>
    </row>
    <row r="132" spans="2:8" s="18" customFormat="1" ht="16.899999999999999" customHeight="1">
      <c r="B132" s="19"/>
      <c r="C132" s="216" t="s">
        <v>17</v>
      </c>
      <c r="D132" s="216" t="s">
        <v>4699</v>
      </c>
      <c r="E132" s="11" t="s">
        <v>17</v>
      </c>
      <c r="F132" s="217">
        <v>14.93</v>
      </c>
      <c r="H132" s="19"/>
    </row>
    <row r="133" spans="2:8" s="18" customFormat="1" ht="16.899999999999999" customHeight="1">
      <c r="B133" s="19"/>
      <c r="C133" s="216" t="s">
        <v>17</v>
      </c>
      <c r="D133" s="216" t="s">
        <v>4700</v>
      </c>
      <c r="E133" s="11" t="s">
        <v>17</v>
      </c>
      <c r="F133" s="217">
        <v>0</v>
      </c>
      <c r="H133" s="19"/>
    </row>
    <row r="134" spans="2:8" s="18" customFormat="1" ht="16.899999999999999" customHeight="1">
      <c r="B134" s="19"/>
      <c r="C134" s="216" t="s">
        <v>17</v>
      </c>
      <c r="D134" s="216" t="s">
        <v>4701</v>
      </c>
      <c r="E134" s="11" t="s">
        <v>17</v>
      </c>
      <c r="F134" s="217">
        <v>7.7</v>
      </c>
      <c r="H134" s="19"/>
    </row>
    <row r="135" spans="2:8" s="18" customFormat="1" ht="16.899999999999999" customHeight="1">
      <c r="B135" s="19"/>
      <c r="C135" s="216" t="s">
        <v>17</v>
      </c>
      <c r="D135" s="216" t="s">
        <v>4702</v>
      </c>
      <c r="E135" s="11" t="s">
        <v>17</v>
      </c>
      <c r="F135" s="217">
        <v>0</v>
      </c>
      <c r="H135" s="19"/>
    </row>
    <row r="136" spans="2:8" s="18" customFormat="1" ht="16.899999999999999" customHeight="1">
      <c r="B136" s="19"/>
      <c r="C136" s="216" t="s">
        <v>17</v>
      </c>
      <c r="D136" s="216" t="s">
        <v>4703</v>
      </c>
      <c r="E136" s="11" t="s">
        <v>17</v>
      </c>
      <c r="F136" s="217">
        <v>79.5</v>
      </c>
      <c r="H136" s="19"/>
    </row>
    <row r="137" spans="2:8" s="18" customFormat="1" ht="16.899999999999999" customHeight="1">
      <c r="B137" s="19"/>
      <c r="C137" s="216" t="s">
        <v>17</v>
      </c>
      <c r="D137" s="216" t="s">
        <v>4682</v>
      </c>
      <c r="E137" s="11" t="s">
        <v>17</v>
      </c>
      <c r="F137" s="217">
        <v>158.33000000000001</v>
      </c>
      <c r="H137" s="19"/>
    </row>
    <row r="138" spans="2:8" s="18" customFormat="1" ht="16.899999999999999" customHeight="1">
      <c r="B138" s="19"/>
      <c r="C138" s="216" t="s">
        <v>17</v>
      </c>
      <c r="D138" s="216" t="s">
        <v>4704</v>
      </c>
      <c r="E138" s="11" t="s">
        <v>17</v>
      </c>
      <c r="F138" s="217">
        <v>0</v>
      </c>
      <c r="H138" s="19"/>
    </row>
    <row r="139" spans="2:8" s="18" customFormat="1" ht="16.899999999999999" customHeight="1">
      <c r="B139" s="19"/>
      <c r="C139" s="216" t="s">
        <v>17</v>
      </c>
      <c r="D139" s="216" t="s">
        <v>4705</v>
      </c>
      <c r="E139" s="11" t="s">
        <v>17</v>
      </c>
      <c r="F139" s="217">
        <v>7</v>
      </c>
      <c r="H139" s="19"/>
    </row>
    <row r="140" spans="2:8" s="18" customFormat="1" ht="16.899999999999999" customHeight="1">
      <c r="B140" s="19"/>
      <c r="C140" s="216" t="s">
        <v>17</v>
      </c>
      <c r="D140" s="216" t="s">
        <v>4706</v>
      </c>
      <c r="E140" s="11" t="s">
        <v>17</v>
      </c>
      <c r="F140" s="217">
        <v>0</v>
      </c>
      <c r="H140" s="19"/>
    </row>
    <row r="141" spans="2:8" s="18" customFormat="1" ht="16.899999999999999" customHeight="1">
      <c r="B141" s="19"/>
      <c r="C141" s="216" t="s">
        <v>17</v>
      </c>
      <c r="D141" s="216" t="s">
        <v>4707</v>
      </c>
      <c r="E141" s="11" t="s">
        <v>17</v>
      </c>
      <c r="F141" s="217">
        <v>8.5</v>
      </c>
      <c r="H141" s="19"/>
    </row>
    <row r="142" spans="2:8" s="18" customFormat="1" ht="16.899999999999999" customHeight="1">
      <c r="B142" s="19"/>
      <c r="C142" s="216" t="s">
        <v>17</v>
      </c>
      <c r="D142" s="216" t="s">
        <v>4708</v>
      </c>
      <c r="E142" s="11" t="s">
        <v>17</v>
      </c>
      <c r="F142" s="217">
        <v>0</v>
      </c>
      <c r="H142" s="19"/>
    </row>
    <row r="143" spans="2:8" s="18" customFormat="1" ht="16.899999999999999" customHeight="1">
      <c r="B143" s="19"/>
      <c r="C143" s="216" t="s">
        <v>17</v>
      </c>
      <c r="D143" s="216" t="s">
        <v>4709</v>
      </c>
      <c r="E143" s="11" t="s">
        <v>17</v>
      </c>
      <c r="F143" s="217">
        <v>13.3</v>
      </c>
      <c r="H143" s="19"/>
    </row>
    <row r="144" spans="2:8" s="18" customFormat="1" ht="16.899999999999999" customHeight="1">
      <c r="B144" s="19"/>
      <c r="C144" s="216" t="s">
        <v>17</v>
      </c>
      <c r="D144" s="216" t="s">
        <v>4710</v>
      </c>
      <c r="E144" s="11" t="s">
        <v>17</v>
      </c>
      <c r="F144" s="217">
        <v>0</v>
      </c>
      <c r="H144" s="19"/>
    </row>
    <row r="145" spans="2:8" s="18" customFormat="1" ht="16.899999999999999" customHeight="1">
      <c r="B145" s="19"/>
      <c r="C145" s="216" t="s">
        <v>17</v>
      </c>
      <c r="D145" s="216" t="s">
        <v>4711</v>
      </c>
      <c r="E145" s="11" t="s">
        <v>17</v>
      </c>
      <c r="F145" s="217">
        <v>12.9</v>
      </c>
      <c r="H145" s="19"/>
    </row>
    <row r="146" spans="2:8" s="18" customFormat="1" ht="16.899999999999999" customHeight="1">
      <c r="B146" s="19"/>
      <c r="C146" s="216" t="s">
        <v>17</v>
      </c>
      <c r="D146" s="216" t="s">
        <v>4712</v>
      </c>
      <c r="E146" s="11" t="s">
        <v>17</v>
      </c>
      <c r="F146" s="217">
        <v>0</v>
      </c>
      <c r="H146" s="19"/>
    </row>
    <row r="147" spans="2:8" s="18" customFormat="1" ht="16.899999999999999" customHeight="1">
      <c r="B147" s="19"/>
      <c r="C147" s="216" t="s">
        <v>17</v>
      </c>
      <c r="D147" s="216" t="s">
        <v>4713</v>
      </c>
      <c r="E147" s="11" t="s">
        <v>17</v>
      </c>
      <c r="F147" s="217">
        <v>1.4</v>
      </c>
      <c r="H147" s="19"/>
    </row>
    <row r="148" spans="2:8" s="18" customFormat="1" ht="16.899999999999999" customHeight="1">
      <c r="B148" s="19"/>
      <c r="C148" s="216" t="s">
        <v>17</v>
      </c>
      <c r="D148" s="216" t="s">
        <v>4714</v>
      </c>
      <c r="E148" s="11" t="s">
        <v>17</v>
      </c>
      <c r="F148" s="217">
        <v>0</v>
      </c>
      <c r="H148" s="19"/>
    </row>
    <row r="149" spans="2:8" s="18" customFormat="1" ht="16.899999999999999" customHeight="1">
      <c r="B149" s="19"/>
      <c r="C149" s="216" t="s">
        <v>17</v>
      </c>
      <c r="D149" s="216" t="s">
        <v>4715</v>
      </c>
      <c r="E149" s="11" t="s">
        <v>17</v>
      </c>
      <c r="F149" s="217">
        <v>11.65</v>
      </c>
      <c r="H149" s="19"/>
    </row>
    <row r="150" spans="2:8" s="18" customFormat="1" ht="16.899999999999999" customHeight="1">
      <c r="B150" s="19"/>
      <c r="C150" s="216" t="s">
        <v>17</v>
      </c>
      <c r="D150" s="216" t="s">
        <v>4682</v>
      </c>
      <c r="E150" s="11" t="s">
        <v>17</v>
      </c>
      <c r="F150" s="217">
        <v>54.75</v>
      </c>
      <c r="H150" s="19"/>
    </row>
    <row r="151" spans="2:8" s="18" customFormat="1" ht="16.899999999999999" customHeight="1">
      <c r="B151" s="19"/>
      <c r="C151" s="216" t="s">
        <v>17</v>
      </c>
      <c r="D151" s="216" t="s">
        <v>4716</v>
      </c>
      <c r="E151" s="11" t="s">
        <v>17</v>
      </c>
      <c r="F151" s="217">
        <v>0</v>
      </c>
      <c r="H151" s="19"/>
    </row>
    <row r="152" spans="2:8" s="18" customFormat="1" ht="16.899999999999999" customHeight="1">
      <c r="B152" s="19"/>
      <c r="C152" s="216" t="s">
        <v>17</v>
      </c>
      <c r="D152" s="216" t="s">
        <v>4717</v>
      </c>
      <c r="E152" s="11" t="s">
        <v>17</v>
      </c>
      <c r="F152" s="217">
        <v>164.25</v>
      </c>
      <c r="H152" s="19"/>
    </row>
    <row r="153" spans="2:8" s="18" customFormat="1" ht="16.899999999999999" customHeight="1">
      <c r="B153" s="19"/>
      <c r="C153" s="216" t="s">
        <v>17</v>
      </c>
      <c r="D153" s="216" t="s">
        <v>4682</v>
      </c>
      <c r="E153" s="11" t="s">
        <v>17</v>
      </c>
      <c r="F153" s="217">
        <v>164.25</v>
      </c>
      <c r="H153" s="19"/>
    </row>
    <row r="154" spans="2:8" s="18" customFormat="1" ht="16.899999999999999" customHeight="1">
      <c r="B154" s="19"/>
      <c r="C154" s="216" t="s">
        <v>17</v>
      </c>
      <c r="D154" s="216" t="s">
        <v>4718</v>
      </c>
      <c r="E154" s="11" t="s">
        <v>17</v>
      </c>
      <c r="F154" s="217">
        <v>0</v>
      </c>
      <c r="H154" s="19"/>
    </row>
    <row r="155" spans="2:8" s="18" customFormat="1" ht="16.899999999999999" customHeight="1">
      <c r="B155" s="19"/>
      <c r="C155" s="216" t="s">
        <v>17</v>
      </c>
      <c r="D155" s="216" t="s">
        <v>4719</v>
      </c>
      <c r="E155" s="11" t="s">
        <v>17</v>
      </c>
      <c r="F155" s="217">
        <v>4.2</v>
      </c>
      <c r="H155" s="19"/>
    </row>
    <row r="156" spans="2:8" s="18" customFormat="1" ht="16.899999999999999" customHeight="1">
      <c r="B156" s="19"/>
      <c r="C156" s="216" t="s">
        <v>17</v>
      </c>
      <c r="D156" s="216" t="s">
        <v>4720</v>
      </c>
      <c r="E156" s="11" t="s">
        <v>17</v>
      </c>
      <c r="F156" s="217">
        <v>0</v>
      </c>
      <c r="H156" s="19"/>
    </row>
    <row r="157" spans="2:8" s="18" customFormat="1" ht="16.899999999999999" customHeight="1">
      <c r="B157" s="19"/>
      <c r="C157" s="216" t="s">
        <v>17</v>
      </c>
      <c r="D157" s="216" t="s">
        <v>4719</v>
      </c>
      <c r="E157" s="11" t="s">
        <v>17</v>
      </c>
      <c r="F157" s="217">
        <v>4.2</v>
      </c>
      <c r="H157" s="19"/>
    </row>
    <row r="158" spans="2:8" s="18" customFormat="1" ht="16.899999999999999" customHeight="1">
      <c r="B158" s="19"/>
      <c r="C158" s="216" t="s">
        <v>17</v>
      </c>
      <c r="D158" s="216" t="s">
        <v>4721</v>
      </c>
      <c r="E158" s="11" t="s">
        <v>17</v>
      </c>
      <c r="F158" s="217">
        <v>0</v>
      </c>
      <c r="H158" s="19"/>
    </row>
    <row r="159" spans="2:8" s="18" customFormat="1" ht="16.899999999999999" customHeight="1">
      <c r="B159" s="19"/>
      <c r="C159" s="216" t="s">
        <v>17</v>
      </c>
      <c r="D159" s="216" t="s">
        <v>4722</v>
      </c>
      <c r="E159" s="11" t="s">
        <v>17</v>
      </c>
      <c r="F159" s="217">
        <v>4.4000000000000004</v>
      </c>
      <c r="H159" s="19"/>
    </row>
    <row r="160" spans="2:8" s="18" customFormat="1" ht="16.899999999999999" customHeight="1">
      <c r="B160" s="19"/>
      <c r="C160" s="216" t="s">
        <v>17</v>
      </c>
      <c r="D160" s="216" t="s">
        <v>4723</v>
      </c>
      <c r="E160" s="11" t="s">
        <v>17</v>
      </c>
      <c r="F160" s="217">
        <v>0</v>
      </c>
      <c r="H160" s="19"/>
    </row>
    <row r="161" spans="2:8" s="18" customFormat="1" ht="16.899999999999999" customHeight="1">
      <c r="B161" s="19"/>
      <c r="C161" s="216" t="s">
        <v>17</v>
      </c>
      <c r="D161" s="216" t="s">
        <v>4719</v>
      </c>
      <c r="E161" s="11" t="s">
        <v>17</v>
      </c>
      <c r="F161" s="217">
        <v>4.2</v>
      </c>
      <c r="H161" s="19"/>
    </row>
    <row r="162" spans="2:8" s="18" customFormat="1" ht="16.899999999999999" customHeight="1">
      <c r="B162" s="19"/>
      <c r="C162" s="216" t="s">
        <v>17</v>
      </c>
      <c r="D162" s="216" t="s">
        <v>4724</v>
      </c>
      <c r="E162" s="11" t="s">
        <v>17</v>
      </c>
      <c r="F162" s="217">
        <v>0</v>
      </c>
      <c r="H162" s="19"/>
    </row>
    <row r="163" spans="2:8" s="18" customFormat="1" ht="16.899999999999999" customHeight="1">
      <c r="B163" s="19"/>
      <c r="C163" s="216" t="s">
        <v>17</v>
      </c>
      <c r="D163" s="216" t="s">
        <v>4719</v>
      </c>
      <c r="E163" s="11" t="s">
        <v>17</v>
      </c>
      <c r="F163" s="217">
        <v>4.2</v>
      </c>
      <c r="H163" s="19"/>
    </row>
    <row r="164" spans="2:8" s="18" customFormat="1" ht="16.899999999999999" customHeight="1">
      <c r="B164" s="19"/>
      <c r="C164" s="216" t="s">
        <v>17</v>
      </c>
      <c r="D164" s="216" t="s">
        <v>4725</v>
      </c>
      <c r="E164" s="11" t="s">
        <v>17</v>
      </c>
      <c r="F164" s="217">
        <v>0</v>
      </c>
      <c r="H164" s="19"/>
    </row>
    <row r="165" spans="2:8" s="18" customFormat="1" ht="16.899999999999999" customHeight="1">
      <c r="B165" s="19"/>
      <c r="C165" s="216" t="s">
        <v>17</v>
      </c>
      <c r="D165" s="216" t="s">
        <v>4722</v>
      </c>
      <c r="E165" s="11" t="s">
        <v>17</v>
      </c>
      <c r="F165" s="217">
        <v>4.4000000000000004</v>
      </c>
      <c r="H165" s="19"/>
    </row>
    <row r="166" spans="2:8" s="18" customFormat="1" ht="16.899999999999999" customHeight="1">
      <c r="B166" s="19"/>
      <c r="C166" s="216" t="s">
        <v>17</v>
      </c>
      <c r="D166" s="216" t="s">
        <v>4726</v>
      </c>
      <c r="E166" s="11" t="s">
        <v>17</v>
      </c>
      <c r="F166" s="217">
        <v>0</v>
      </c>
      <c r="H166" s="19"/>
    </row>
    <row r="167" spans="2:8" s="18" customFormat="1" ht="16.899999999999999" customHeight="1">
      <c r="B167" s="19"/>
      <c r="C167" s="216" t="s">
        <v>17</v>
      </c>
      <c r="D167" s="216" t="s">
        <v>4727</v>
      </c>
      <c r="E167" s="11" t="s">
        <v>17</v>
      </c>
      <c r="F167" s="217">
        <v>14</v>
      </c>
      <c r="H167" s="19"/>
    </row>
    <row r="168" spans="2:8" s="18" customFormat="1" ht="16.899999999999999" customHeight="1">
      <c r="B168" s="19"/>
      <c r="C168" s="216" t="s">
        <v>17</v>
      </c>
      <c r="D168" s="216" t="s">
        <v>4728</v>
      </c>
      <c r="E168" s="11" t="s">
        <v>17</v>
      </c>
      <c r="F168" s="217">
        <v>0</v>
      </c>
      <c r="H168" s="19"/>
    </row>
    <row r="169" spans="2:8" s="18" customFormat="1" ht="16.899999999999999" customHeight="1">
      <c r="B169" s="19"/>
      <c r="C169" s="216" t="s">
        <v>17</v>
      </c>
      <c r="D169" s="216" t="s">
        <v>4729</v>
      </c>
      <c r="E169" s="11" t="s">
        <v>17</v>
      </c>
      <c r="F169" s="217">
        <v>2.7</v>
      </c>
      <c r="H169" s="19"/>
    </row>
    <row r="170" spans="2:8" s="18" customFormat="1" ht="16.899999999999999" customHeight="1">
      <c r="B170" s="19"/>
      <c r="C170" s="216" t="s">
        <v>17</v>
      </c>
      <c r="D170" s="216" t="s">
        <v>4730</v>
      </c>
      <c r="E170" s="11" t="s">
        <v>17</v>
      </c>
      <c r="F170" s="217">
        <v>0</v>
      </c>
      <c r="H170" s="19"/>
    </row>
    <row r="171" spans="2:8" s="18" customFormat="1" ht="16.899999999999999" customHeight="1">
      <c r="B171" s="19"/>
      <c r="C171" s="216" t="s">
        <v>17</v>
      </c>
      <c r="D171" s="216" t="s">
        <v>4731</v>
      </c>
      <c r="E171" s="11" t="s">
        <v>17</v>
      </c>
      <c r="F171" s="217">
        <v>8.6999999999999993</v>
      </c>
      <c r="H171" s="19"/>
    </row>
    <row r="172" spans="2:8" s="18" customFormat="1" ht="16.899999999999999" customHeight="1">
      <c r="B172" s="19"/>
      <c r="C172" s="216" t="s">
        <v>17</v>
      </c>
      <c r="D172" s="216" t="s">
        <v>4732</v>
      </c>
      <c r="E172" s="11" t="s">
        <v>17</v>
      </c>
      <c r="F172" s="217">
        <v>0</v>
      </c>
      <c r="H172" s="19"/>
    </row>
    <row r="173" spans="2:8" s="18" customFormat="1" ht="16.899999999999999" customHeight="1">
      <c r="B173" s="19"/>
      <c r="C173" s="216" t="s">
        <v>17</v>
      </c>
      <c r="D173" s="216" t="s">
        <v>4733</v>
      </c>
      <c r="E173" s="11" t="s">
        <v>17</v>
      </c>
      <c r="F173" s="217">
        <v>13.53</v>
      </c>
      <c r="H173" s="19"/>
    </row>
    <row r="174" spans="2:8" s="18" customFormat="1" ht="16.899999999999999" customHeight="1">
      <c r="B174" s="19"/>
      <c r="C174" s="216" t="s">
        <v>17</v>
      </c>
      <c r="D174" s="216" t="s">
        <v>4682</v>
      </c>
      <c r="E174" s="11" t="s">
        <v>17</v>
      </c>
      <c r="F174" s="217">
        <v>64.53</v>
      </c>
      <c r="H174" s="19"/>
    </row>
    <row r="175" spans="2:8" s="18" customFormat="1" ht="16.899999999999999" customHeight="1">
      <c r="B175" s="19"/>
      <c r="C175" s="216" t="s">
        <v>17</v>
      </c>
      <c r="D175" s="216" t="s">
        <v>4734</v>
      </c>
      <c r="E175" s="11" t="s">
        <v>17</v>
      </c>
      <c r="F175" s="217">
        <v>0</v>
      </c>
      <c r="H175" s="19"/>
    </row>
    <row r="176" spans="2:8" s="18" customFormat="1" ht="16.899999999999999" customHeight="1">
      <c r="B176" s="19"/>
      <c r="C176" s="216" t="s">
        <v>17</v>
      </c>
      <c r="D176" s="216" t="s">
        <v>4735</v>
      </c>
      <c r="E176" s="11" t="s">
        <v>17</v>
      </c>
      <c r="F176" s="217">
        <v>193.59</v>
      </c>
      <c r="H176" s="19"/>
    </row>
    <row r="177" spans="2:8" s="18" customFormat="1" ht="16.899999999999999" customHeight="1">
      <c r="B177" s="19"/>
      <c r="C177" s="216" t="s">
        <v>17</v>
      </c>
      <c r="D177" s="216" t="s">
        <v>491</v>
      </c>
      <c r="E177" s="11" t="s">
        <v>17</v>
      </c>
      <c r="F177" s="217">
        <v>823.05</v>
      </c>
      <c r="H177" s="19"/>
    </row>
    <row r="178" spans="2:8" s="18" customFormat="1" ht="16.899999999999999" customHeight="1">
      <c r="B178" s="19"/>
      <c r="C178" s="218" t="s">
        <v>4648</v>
      </c>
      <c r="H178" s="19"/>
    </row>
    <row r="179" spans="2:8" s="18" customFormat="1" ht="16.899999999999999" customHeight="1">
      <c r="B179" s="19"/>
      <c r="C179" s="216" t="s">
        <v>2151</v>
      </c>
      <c r="D179" s="216" t="s">
        <v>2152</v>
      </c>
      <c r="E179" s="11" t="s">
        <v>452</v>
      </c>
      <c r="F179" s="217">
        <v>823.05</v>
      </c>
      <c r="H179" s="19"/>
    </row>
    <row r="180" spans="2:8" s="18" customFormat="1" ht="22.5">
      <c r="B180" s="19"/>
      <c r="C180" s="216" t="s">
        <v>2167</v>
      </c>
      <c r="D180" s="216" t="s">
        <v>2168</v>
      </c>
      <c r="E180" s="11" t="s">
        <v>452</v>
      </c>
      <c r="F180" s="217">
        <v>823.05</v>
      </c>
      <c r="H180" s="19"/>
    </row>
    <row r="181" spans="2:8" s="18" customFormat="1" ht="16.899999999999999" customHeight="1">
      <c r="B181" s="19"/>
      <c r="C181" s="216" t="s">
        <v>2240</v>
      </c>
      <c r="D181" s="216" t="s">
        <v>2241</v>
      </c>
      <c r="E181" s="11" t="s">
        <v>452</v>
      </c>
      <c r="F181" s="217">
        <v>2402.15</v>
      </c>
      <c r="H181" s="19"/>
    </row>
    <row r="182" spans="2:8" s="18" customFormat="1" ht="16.899999999999999" customHeight="1">
      <c r="B182" s="19"/>
      <c r="C182" s="212" t="s">
        <v>367</v>
      </c>
      <c r="D182" s="213" t="s">
        <v>17</v>
      </c>
      <c r="E182" s="214" t="s">
        <v>17</v>
      </c>
      <c r="F182" s="215">
        <v>393.12</v>
      </c>
      <c r="H182" s="19"/>
    </row>
    <row r="183" spans="2:8" s="18" customFormat="1" ht="16.899999999999999" customHeight="1">
      <c r="B183" s="19"/>
      <c r="C183" s="216" t="s">
        <v>17</v>
      </c>
      <c r="D183" s="216" t="s">
        <v>1101</v>
      </c>
      <c r="E183" s="11" t="s">
        <v>17</v>
      </c>
      <c r="F183" s="217">
        <v>0</v>
      </c>
      <c r="H183" s="19"/>
    </row>
    <row r="184" spans="2:8" s="18" customFormat="1" ht="16.899999999999999" customHeight="1">
      <c r="B184" s="19"/>
      <c r="C184" s="216" t="s">
        <v>17</v>
      </c>
      <c r="D184" s="216" t="s">
        <v>4661</v>
      </c>
      <c r="E184" s="11" t="s">
        <v>17</v>
      </c>
      <c r="F184" s="217">
        <v>0</v>
      </c>
      <c r="H184" s="19"/>
    </row>
    <row r="185" spans="2:8" s="18" customFormat="1" ht="16.899999999999999" customHeight="1">
      <c r="B185" s="19"/>
      <c r="C185" s="216" t="s">
        <v>17</v>
      </c>
      <c r="D185" s="216" t="s">
        <v>4662</v>
      </c>
      <c r="E185" s="11" t="s">
        <v>17</v>
      </c>
      <c r="F185" s="217">
        <v>14.7</v>
      </c>
      <c r="H185" s="19"/>
    </row>
    <row r="186" spans="2:8" s="18" customFormat="1" ht="16.899999999999999" customHeight="1">
      <c r="B186" s="19"/>
      <c r="C186" s="216" t="s">
        <v>17</v>
      </c>
      <c r="D186" s="216" t="s">
        <v>4663</v>
      </c>
      <c r="E186" s="11" t="s">
        <v>17</v>
      </c>
      <c r="F186" s="217">
        <v>0</v>
      </c>
      <c r="H186" s="19"/>
    </row>
    <row r="187" spans="2:8" s="18" customFormat="1" ht="16.899999999999999" customHeight="1">
      <c r="B187" s="19"/>
      <c r="C187" s="216" t="s">
        <v>17</v>
      </c>
      <c r="D187" s="216" t="s">
        <v>4664</v>
      </c>
      <c r="E187" s="11" t="s">
        <v>17</v>
      </c>
      <c r="F187" s="217">
        <v>14.9</v>
      </c>
      <c r="H187" s="19"/>
    </row>
    <row r="188" spans="2:8" s="18" customFormat="1" ht="16.899999999999999" customHeight="1">
      <c r="B188" s="19"/>
      <c r="C188" s="216" t="s">
        <v>17</v>
      </c>
      <c r="D188" s="216" t="s">
        <v>4667</v>
      </c>
      <c r="E188" s="11" t="s">
        <v>17</v>
      </c>
      <c r="F188" s="217">
        <v>0</v>
      </c>
      <c r="H188" s="19"/>
    </row>
    <row r="189" spans="2:8" s="18" customFormat="1" ht="16.899999999999999" customHeight="1">
      <c r="B189" s="19"/>
      <c r="C189" s="216" t="s">
        <v>17</v>
      </c>
      <c r="D189" s="216" t="s">
        <v>4664</v>
      </c>
      <c r="E189" s="11" t="s">
        <v>17</v>
      </c>
      <c r="F189" s="217">
        <v>14.9</v>
      </c>
      <c r="H189" s="19"/>
    </row>
    <row r="190" spans="2:8" s="18" customFormat="1" ht="16.899999999999999" customHeight="1">
      <c r="B190" s="19"/>
      <c r="C190" s="216" t="s">
        <v>17</v>
      </c>
      <c r="D190" s="216" t="s">
        <v>4668</v>
      </c>
      <c r="E190" s="11" t="s">
        <v>17</v>
      </c>
      <c r="F190" s="217">
        <v>0</v>
      </c>
      <c r="H190" s="19"/>
    </row>
    <row r="191" spans="2:8" s="18" customFormat="1" ht="16.899999999999999" customHeight="1">
      <c r="B191" s="19"/>
      <c r="C191" s="216" t="s">
        <v>17</v>
      </c>
      <c r="D191" s="216" t="s">
        <v>4662</v>
      </c>
      <c r="E191" s="11" t="s">
        <v>17</v>
      </c>
      <c r="F191" s="217">
        <v>14.7</v>
      </c>
      <c r="H191" s="19"/>
    </row>
    <row r="192" spans="2:8" s="18" customFormat="1" ht="16.899999999999999" customHeight="1">
      <c r="B192" s="19"/>
      <c r="C192" s="216" t="s">
        <v>17</v>
      </c>
      <c r="D192" s="216" t="s">
        <v>4670</v>
      </c>
      <c r="E192" s="11" t="s">
        <v>17</v>
      </c>
      <c r="F192" s="217">
        <v>0</v>
      </c>
      <c r="H192" s="19"/>
    </row>
    <row r="193" spans="2:8" s="18" customFormat="1" ht="16.899999999999999" customHeight="1">
      <c r="B193" s="19"/>
      <c r="C193" s="216" t="s">
        <v>17</v>
      </c>
      <c r="D193" s="216" t="s">
        <v>4671</v>
      </c>
      <c r="E193" s="11" t="s">
        <v>17</v>
      </c>
      <c r="F193" s="217">
        <v>10.8</v>
      </c>
      <c r="H193" s="19"/>
    </row>
    <row r="194" spans="2:8" s="18" customFormat="1" ht="16.899999999999999" customHeight="1">
      <c r="B194" s="19"/>
      <c r="C194" s="216" t="s">
        <v>17</v>
      </c>
      <c r="D194" s="216" t="s">
        <v>4674</v>
      </c>
      <c r="E194" s="11" t="s">
        <v>17</v>
      </c>
      <c r="F194" s="217">
        <v>0</v>
      </c>
      <c r="H194" s="19"/>
    </row>
    <row r="195" spans="2:8" s="18" customFormat="1" ht="16.899999999999999" customHeight="1">
      <c r="B195" s="19"/>
      <c r="C195" s="216" t="s">
        <v>17</v>
      </c>
      <c r="D195" s="216" t="s">
        <v>4675</v>
      </c>
      <c r="E195" s="11" t="s">
        <v>17</v>
      </c>
      <c r="F195" s="217">
        <v>17.100000000000001</v>
      </c>
      <c r="H195" s="19"/>
    </row>
    <row r="196" spans="2:8" s="18" customFormat="1" ht="16.899999999999999" customHeight="1">
      <c r="B196" s="19"/>
      <c r="C196" s="216" t="s">
        <v>17</v>
      </c>
      <c r="D196" s="216" t="s">
        <v>4682</v>
      </c>
      <c r="E196" s="11" t="s">
        <v>17</v>
      </c>
      <c r="F196" s="217">
        <v>87.1</v>
      </c>
      <c r="H196" s="19"/>
    </row>
    <row r="197" spans="2:8" s="18" customFormat="1" ht="16.899999999999999" customHeight="1">
      <c r="B197" s="19"/>
      <c r="C197" s="216" t="s">
        <v>17</v>
      </c>
      <c r="D197" s="216" t="s">
        <v>1103</v>
      </c>
      <c r="E197" s="11" t="s">
        <v>17</v>
      </c>
      <c r="F197" s="217">
        <v>0</v>
      </c>
      <c r="H197" s="19"/>
    </row>
    <row r="198" spans="2:8" s="18" customFormat="1" ht="16.899999999999999" customHeight="1">
      <c r="B198" s="19"/>
      <c r="C198" s="216" t="s">
        <v>17</v>
      </c>
      <c r="D198" s="216" t="s">
        <v>4683</v>
      </c>
      <c r="E198" s="11" t="s">
        <v>17</v>
      </c>
      <c r="F198" s="217">
        <v>0</v>
      </c>
      <c r="H198" s="19"/>
    </row>
    <row r="199" spans="2:8" s="18" customFormat="1" ht="16.899999999999999" customHeight="1">
      <c r="B199" s="19"/>
      <c r="C199" s="216" t="s">
        <v>17</v>
      </c>
      <c r="D199" s="216" t="s">
        <v>4684</v>
      </c>
      <c r="E199" s="11" t="s">
        <v>17</v>
      </c>
      <c r="F199" s="217">
        <v>6.5</v>
      </c>
      <c r="H199" s="19"/>
    </row>
    <row r="200" spans="2:8" s="18" customFormat="1" ht="16.899999999999999" customHeight="1">
      <c r="B200" s="19"/>
      <c r="C200" s="216" t="s">
        <v>17</v>
      </c>
      <c r="D200" s="216" t="s">
        <v>4685</v>
      </c>
      <c r="E200" s="11" t="s">
        <v>17</v>
      </c>
      <c r="F200" s="217">
        <v>0</v>
      </c>
      <c r="H200" s="19"/>
    </row>
    <row r="201" spans="2:8" s="18" customFormat="1" ht="16.899999999999999" customHeight="1">
      <c r="B201" s="19"/>
      <c r="C201" s="216" t="s">
        <v>17</v>
      </c>
      <c r="D201" s="216" t="s">
        <v>4684</v>
      </c>
      <c r="E201" s="11" t="s">
        <v>17</v>
      </c>
      <c r="F201" s="217">
        <v>6.5</v>
      </c>
      <c r="H201" s="19"/>
    </row>
    <row r="202" spans="2:8" s="18" customFormat="1" ht="16.899999999999999" customHeight="1">
      <c r="B202" s="19"/>
      <c r="C202" s="216" t="s">
        <v>17</v>
      </c>
      <c r="D202" s="216" t="s">
        <v>4686</v>
      </c>
      <c r="E202" s="11" t="s">
        <v>17</v>
      </c>
      <c r="F202" s="217">
        <v>0</v>
      </c>
      <c r="H202" s="19"/>
    </row>
    <row r="203" spans="2:8" s="18" customFormat="1" ht="16.899999999999999" customHeight="1">
      <c r="B203" s="19"/>
      <c r="C203" s="216" t="s">
        <v>17</v>
      </c>
      <c r="D203" s="216" t="s">
        <v>4684</v>
      </c>
      <c r="E203" s="11" t="s">
        <v>17</v>
      </c>
      <c r="F203" s="217">
        <v>6.5</v>
      </c>
      <c r="H203" s="19"/>
    </row>
    <row r="204" spans="2:8" s="18" customFormat="1" ht="16.899999999999999" customHeight="1">
      <c r="B204" s="19"/>
      <c r="C204" s="216" t="s">
        <v>17</v>
      </c>
      <c r="D204" s="216" t="s">
        <v>4687</v>
      </c>
      <c r="E204" s="11" t="s">
        <v>17</v>
      </c>
      <c r="F204" s="217">
        <v>0</v>
      </c>
      <c r="H204" s="19"/>
    </row>
    <row r="205" spans="2:8" s="18" customFormat="1" ht="16.899999999999999" customHeight="1">
      <c r="B205" s="19"/>
      <c r="C205" s="216" t="s">
        <v>17</v>
      </c>
      <c r="D205" s="216" t="s">
        <v>4684</v>
      </c>
      <c r="E205" s="11" t="s">
        <v>17</v>
      </c>
      <c r="F205" s="217">
        <v>6.5</v>
      </c>
      <c r="H205" s="19"/>
    </row>
    <row r="206" spans="2:8" s="18" customFormat="1" ht="16.899999999999999" customHeight="1">
      <c r="B206" s="19"/>
      <c r="C206" s="216" t="s">
        <v>17</v>
      </c>
      <c r="D206" s="216" t="s">
        <v>4688</v>
      </c>
      <c r="E206" s="11" t="s">
        <v>17</v>
      </c>
      <c r="F206" s="217">
        <v>0</v>
      </c>
      <c r="H206" s="19"/>
    </row>
    <row r="207" spans="2:8" s="18" customFormat="1" ht="16.899999999999999" customHeight="1">
      <c r="B207" s="19"/>
      <c r="C207" s="216" t="s">
        <v>17</v>
      </c>
      <c r="D207" s="216" t="s">
        <v>4736</v>
      </c>
      <c r="E207" s="11" t="s">
        <v>17</v>
      </c>
      <c r="F207" s="217">
        <v>1.9</v>
      </c>
      <c r="H207" s="19"/>
    </row>
    <row r="208" spans="2:8" s="18" customFormat="1" ht="16.899999999999999" customHeight="1">
      <c r="B208" s="19"/>
      <c r="C208" s="216" t="s">
        <v>17</v>
      </c>
      <c r="D208" s="216" t="s">
        <v>4682</v>
      </c>
      <c r="E208" s="11" t="s">
        <v>17</v>
      </c>
      <c r="F208" s="217">
        <v>27.9</v>
      </c>
      <c r="H208" s="19"/>
    </row>
    <row r="209" spans="2:8" s="18" customFormat="1" ht="16.899999999999999" customHeight="1">
      <c r="B209" s="19"/>
      <c r="C209" s="216" t="s">
        <v>17</v>
      </c>
      <c r="D209" s="216" t="s">
        <v>677</v>
      </c>
      <c r="E209" s="11" t="s">
        <v>17</v>
      </c>
      <c r="F209" s="217">
        <v>0</v>
      </c>
      <c r="H209" s="19"/>
    </row>
    <row r="210" spans="2:8" s="18" customFormat="1" ht="16.899999999999999" customHeight="1">
      <c r="B210" s="19"/>
      <c r="C210" s="216" t="s">
        <v>17</v>
      </c>
      <c r="D210" s="216" t="s">
        <v>4704</v>
      </c>
      <c r="E210" s="11" t="s">
        <v>17</v>
      </c>
      <c r="F210" s="217">
        <v>0</v>
      </c>
      <c r="H210" s="19"/>
    </row>
    <row r="211" spans="2:8" s="18" customFormat="1" ht="16.899999999999999" customHeight="1">
      <c r="B211" s="19"/>
      <c r="C211" s="216" t="s">
        <v>17</v>
      </c>
      <c r="D211" s="216" t="s">
        <v>4737</v>
      </c>
      <c r="E211" s="11" t="s">
        <v>17</v>
      </c>
      <c r="F211" s="217">
        <v>7</v>
      </c>
      <c r="H211" s="19"/>
    </row>
    <row r="212" spans="2:8" s="18" customFormat="1" ht="16.899999999999999" customHeight="1">
      <c r="B212" s="19"/>
      <c r="C212" s="216" t="s">
        <v>17</v>
      </c>
      <c r="D212" s="216" t="s">
        <v>4708</v>
      </c>
      <c r="E212" s="11" t="s">
        <v>17</v>
      </c>
      <c r="F212" s="217">
        <v>0</v>
      </c>
      <c r="H212" s="19"/>
    </row>
    <row r="213" spans="2:8" s="18" customFormat="1" ht="16.899999999999999" customHeight="1">
      <c r="B213" s="19"/>
      <c r="C213" s="216" t="s">
        <v>17</v>
      </c>
      <c r="D213" s="216" t="s">
        <v>4679</v>
      </c>
      <c r="E213" s="11" t="s">
        <v>17</v>
      </c>
      <c r="F213" s="217">
        <v>13.3</v>
      </c>
      <c r="H213" s="19"/>
    </row>
    <row r="214" spans="2:8" s="18" customFormat="1" ht="16.899999999999999" customHeight="1">
      <c r="B214" s="19"/>
      <c r="C214" s="216" t="s">
        <v>17</v>
      </c>
      <c r="D214" s="216" t="s">
        <v>4712</v>
      </c>
      <c r="E214" s="11" t="s">
        <v>17</v>
      </c>
      <c r="F214" s="217">
        <v>0</v>
      </c>
      <c r="H214" s="19"/>
    </row>
    <row r="215" spans="2:8" s="18" customFormat="1" ht="16.899999999999999" customHeight="1">
      <c r="B215" s="19"/>
      <c r="C215" s="216" t="s">
        <v>17</v>
      </c>
      <c r="D215" s="216" t="s">
        <v>4713</v>
      </c>
      <c r="E215" s="11" t="s">
        <v>17</v>
      </c>
      <c r="F215" s="217">
        <v>1.4</v>
      </c>
      <c r="H215" s="19"/>
    </row>
    <row r="216" spans="2:8" s="18" customFormat="1" ht="16.899999999999999" customHeight="1">
      <c r="B216" s="19"/>
      <c r="C216" s="216" t="s">
        <v>17</v>
      </c>
      <c r="D216" s="216" t="s">
        <v>4682</v>
      </c>
      <c r="E216" s="11" t="s">
        <v>17</v>
      </c>
      <c r="F216" s="217">
        <v>21.7</v>
      </c>
      <c r="H216" s="19"/>
    </row>
    <row r="217" spans="2:8" s="18" customFormat="1" ht="16.899999999999999" customHeight="1">
      <c r="B217" s="19"/>
      <c r="C217" s="216" t="s">
        <v>17</v>
      </c>
      <c r="D217" s="216" t="s">
        <v>679</v>
      </c>
      <c r="E217" s="11" t="s">
        <v>17</v>
      </c>
      <c r="F217" s="217">
        <v>0</v>
      </c>
      <c r="H217" s="19"/>
    </row>
    <row r="218" spans="2:8" s="18" customFormat="1" ht="16.899999999999999" customHeight="1">
      <c r="B218" s="19"/>
      <c r="C218" s="216" t="s">
        <v>17</v>
      </c>
      <c r="D218" s="216" t="s">
        <v>4738</v>
      </c>
      <c r="E218" s="11" t="s">
        <v>17</v>
      </c>
      <c r="F218" s="217">
        <v>65.099999999999994</v>
      </c>
      <c r="H218" s="19"/>
    </row>
    <row r="219" spans="2:8" s="18" customFormat="1" ht="16.899999999999999" customHeight="1">
      <c r="B219" s="19"/>
      <c r="C219" s="216" t="s">
        <v>17</v>
      </c>
      <c r="D219" s="216" t="s">
        <v>4682</v>
      </c>
      <c r="E219" s="11" t="s">
        <v>17</v>
      </c>
      <c r="F219" s="217">
        <v>65.099999999999994</v>
      </c>
      <c r="H219" s="19"/>
    </row>
    <row r="220" spans="2:8" s="18" customFormat="1" ht="16.899999999999999" customHeight="1">
      <c r="B220" s="19"/>
      <c r="C220" s="216" t="s">
        <v>17</v>
      </c>
      <c r="D220" s="216" t="s">
        <v>681</v>
      </c>
      <c r="E220" s="11" t="s">
        <v>17</v>
      </c>
      <c r="F220" s="217">
        <v>0</v>
      </c>
      <c r="H220" s="19"/>
    </row>
    <row r="221" spans="2:8" s="18" customFormat="1" ht="16.899999999999999" customHeight="1">
      <c r="B221" s="19"/>
      <c r="C221" s="216" t="s">
        <v>17</v>
      </c>
      <c r="D221" s="216" t="s">
        <v>4718</v>
      </c>
      <c r="E221" s="11" t="s">
        <v>17</v>
      </c>
      <c r="F221" s="217">
        <v>0</v>
      </c>
      <c r="H221" s="19"/>
    </row>
    <row r="222" spans="2:8" s="18" customFormat="1" ht="16.899999999999999" customHeight="1">
      <c r="B222" s="19"/>
      <c r="C222" s="216" t="s">
        <v>17</v>
      </c>
      <c r="D222" s="216" t="s">
        <v>4719</v>
      </c>
      <c r="E222" s="11" t="s">
        <v>17</v>
      </c>
      <c r="F222" s="217">
        <v>4.2</v>
      </c>
      <c r="H222" s="19"/>
    </row>
    <row r="223" spans="2:8" s="18" customFormat="1" ht="16.899999999999999" customHeight="1">
      <c r="B223" s="19"/>
      <c r="C223" s="216" t="s">
        <v>17</v>
      </c>
      <c r="D223" s="216" t="s">
        <v>4720</v>
      </c>
      <c r="E223" s="11" t="s">
        <v>17</v>
      </c>
      <c r="F223" s="217">
        <v>0</v>
      </c>
      <c r="H223" s="19"/>
    </row>
    <row r="224" spans="2:8" s="18" customFormat="1" ht="16.899999999999999" customHeight="1">
      <c r="B224" s="19"/>
      <c r="C224" s="216" t="s">
        <v>17</v>
      </c>
      <c r="D224" s="216" t="s">
        <v>4719</v>
      </c>
      <c r="E224" s="11" t="s">
        <v>17</v>
      </c>
      <c r="F224" s="217">
        <v>4.2</v>
      </c>
      <c r="H224" s="19"/>
    </row>
    <row r="225" spans="2:8" s="18" customFormat="1" ht="16.899999999999999" customHeight="1">
      <c r="B225" s="19"/>
      <c r="C225" s="216" t="s">
        <v>17</v>
      </c>
      <c r="D225" s="216" t="s">
        <v>4721</v>
      </c>
      <c r="E225" s="11" t="s">
        <v>17</v>
      </c>
      <c r="F225" s="217">
        <v>0</v>
      </c>
      <c r="H225" s="19"/>
    </row>
    <row r="226" spans="2:8" s="18" customFormat="1" ht="16.899999999999999" customHeight="1">
      <c r="B226" s="19"/>
      <c r="C226" s="216" t="s">
        <v>17</v>
      </c>
      <c r="D226" s="216" t="s">
        <v>4722</v>
      </c>
      <c r="E226" s="11" t="s">
        <v>17</v>
      </c>
      <c r="F226" s="217">
        <v>4.4000000000000004</v>
      </c>
      <c r="H226" s="19"/>
    </row>
    <row r="227" spans="2:8" s="18" customFormat="1" ht="16.899999999999999" customHeight="1">
      <c r="B227" s="19"/>
      <c r="C227" s="216" t="s">
        <v>17</v>
      </c>
      <c r="D227" s="216" t="s">
        <v>4723</v>
      </c>
      <c r="E227" s="11" t="s">
        <v>17</v>
      </c>
      <c r="F227" s="217">
        <v>0</v>
      </c>
      <c r="H227" s="19"/>
    </row>
    <row r="228" spans="2:8" s="18" customFormat="1" ht="16.899999999999999" customHeight="1">
      <c r="B228" s="19"/>
      <c r="C228" s="216" t="s">
        <v>17</v>
      </c>
      <c r="D228" s="216" t="s">
        <v>4719</v>
      </c>
      <c r="E228" s="11" t="s">
        <v>17</v>
      </c>
      <c r="F228" s="217">
        <v>4.2</v>
      </c>
      <c r="H228" s="19"/>
    </row>
    <row r="229" spans="2:8" s="18" customFormat="1" ht="16.899999999999999" customHeight="1">
      <c r="B229" s="19"/>
      <c r="C229" s="216" t="s">
        <v>17</v>
      </c>
      <c r="D229" s="216" t="s">
        <v>4724</v>
      </c>
      <c r="E229" s="11" t="s">
        <v>17</v>
      </c>
      <c r="F229" s="217">
        <v>0</v>
      </c>
      <c r="H229" s="19"/>
    </row>
    <row r="230" spans="2:8" s="18" customFormat="1" ht="16.899999999999999" customHeight="1">
      <c r="B230" s="19"/>
      <c r="C230" s="216" t="s">
        <v>17</v>
      </c>
      <c r="D230" s="216" t="s">
        <v>4719</v>
      </c>
      <c r="E230" s="11" t="s">
        <v>17</v>
      </c>
      <c r="F230" s="217">
        <v>4.2</v>
      </c>
      <c r="H230" s="19"/>
    </row>
    <row r="231" spans="2:8" s="18" customFormat="1" ht="16.899999999999999" customHeight="1">
      <c r="B231" s="19"/>
      <c r="C231" s="216" t="s">
        <v>17</v>
      </c>
      <c r="D231" s="216" t="s">
        <v>4725</v>
      </c>
      <c r="E231" s="11" t="s">
        <v>17</v>
      </c>
      <c r="F231" s="217">
        <v>0</v>
      </c>
      <c r="H231" s="19"/>
    </row>
    <row r="232" spans="2:8" s="18" customFormat="1" ht="16.899999999999999" customHeight="1">
      <c r="B232" s="19"/>
      <c r="C232" s="216" t="s">
        <v>17</v>
      </c>
      <c r="D232" s="216" t="s">
        <v>4722</v>
      </c>
      <c r="E232" s="11" t="s">
        <v>17</v>
      </c>
      <c r="F232" s="217">
        <v>4.4000000000000004</v>
      </c>
      <c r="H232" s="19"/>
    </row>
    <row r="233" spans="2:8" s="18" customFormat="1" ht="16.899999999999999" customHeight="1">
      <c r="B233" s="19"/>
      <c r="C233" s="216" t="s">
        <v>17</v>
      </c>
      <c r="D233" s="216" t="s">
        <v>4730</v>
      </c>
      <c r="E233" s="11" t="s">
        <v>17</v>
      </c>
      <c r="F233" s="217">
        <v>0</v>
      </c>
      <c r="H233" s="19"/>
    </row>
    <row r="234" spans="2:8" s="18" customFormat="1" ht="16.899999999999999" customHeight="1">
      <c r="B234" s="19"/>
      <c r="C234" s="216" t="s">
        <v>17</v>
      </c>
      <c r="D234" s="216" t="s">
        <v>4731</v>
      </c>
      <c r="E234" s="11" t="s">
        <v>17</v>
      </c>
      <c r="F234" s="217">
        <v>8.6999999999999993</v>
      </c>
      <c r="H234" s="19"/>
    </row>
    <row r="235" spans="2:8" s="18" customFormat="1" ht="16.899999999999999" customHeight="1">
      <c r="B235" s="19"/>
      <c r="C235" s="216" t="s">
        <v>17</v>
      </c>
      <c r="D235" s="216" t="s">
        <v>4732</v>
      </c>
      <c r="E235" s="11" t="s">
        <v>17</v>
      </c>
      <c r="F235" s="217">
        <v>0</v>
      </c>
      <c r="H235" s="19"/>
    </row>
    <row r="236" spans="2:8" s="18" customFormat="1" ht="16.899999999999999" customHeight="1">
      <c r="B236" s="19"/>
      <c r="C236" s="216" t="s">
        <v>17</v>
      </c>
      <c r="D236" s="216" t="s">
        <v>4733</v>
      </c>
      <c r="E236" s="11" t="s">
        <v>17</v>
      </c>
      <c r="F236" s="217">
        <v>13.53</v>
      </c>
      <c r="H236" s="19"/>
    </row>
    <row r="237" spans="2:8" s="18" customFormat="1" ht="16.899999999999999" customHeight="1">
      <c r="B237" s="19"/>
      <c r="C237" s="216" t="s">
        <v>17</v>
      </c>
      <c r="D237" s="216" t="s">
        <v>4682</v>
      </c>
      <c r="E237" s="11" t="s">
        <v>17</v>
      </c>
      <c r="F237" s="217">
        <v>47.83</v>
      </c>
      <c r="H237" s="19"/>
    </row>
    <row r="238" spans="2:8" s="18" customFormat="1" ht="16.899999999999999" customHeight="1">
      <c r="B238" s="19"/>
      <c r="C238" s="216" t="s">
        <v>17</v>
      </c>
      <c r="D238" s="216" t="s">
        <v>682</v>
      </c>
      <c r="E238" s="11" t="s">
        <v>17</v>
      </c>
      <c r="F238" s="217">
        <v>0</v>
      </c>
      <c r="H238" s="19"/>
    </row>
    <row r="239" spans="2:8" s="18" customFormat="1" ht="16.899999999999999" customHeight="1">
      <c r="B239" s="19"/>
      <c r="C239" s="216" t="s">
        <v>17</v>
      </c>
      <c r="D239" s="216" t="s">
        <v>4739</v>
      </c>
      <c r="E239" s="11" t="s">
        <v>17</v>
      </c>
      <c r="F239" s="217">
        <v>143.49</v>
      </c>
      <c r="H239" s="19"/>
    </row>
    <row r="240" spans="2:8" s="18" customFormat="1" ht="16.899999999999999" customHeight="1">
      <c r="B240" s="19"/>
      <c r="C240" s="216" t="s">
        <v>17</v>
      </c>
      <c r="D240" s="216" t="s">
        <v>491</v>
      </c>
      <c r="E240" s="11" t="s">
        <v>17</v>
      </c>
      <c r="F240" s="217">
        <v>393.12</v>
      </c>
      <c r="H240" s="19"/>
    </row>
    <row r="241" spans="2:8" s="18" customFormat="1" ht="16.899999999999999" customHeight="1">
      <c r="B241" s="19"/>
      <c r="C241" s="218" t="s">
        <v>4648</v>
      </c>
      <c r="H241" s="19"/>
    </row>
    <row r="242" spans="2:8" s="18" customFormat="1" ht="16.899999999999999" customHeight="1">
      <c r="B242" s="19"/>
      <c r="C242" s="216" t="s">
        <v>2182</v>
      </c>
      <c r="D242" s="216" t="s">
        <v>2183</v>
      </c>
      <c r="E242" s="11" t="s">
        <v>452</v>
      </c>
      <c r="F242" s="217">
        <v>473.07499999999999</v>
      </c>
      <c r="H242" s="19"/>
    </row>
    <row r="243" spans="2:8" s="18" customFormat="1" ht="16.899999999999999" customHeight="1">
      <c r="B243" s="19"/>
      <c r="C243" s="212" t="s">
        <v>369</v>
      </c>
      <c r="D243" s="213" t="s">
        <v>17</v>
      </c>
      <c r="E243" s="214" t="s">
        <v>17</v>
      </c>
      <c r="F243" s="215">
        <v>64.599999999999994</v>
      </c>
      <c r="H243" s="19"/>
    </row>
    <row r="244" spans="2:8" s="18" customFormat="1" ht="16.899999999999999" customHeight="1">
      <c r="B244" s="19"/>
      <c r="C244" s="216" t="s">
        <v>17</v>
      </c>
      <c r="D244" s="216" t="s">
        <v>1101</v>
      </c>
      <c r="E244" s="11" t="s">
        <v>17</v>
      </c>
      <c r="F244" s="217">
        <v>0</v>
      </c>
      <c r="H244" s="19"/>
    </row>
    <row r="245" spans="2:8" s="18" customFormat="1" ht="16.899999999999999" customHeight="1">
      <c r="B245" s="19"/>
      <c r="C245" s="216" t="s">
        <v>17</v>
      </c>
      <c r="D245" s="216" t="s">
        <v>4659</v>
      </c>
      <c r="E245" s="11" t="s">
        <v>17</v>
      </c>
      <c r="F245" s="217">
        <v>0</v>
      </c>
      <c r="H245" s="19"/>
    </row>
    <row r="246" spans="2:8" s="18" customFormat="1" ht="16.899999999999999" customHeight="1">
      <c r="B246" s="19"/>
      <c r="C246" s="216" t="s">
        <v>17</v>
      </c>
      <c r="D246" s="216" t="s">
        <v>4660</v>
      </c>
      <c r="E246" s="11" t="s">
        <v>17</v>
      </c>
      <c r="F246" s="217">
        <v>15.3</v>
      </c>
      <c r="H246" s="19"/>
    </row>
    <row r="247" spans="2:8" s="18" customFormat="1" ht="16.899999999999999" customHeight="1">
      <c r="B247" s="19"/>
      <c r="C247" s="216" t="s">
        <v>17</v>
      </c>
      <c r="D247" s="216" t="s">
        <v>4669</v>
      </c>
      <c r="E247" s="11" t="s">
        <v>17</v>
      </c>
      <c r="F247" s="217">
        <v>0</v>
      </c>
      <c r="H247" s="19"/>
    </row>
    <row r="248" spans="2:8" s="18" customFormat="1" ht="16.899999999999999" customHeight="1">
      <c r="B248" s="19"/>
      <c r="C248" s="216" t="s">
        <v>17</v>
      </c>
      <c r="D248" s="216" t="s">
        <v>4660</v>
      </c>
      <c r="E248" s="11" t="s">
        <v>17</v>
      </c>
      <c r="F248" s="217">
        <v>15.3</v>
      </c>
      <c r="H248" s="19"/>
    </row>
    <row r="249" spans="2:8" s="18" customFormat="1" ht="16.899999999999999" customHeight="1">
      <c r="B249" s="19"/>
      <c r="C249" s="216" t="s">
        <v>17</v>
      </c>
      <c r="D249" s="216" t="s">
        <v>677</v>
      </c>
      <c r="E249" s="11" t="s">
        <v>17</v>
      </c>
      <c r="F249" s="217">
        <v>0</v>
      </c>
      <c r="H249" s="19"/>
    </row>
    <row r="250" spans="2:8" s="18" customFormat="1" ht="16.899999999999999" customHeight="1">
      <c r="B250" s="19"/>
      <c r="C250" s="216" t="s">
        <v>17</v>
      </c>
      <c r="D250" s="216" t="s">
        <v>4706</v>
      </c>
      <c r="E250" s="11" t="s">
        <v>17</v>
      </c>
      <c r="F250" s="217">
        <v>0</v>
      </c>
      <c r="H250" s="19"/>
    </row>
    <row r="251" spans="2:8" s="18" customFormat="1" ht="16.899999999999999" customHeight="1">
      <c r="B251" s="19"/>
      <c r="C251" s="216" t="s">
        <v>17</v>
      </c>
      <c r="D251" s="216" t="s">
        <v>4740</v>
      </c>
      <c r="E251" s="11" t="s">
        <v>17</v>
      </c>
      <c r="F251" s="217">
        <v>8.5</v>
      </c>
      <c r="H251" s="19"/>
    </row>
    <row r="252" spans="2:8" s="18" customFormat="1" ht="16.899999999999999" customHeight="1">
      <c r="B252" s="19"/>
      <c r="C252" s="216" t="s">
        <v>17</v>
      </c>
      <c r="D252" s="216" t="s">
        <v>679</v>
      </c>
      <c r="E252" s="11" t="s">
        <v>17</v>
      </c>
      <c r="F252" s="217">
        <v>0</v>
      </c>
      <c r="H252" s="19"/>
    </row>
    <row r="253" spans="2:8" s="18" customFormat="1" ht="16.899999999999999" customHeight="1">
      <c r="B253" s="19"/>
      <c r="C253" s="216" t="s">
        <v>17</v>
      </c>
      <c r="D253" s="216" t="s">
        <v>4741</v>
      </c>
      <c r="E253" s="11" t="s">
        <v>17</v>
      </c>
      <c r="F253" s="217">
        <v>25.5</v>
      </c>
      <c r="H253" s="19"/>
    </row>
    <row r="254" spans="2:8" s="18" customFormat="1" ht="16.899999999999999" customHeight="1">
      <c r="B254" s="19"/>
      <c r="C254" s="216" t="s">
        <v>17</v>
      </c>
      <c r="D254" s="216" t="s">
        <v>491</v>
      </c>
      <c r="E254" s="11" t="s">
        <v>17</v>
      </c>
      <c r="F254" s="217">
        <v>64.599999999999994</v>
      </c>
      <c r="H254" s="19"/>
    </row>
    <row r="255" spans="2:8" s="18" customFormat="1" ht="16.899999999999999" customHeight="1">
      <c r="B255" s="19"/>
      <c r="C255" s="218" t="s">
        <v>4648</v>
      </c>
      <c r="H255" s="19"/>
    </row>
    <row r="256" spans="2:8" s="18" customFormat="1" ht="16.899999999999999" customHeight="1">
      <c r="B256" s="19"/>
      <c r="C256" s="216" t="s">
        <v>2188</v>
      </c>
      <c r="D256" s="216" t="s">
        <v>2189</v>
      </c>
      <c r="E256" s="11" t="s">
        <v>452</v>
      </c>
      <c r="F256" s="217">
        <v>71.06</v>
      </c>
      <c r="H256" s="19"/>
    </row>
    <row r="257" spans="2:8" s="18" customFormat="1" ht="16.899999999999999" customHeight="1">
      <c r="B257" s="19"/>
      <c r="C257" s="212" t="s">
        <v>361</v>
      </c>
      <c r="D257" s="213" t="s">
        <v>17</v>
      </c>
      <c r="E257" s="214" t="s">
        <v>17</v>
      </c>
      <c r="F257" s="215">
        <v>365.33</v>
      </c>
      <c r="H257" s="19"/>
    </row>
    <row r="258" spans="2:8" s="18" customFormat="1" ht="16.899999999999999" customHeight="1">
      <c r="B258" s="19"/>
      <c r="C258" s="216" t="s">
        <v>17</v>
      </c>
      <c r="D258" s="216" t="s">
        <v>1101</v>
      </c>
      <c r="E258" s="11" t="s">
        <v>17</v>
      </c>
      <c r="F258" s="217">
        <v>0</v>
      </c>
      <c r="H258" s="19"/>
    </row>
    <row r="259" spans="2:8" s="18" customFormat="1" ht="16.899999999999999" customHeight="1">
      <c r="B259" s="19"/>
      <c r="C259" s="216" t="s">
        <v>17</v>
      </c>
      <c r="D259" s="216" t="s">
        <v>4665</v>
      </c>
      <c r="E259" s="11" t="s">
        <v>17</v>
      </c>
      <c r="F259" s="217">
        <v>0</v>
      </c>
      <c r="H259" s="19"/>
    </row>
    <row r="260" spans="2:8" s="18" customFormat="1" ht="16.899999999999999" customHeight="1">
      <c r="B260" s="19"/>
      <c r="C260" s="216" t="s">
        <v>17</v>
      </c>
      <c r="D260" s="216" t="s">
        <v>4666</v>
      </c>
      <c r="E260" s="11" t="s">
        <v>17</v>
      </c>
      <c r="F260" s="217">
        <v>13.4</v>
      </c>
      <c r="H260" s="19"/>
    </row>
    <row r="261" spans="2:8" s="18" customFormat="1" ht="16.899999999999999" customHeight="1">
      <c r="B261" s="19"/>
      <c r="C261" s="216" t="s">
        <v>17</v>
      </c>
      <c r="D261" s="216" t="s">
        <v>4924</v>
      </c>
      <c r="E261" s="11" t="s">
        <v>17</v>
      </c>
      <c r="F261" s="217">
        <v>0</v>
      </c>
      <c r="H261" s="19"/>
    </row>
    <row r="262" spans="2:8" s="18" customFormat="1" ht="16.899999999999999" customHeight="1">
      <c r="B262" s="19"/>
      <c r="C262" s="216" t="s">
        <v>17</v>
      </c>
      <c r="D262" s="216" t="s">
        <v>5541</v>
      </c>
      <c r="E262" s="11" t="s">
        <v>17</v>
      </c>
      <c r="F262" s="217">
        <v>13.4</v>
      </c>
      <c r="H262" s="19"/>
    </row>
    <row r="263" spans="2:8" s="18" customFormat="1" ht="16.899999999999999" customHeight="1">
      <c r="B263" s="19"/>
      <c r="C263" s="216" t="s">
        <v>17</v>
      </c>
      <c r="D263" s="216" t="s">
        <v>4672</v>
      </c>
      <c r="E263" s="11" t="s">
        <v>17</v>
      </c>
      <c r="F263" s="217">
        <v>0</v>
      </c>
      <c r="H263" s="19"/>
    </row>
    <row r="264" spans="2:8" s="18" customFormat="1" ht="16.899999999999999" customHeight="1">
      <c r="B264" s="19"/>
      <c r="C264" s="216" t="s">
        <v>17</v>
      </c>
      <c r="D264" s="216" t="s">
        <v>4673</v>
      </c>
      <c r="E264" s="11" t="s">
        <v>17</v>
      </c>
      <c r="F264" s="217">
        <v>3.4</v>
      </c>
      <c r="H264" s="19"/>
    </row>
    <row r="265" spans="2:8" s="18" customFormat="1" ht="16.899999999999999" customHeight="1">
      <c r="B265" s="19"/>
      <c r="C265" s="216" t="s">
        <v>17</v>
      </c>
      <c r="D265" s="216" t="s">
        <v>4676</v>
      </c>
      <c r="E265" s="11" t="s">
        <v>17</v>
      </c>
      <c r="F265" s="217">
        <v>0</v>
      </c>
      <c r="H265" s="19"/>
    </row>
    <row r="266" spans="2:8" s="18" customFormat="1" ht="16.899999999999999" customHeight="1">
      <c r="B266" s="19"/>
      <c r="C266" s="216" t="s">
        <v>17</v>
      </c>
      <c r="D266" s="216" t="s">
        <v>4677</v>
      </c>
      <c r="E266" s="11" t="s">
        <v>17</v>
      </c>
      <c r="F266" s="217">
        <v>6.1</v>
      </c>
      <c r="H266" s="19"/>
    </row>
    <row r="267" spans="2:8" s="18" customFormat="1" ht="16.899999999999999" customHeight="1">
      <c r="B267" s="19"/>
      <c r="C267" s="216" t="s">
        <v>17</v>
      </c>
      <c r="D267" s="216" t="s">
        <v>4678</v>
      </c>
      <c r="E267" s="11" t="s">
        <v>17</v>
      </c>
      <c r="F267" s="217">
        <v>0</v>
      </c>
      <c r="H267" s="19"/>
    </row>
    <row r="268" spans="2:8" s="18" customFormat="1" ht="16.899999999999999" customHeight="1">
      <c r="B268" s="19"/>
      <c r="C268" s="216" t="s">
        <v>17</v>
      </c>
      <c r="D268" s="216" t="s">
        <v>4679</v>
      </c>
      <c r="E268" s="11" t="s">
        <v>17</v>
      </c>
      <c r="F268" s="217">
        <v>13.3</v>
      </c>
      <c r="H268" s="19"/>
    </row>
    <row r="269" spans="2:8" s="18" customFormat="1" ht="16.899999999999999" customHeight="1">
      <c r="B269" s="19"/>
      <c r="C269" s="216" t="s">
        <v>17</v>
      </c>
      <c r="D269" s="216" t="s">
        <v>4680</v>
      </c>
      <c r="E269" s="11" t="s">
        <v>17</v>
      </c>
      <c r="F269" s="217">
        <v>0</v>
      </c>
      <c r="H269" s="19"/>
    </row>
    <row r="270" spans="2:8" s="18" customFormat="1" ht="16.899999999999999" customHeight="1">
      <c r="B270" s="19"/>
      <c r="C270" s="216" t="s">
        <v>17</v>
      </c>
      <c r="D270" s="216" t="s">
        <v>4681</v>
      </c>
      <c r="E270" s="11" t="s">
        <v>17</v>
      </c>
      <c r="F270" s="217">
        <v>20.3</v>
      </c>
      <c r="H270" s="19"/>
    </row>
    <row r="271" spans="2:8" s="18" customFormat="1" ht="16.899999999999999" customHeight="1">
      <c r="B271" s="19"/>
      <c r="C271" s="216" t="s">
        <v>17</v>
      </c>
      <c r="D271" s="216" t="s">
        <v>4682</v>
      </c>
      <c r="E271" s="11" t="s">
        <v>17</v>
      </c>
      <c r="F271" s="217">
        <v>69.900000000000006</v>
      </c>
      <c r="H271" s="19"/>
    </row>
    <row r="272" spans="2:8" s="18" customFormat="1" ht="16.899999999999999" customHeight="1">
      <c r="B272" s="19"/>
      <c r="C272" s="216" t="s">
        <v>17</v>
      </c>
      <c r="D272" s="216" t="s">
        <v>1103</v>
      </c>
      <c r="E272" s="11" t="s">
        <v>17</v>
      </c>
      <c r="F272" s="217">
        <v>0</v>
      </c>
      <c r="H272" s="19"/>
    </row>
    <row r="273" spans="2:8" s="18" customFormat="1" ht="16.899999999999999" customHeight="1">
      <c r="B273" s="19"/>
      <c r="C273" s="216" t="s">
        <v>17</v>
      </c>
      <c r="D273" s="216" t="s">
        <v>4690</v>
      </c>
      <c r="E273" s="11" t="s">
        <v>17</v>
      </c>
      <c r="F273" s="217">
        <v>0</v>
      </c>
      <c r="H273" s="19"/>
    </row>
    <row r="274" spans="2:8" s="18" customFormat="1" ht="16.899999999999999" customHeight="1">
      <c r="B274" s="19"/>
      <c r="C274" s="216" t="s">
        <v>17</v>
      </c>
      <c r="D274" s="216" t="s">
        <v>4742</v>
      </c>
      <c r="E274" s="11" t="s">
        <v>17</v>
      </c>
      <c r="F274" s="217">
        <v>8.1</v>
      </c>
      <c r="H274" s="19"/>
    </row>
    <row r="275" spans="2:8" s="18" customFormat="1" ht="16.899999999999999" customHeight="1">
      <c r="B275" s="19"/>
      <c r="C275" s="216" t="s">
        <v>17</v>
      </c>
      <c r="D275" s="216" t="s">
        <v>4692</v>
      </c>
      <c r="E275" s="11" t="s">
        <v>17</v>
      </c>
      <c r="F275" s="217">
        <v>0</v>
      </c>
      <c r="H275" s="19"/>
    </row>
    <row r="276" spans="2:8" s="18" customFormat="1" ht="16.899999999999999" customHeight="1">
      <c r="B276" s="19"/>
      <c r="C276" s="216" t="s">
        <v>17</v>
      </c>
      <c r="D276" s="216" t="s">
        <v>4743</v>
      </c>
      <c r="E276" s="11" t="s">
        <v>17</v>
      </c>
      <c r="F276" s="217">
        <v>3.1</v>
      </c>
      <c r="H276" s="19"/>
    </row>
    <row r="277" spans="2:8" s="18" customFormat="1" ht="16.899999999999999" customHeight="1">
      <c r="B277" s="19"/>
      <c r="C277" s="216" t="s">
        <v>17</v>
      </c>
      <c r="D277" s="216" t="s">
        <v>4694</v>
      </c>
      <c r="E277" s="11" t="s">
        <v>17</v>
      </c>
      <c r="F277" s="217">
        <v>0</v>
      </c>
      <c r="H277" s="19"/>
    </row>
    <row r="278" spans="2:8" s="18" customFormat="1" ht="16.899999999999999" customHeight="1">
      <c r="B278" s="19"/>
      <c r="C278" s="216" t="s">
        <v>17</v>
      </c>
      <c r="D278" s="216" t="s">
        <v>4744</v>
      </c>
      <c r="E278" s="11" t="s">
        <v>17</v>
      </c>
      <c r="F278" s="217">
        <v>2.9</v>
      </c>
      <c r="H278" s="19"/>
    </row>
    <row r="279" spans="2:8" s="18" customFormat="1" ht="16.899999999999999" customHeight="1">
      <c r="B279" s="19"/>
      <c r="C279" s="216" t="s">
        <v>17</v>
      </c>
      <c r="D279" s="216" t="s">
        <v>4696</v>
      </c>
      <c r="E279" s="11" t="s">
        <v>17</v>
      </c>
      <c r="F279" s="217">
        <v>0</v>
      </c>
      <c r="H279" s="19"/>
    </row>
    <row r="280" spans="2:8" s="18" customFormat="1" ht="16.899999999999999" customHeight="1">
      <c r="B280" s="19"/>
      <c r="C280" s="216" t="s">
        <v>17</v>
      </c>
      <c r="D280" s="216" t="s">
        <v>4745</v>
      </c>
      <c r="E280" s="11" t="s">
        <v>17</v>
      </c>
      <c r="F280" s="217">
        <v>14.2</v>
      </c>
      <c r="H280" s="19"/>
    </row>
    <row r="281" spans="2:8" s="18" customFormat="1" ht="16.899999999999999" customHeight="1">
      <c r="B281" s="19"/>
      <c r="C281" s="216" t="s">
        <v>17</v>
      </c>
      <c r="D281" s="216" t="s">
        <v>4698</v>
      </c>
      <c r="E281" s="11" t="s">
        <v>17</v>
      </c>
      <c r="F281" s="217">
        <v>0</v>
      </c>
      <c r="H281" s="19"/>
    </row>
    <row r="282" spans="2:8" s="18" customFormat="1" ht="16.899999999999999" customHeight="1">
      <c r="B282" s="19"/>
      <c r="C282" s="216" t="s">
        <v>17</v>
      </c>
      <c r="D282" s="216" t="s">
        <v>4699</v>
      </c>
      <c r="E282" s="11" t="s">
        <v>17</v>
      </c>
      <c r="F282" s="217">
        <v>14.93</v>
      </c>
      <c r="H282" s="19"/>
    </row>
    <row r="283" spans="2:8" s="18" customFormat="1" ht="16.899999999999999" customHeight="1">
      <c r="B283" s="19"/>
      <c r="C283" s="216" t="s">
        <v>17</v>
      </c>
      <c r="D283" s="216" t="s">
        <v>4700</v>
      </c>
      <c r="E283" s="11" t="s">
        <v>17</v>
      </c>
      <c r="F283" s="217">
        <v>0</v>
      </c>
      <c r="H283" s="19"/>
    </row>
    <row r="284" spans="2:8" s="18" customFormat="1" ht="16.899999999999999" customHeight="1">
      <c r="B284" s="19"/>
      <c r="C284" s="216" t="s">
        <v>17</v>
      </c>
      <c r="D284" s="216" t="s">
        <v>4701</v>
      </c>
      <c r="E284" s="11" t="s">
        <v>17</v>
      </c>
      <c r="F284" s="217">
        <v>7.7</v>
      </c>
      <c r="H284" s="19"/>
    </row>
    <row r="285" spans="2:8" s="18" customFormat="1" ht="16.899999999999999" customHeight="1">
      <c r="B285" s="19"/>
      <c r="C285" s="216" t="s">
        <v>17</v>
      </c>
      <c r="D285" s="216" t="s">
        <v>4702</v>
      </c>
      <c r="E285" s="11" t="s">
        <v>17</v>
      </c>
      <c r="F285" s="217">
        <v>0</v>
      </c>
      <c r="H285" s="19"/>
    </row>
    <row r="286" spans="2:8" s="18" customFormat="1" ht="16.899999999999999" customHeight="1">
      <c r="B286" s="19"/>
      <c r="C286" s="216" t="s">
        <v>17</v>
      </c>
      <c r="D286" s="216" t="s">
        <v>4746</v>
      </c>
      <c r="E286" s="11" t="s">
        <v>17</v>
      </c>
      <c r="F286" s="217">
        <v>79.5</v>
      </c>
      <c r="H286" s="19"/>
    </row>
    <row r="287" spans="2:8" s="18" customFormat="1" ht="16.899999999999999" customHeight="1">
      <c r="B287" s="19"/>
      <c r="C287" s="216" t="s">
        <v>17</v>
      </c>
      <c r="D287" s="216" t="s">
        <v>4682</v>
      </c>
      <c r="E287" s="11" t="s">
        <v>17</v>
      </c>
      <c r="F287" s="217">
        <v>130.43</v>
      </c>
      <c r="H287" s="19"/>
    </row>
    <row r="288" spans="2:8" s="18" customFormat="1" ht="16.899999999999999" customHeight="1">
      <c r="B288" s="19"/>
      <c r="C288" s="216" t="s">
        <v>17</v>
      </c>
      <c r="D288" s="216" t="s">
        <v>677</v>
      </c>
      <c r="E288" s="11" t="s">
        <v>17</v>
      </c>
      <c r="F288" s="217">
        <v>0</v>
      </c>
      <c r="H288" s="19"/>
    </row>
    <row r="289" spans="2:8" s="18" customFormat="1" ht="16.899999999999999" customHeight="1">
      <c r="B289" s="19"/>
      <c r="C289" s="216" t="s">
        <v>17</v>
      </c>
      <c r="D289" s="216" t="s">
        <v>4710</v>
      </c>
      <c r="E289" s="11" t="s">
        <v>17</v>
      </c>
      <c r="F289" s="217">
        <v>0</v>
      </c>
      <c r="H289" s="19"/>
    </row>
    <row r="290" spans="2:8" s="18" customFormat="1" ht="16.899999999999999" customHeight="1">
      <c r="B290" s="19"/>
      <c r="C290" s="216" t="s">
        <v>17</v>
      </c>
      <c r="D290" s="216" t="s">
        <v>4747</v>
      </c>
      <c r="E290" s="11" t="s">
        <v>17</v>
      </c>
      <c r="F290" s="217">
        <v>12.9</v>
      </c>
      <c r="H290" s="19"/>
    </row>
    <row r="291" spans="2:8" s="18" customFormat="1" ht="16.899999999999999" customHeight="1">
      <c r="B291" s="19"/>
      <c r="C291" s="216" t="s">
        <v>17</v>
      </c>
      <c r="D291" s="216" t="s">
        <v>4714</v>
      </c>
      <c r="E291" s="11" t="s">
        <v>17</v>
      </c>
      <c r="F291" s="217">
        <v>0</v>
      </c>
      <c r="H291" s="19"/>
    </row>
    <row r="292" spans="2:8" s="18" customFormat="1" ht="16.899999999999999" customHeight="1">
      <c r="B292" s="19"/>
      <c r="C292" s="216" t="s">
        <v>17</v>
      </c>
      <c r="D292" s="216" t="s">
        <v>4715</v>
      </c>
      <c r="E292" s="11" t="s">
        <v>17</v>
      </c>
      <c r="F292" s="217">
        <v>11.65</v>
      </c>
      <c r="H292" s="19"/>
    </row>
    <row r="293" spans="2:8" s="18" customFormat="1" ht="16.899999999999999" customHeight="1">
      <c r="B293" s="19"/>
      <c r="C293" s="216" t="s">
        <v>17</v>
      </c>
      <c r="D293" s="216" t="s">
        <v>4682</v>
      </c>
      <c r="E293" s="11" t="s">
        <v>17</v>
      </c>
      <c r="F293" s="217">
        <v>24.55</v>
      </c>
      <c r="H293" s="19"/>
    </row>
    <row r="294" spans="2:8" s="18" customFormat="1" ht="16.899999999999999" customHeight="1">
      <c r="B294" s="19"/>
      <c r="C294" s="216" t="s">
        <v>17</v>
      </c>
      <c r="D294" s="216" t="s">
        <v>679</v>
      </c>
      <c r="E294" s="11" t="s">
        <v>17</v>
      </c>
      <c r="F294" s="217">
        <v>0</v>
      </c>
      <c r="H294" s="19"/>
    </row>
    <row r="295" spans="2:8" s="18" customFormat="1" ht="16.899999999999999" customHeight="1">
      <c r="B295" s="19"/>
      <c r="C295" s="216" t="s">
        <v>17</v>
      </c>
      <c r="D295" s="216" t="s">
        <v>4748</v>
      </c>
      <c r="E295" s="11" t="s">
        <v>17</v>
      </c>
      <c r="F295" s="217">
        <v>73.650000000000006</v>
      </c>
      <c r="H295" s="19"/>
    </row>
    <row r="296" spans="2:8" s="18" customFormat="1" ht="16.899999999999999" customHeight="1">
      <c r="B296" s="19"/>
      <c r="C296" s="216" t="s">
        <v>17</v>
      </c>
      <c r="D296" s="216" t="s">
        <v>4682</v>
      </c>
      <c r="E296" s="11" t="s">
        <v>17</v>
      </c>
      <c r="F296" s="217">
        <v>73.650000000000006</v>
      </c>
      <c r="H296" s="19"/>
    </row>
    <row r="297" spans="2:8" s="18" customFormat="1" ht="16.899999999999999" customHeight="1">
      <c r="B297" s="19"/>
      <c r="C297" s="216" t="s">
        <v>17</v>
      </c>
      <c r="D297" s="216" t="s">
        <v>681</v>
      </c>
      <c r="E297" s="11" t="s">
        <v>17</v>
      </c>
      <c r="F297" s="217">
        <v>0</v>
      </c>
      <c r="H297" s="19"/>
    </row>
    <row r="298" spans="2:8" s="18" customFormat="1" ht="16.899999999999999" customHeight="1">
      <c r="B298" s="19"/>
      <c r="C298" s="216" t="s">
        <v>17</v>
      </c>
      <c r="D298" s="216" t="s">
        <v>4726</v>
      </c>
      <c r="E298" s="11" t="s">
        <v>17</v>
      </c>
      <c r="F298" s="217">
        <v>0</v>
      </c>
      <c r="H298" s="19"/>
    </row>
    <row r="299" spans="2:8" s="18" customFormat="1" ht="16.899999999999999" customHeight="1">
      <c r="B299" s="19"/>
      <c r="C299" s="216" t="s">
        <v>17</v>
      </c>
      <c r="D299" s="216" t="s">
        <v>4727</v>
      </c>
      <c r="E299" s="11" t="s">
        <v>17</v>
      </c>
      <c r="F299" s="217">
        <v>14</v>
      </c>
      <c r="H299" s="19"/>
    </row>
    <row r="300" spans="2:8" s="18" customFormat="1" ht="16.899999999999999" customHeight="1">
      <c r="B300" s="19"/>
      <c r="C300" s="216" t="s">
        <v>17</v>
      </c>
      <c r="D300" s="216" t="s">
        <v>4728</v>
      </c>
      <c r="E300" s="11" t="s">
        <v>17</v>
      </c>
      <c r="F300" s="217">
        <v>0</v>
      </c>
      <c r="H300" s="19"/>
    </row>
    <row r="301" spans="2:8" s="18" customFormat="1" ht="16.899999999999999" customHeight="1">
      <c r="B301" s="19"/>
      <c r="C301" s="216" t="s">
        <v>17</v>
      </c>
      <c r="D301" s="216" t="s">
        <v>4729</v>
      </c>
      <c r="E301" s="11" t="s">
        <v>17</v>
      </c>
      <c r="F301" s="217">
        <v>2.7</v>
      </c>
      <c r="H301" s="19"/>
    </row>
    <row r="302" spans="2:8" s="18" customFormat="1" ht="16.899999999999999" customHeight="1">
      <c r="B302" s="19"/>
      <c r="C302" s="216" t="s">
        <v>17</v>
      </c>
      <c r="D302" s="216" t="s">
        <v>4682</v>
      </c>
      <c r="E302" s="11" t="s">
        <v>17</v>
      </c>
      <c r="F302" s="217">
        <v>16.7</v>
      </c>
      <c r="H302" s="19"/>
    </row>
    <row r="303" spans="2:8" s="18" customFormat="1" ht="16.899999999999999" customHeight="1">
      <c r="B303" s="19"/>
      <c r="C303" s="216" t="s">
        <v>17</v>
      </c>
      <c r="D303" s="216" t="s">
        <v>682</v>
      </c>
      <c r="E303" s="11" t="s">
        <v>17</v>
      </c>
      <c r="F303" s="217">
        <v>0</v>
      </c>
      <c r="H303" s="19"/>
    </row>
    <row r="304" spans="2:8" s="18" customFormat="1" ht="16.899999999999999" customHeight="1">
      <c r="B304" s="19"/>
      <c r="C304" s="216" t="s">
        <v>17</v>
      </c>
      <c r="D304" s="216" t="s">
        <v>4749</v>
      </c>
      <c r="E304" s="11" t="s">
        <v>17</v>
      </c>
      <c r="F304" s="217">
        <v>50.1</v>
      </c>
      <c r="H304" s="19"/>
    </row>
    <row r="305" spans="2:8" s="18" customFormat="1" ht="16.899999999999999" customHeight="1">
      <c r="B305" s="19"/>
      <c r="C305" s="216" t="s">
        <v>17</v>
      </c>
      <c r="D305" s="216" t="s">
        <v>491</v>
      </c>
      <c r="E305" s="11" t="s">
        <v>17</v>
      </c>
      <c r="F305" s="217">
        <v>365.33</v>
      </c>
      <c r="H305" s="19"/>
    </row>
    <row r="306" spans="2:8" s="18" customFormat="1" ht="16.899999999999999" customHeight="1">
      <c r="B306" s="19"/>
      <c r="C306" s="218" t="s">
        <v>4648</v>
      </c>
      <c r="H306" s="19"/>
    </row>
    <row r="307" spans="2:8" s="18" customFormat="1" ht="16.899999999999999" customHeight="1">
      <c r="B307" s="19"/>
      <c r="C307" s="216" t="s">
        <v>2177</v>
      </c>
      <c r="D307" s="216" t="s">
        <v>2178</v>
      </c>
      <c r="E307" s="11" t="s">
        <v>452</v>
      </c>
      <c r="F307" s="217">
        <v>483.142</v>
      </c>
      <c r="H307" s="19"/>
    </row>
    <row r="308" spans="2:8" s="18" customFormat="1" ht="16.899999999999999" customHeight="1">
      <c r="B308" s="19"/>
      <c r="C308" s="212" t="s">
        <v>373</v>
      </c>
      <c r="D308" s="213" t="s">
        <v>17</v>
      </c>
      <c r="E308" s="214" t="s">
        <v>17</v>
      </c>
      <c r="F308" s="215">
        <v>184.74</v>
      </c>
      <c r="H308" s="19"/>
    </row>
    <row r="309" spans="2:8" s="18" customFormat="1" ht="16.899999999999999" customHeight="1">
      <c r="B309" s="19"/>
      <c r="C309" s="216" t="s">
        <v>17</v>
      </c>
      <c r="D309" s="216" t="s">
        <v>1101</v>
      </c>
      <c r="E309" s="11" t="s">
        <v>17</v>
      </c>
      <c r="F309" s="217">
        <v>0</v>
      </c>
      <c r="H309" s="19"/>
    </row>
    <row r="310" spans="2:8" s="18" customFormat="1" ht="16.899999999999999" customHeight="1">
      <c r="B310" s="19"/>
      <c r="C310" s="216" t="s">
        <v>17</v>
      </c>
      <c r="D310" s="216" t="s">
        <v>4661</v>
      </c>
      <c r="E310" s="11" t="s">
        <v>17</v>
      </c>
      <c r="F310" s="217">
        <v>0</v>
      </c>
      <c r="H310" s="19"/>
    </row>
    <row r="311" spans="2:8" s="18" customFormat="1" ht="16.899999999999999" customHeight="1">
      <c r="B311" s="19"/>
      <c r="C311" s="216" t="s">
        <v>17</v>
      </c>
      <c r="D311" s="216" t="s">
        <v>4750</v>
      </c>
      <c r="E311" s="11" t="s">
        <v>17</v>
      </c>
      <c r="F311" s="217">
        <v>19.07</v>
      </c>
      <c r="H311" s="19"/>
    </row>
    <row r="312" spans="2:8" s="18" customFormat="1" ht="16.899999999999999" customHeight="1">
      <c r="B312" s="19"/>
      <c r="C312" s="216" t="s">
        <v>17</v>
      </c>
      <c r="D312" s="216" t="s">
        <v>4663</v>
      </c>
      <c r="E312" s="11" t="s">
        <v>17</v>
      </c>
      <c r="F312" s="217">
        <v>0</v>
      </c>
      <c r="H312" s="19"/>
    </row>
    <row r="313" spans="2:8" s="18" customFormat="1" ht="16.899999999999999" customHeight="1">
      <c r="B313" s="19"/>
      <c r="C313" s="216" t="s">
        <v>17</v>
      </c>
      <c r="D313" s="216" t="s">
        <v>4751</v>
      </c>
      <c r="E313" s="11" t="s">
        <v>17</v>
      </c>
      <c r="F313" s="217">
        <v>14.93</v>
      </c>
      <c r="H313" s="19"/>
    </row>
    <row r="314" spans="2:8" s="18" customFormat="1" ht="16.899999999999999" customHeight="1">
      <c r="B314" s="19"/>
      <c r="C314" s="216" t="s">
        <v>17</v>
      </c>
      <c r="D314" s="216" t="s">
        <v>4667</v>
      </c>
      <c r="E314" s="11" t="s">
        <v>17</v>
      </c>
      <c r="F314" s="217">
        <v>0</v>
      </c>
      <c r="H314" s="19"/>
    </row>
    <row r="315" spans="2:8" s="18" customFormat="1" ht="16.899999999999999" customHeight="1">
      <c r="B315" s="19"/>
      <c r="C315" s="216" t="s">
        <v>17</v>
      </c>
      <c r="D315" s="216" t="s">
        <v>4751</v>
      </c>
      <c r="E315" s="11" t="s">
        <v>17</v>
      </c>
      <c r="F315" s="217">
        <v>14.93</v>
      </c>
      <c r="H315" s="19"/>
    </row>
    <row r="316" spans="2:8" s="18" customFormat="1" ht="16.899999999999999" customHeight="1">
      <c r="B316" s="19"/>
      <c r="C316" s="216" t="s">
        <v>17</v>
      </c>
      <c r="D316" s="216" t="s">
        <v>4668</v>
      </c>
      <c r="E316" s="11" t="s">
        <v>17</v>
      </c>
      <c r="F316" s="217">
        <v>0</v>
      </c>
      <c r="H316" s="19"/>
    </row>
    <row r="317" spans="2:8" s="18" customFormat="1" ht="16.899999999999999" customHeight="1">
      <c r="B317" s="19"/>
      <c r="C317" s="216" t="s">
        <v>17</v>
      </c>
      <c r="D317" s="216" t="s">
        <v>4750</v>
      </c>
      <c r="E317" s="11" t="s">
        <v>17</v>
      </c>
      <c r="F317" s="217">
        <v>19.07</v>
      </c>
      <c r="H317" s="19"/>
    </row>
    <row r="318" spans="2:8" s="18" customFormat="1" ht="16.899999999999999" customHeight="1">
      <c r="B318" s="19"/>
      <c r="C318" s="216" t="s">
        <v>17</v>
      </c>
      <c r="D318" s="216" t="s">
        <v>4670</v>
      </c>
      <c r="E318" s="11" t="s">
        <v>17</v>
      </c>
      <c r="F318" s="217">
        <v>0</v>
      </c>
      <c r="H318" s="19"/>
    </row>
    <row r="319" spans="2:8" s="18" customFormat="1" ht="16.899999999999999" customHeight="1">
      <c r="B319" s="19"/>
      <c r="C319" s="216" t="s">
        <v>17</v>
      </c>
      <c r="D319" s="216" t="s">
        <v>4752</v>
      </c>
      <c r="E319" s="11" t="s">
        <v>17</v>
      </c>
      <c r="F319" s="217">
        <v>15.03</v>
      </c>
      <c r="H319" s="19"/>
    </row>
    <row r="320" spans="2:8" s="18" customFormat="1" ht="16.899999999999999" customHeight="1">
      <c r="B320" s="19"/>
      <c r="C320" s="216" t="s">
        <v>17</v>
      </c>
      <c r="D320" s="216" t="s">
        <v>4674</v>
      </c>
      <c r="E320" s="11" t="s">
        <v>17</v>
      </c>
      <c r="F320" s="217">
        <v>0</v>
      </c>
      <c r="H320" s="19"/>
    </row>
    <row r="321" spans="2:8" s="18" customFormat="1" ht="16.899999999999999" customHeight="1">
      <c r="B321" s="19"/>
      <c r="C321" s="216" t="s">
        <v>17</v>
      </c>
      <c r="D321" s="216" t="s">
        <v>4753</v>
      </c>
      <c r="E321" s="11" t="s">
        <v>17</v>
      </c>
      <c r="F321" s="217">
        <v>16.91</v>
      </c>
      <c r="H321" s="19"/>
    </row>
    <row r="322" spans="2:8" s="18" customFormat="1" ht="16.899999999999999" customHeight="1">
      <c r="B322" s="19"/>
      <c r="C322" s="216" t="s">
        <v>17</v>
      </c>
      <c r="D322" s="216" t="s">
        <v>681</v>
      </c>
      <c r="E322" s="11" t="s">
        <v>17</v>
      </c>
      <c r="F322" s="217">
        <v>0</v>
      </c>
      <c r="H322" s="19"/>
    </row>
    <row r="323" spans="2:8" s="18" customFormat="1" ht="16.899999999999999" customHeight="1">
      <c r="B323" s="19"/>
      <c r="C323" s="216" t="s">
        <v>17</v>
      </c>
      <c r="D323" s="216" t="s">
        <v>4732</v>
      </c>
      <c r="E323" s="11" t="s">
        <v>17</v>
      </c>
      <c r="F323" s="217">
        <v>0</v>
      </c>
      <c r="H323" s="19"/>
    </row>
    <row r="324" spans="2:8" s="18" customFormat="1" ht="16.899999999999999" customHeight="1">
      <c r="B324" s="19"/>
      <c r="C324" s="216" t="s">
        <v>17</v>
      </c>
      <c r="D324" s="216" t="s">
        <v>4754</v>
      </c>
      <c r="E324" s="11" t="s">
        <v>17</v>
      </c>
      <c r="F324" s="217">
        <v>21.2</v>
      </c>
      <c r="H324" s="19"/>
    </row>
    <row r="325" spans="2:8" s="18" customFormat="1" ht="16.899999999999999" customHeight="1">
      <c r="B325" s="19"/>
      <c r="C325" s="216" t="s">
        <v>17</v>
      </c>
      <c r="D325" s="216" t="s">
        <v>682</v>
      </c>
      <c r="E325" s="11" t="s">
        <v>17</v>
      </c>
      <c r="F325" s="217">
        <v>0</v>
      </c>
      <c r="H325" s="19"/>
    </row>
    <row r="326" spans="2:8" s="18" customFormat="1" ht="16.899999999999999" customHeight="1">
      <c r="B326" s="19"/>
      <c r="C326" s="216" t="s">
        <v>17</v>
      </c>
      <c r="D326" s="216" t="s">
        <v>4755</v>
      </c>
      <c r="E326" s="11" t="s">
        <v>17</v>
      </c>
      <c r="F326" s="217">
        <v>63.6</v>
      </c>
      <c r="H326" s="19"/>
    </row>
    <row r="327" spans="2:8" s="18" customFormat="1" ht="16.899999999999999" customHeight="1">
      <c r="B327" s="19"/>
      <c r="C327" s="216" t="s">
        <v>17</v>
      </c>
      <c r="D327" s="216" t="s">
        <v>491</v>
      </c>
      <c r="E327" s="11" t="s">
        <v>17</v>
      </c>
      <c r="F327" s="217">
        <v>184.74</v>
      </c>
      <c r="H327" s="19"/>
    </row>
    <row r="328" spans="2:8" s="18" customFormat="1" ht="16.899999999999999" customHeight="1">
      <c r="B328" s="19"/>
      <c r="C328" s="218" t="s">
        <v>4648</v>
      </c>
      <c r="H328" s="19"/>
    </row>
    <row r="329" spans="2:8" s="18" customFormat="1" ht="22.5">
      <c r="B329" s="19"/>
      <c r="C329" s="216" t="s">
        <v>2172</v>
      </c>
      <c r="D329" s="216" t="s">
        <v>2173</v>
      </c>
      <c r="E329" s="11" t="s">
        <v>816</v>
      </c>
      <c r="F329" s="217">
        <v>554.19000000000005</v>
      </c>
      <c r="H329" s="19"/>
    </row>
    <row r="330" spans="2:8" s="18" customFormat="1" ht="16.899999999999999" customHeight="1">
      <c r="B330" s="19"/>
      <c r="C330" s="216" t="s">
        <v>2182</v>
      </c>
      <c r="D330" s="216" t="s">
        <v>2183</v>
      </c>
      <c r="E330" s="11" t="s">
        <v>452</v>
      </c>
      <c r="F330" s="217">
        <v>473.07499999999999</v>
      </c>
      <c r="H330" s="19"/>
    </row>
    <row r="331" spans="2:8" s="18" customFormat="1" ht="16.899999999999999" customHeight="1">
      <c r="B331" s="19"/>
      <c r="C331" s="212" t="s">
        <v>371</v>
      </c>
      <c r="D331" s="213" t="s">
        <v>17</v>
      </c>
      <c r="E331" s="214" t="s">
        <v>17</v>
      </c>
      <c r="F331" s="215">
        <v>369.45</v>
      </c>
      <c r="H331" s="19"/>
    </row>
    <row r="332" spans="2:8" s="18" customFormat="1" ht="16.899999999999999" customHeight="1">
      <c r="B332" s="19"/>
      <c r="C332" s="216" t="s">
        <v>17</v>
      </c>
      <c r="D332" s="216" t="s">
        <v>1101</v>
      </c>
      <c r="E332" s="11" t="s">
        <v>17</v>
      </c>
      <c r="F332" s="217">
        <v>0</v>
      </c>
      <c r="H332" s="19"/>
    </row>
    <row r="333" spans="2:8" s="18" customFormat="1" ht="16.899999999999999" customHeight="1">
      <c r="B333" s="19"/>
      <c r="C333" s="216" t="s">
        <v>17</v>
      </c>
      <c r="D333" s="216" t="s">
        <v>4665</v>
      </c>
      <c r="E333" s="11" t="s">
        <v>17</v>
      </c>
      <c r="F333" s="217">
        <v>0</v>
      </c>
      <c r="H333" s="19"/>
    </row>
    <row r="334" spans="2:8" s="18" customFormat="1" ht="16.899999999999999" customHeight="1">
      <c r="B334" s="19"/>
      <c r="C334" s="216" t="s">
        <v>17</v>
      </c>
      <c r="D334" s="216" t="s">
        <v>4751</v>
      </c>
      <c r="E334" s="11" t="s">
        <v>17</v>
      </c>
      <c r="F334" s="217">
        <v>14.93</v>
      </c>
      <c r="H334" s="19"/>
    </row>
    <row r="335" spans="2:8" s="18" customFormat="1" ht="16.899999999999999" customHeight="1">
      <c r="B335" s="19"/>
      <c r="C335" s="216" t="s">
        <v>17</v>
      </c>
      <c r="D335" s="216" t="s">
        <v>4924</v>
      </c>
      <c r="E335" s="11" t="s">
        <v>17</v>
      </c>
      <c r="F335" s="217">
        <v>0</v>
      </c>
      <c r="H335" s="19"/>
    </row>
    <row r="336" spans="2:8" s="18" customFormat="1" ht="16.899999999999999" customHeight="1">
      <c r="B336" s="19"/>
      <c r="C336" s="216" t="s">
        <v>17</v>
      </c>
      <c r="D336" s="216" t="s">
        <v>4751</v>
      </c>
      <c r="E336" s="11" t="s">
        <v>17</v>
      </c>
      <c r="F336" s="217">
        <v>14.93</v>
      </c>
      <c r="H336" s="19"/>
    </row>
    <row r="337" spans="2:8" s="18" customFormat="1" ht="16.899999999999999" customHeight="1">
      <c r="B337" s="19"/>
      <c r="C337" s="216" t="s">
        <v>17</v>
      </c>
      <c r="D337" s="216" t="s">
        <v>4676</v>
      </c>
      <c r="E337" s="11" t="s">
        <v>17</v>
      </c>
      <c r="F337" s="217">
        <v>0</v>
      </c>
      <c r="H337" s="19"/>
    </row>
    <row r="338" spans="2:8" s="18" customFormat="1" ht="16.899999999999999" customHeight="1">
      <c r="B338" s="19"/>
      <c r="C338" s="216" t="s">
        <v>17</v>
      </c>
      <c r="D338" s="216" t="s">
        <v>4756</v>
      </c>
      <c r="E338" s="11" t="s">
        <v>17</v>
      </c>
      <c r="F338" s="217">
        <v>9.43</v>
      </c>
      <c r="H338" s="19"/>
    </row>
    <row r="339" spans="2:8" s="18" customFormat="1" ht="16.899999999999999" customHeight="1">
      <c r="B339" s="19"/>
      <c r="C339" s="216" t="s">
        <v>17</v>
      </c>
      <c r="D339" s="216" t="s">
        <v>4678</v>
      </c>
      <c r="E339" s="11" t="s">
        <v>17</v>
      </c>
      <c r="F339" s="217">
        <v>0</v>
      </c>
      <c r="H339" s="19"/>
    </row>
    <row r="340" spans="2:8" s="18" customFormat="1" ht="16.899999999999999" customHeight="1">
      <c r="B340" s="19"/>
      <c r="C340" s="216" t="s">
        <v>17</v>
      </c>
      <c r="D340" s="216" t="s">
        <v>4757</v>
      </c>
      <c r="E340" s="11" t="s">
        <v>17</v>
      </c>
      <c r="F340" s="217">
        <v>17.54</v>
      </c>
      <c r="H340" s="19"/>
    </row>
    <row r="341" spans="2:8" s="18" customFormat="1" ht="16.899999999999999" customHeight="1">
      <c r="B341" s="19"/>
      <c r="C341" s="216" t="s">
        <v>17</v>
      </c>
      <c r="D341" s="216" t="s">
        <v>4680</v>
      </c>
      <c r="E341" s="11" t="s">
        <v>17</v>
      </c>
      <c r="F341" s="217">
        <v>0</v>
      </c>
      <c r="H341" s="19"/>
    </row>
    <row r="342" spans="2:8" s="18" customFormat="1" ht="16.899999999999999" customHeight="1">
      <c r="B342" s="19"/>
      <c r="C342" s="216" t="s">
        <v>17</v>
      </c>
      <c r="D342" s="216" t="s">
        <v>4754</v>
      </c>
      <c r="E342" s="11" t="s">
        <v>17</v>
      </c>
      <c r="F342" s="217">
        <v>21.2</v>
      </c>
      <c r="H342" s="19"/>
    </row>
    <row r="343" spans="2:8" s="18" customFormat="1" ht="16.899999999999999" customHeight="1">
      <c r="B343" s="19"/>
      <c r="C343" s="216" t="s">
        <v>17</v>
      </c>
      <c r="D343" s="216" t="s">
        <v>4682</v>
      </c>
      <c r="E343" s="11" t="s">
        <v>17</v>
      </c>
      <c r="F343" s="217">
        <v>78.03</v>
      </c>
      <c r="H343" s="19"/>
    </row>
    <row r="344" spans="2:8" s="18" customFormat="1" ht="16.899999999999999" customHeight="1">
      <c r="B344" s="19"/>
      <c r="C344" s="216" t="s">
        <v>17</v>
      </c>
      <c r="D344" s="216" t="s">
        <v>1103</v>
      </c>
      <c r="E344" s="11" t="s">
        <v>17</v>
      </c>
      <c r="F344" s="217">
        <v>0</v>
      </c>
      <c r="H344" s="19"/>
    </row>
    <row r="345" spans="2:8" s="18" customFormat="1" ht="16.899999999999999" customHeight="1">
      <c r="B345" s="19"/>
      <c r="C345" s="216" t="s">
        <v>17</v>
      </c>
      <c r="D345" s="216" t="s">
        <v>4690</v>
      </c>
      <c r="E345" s="11" t="s">
        <v>17</v>
      </c>
      <c r="F345" s="217">
        <v>0</v>
      </c>
      <c r="H345" s="19"/>
    </row>
    <row r="346" spans="2:8" s="18" customFormat="1" ht="16.899999999999999" customHeight="1">
      <c r="B346" s="19"/>
      <c r="C346" s="216" t="s">
        <v>17</v>
      </c>
      <c r="D346" s="216" t="s">
        <v>4758</v>
      </c>
      <c r="E346" s="11" t="s">
        <v>17</v>
      </c>
      <c r="F346" s="217">
        <v>11.25</v>
      </c>
      <c r="H346" s="19"/>
    </row>
    <row r="347" spans="2:8" s="18" customFormat="1" ht="16.899999999999999" customHeight="1">
      <c r="B347" s="19"/>
      <c r="C347" s="216" t="s">
        <v>17</v>
      </c>
      <c r="D347" s="216" t="s">
        <v>4692</v>
      </c>
      <c r="E347" s="11" t="s">
        <v>17</v>
      </c>
      <c r="F347" s="217">
        <v>0</v>
      </c>
      <c r="H347" s="19"/>
    </row>
    <row r="348" spans="2:8" s="18" customFormat="1" ht="16.899999999999999" customHeight="1">
      <c r="B348" s="19"/>
      <c r="C348" s="216" t="s">
        <v>17</v>
      </c>
      <c r="D348" s="216" t="s">
        <v>4759</v>
      </c>
      <c r="E348" s="11" t="s">
        <v>17</v>
      </c>
      <c r="F348" s="217">
        <v>5.92</v>
      </c>
      <c r="H348" s="19"/>
    </row>
    <row r="349" spans="2:8" s="18" customFormat="1" ht="16.899999999999999" customHeight="1">
      <c r="B349" s="19"/>
      <c r="C349" s="216" t="s">
        <v>17</v>
      </c>
      <c r="D349" s="216" t="s">
        <v>4694</v>
      </c>
      <c r="E349" s="11" t="s">
        <v>17</v>
      </c>
      <c r="F349" s="217">
        <v>0</v>
      </c>
      <c r="H349" s="19"/>
    </row>
    <row r="350" spans="2:8" s="18" customFormat="1" ht="16.899999999999999" customHeight="1">
      <c r="B350" s="19"/>
      <c r="C350" s="216" t="s">
        <v>17</v>
      </c>
      <c r="D350" s="216" t="s">
        <v>4759</v>
      </c>
      <c r="E350" s="11" t="s">
        <v>17</v>
      </c>
      <c r="F350" s="217">
        <v>5.92</v>
      </c>
      <c r="H350" s="19"/>
    </row>
    <row r="351" spans="2:8" s="18" customFormat="1" ht="16.899999999999999" customHeight="1">
      <c r="B351" s="19"/>
      <c r="C351" s="216" t="s">
        <v>17</v>
      </c>
      <c r="D351" s="216" t="s">
        <v>4696</v>
      </c>
      <c r="E351" s="11" t="s">
        <v>17</v>
      </c>
      <c r="F351" s="217">
        <v>0</v>
      </c>
      <c r="H351" s="19"/>
    </row>
    <row r="352" spans="2:8" s="18" customFormat="1" ht="16.899999999999999" customHeight="1">
      <c r="B352" s="19"/>
      <c r="C352" s="216" t="s">
        <v>17</v>
      </c>
      <c r="D352" s="216" t="s">
        <v>4760</v>
      </c>
      <c r="E352" s="11" t="s">
        <v>17</v>
      </c>
      <c r="F352" s="217">
        <v>23.76</v>
      </c>
      <c r="H352" s="19"/>
    </row>
    <row r="353" spans="2:8" s="18" customFormat="1" ht="16.899999999999999" customHeight="1">
      <c r="B353" s="19"/>
      <c r="C353" s="216" t="s">
        <v>17</v>
      </c>
      <c r="D353" s="216" t="s">
        <v>4698</v>
      </c>
      <c r="E353" s="11" t="s">
        <v>17</v>
      </c>
      <c r="F353" s="217">
        <v>0</v>
      </c>
      <c r="H353" s="19"/>
    </row>
    <row r="354" spans="2:8" s="18" customFormat="1" ht="16.899999999999999" customHeight="1">
      <c r="B354" s="19"/>
      <c r="C354" s="216" t="s">
        <v>17</v>
      </c>
      <c r="D354" s="216" t="s">
        <v>4754</v>
      </c>
      <c r="E354" s="11" t="s">
        <v>17</v>
      </c>
      <c r="F354" s="217">
        <v>21.2</v>
      </c>
      <c r="H354" s="19"/>
    </row>
    <row r="355" spans="2:8" s="18" customFormat="1" ht="16.899999999999999" customHeight="1">
      <c r="B355" s="19"/>
      <c r="C355" s="216" t="s">
        <v>17</v>
      </c>
      <c r="D355" s="216" t="s">
        <v>4700</v>
      </c>
      <c r="E355" s="11" t="s">
        <v>17</v>
      </c>
      <c r="F355" s="217">
        <v>0</v>
      </c>
      <c r="H355" s="19"/>
    </row>
    <row r="356" spans="2:8" s="18" customFormat="1" ht="16.899999999999999" customHeight="1">
      <c r="B356" s="19"/>
      <c r="C356" s="216" t="s">
        <v>17</v>
      </c>
      <c r="D356" s="216" t="s">
        <v>4761</v>
      </c>
      <c r="E356" s="11" t="s">
        <v>17</v>
      </c>
      <c r="F356" s="217">
        <v>10.28</v>
      </c>
      <c r="H356" s="19"/>
    </row>
    <row r="357" spans="2:8" s="18" customFormat="1" ht="16.899999999999999" customHeight="1">
      <c r="B357" s="19"/>
      <c r="C357" s="216" t="s">
        <v>17</v>
      </c>
      <c r="D357" s="216" t="s">
        <v>4702</v>
      </c>
      <c r="E357" s="11" t="s">
        <v>17</v>
      </c>
      <c r="F357" s="217">
        <v>0</v>
      </c>
      <c r="H357" s="19"/>
    </row>
    <row r="358" spans="2:8" s="18" customFormat="1" ht="16.899999999999999" customHeight="1">
      <c r="B358" s="19"/>
      <c r="C358" s="216" t="s">
        <v>17</v>
      </c>
      <c r="D358" s="216" t="s">
        <v>4762</v>
      </c>
      <c r="E358" s="11" t="s">
        <v>17</v>
      </c>
      <c r="F358" s="217">
        <v>41.05</v>
      </c>
      <c r="H358" s="19"/>
    </row>
    <row r="359" spans="2:8" s="18" customFormat="1" ht="16.899999999999999" customHeight="1">
      <c r="B359" s="19"/>
      <c r="C359" s="216" t="s">
        <v>17</v>
      </c>
      <c r="D359" s="216" t="s">
        <v>4682</v>
      </c>
      <c r="E359" s="11" t="s">
        <v>17</v>
      </c>
      <c r="F359" s="217">
        <v>119.38</v>
      </c>
      <c r="H359" s="19"/>
    </row>
    <row r="360" spans="2:8" s="18" customFormat="1" ht="16.899999999999999" customHeight="1">
      <c r="B360" s="19"/>
      <c r="C360" s="216" t="s">
        <v>17</v>
      </c>
      <c r="D360" s="216" t="s">
        <v>677</v>
      </c>
      <c r="E360" s="11" t="s">
        <v>17</v>
      </c>
      <c r="F360" s="217">
        <v>0</v>
      </c>
      <c r="H360" s="19"/>
    </row>
    <row r="361" spans="2:8" s="18" customFormat="1" ht="16.899999999999999" customHeight="1">
      <c r="B361" s="19"/>
      <c r="C361" s="216" t="s">
        <v>17</v>
      </c>
      <c r="D361" s="216" t="s">
        <v>4714</v>
      </c>
      <c r="E361" s="11" t="s">
        <v>17</v>
      </c>
      <c r="F361" s="217">
        <v>0</v>
      </c>
      <c r="H361" s="19"/>
    </row>
    <row r="362" spans="2:8" s="18" customFormat="1" ht="16.899999999999999" customHeight="1">
      <c r="B362" s="19"/>
      <c r="C362" s="216" t="s">
        <v>17</v>
      </c>
      <c r="D362" s="216" t="s">
        <v>4754</v>
      </c>
      <c r="E362" s="11" t="s">
        <v>17</v>
      </c>
      <c r="F362" s="217">
        <v>21.2</v>
      </c>
      <c r="H362" s="19"/>
    </row>
    <row r="363" spans="2:8" s="18" customFormat="1" ht="16.899999999999999" customHeight="1">
      <c r="B363" s="19"/>
      <c r="C363" s="216" t="s">
        <v>17</v>
      </c>
      <c r="D363" s="216" t="s">
        <v>4682</v>
      </c>
      <c r="E363" s="11" t="s">
        <v>17</v>
      </c>
      <c r="F363" s="217">
        <v>21.2</v>
      </c>
      <c r="H363" s="19"/>
    </row>
    <row r="364" spans="2:8" s="18" customFormat="1" ht="16.899999999999999" customHeight="1">
      <c r="B364" s="19"/>
      <c r="C364" s="216" t="s">
        <v>17</v>
      </c>
      <c r="D364" s="216" t="s">
        <v>679</v>
      </c>
      <c r="E364" s="11" t="s">
        <v>17</v>
      </c>
      <c r="F364" s="217">
        <v>0</v>
      </c>
      <c r="H364" s="19"/>
    </row>
    <row r="365" spans="2:8" s="18" customFormat="1" ht="16.899999999999999" customHeight="1">
      <c r="B365" s="19"/>
      <c r="C365" s="216" t="s">
        <v>17</v>
      </c>
      <c r="D365" s="216" t="s">
        <v>4755</v>
      </c>
      <c r="E365" s="11" t="s">
        <v>17</v>
      </c>
      <c r="F365" s="217">
        <v>63.6</v>
      </c>
      <c r="H365" s="19"/>
    </row>
    <row r="366" spans="2:8" s="18" customFormat="1" ht="16.899999999999999" customHeight="1">
      <c r="B366" s="19"/>
      <c r="C366" s="216" t="s">
        <v>17</v>
      </c>
      <c r="D366" s="216" t="s">
        <v>681</v>
      </c>
      <c r="E366" s="11" t="s">
        <v>17</v>
      </c>
      <c r="F366" s="217">
        <v>0</v>
      </c>
      <c r="H366" s="19"/>
    </row>
    <row r="367" spans="2:8" s="18" customFormat="1" ht="16.899999999999999" customHeight="1">
      <c r="B367" s="19"/>
      <c r="C367" s="216" t="s">
        <v>17</v>
      </c>
      <c r="D367" s="216" t="s">
        <v>4726</v>
      </c>
      <c r="E367" s="11" t="s">
        <v>17</v>
      </c>
      <c r="F367" s="217">
        <v>0</v>
      </c>
      <c r="H367" s="19"/>
    </row>
    <row r="368" spans="2:8" s="18" customFormat="1" ht="16.899999999999999" customHeight="1">
      <c r="B368" s="19"/>
      <c r="C368" s="216" t="s">
        <v>17</v>
      </c>
      <c r="D368" s="216" t="s">
        <v>4763</v>
      </c>
      <c r="E368" s="11" t="s">
        <v>17</v>
      </c>
      <c r="F368" s="217">
        <v>21.81</v>
      </c>
      <c r="H368" s="19"/>
    </row>
    <row r="369" spans="2:8" s="18" customFormat="1" ht="16.899999999999999" customHeight="1">
      <c r="B369" s="19"/>
      <c r="C369" s="216" t="s">
        <v>17</v>
      </c>
      <c r="D369" s="216" t="s">
        <v>682</v>
      </c>
      <c r="E369" s="11" t="s">
        <v>17</v>
      </c>
      <c r="F369" s="217">
        <v>0</v>
      </c>
      <c r="H369" s="19"/>
    </row>
    <row r="370" spans="2:8" s="18" customFormat="1" ht="16.899999999999999" customHeight="1">
      <c r="B370" s="19"/>
      <c r="C370" s="216" t="s">
        <v>17</v>
      </c>
      <c r="D370" s="216" t="s">
        <v>4764</v>
      </c>
      <c r="E370" s="11" t="s">
        <v>17</v>
      </c>
      <c r="F370" s="217">
        <v>65.430000000000007</v>
      </c>
      <c r="H370" s="19"/>
    </row>
    <row r="371" spans="2:8" s="18" customFormat="1" ht="16.899999999999999" customHeight="1">
      <c r="B371" s="19"/>
      <c r="C371" s="216" t="s">
        <v>17</v>
      </c>
      <c r="D371" s="216" t="s">
        <v>491</v>
      </c>
      <c r="E371" s="11" t="s">
        <v>17</v>
      </c>
      <c r="F371" s="217">
        <v>369.45</v>
      </c>
      <c r="H371" s="19"/>
    </row>
    <row r="372" spans="2:8" s="18" customFormat="1" ht="16.899999999999999" customHeight="1">
      <c r="B372" s="19"/>
      <c r="C372" s="218" t="s">
        <v>4648</v>
      </c>
      <c r="H372" s="19"/>
    </row>
    <row r="373" spans="2:8" s="18" customFormat="1" ht="22.5">
      <c r="B373" s="19"/>
      <c r="C373" s="216" t="s">
        <v>2172</v>
      </c>
      <c r="D373" s="216" t="s">
        <v>2173</v>
      </c>
      <c r="E373" s="11" t="s">
        <v>816</v>
      </c>
      <c r="F373" s="217">
        <v>554.19000000000005</v>
      </c>
      <c r="H373" s="19"/>
    </row>
    <row r="374" spans="2:8" s="18" customFormat="1" ht="16.899999999999999" customHeight="1">
      <c r="B374" s="19"/>
      <c r="C374" s="216" t="s">
        <v>2177</v>
      </c>
      <c r="D374" s="216" t="s">
        <v>2178</v>
      </c>
      <c r="E374" s="11" t="s">
        <v>452</v>
      </c>
      <c r="F374" s="217">
        <v>483.142</v>
      </c>
      <c r="H374" s="19"/>
    </row>
    <row r="375" spans="2:8" s="18" customFormat="1" ht="16.899999999999999" customHeight="1">
      <c r="B375" s="19"/>
      <c r="C375" s="212" t="s">
        <v>312</v>
      </c>
      <c r="D375" s="213" t="s">
        <v>17</v>
      </c>
      <c r="E375" s="214" t="s">
        <v>17</v>
      </c>
      <c r="F375" s="215">
        <v>1341.7360000000001</v>
      </c>
      <c r="H375" s="19"/>
    </row>
    <row r="376" spans="2:8" s="18" customFormat="1" ht="16.899999999999999" customHeight="1">
      <c r="B376" s="19"/>
      <c r="C376" s="216" t="s">
        <v>17</v>
      </c>
      <c r="D376" s="216" t="s">
        <v>4659</v>
      </c>
      <c r="E376" s="11" t="s">
        <v>17</v>
      </c>
      <c r="F376" s="217">
        <v>0</v>
      </c>
      <c r="H376" s="19"/>
    </row>
    <row r="377" spans="2:8" s="18" customFormat="1" ht="16.899999999999999" customHeight="1">
      <c r="B377" s="19"/>
      <c r="C377" s="216" t="s">
        <v>17</v>
      </c>
      <c r="D377" s="216" t="s">
        <v>4765</v>
      </c>
      <c r="E377" s="11" t="s">
        <v>17</v>
      </c>
      <c r="F377" s="217">
        <v>29.582000000000001</v>
      </c>
      <c r="H377" s="19"/>
    </row>
    <row r="378" spans="2:8" s="18" customFormat="1" ht="16.899999999999999" customHeight="1">
      <c r="B378" s="19"/>
      <c r="C378" s="216" t="s">
        <v>17</v>
      </c>
      <c r="D378" s="216" t="s">
        <v>4663</v>
      </c>
      <c r="E378" s="11" t="s">
        <v>17</v>
      </c>
      <c r="F378" s="217">
        <v>0</v>
      </c>
      <c r="H378" s="19"/>
    </row>
    <row r="379" spans="2:8" s="18" customFormat="1" ht="16.899999999999999" customHeight="1">
      <c r="B379" s="19"/>
      <c r="C379" s="216" t="s">
        <v>17</v>
      </c>
      <c r="D379" s="216" t="s">
        <v>4766</v>
      </c>
      <c r="E379" s="11" t="s">
        <v>17</v>
      </c>
      <c r="F379" s="217">
        <v>13.08</v>
      </c>
      <c r="H379" s="19"/>
    </row>
    <row r="380" spans="2:8" s="18" customFormat="1" ht="16.899999999999999" customHeight="1">
      <c r="B380" s="19"/>
      <c r="C380" s="216" t="s">
        <v>17</v>
      </c>
      <c r="D380" s="216" t="s">
        <v>4667</v>
      </c>
      <c r="E380" s="11" t="s">
        <v>17</v>
      </c>
      <c r="F380" s="217">
        <v>0</v>
      </c>
      <c r="H380" s="19"/>
    </row>
    <row r="381" spans="2:8" s="18" customFormat="1" ht="16.899999999999999" customHeight="1">
      <c r="B381" s="19"/>
      <c r="C381" s="216" t="s">
        <v>17</v>
      </c>
      <c r="D381" s="216" t="s">
        <v>4766</v>
      </c>
      <c r="E381" s="11" t="s">
        <v>17</v>
      </c>
      <c r="F381" s="217">
        <v>13.08</v>
      </c>
      <c r="H381" s="19"/>
    </row>
    <row r="382" spans="2:8" s="18" customFormat="1" ht="16.899999999999999" customHeight="1">
      <c r="B382" s="19"/>
      <c r="C382" s="216" t="s">
        <v>17</v>
      </c>
      <c r="D382" s="216" t="s">
        <v>4669</v>
      </c>
      <c r="E382" s="11" t="s">
        <v>17</v>
      </c>
      <c r="F382" s="217">
        <v>0</v>
      </c>
      <c r="H382" s="19"/>
    </row>
    <row r="383" spans="2:8" s="18" customFormat="1" ht="16.899999999999999" customHeight="1">
      <c r="B383" s="19"/>
      <c r="C383" s="216" t="s">
        <v>17</v>
      </c>
      <c r="D383" s="216" t="s">
        <v>4765</v>
      </c>
      <c r="E383" s="11" t="s">
        <v>17</v>
      </c>
      <c r="F383" s="217">
        <v>29.582000000000001</v>
      </c>
      <c r="H383" s="19"/>
    </row>
    <row r="384" spans="2:8" s="18" customFormat="1" ht="16.899999999999999" customHeight="1">
      <c r="B384" s="19"/>
      <c r="C384" s="216" t="s">
        <v>17</v>
      </c>
      <c r="D384" s="216" t="s">
        <v>4670</v>
      </c>
      <c r="E384" s="11" t="s">
        <v>17</v>
      </c>
      <c r="F384" s="217">
        <v>0</v>
      </c>
      <c r="H384" s="19"/>
    </row>
    <row r="385" spans="2:8" s="18" customFormat="1" ht="16.899999999999999" customHeight="1">
      <c r="B385" s="19"/>
      <c r="C385" s="216" t="s">
        <v>17</v>
      </c>
      <c r="D385" s="216" t="s">
        <v>4767</v>
      </c>
      <c r="E385" s="11" t="s">
        <v>17</v>
      </c>
      <c r="F385" s="217">
        <v>30.06</v>
      </c>
      <c r="H385" s="19"/>
    </row>
    <row r="386" spans="2:8" s="18" customFormat="1" ht="16.899999999999999" customHeight="1">
      <c r="B386" s="19"/>
      <c r="C386" s="216" t="s">
        <v>17</v>
      </c>
      <c r="D386" s="216" t="s">
        <v>4682</v>
      </c>
      <c r="E386" s="11" t="s">
        <v>17</v>
      </c>
      <c r="F386" s="217">
        <v>115.384</v>
      </c>
      <c r="H386" s="19"/>
    </row>
    <row r="387" spans="2:8" s="18" customFormat="1" ht="16.899999999999999" customHeight="1">
      <c r="B387" s="19"/>
      <c r="C387" s="216" t="s">
        <v>17</v>
      </c>
      <c r="D387" s="216" t="s">
        <v>4768</v>
      </c>
      <c r="E387" s="11" t="s">
        <v>17</v>
      </c>
      <c r="F387" s="217">
        <v>0</v>
      </c>
      <c r="H387" s="19"/>
    </row>
    <row r="388" spans="2:8" s="18" customFormat="1" ht="16.899999999999999" customHeight="1">
      <c r="B388" s="19"/>
      <c r="C388" s="216" t="s">
        <v>17</v>
      </c>
      <c r="D388" s="216" t="s">
        <v>4769</v>
      </c>
      <c r="E388" s="11" t="s">
        <v>17</v>
      </c>
      <c r="F388" s="217">
        <v>7.83</v>
      </c>
      <c r="H388" s="19"/>
    </row>
    <row r="389" spans="2:8" s="18" customFormat="1" ht="16.899999999999999" customHeight="1">
      <c r="B389" s="19"/>
      <c r="C389" s="216" t="s">
        <v>17</v>
      </c>
      <c r="D389" s="216" t="s">
        <v>4683</v>
      </c>
      <c r="E389" s="11" t="s">
        <v>17</v>
      </c>
      <c r="F389" s="217">
        <v>0</v>
      </c>
      <c r="H389" s="19"/>
    </row>
    <row r="390" spans="2:8" s="18" customFormat="1" ht="16.899999999999999" customHeight="1">
      <c r="B390" s="19"/>
      <c r="C390" s="216" t="s">
        <v>17</v>
      </c>
      <c r="D390" s="216" t="s">
        <v>4770</v>
      </c>
      <c r="E390" s="11" t="s">
        <v>17</v>
      </c>
      <c r="F390" s="217">
        <v>21.222000000000001</v>
      </c>
      <c r="H390" s="19"/>
    </row>
    <row r="391" spans="2:8" s="18" customFormat="1" ht="16.899999999999999" customHeight="1">
      <c r="B391" s="19"/>
      <c r="C391" s="216" t="s">
        <v>17</v>
      </c>
      <c r="D391" s="216" t="s">
        <v>4771</v>
      </c>
      <c r="E391" s="11" t="s">
        <v>17</v>
      </c>
      <c r="F391" s="217">
        <v>0</v>
      </c>
      <c r="H391" s="19"/>
    </row>
    <row r="392" spans="2:8" s="18" customFormat="1" ht="16.899999999999999" customHeight="1">
      <c r="B392" s="19"/>
      <c r="C392" s="216" t="s">
        <v>17</v>
      </c>
      <c r="D392" s="216" t="s">
        <v>4769</v>
      </c>
      <c r="E392" s="11" t="s">
        <v>17</v>
      </c>
      <c r="F392" s="217">
        <v>7.83</v>
      </c>
      <c r="H392" s="19"/>
    </row>
    <row r="393" spans="2:8" s="18" customFormat="1" ht="16.899999999999999" customHeight="1">
      <c r="B393" s="19"/>
      <c r="C393" s="216" t="s">
        <v>17</v>
      </c>
      <c r="D393" s="216" t="s">
        <v>4685</v>
      </c>
      <c r="E393" s="11" t="s">
        <v>17</v>
      </c>
      <c r="F393" s="217">
        <v>0</v>
      </c>
      <c r="H393" s="19"/>
    </row>
    <row r="394" spans="2:8" s="18" customFormat="1" ht="16.899999999999999" customHeight="1">
      <c r="B394" s="19"/>
      <c r="C394" s="216" t="s">
        <v>17</v>
      </c>
      <c r="D394" s="216" t="s">
        <v>4770</v>
      </c>
      <c r="E394" s="11" t="s">
        <v>17</v>
      </c>
      <c r="F394" s="217">
        <v>21.222000000000001</v>
      </c>
      <c r="H394" s="19"/>
    </row>
    <row r="395" spans="2:8" s="18" customFormat="1" ht="16.899999999999999" customHeight="1">
      <c r="B395" s="19"/>
      <c r="C395" s="216" t="s">
        <v>17</v>
      </c>
      <c r="D395" s="216" t="s">
        <v>4772</v>
      </c>
      <c r="E395" s="11" t="s">
        <v>17</v>
      </c>
      <c r="F395" s="217">
        <v>0</v>
      </c>
      <c r="H395" s="19"/>
    </row>
    <row r="396" spans="2:8" s="18" customFormat="1" ht="16.899999999999999" customHeight="1">
      <c r="B396" s="19"/>
      <c r="C396" s="216" t="s">
        <v>17</v>
      </c>
      <c r="D396" s="216" t="s">
        <v>4769</v>
      </c>
      <c r="E396" s="11" t="s">
        <v>17</v>
      </c>
      <c r="F396" s="217">
        <v>7.83</v>
      </c>
      <c r="H396" s="19"/>
    </row>
    <row r="397" spans="2:8" s="18" customFormat="1" ht="16.899999999999999" customHeight="1">
      <c r="B397" s="19"/>
      <c r="C397" s="216" t="s">
        <v>17</v>
      </c>
      <c r="D397" s="216" t="s">
        <v>4686</v>
      </c>
      <c r="E397" s="11" t="s">
        <v>17</v>
      </c>
      <c r="F397" s="217">
        <v>0</v>
      </c>
      <c r="H397" s="19"/>
    </row>
    <row r="398" spans="2:8" s="18" customFormat="1" ht="16.899999999999999" customHeight="1">
      <c r="B398" s="19"/>
      <c r="C398" s="216" t="s">
        <v>17</v>
      </c>
      <c r="D398" s="216" t="s">
        <v>4770</v>
      </c>
      <c r="E398" s="11" t="s">
        <v>17</v>
      </c>
      <c r="F398" s="217">
        <v>21.222000000000001</v>
      </c>
      <c r="H398" s="19"/>
    </row>
    <row r="399" spans="2:8" s="18" customFormat="1" ht="16.899999999999999" customHeight="1">
      <c r="B399" s="19"/>
      <c r="C399" s="216" t="s">
        <v>17</v>
      </c>
      <c r="D399" s="216" t="s">
        <v>4773</v>
      </c>
      <c r="E399" s="11" t="s">
        <v>17</v>
      </c>
      <c r="F399" s="217">
        <v>0</v>
      </c>
      <c r="H399" s="19"/>
    </row>
    <row r="400" spans="2:8" s="18" customFormat="1" ht="16.899999999999999" customHeight="1">
      <c r="B400" s="19"/>
      <c r="C400" s="216" t="s">
        <v>17</v>
      </c>
      <c r="D400" s="216" t="s">
        <v>4769</v>
      </c>
      <c r="E400" s="11" t="s">
        <v>17</v>
      </c>
      <c r="F400" s="217">
        <v>7.83</v>
      </c>
      <c r="H400" s="19"/>
    </row>
    <row r="401" spans="2:8" s="18" customFormat="1" ht="16.899999999999999" customHeight="1">
      <c r="B401" s="19"/>
      <c r="C401" s="216" t="s">
        <v>17</v>
      </c>
      <c r="D401" s="216" t="s">
        <v>4687</v>
      </c>
      <c r="E401" s="11" t="s">
        <v>17</v>
      </c>
      <c r="F401" s="217">
        <v>0</v>
      </c>
      <c r="H401" s="19"/>
    </row>
    <row r="402" spans="2:8" s="18" customFormat="1" ht="16.899999999999999" customHeight="1">
      <c r="B402" s="19"/>
      <c r="C402" s="216" t="s">
        <v>17</v>
      </c>
      <c r="D402" s="216" t="s">
        <v>4770</v>
      </c>
      <c r="E402" s="11" t="s">
        <v>17</v>
      </c>
      <c r="F402" s="217">
        <v>21.222000000000001</v>
      </c>
      <c r="H402" s="19"/>
    </row>
    <row r="403" spans="2:8" s="18" customFormat="1" ht="16.899999999999999" customHeight="1">
      <c r="B403" s="19"/>
      <c r="C403" s="216" t="s">
        <v>17</v>
      </c>
      <c r="D403" s="216" t="s">
        <v>4688</v>
      </c>
      <c r="E403" s="11" t="s">
        <v>17</v>
      </c>
      <c r="F403" s="217">
        <v>0</v>
      </c>
      <c r="H403" s="19"/>
    </row>
    <row r="404" spans="2:8" s="18" customFormat="1" ht="16.899999999999999" customHeight="1">
      <c r="B404" s="19"/>
      <c r="C404" s="216" t="s">
        <v>17</v>
      </c>
      <c r="D404" s="216" t="s">
        <v>4774</v>
      </c>
      <c r="E404" s="11" t="s">
        <v>17</v>
      </c>
      <c r="F404" s="217">
        <v>5.9039999999999999</v>
      </c>
      <c r="H404" s="19"/>
    </row>
    <row r="405" spans="2:8" s="18" customFormat="1" ht="16.899999999999999" customHeight="1">
      <c r="B405" s="19"/>
      <c r="C405" s="216" t="s">
        <v>17</v>
      </c>
      <c r="D405" s="216" t="s">
        <v>4682</v>
      </c>
      <c r="E405" s="11" t="s">
        <v>17</v>
      </c>
      <c r="F405" s="217">
        <v>122.11199999999999</v>
      </c>
      <c r="H405" s="19"/>
    </row>
    <row r="406" spans="2:8" s="18" customFormat="1" ht="16.899999999999999" customHeight="1">
      <c r="B406" s="19"/>
      <c r="C406" s="216" t="s">
        <v>17</v>
      </c>
      <c r="D406" s="216" t="s">
        <v>4775</v>
      </c>
      <c r="E406" s="11" t="s">
        <v>17</v>
      </c>
      <c r="F406" s="217">
        <v>0</v>
      </c>
      <c r="H406" s="19"/>
    </row>
    <row r="407" spans="2:8" s="18" customFormat="1" ht="16.899999999999999" customHeight="1">
      <c r="B407" s="19"/>
      <c r="C407" s="216" t="s">
        <v>17</v>
      </c>
      <c r="D407" s="216" t="s">
        <v>4776</v>
      </c>
      <c r="E407" s="11" t="s">
        <v>17</v>
      </c>
      <c r="F407" s="217">
        <v>3.4</v>
      </c>
      <c r="H407" s="19"/>
    </row>
    <row r="408" spans="2:8" s="18" customFormat="1" ht="16.899999999999999" customHeight="1">
      <c r="B408" s="19"/>
      <c r="C408" s="216" t="s">
        <v>17</v>
      </c>
      <c r="D408" s="216" t="s">
        <v>4777</v>
      </c>
      <c r="E408" s="11" t="s">
        <v>17</v>
      </c>
      <c r="F408" s="217">
        <v>0</v>
      </c>
      <c r="H408" s="19"/>
    </row>
    <row r="409" spans="2:8" s="18" customFormat="1" ht="16.899999999999999" customHeight="1">
      <c r="B409" s="19"/>
      <c r="C409" s="216" t="s">
        <v>17</v>
      </c>
      <c r="D409" s="216" t="s">
        <v>4776</v>
      </c>
      <c r="E409" s="11" t="s">
        <v>17</v>
      </c>
      <c r="F409" s="217">
        <v>3.4</v>
      </c>
      <c r="H409" s="19"/>
    </row>
    <row r="410" spans="2:8" s="18" customFormat="1" ht="16.899999999999999" customHeight="1">
      <c r="B410" s="19"/>
      <c r="C410" s="216" t="s">
        <v>17</v>
      </c>
      <c r="D410" s="216" t="s">
        <v>4778</v>
      </c>
      <c r="E410" s="11" t="s">
        <v>17</v>
      </c>
      <c r="F410" s="217">
        <v>0</v>
      </c>
      <c r="H410" s="19"/>
    </row>
    <row r="411" spans="2:8" s="18" customFormat="1" ht="16.899999999999999" customHeight="1">
      <c r="B411" s="19"/>
      <c r="C411" s="216" t="s">
        <v>17</v>
      </c>
      <c r="D411" s="216" t="s">
        <v>4776</v>
      </c>
      <c r="E411" s="11" t="s">
        <v>17</v>
      </c>
      <c r="F411" s="217">
        <v>3.4</v>
      </c>
      <c r="H411" s="19"/>
    </row>
    <row r="412" spans="2:8" s="18" customFormat="1" ht="16.899999999999999" customHeight="1">
      <c r="B412" s="19"/>
      <c r="C412" s="216" t="s">
        <v>17</v>
      </c>
      <c r="D412" s="216" t="s">
        <v>4779</v>
      </c>
      <c r="E412" s="11" t="s">
        <v>17</v>
      </c>
      <c r="F412" s="217">
        <v>0</v>
      </c>
      <c r="H412" s="19"/>
    </row>
    <row r="413" spans="2:8" s="18" customFormat="1" ht="16.899999999999999" customHeight="1">
      <c r="B413" s="19"/>
      <c r="C413" s="216" t="s">
        <v>17</v>
      </c>
      <c r="D413" s="216" t="s">
        <v>4776</v>
      </c>
      <c r="E413" s="11" t="s">
        <v>17</v>
      </c>
      <c r="F413" s="217">
        <v>3.4</v>
      </c>
      <c r="H413" s="19"/>
    </row>
    <row r="414" spans="2:8" s="18" customFormat="1" ht="16.899999999999999" customHeight="1">
      <c r="B414" s="19"/>
      <c r="C414" s="216" t="s">
        <v>17</v>
      </c>
      <c r="D414" s="216" t="s">
        <v>4780</v>
      </c>
      <c r="E414" s="11" t="s">
        <v>17</v>
      </c>
      <c r="F414" s="217">
        <v>0</v>
      </c>
      <c r="H414" s="19"/>
    </row>
    <row r="415" spans="2:8" s="18" customFormat="1" ht="16.899999999999999" customHeight="1">
      <c r="B415" s="19"/>
      <c r="C415" s="216" t="s">
        <v>17</v>
      </c>
      <c r="D415" s="216" t="s">
        <v>4776</v>
      </c>
      <c r="E415" s="11" t="s">
        <v>17</v>
      </c>
      <c r="F415" s="217">
        <v>3.4</v>
      </c>
      <c r="H415" s="19"/>
    </row>
    <row r="416" spans="2:8" s="18" customFormat="1" ht="16.899999999999999" customHeight="1">
      <c r="B416" s="19"/>
      <c r="C416" s="216" t="s">
        <v>17</v>
      </c>
      <c r="D416" s="216" t="s">
        <v>4781</v>
      </c>
      <c r="E416" s="11" t="s">
        <v>17</v>
      </c>
      <c r="F416" s="217">
        <v>0</v>
      </c>
      <c r="H416" s="19"/>
    </row>
    <row r="417" spans="2:8" s="18" customFormat="1" ht="16.899999999999999" customHeight="1">
      <c r="B417" s="19"/>
      <c r="C417" s="216" t="s">
        <v>17</v>
      </c>
      <c r="D417" s="216" t="s">
        <v>4776</v>
      </c>
      <c r="E417" s="11" t="s">
        <v>17</v>
      </c>
      <c r="F417" s="217">
        <v>3.4</v>
      </c>
      <c r="H417" s="19"/>
    </row>
    <row r="418" spans="2:8" s="18" customFormat="1" ht="16.899999999999999" customHeight="1">
      <c r="B418" s="19"/>
      <c r="C418" s="216" t="s">
        <v>17</v>
      </c>
      <c r="D418" s="216" t="s">
        <v>4782</v>
      </c>
      <c r="E418" s="11" t="s">
        <v>17</v>
      </c>
      <c r="F418" s="217">
        <v>0</v>
      </c>
      <c r="H418" s="19"/>
    </row>
    <row r="419" spans="2:8" s="18" customFormat="1" ht="16.899999999999999" customHeight="1">
      <c r="B419" s="19"/>
      <c r="C419" s="216" t="s">
        <v>17</v>
      </c>
      <c r="D419" s="216" t="s">
        <v>4776</v>
      </c>
      <c r="E419" s="11" t="s">
        <v>17</v>
      </c>
      <c r="F419" s="217">
        <v>3.4</v>
      </c>
      <c r="H419" s="19"/>
    </row>
    <row r="420" spans="2:8" s="18" customFormat="1" ht="16.899999999999999" customHeight="1">
      <c r="B420" s="19"/>
      <c r="C420" s="216" t="s">
        <v>17</v>
      </c>
      <c r="D420" s="216" t="s">
        <v>4783</v>
      </c>
      <c r="E420" s="11" t="s">
        <v>17</v>
      </c>
      <c r="F420" s="217">
        <v>0</v>
      </c>
      <c r="H420" s="19"/>
    </row>
    <row r="421" spans="2:8" s="18" customFormat="1" ht="16.899999999999999" customHeight="1">
      <c r="B421" s="19"/>
      <c r="C421" s="216" t="s">
        <v>17</v>
      </c>
      <c r="D421" s="216" t="s">
        <v>4776</v>
      </c>
      <c r="E421" s="11" t="s">
        <v>17</v>
      </c>
      <c r="F421" s="217">
        <v>3.4</v>
      </c>
      <c r="H421" s="19"/>
    </row>
    <row r="422" spans="2:8" s="18" customFormat="1" ht="16.899999999999999" customHeight="1">
      <c r="B422" s="19"/>
      <c r="C422" s="216" t="s">
        <v>17</v>
      </c>
      <c r="D422" s="216" t="s">
        <v>4784</v>
      </c>
      <c r="E422" s="11" t="s">
        <v>17</v>
      </c>
      <c r="F422" s="217">
        <v>0</v>
      </c>
      <c r="H422" s="19"/>
    </row>
    <row r="423" spans="2:8" s="18" customFormat="1" ht="16.899999999999999" customHeight="1">
      <c r="B423" s="19"/>
      <c r="C423" s="216" t="s">
        <v>17</v>
      </c>
      <c r="D423" s="216" t="s">
        <v>4776</v>
      </c>
      <c r="E423" s="11" t="s">
        <v>17</v>
      </c>
      <c r="F423" s="217">
        <v>3.4</v>
      </c>
      <c r="H423" s="19"/>
    </row>
    <row r="424" spans="2:8" s="18" customFormat="1" ht="16.899999999999999" customHeight="1">
      <c r="B424" s="19"/>
      <c r="C424" s="216" t="s">
        <v>17</v>
      </c>
      <c r="D424" s="216" t="s">
        <v>4704</v>
      </c>
      <c r="E424" s="11" t="s">
        <v>17</v>
      </c>
      <c r="F424" s="217">
        <v>0</v>
      </c>
      <c r="H424" s="19"/>
    </row>
    <row r="425" spans="2:8" s="18" customFormat="1" ht="16.899999999999999" customHeight="1">
      <c r="B425" s="19"/>
      <c r="C425" s="216" t="s">
        <v>17</v>
      </c>
      <c r="D425" s="216" t="s">
        <v>4785</v>
      </c>
      <c r="E425" s="11" t="s">
        <v>17</v>
      </c>
      <c r="F425" s="217">
        <v>22.42</v>
      </c>
      <c r="H425" s="19"/>
    </row>
    <row r="426" spans="2:8" s="18" customFormat="1" ht="16.899999999999999" customHeight="1">
      <c r="B426" s="19"/>
      <c r="C426" s="216" t="s">
        <v>17</v>
      </c>
      <c r="D426" s="216" t="s">
        <v>4706</v>
      </c>
      <c r="E426" s="11" t="s">
        <v>17</v>
      </c>
      <c r="F426" s="217">
        <v>0</v>
      </c>
      <c r="H426" s="19"/>
    </row>
    <row r="427" spans="2:8" s="18" customFormat="1" ht="16.899999999999999" customHeight="1">
      <c r="B427" s="19"/>
      <c r="C427" s="216" t="s">
        <v>17</v>
      </c>
      <c r="D427" s="216" t="s">
        <v>4786</v>
      </c>
      <c r="E427" s="11" t="s">
        <v>17</v>
      </c>
      <c r="F427" s="217">
        <v>18.86</v>
      </c>
      <c r="H427" s="19"/>
    </row>
    <row r="428" spans="2:8" s="18" customFormat="1" ht="16.899999999999999" customHeight="1">
      <c r="B428" s="19"/>
      <c r="C428" s="216" t="s">
        <v>17</v>
      </c>
      <c r="D428" s="216" t="s">
        <v>4708</v>
      </c>
      <c r="E428" s="11" t="s">
        <v>17</v>
      </c>
      <c r="F428" s="217">
        <v>0</v>
      </c>
      <c r="H428" s="19"/>
    </row>
    <row r="429" spans="2:8" s="18" customFormat="1" ht="16.899999999999999" customHeight="1">
      <c r="B429" s="19"/>
      <c r="C429" s="216" t="s">
        <v>17</v>
      </c>
      <c r="D429" s="216" t="s">
        <v>4787</v>
      </c>
      <c r="E429" s="11" t="s">
        <v>17</v>
      </c>
      <c r="F429" s="217">
        <v>32.252000000000002</v>
      </c>
      <c r="H429" s="19"/>
    </row>
    <row r="430" spans="2:8" s="18" customFormat="1" ht="16.899999999999999" customHeight="1">
      <c r="B430" s="19"/>
      <c r="C430" s="216" t="s">
        <v>17</v>
      </c>
      <c r="D430" s="216" t="s">
        <v>4712</v>
      </c>
      <c r="E430" s="11" t="s">
        <v>17</v>
      </c>
      <c r="F430" s="217">
        <v>0</v>
      </c>
      <c r="H430" s="19"/>
    </row>
    <row r="431" spans="2:8" s="18" customFormat="1" ht="16.899999999999999" customHeight="1">
      <c r="B431" s="19"/>
      <c r="C431" s="216" t="s">
        <v>17</v>
      </c>
      <c r="D431" s="216" t="s">
        <v>4788</v>
      </c>
      <c r="E431" s="11" t="s">
        <v>17</v>
      </c>
      <c r="F431" s="217">
        <v>4.8</v>
      </c>
      <c r="H431" s="19"/>
    </row>
    <row r="432" spans="2:8" s="18" customFormat="1" ht="16.899999999999999" customHeight="1">
      <c r="B432" s="19"/>
      <c r="C432" s="216" t="s">
        <v>17</v>
      </c>
      <c r="D432" s="216" t="s">
        <v>4682</v>
      </c>
      <c r="E432" s="11" t="s">
        <v>17</v>
      </c>
      <c r="F432" s="217">
        <v>108.932</v>
      </c>
      <c r="H432" s="19"/>
    </row>
    <row r="433" spans="2:8" s="18" customFormat="1" ht="16.899999999999999" customHeight="1">
      <c r="B433" s="19"/>
      <c r="C433" s="216" t="s">
        <v>17</v>
      </c>
      <c r="D433" s="216" t="s">
        <v>4716</v>
      </c>
      <c r="E433" s="11" t="s">
        <v>17</v>
      </c>
      <c r="F433" s="217">
        <v>0</v>
      </c>
      <c r="H433" s="19"/>
    </row>
    <row r="434" spans="2:8" s="18" customFormat="1" ht="16.899999999999999" customHeight="1">
      <c r="B434" s="19"/>
      <c r="C434" s="216" t="s">
        <v>17</v>
      </c>
      <c r="D434" s="216" t="s">
        <v>4789</v>
      </c>
      <c r="E434" s="11" t="s">
        <v>17</v>
      </c>
      <c r="F434" s="217">
        <v>326.79599999999999</v>
      </c>
      <c r="H434" s="19"/>
    </row>
    <row r="435" spans="2:8" s="18" customFormat="1" ht="16.899999999999999" customHeight="1">
      <c r="B435" s="19"/>
      <c r="C435" s="216" t="s">
        <v>17</v>
      </c>
      <c r="D435" s="216" t="s">
        <v>4682</v>
      </c>
      <c r="E435" s="11" t="s">
        <v>17</v>
      </c>
      <c r="F435" s="217">
        <v>326.79599999999999</v>
      </c>
      <c r="H435" s="19"/>
    </row>
    <row r="436" spans="2:8" s="18" customFormat="1" ht="16.899999999999999" customHeight="1">
      <c r="B436" s="19"/>
      <c r="C436" s="216" t="s">
        <v>17</v>
      </c>
      <c r="D436" s="216" t="s">
        <v>4718</v>
      </c>
      <c r="E436" s="11" t="s">
        <v>17</v>
      </c>
      <c r="F436" s="217">
        <v>0</v>
      </c>
      <c r="H436" s="19"/>
    </row>
    <row r="437" spans="2:8" s="18" customFormat="1" ht="16.899999999999999" customHeight="1">
      <c r="B437" s="19"/>
      <c r="C437" s="216" t="s">
        <v>17</v>
      </c>
      <c r="D437" s="216" t="s">
        <v>4790</v>
      </c>
      <c r="E437" s="11" t="s">
        <v>17</v>
      </c>
      <c r="F437" s="217">
        <v>17.579999999999998</v>
      </c>
      <c r="H437" s="19"/>
    </row>
    <row r="438" spans="2:8" s="18" customFormat="1" ht="16.899999999999999" customHeight="1">
      <c r="B438" s="19"/>
      <c r="C438" s="216" t="s">
        <v>17</v>
      </c>
      <c r="D438" s="216" t="s">
        <v>4791</v>
      </c>
      <c r="E438" s="11" t="s">
        <v>17</v>
      </c>
      <c r="F438" s="217">
        <v>0</v>
      </c>
      <c r="H438" s="19"/>
    </row>
    <row r="439" spans="2:8" s="18" customFormat="1" ht="16.899999999999999" customHeight="1">
      <c r="B439" s="19"/>
      <c r="C439" s="216" t="s">
        <v>17</v>
      </c>
      <c r="D439" s="216" t="s">
        <v>4792</v>
      </c>
      <c r="E439" s="11" t="s">
        <v>17</v>
      </c>
      <c r="F439" s="217">
        <v>8.4</v>
      </c>
      <c r="H439" s="19"/>
    </row>
    <row r="440" spans="2:8" s="18" customFormat="1" ht="16.899999999999999" customHeight="1">
      <c r="B440" s="19"/>
      <c r="C440" s="216" t="s">
        <v>17</v>
      </c>
      <c r="D440" s="216" t="s">
        <v>4720</v>
      </c>
      <c r="E440" s="11" t="s">
        <v>17</v>
      </c>
      <c r="F440" s="217">
        <v>0</v>
      </c>
      <c r="H440" s="19"/>
    </row>
    <row r="441" spans="2:8" s="18" customFormat="1" ht="16.899999999999999" customHeight="1">
      <c r="B441" s="19"/>
      <c r="C441" s="216" t="s">
        <v>17</v>
      </c>
      <c r="D441" s="216" t="s">
        <v>4790</v>
      </c>
      <c r="E441" s="11" t="s">
        <v>17</v>
      </c>
      <c r="F441" s="217">
        <v>17.579999999999998</v>
      </c>
      <c r="H441" s="19"/>
    </row>
    <row r="442" spans="2:8" s="18" customFormat="1" ht="16.899999999999999" customHeight="1">
      <c r="B442" s="19"/>
      <c r="C442" s="216" t="s">
        <v>17</v>
      </c>
      <c r="D442" s="216" t="s">
        <v>4793</v>
      </c>
      <c r="E442" s="11" t="s">
        <v>17</v>
      </c>
      <c r="F442" s="217">
        <v>0</v>
      </c>
      <c r="H442" s="19"/>
    </row>
    <row r="443" spans="2:8" s="18" customFormat="1" ht="16.899999999999999" customHeight="1">
      <c r="B443" s="19"/>
      <c r="C443" s="216" t="s">
        <v>17</v>
      </c>
      <c r="D443" s="216" t="s">
        <v>4792</v>
      </c>
      <c r="E443" s="11" t="s">
        <v>17</v>
      </c>
      <c r="F443" s="217">
        <v>8.4</v>
      </c>
      <c r="H443" s="19"/>
    </row>
    <row r="444" spans="2:8" s="18" customFormat="1" ht="16.899999999999999" customHeight="1">
      <c r="B444" s="19"/>
      <c r="C444" s="216" t="s">
        <v>17</v>
      </c>
      <c r="D444" s="216" t="s">
        <v>4721</v>
      </c>
      <c r="E444" s="11" t="s">
        <v>17</v>
      </c>
      <c r="F444" s="217">
        <v>0</v>
      </c>
      <c r="H444" s="19"/>
    </row>
    <row r="445" spans="2:8" s="18" customFormat="1" ht="16.899999999999999" customHeight="1">
      <c r="B445" s="19"/>
      <c r="C445" s="216" t="s">
        <v>17</v>
      </c>
      <c r="D445" s="216" t="s">
        <v>4794</v>
      </c>
      <c r="E445" s="11" t="s">
        <v>17</v>
      </c>
      <c r="F445" s="217">
        <v>16.579999999999998</v>
      </c>
      <c r="H445" s="19"/>
    </row>
    <row r="446" spans="2:8" s="18" customFormat="1" ht="16.899999999999999" customHeight="1">
      <c r="B446" s="19"/>
      <c r="C446" s="216" t="s">
        <v>17</v>
      </c>
      <c r="D446" s="216" t="s">
        <v>4723</v>
      </c>
      <c r="E446" s="11" t="s">
        <v>17</v>
      </c>
      <c r="F446" s="217">
        <v>0</v>
      </c>
      <c r="H446" s="19"/>
    </row>
    <row r="447" spans="2:8" s="18" customFormat="1" ht="16.899999999999999" customHeight="1">
      <c r="B447" s="19"/>
      <c r="C447" s="216" t="s">
        <v>17</v>
      </c>
      <c r="D447" s="216" t="s">
        <v>4790</v>
      </c>
      <c r="E447" s="11" t="s">
        <v>17</v>
      </c>
      <c r="F447" s="217">
        <v>17.579999999999998</v>
      </c>
      <c r="H447" s="19"/>
    </row>
    <row r="448" spans="2:8" s="18" customFormat="1" ht="16.899999999999999" customHeight="1">
      <c r="B448" s="19"/>
      <c r="C448" s="216" t="s">
        <v>17</v>
      </c>
      <c r="D448" s="216" t="s">
        <v>4795</v>
      </c>
      <c r="E448" s="11" t="s">
        <v>17</v>
      </c>
      <c r="F448" s="217">
        <v>0</v>
      </c>
      <c r="H448" s="19"/>
    </row>
    <row r="449" spans="2:8" s="18" customFormat="1" ht="16.899999999999999" customHeight="1">
      <c r="B449" s="19"/>
      <c r="C449" s="216" t="s">
        <v>17</v>
      </c>
      <c r="D449" s="216" t="s">
        <v>4792</v>
      </c>
      <c r="E449" s="11" t="s">
        <v>17</v>
      </c>
      <c r="F449" s="217">
        <v>8.4</v>
      </c>
      <c r="H449" s="19"/>
    </row>
    <row r="450" spans="2:8" s="18" customFormat="1" ht="16.899999999999999" customHeight="1">
      <c r="B450" s="19"/>
      <c r="C450" s="216" t="s">
        <v>17</v>
      </c>
      <c r="D450" s="216" t="s">
        <v>4724</v>
      </c>
      <c r="E450" s="11" t="s">
        <v>17</v>
      </c>
      <c r="F450" s="217">
        <v>0</v>
      </c>
      <c r="H450" s="19"/>
    </row>
    <row r="451" spans="2:8" s="18" customFormat="1" ht="16.899999999999999" customHeight="1">
      <c r="B451" s="19"/>
      <c r="C451" s="216" t="s">
        <v>17</v>
      </c>
      <c r="D451" s="216" t="s">
        <v>4790</v>
      </c>
      <c r="E451" s="11" t="s">
        <v>17</v>
      </c>
      <c r="F451" s="217">
        <v>17.579999999999998</v>
      </c>
      <c r="H451" s="19"/>
    </row>
    <row r="452" spans="2:8" s="18" customFormat="1" ht="16.899999999999999" customHeight="1">
      <c r="B452" s="19"/>
      <c r="C452" s="216" t="s">
        <v>17</v>
      </c>
      <c r="D452" s="216" t="s">
        <v>4796</v>
      </c>
      <c r="E452" s="11" t="s">
        <v>17</v>
      </c>
      <c r="F452" s="217">
        <v>0</v>
      </c>
      <c r="H452" s="19"/>
    </row>
    <row r="453" spans="2:8" s="18" customFormat="1" ht="16.899999999999999" customHeight="1">
      <c r="B453" s="19"/>
      <c r="C453" s="216" t="s">
        <v>17</v>
      </c>
      <c r="D453" s="216" t="s">
        <v>4792</v>
      </c>
      <c r="E453" s="11" t="s">
        <v>17</v>
      </c>
      <c r="F453" s="217">
        <v>8.4</v>
      </c>
      <c r="H453" s="19"/>
    </row>
    <row r="454" spans="2:8" s="18" customFormat="1" ht="16.899999999999999" customHeight="1">
      <c r="B454" s="19"/>
      <c r="C454" s="216" t="s">
        <v>17</v>
      </c>
      <c r="D454" s="216" t="s">
        <v>4725</v>
      </c>
      <c r="E454" s="11" t="s">
        <v>17</v>
      </c>
      <c r="F454" s="217">
        <v>0</v>
      </c>
      <c r="H454" s="19"/>
    </row>
    <row r="455" spans="2:8" s="18" customFormat="1" ht="16.899999999999999" customHeight="1">
      <c r="B455" s="19"/>
      <c r="C455" s="216" t="s">
        <v>17</v>
      </c>
      <c r="D455" s="216" t="s">
        <v>4794</v>
      </c>
      <c r="E455" s="11" t="s">
        <v>17</v>
      </c>
      <c r="F455" s="217">
        <v>16.579999999999998</v>
      </c>
      <c r="H455" s="19"/>
    </row>
    <row r="456" spans="2:8" s="18" customFormat="1" ht="16.899999999999999" customHeight="1">
      <c r="B456" s="19"/>
      <c r="C456" s="216" t="s">
        <v>17</v>
      </c>
      <c r="D456" s="216" t="s">
        <v>4728</v>
      </c>
      <c r="E456" s="11" t="s">
        <v>17</v>
      </c>
      <c r="F456" s="217">
        <v>0</v>
      </c>
      <c r="H456" s="19"/>
    </row>
    <row r="457" spans="2:8" s="18" customFormat="1" ht="16.899999999999999" customHeight="1">
      <c r="B457" s="19"/>
      <c r="C457" s="216" t="s">
        <v>17</v>
      </c>
      <c r="D457" s="216" t="s">
        <v>4797</v>
      </c>
      <c r="E457" s="11" t="s">
        <v>17</v>
      </c>
      <c r="F457" s="217">
        <v>6.8879999999999999</v>
      </c>
      <c r="H457" s="19"/>
    </row>
    <row r="458" spans="2:8" s="18" customFormat="1" ht="16.899999999999999" customHeight="1">
      <c r="B458" s="19"/>
      <c r="C458" s="216" t="s">
        <v>17</v>
      </c>
      <c r="D458" s="216" t="s">
        <v>4730</v>
      </c>
      <c r="E458" s="11" t="s">
        <v>17</v>
      </c>
      <c r="F458" s="217">
        <v>0</v>
      </c>
      <c r="H458" s="19"/>
    </row>
    <row r="459" spans="2:8" s="18" customFormat="1" ht="16.899999999999999" customHeight="1">
      <c r="B459" s="19"/>
      <c r="C459" s="216" t="s">
        <v>17</v>
      </c>
      <c r="D459" s="216" t="s">
        <v>4798</v>
      </c>
      <c r="E459" s="11" t="s">
        <v>17</v>
      </c>
      <c r="F459" s="217">
        <v>23.16</v>
      </c>
      <c r="H459" s="19"/>
    </row>
    <row r="460" spans="2:8" s="18" customFormat="1" ht="16.899999999999999" customHeight="1">
      <c r="B460" s="19"/>
      <c r="C460" s="216" t="s">
        <v>17</v>
      </c>
      <c r="D460" s="216" t="s">
        <v>4682</v>
      </c>
      <c r="E460" s="11" t="s">
        <v>17</v>
      </c>
      <c r="F460" s="217">
        <v>167.12799999999999</v>
      </c>
      <c r="H460" s="19"/>
    </row>
    <row r="461" spans="2:8" s="18" customFormat="1" ht="16.899999999999999" customHeight="1">
      <c r="B461" s="19"/>
      <c r="C461" s="216" t="s">
        <v>17</v>
      </c>
      <c r="D461" s="216" t="s">
        <v>4734</v>
      </c>
      <c r="E461" s="11" t="s">
        <v>17</v>
      </c>
      <c r="F461" s="217">
        <v>0</v>
      </c>
      <c r="H461" s="19"/>
    </row>
    <row r="462" spans="2:8" s="18" customFormat="1" ht="16.899999999999999" customHeight="1">
      <c r="B462" s="19"/>
      <c r="C462" s="216" t="s">
        <v>17</v>
      </c>
      <c r="D462" s="216" t="s">
        <v>4799</v>
      </c>
      <c r="E462" s="11" t="s">
        <v>17</v>
      </c>
      <c r="F462" s="217">
        <v>501.38400000000001</v>
      </c>
      <c r="H462" s="19"/>
    </row>
    <row r="463" spans="2:8" s="18" customFormat="1" ht="16.899999999999999" customHeight="1">
      <c r="B463" s="19"/>
      <c r="C463" s="216" t="s">
        <v>17</v>
      </c>
      <c r="D463" s="216" t="s">
        <v>491</v>
      </c>
      <c r="E463" s="11" t="s">
        <v>17</v>
      </c>
      <c r="F463" s="217">
        <v>1341.7360000000001</v>
      </c>
      <c r="H463" s="19"/>
    </row>
    <row r="464" spans="2:8" s="18" customFormat="1" ht="16.899999999999999" customHeight="1">
      <c r="B464" s="19"/>
      <c r="C464" s="218" t="s">
        <v>4648</v>
      </c>
      <c r="H464" s="19"/>
    </row>
    <row r="465" spans="2:8" s="18" customFormat="1" ht="16.899999999999999" customHeight="1">
      <c r="B465" s="19"/>
      <c r="C465" s="216" t="s">
        <v>2298</v>
      </c>
      <c r="D465" s="216" t="s">
        <v>2299</v>
      </c>
      <c r="E465" s="11" t="s">
        <v>452</v>
      </c>
      <c r="F465" s="217">
        <v>1341.7360000000001</v>
      </c>
      <c r="H465" s="19"/>
    </row>
    <row r="466" spans="2:8" s="18" customFormat="1" ht="16.899999999999999" customHeight="1">
      <c r="B466" s="19"/>
      <c r="C466" s="216" t="s">
        <v>2303</v>
      </c>
      <c r="D466" s="216" t="s">
        <v>2304</v>
      </c>
      <c r="E466" s="11" t="s">
        <v>452</v>
      </c>
      <c r="F466" s="217">
        <v>1341.7360000000001</v>
      </c>
      <c r="H466" s="19"/>
    </row>
    <row r="467" spans="2:8" s="18" customFormat="1" ht="22.5">
      <c r="B467" s="19"/>
      <c r="C467" s="216" t="s">
        <v>2318</v>
      </c>
      <c r="D467" s="216" t="s">
        <v>2319</v>
      </c>
      <c r="E467" s="11" t="s">
        <v>452</v>
      </c>
      <c r="F467" s="217">
        <v>1341.7360000000001</v>
      </c>
      <c r="H467" s="19"/>
    </row>
    <row r="468" spans="2:8" s="18" customFormat="1" ht="22.5">
      <c r="B468" s="19"/>
      <c r="C468" s="216" t="s">
        <v>2341</v>
      </c>
      <c r="D468" s="216" t="s">
        <v>2342</v>
      </c>
      <c r="E468" s="11" t="s">
        <v>452</v>
      </c>
      <c r="F468" s="217">
        <v>4517.9290000000001</v>
      </c>
      <c r="H468" s="19"/>
    </row>
    <row r="469" spans="2:8" s="18" customFormat="1" ht="22.5">
      <c r="B469" s="19"/>
      <c r="C469" s="216" t="s">
        <v>5511</v>
      </c>
      <c r="D469" s="216" t="s">
        <v>5512</v>
      </c>
      <c r="E469" s="11" t="s">
        <v>452</v>
      </c>
      <c r="F469" s="217">
        <v>1106.932</v>
      </c>
      <c r="H469" s="19"/>
    </row>
    <row r="470" spans="2:8" s="18" customFormat="1" ht="22.5">
      <c r="B470" s="19"/>
      <c r="C470" s="216" t="s">
        <v>5517</v>
      </c>
      <c r="D470" s="216" t="s">
        <v>5518</v>
      </c>
      <c r="E470" s="11" t="s">
        <v>452</v>
      </c>
      <c r="F470" s="217">
        <v>368.97699999999998</v>
      </c>
      <c r="H470" s="19"/>
    </row>
    <row r="471" spans="2:8" s="18" customFormat="1" ht="16.899999999999999" customHeight="1">
      <c r="B471" s="19"/>
      <c r="C471" s="212" t="s">
        <v>317</v>
      </c>
      <c r="D471" s="213" t="s">
        <v>17</v>
      </c>
      <c r="E471" s="214" t="s">
        <v>17</v>
      </c>
      <c r="F471" s="215">
        <v>350</v>
      </c>
      <c r="H471" s="19"/>
    </row>
    <row r="472" spans="2:8" s="18" customFormat="1" ht="16.899999999999999" customHeight="1">
      <c r="B472" s="19"/>
      <c r="C472" s="216" t="s">
        <v>17</v>
      </c>
      <c r="D472" s="216" t="s">
        <v>4659</v>
      </c>
      <c r="E472" s="11" t="s">
        <v>17</v>
      </c>
      <c r="F472" s="217">
        <v>0</v>
      </c>
      <c r="H472" s="19"/>
    </row>
    <row r="473" spans="2:8" s="18" customFormat="1" ht="16.899999999999999" customHeight="1">
      <c r="B473" s="19"/>
      <c r="C473" s="216" t="s">
        <v>17</v>
      </c>
      <c r="D473" s="216" t="s">
        <v>112</v>
      </c>
      <c r="E473" s="11" t="s">
        <v>17</v>
      </c>
      <c r="F473" s="217">
        <v>6</v>
      </c>
      <c r="H473" s="19"/>
    </row>
    <row r="474" spans="2:8" s="18" customFormat="1" ht="16.899999999999999" customHeight="1">
      <c r="B474" s="19"/>
      <c r="C474" s="216" t="s">
        <v>17</v>
      </c>
      <c r="D474" s="216" t="s">
        <v>4663</v>
      </c>
      <c r="E474" s="11" t="s">
        <v>17</v>
      </c>
      <c r="F474" s="217">
        <v>0</v>
      </c>
      <c r="H474" s="19"/>
    </row>
    <row r="475" spans="2:8" s="18" customFormat="1" ht="16.899999999999999" customHeight="1">
      <c r="B475" s="19"/>
      <c r="C475" s="216" t="s">
        <v>17</v>
      </c>
      <c r="D475" s="216" t="s">
        <v>112</v>
      </c>
      <c r="E475" s="11" t="s">
        <v>17</v>
      </c>
      <c r="F475" s="217">
        <v>6</v>
      </c>
      <c r="H475" s="19"/>
    </row>
    <row r="476" spans="2:8" s="18" customFormat="1" ht="16.899999999999999" customHeight="1">
      <c r="B476" s="19"/>
      <c r="C476" s="216" t="s">
        <v>17</v>
      </c>
      <c r="D476" s="216" t="s">
        <v>4667</v>
      </c>
      <c r="E476" s="11" t="s">
        <v>17</v>
      </c>
      <c r="F476" s="217">
        <v>0</v>
      </c>
      <c r="H476" s="19"/>
    </row>
    <row r="477" spans="2:8" s="18" customFormat="1" ht="16.899999999999999" customHeight="1">
      <c r="B477" s="19"/>
      <c r="C477" s="216" t="s">
        <v>17</v>
      </c>
      <c r="D477" s="216" t="s">
        <v>112</v>
      </c>
      <c r="E477" s="11" t="s">
        <v>17</v>
      </c>
      <c r="F477" s="217">
        <v>6</v>
      </c>
      <c r="H477" s="19"/>
    </row>
    <row r="478" spans="2:8" s="18" customFormat="1" ht="16.899999999999999" customHeight="1">
      <c r="B478" s="19"/>
      <c r="C478" s="216" t="s">
        <v>17</v>
      </c>
      <c r="D478" s="216" t="s">
        <v>4669</v>
      </c>
      <c r="E478" s="11" t="s">
        <v>17</v>
      </c>
      <c r="F478" s="217">
        <v>0</v>
      </c>
      <c r="H478" s="19"/>
    </row>
    <row r="479" spans="2:8" s="18" customFormat="1" ht="16.899999999999999" customHeight="1">
      <c r="B479" s="19"/>
      <c r="C479" s="216" t="s">
        <v>17</v>
      </c>
      <c r="D479" s="216" t="s">
        <v>112</v>
      </c>
      <c r="E479" s="11" t="s">
        <v>17</v>
      </c>
      <c r="F479" s="217">
        <v>6</v>
      </c>
      <c r="H479" s="19"/>
    </row>
    <row r="480" spans="2:8" s="18" customFormat="1" ht="16.899999999999999" customHeight="1">
      <c r="B480" s="19"/>
      <c r="C480" s="216" t="s">
        <v>17</v>
      </c>
      <c r="D480" s="216" t="s">
        <v>4670</v>
      </c>
      <c r="E480" s="11" t="s">
        <v>17</v>
      </c>
      <c r="F480" s="217">
        <v>0</v>
      </c>
      <c r="H480" s="19"/>
    </row>
    <row r="481" spans="2:8" s="18" customFormat="1" ht="16.899999999999999" customHeight="1">
      <c r="B481" s="19"/>
      <c r="C481" s="216" t="s">
        <v>17</v>
      </c>
      <c r="D481" s="216" t="s">
        <v>112</v>
      </c>
      <c r="E481" s="11" t="s">
        <v>17</v>
      </c>
      <c r="F481" s="217">
        <v>6</v>
      </c>
      <c r="H481" s="19"/>
    </row>
    <row r="482" spans="2:8" s="18" customFormat="1" ht="16.899999999999999" customHeight="1">
      <c r="B482" s="19"/>
      <c r="C482" s="216" t="s">
        <v>17</v>
      </c>
      <c r="D482" s="216" t="s">
        <v>4682</v>
      </c>
      <c r="E482" s="11" t="s">
        <v>17</v>
      </c>
      <c r="F482" s="217">
        <v>30</v>
      </c>
      <c r="H482" s="19"/>
    </row>
    <row r="483" spans="2:8" s="18" customFormat="1" ht="16.899999999999999" customHeight="1">
      <c r="B483" s="19"/>
      <c r="C483" s="216" t="s">
        <v>17</v>
      </c>
      <c r="D483" s="216" t="s">
        <v>4768</v>
      </c>
      <c r="E483" s="11" t="s">
        <v>17</v>
      </c>
      <c r="F483" s="217">
        <v>0</v>
      </c>
      <c r="H483" s="19"/>
    </row>
    <row r="484" spans="2:8" s="18" customFormat="1" ht="16.899999999999999" customHeight="1">
      <c r="B484" s="19"/>
      <c r="C484" s="216" t="s">
        <v>17</v>
      </c>
      <c r="D484" s="216" t="s">
        <v>112</v>
      </c>
      <c r="E484" s="11" t="s">
        <v>17</v>
      </c>
      <c r="F484" s="217">
        <v>6</v>
      </c>
      <c r="H484" s="19"/>
    </row>
    <row r="485" spans="2:8" s="18" customFormat="1" ht="16.899999999999999" customHeight="1">
      <c r="B485" s="19"/>
      <c r="C485" s="216" t="s">
        <v>17</v>
      </c>
      <c r="D485" s="216" t="s">
        <v>4683</v>
      </c>
      <c r="E485" s="11" t="s">
        <v>17</v>
      </c>
      <c r="F485" s="217">
        <v>0</v>
      </c>
      <c r="H485" s="19"/>
    </row>
    <row r="486" spans="2:8" s="18" customFormat="1" ht="16.899999999999999" customHeight="1">
      <c r="B486" s="19"/>
      <c r="C486" s="216" t="s">
        <v>17</v>
      </c>
      <c r="D486" s="216" t="s">
        <v>137</v>
      </c>
      <c r="E486" s="11" t="s">
        <v>17</v>
      </c>
      <c r="F486" s="217">
        <v>12</v>
      </c>
      <c r="H486" s="19"/>
    </row>
    <row r="487" spans="2:8" s="18" customFormat="1" ht="16.899999999999999" customHeight="1">
      <c r="B487" s="19"/>
      <c r="C487" s="216" t="s">
        <v>17</v>
      </c>
      <c r="D487" s="216" t="s">
        <v>4771</v>
      </c>
      <c r="E487" s="11" t="s">
        <v>17</v>
      </c>
      <c r="F487" s="217">
        <v>0</v>
      </c>
      <c r="H487" s="19"/>
    </row>
    <row r="488" spans="2:8" s="18" customFormat="1" ht="16.899999999999999" customHeight="1">
      <c r="B488" s="19"/>
      <c r="C488" s="216" t="s">
        <v>17</v>
      </c>
      <c r="D488" s="216" t="s">
        <v>112</v>
      </c>
      <c r="E488" s="11" t="s">
        <v>17</v>
      </c>
      <c r="F488" s="217">
        <v>6</v>
      </c>
      <c r="H488" s="19"/>
    </row>
    <row r="489" spans="2:8" s="18" customFormat="1" ht="16.899999999999999" customHeight="1">
      <c r="B489" s="19"/>
      <c r="C489" s="216" t="s">
        <v>17</v>
      </c>
      <c r="D489" s="216" t="s">
        <v>4685</v>
      </c>
      <c r="E489" s="11" t="s">
        <v>17</v>
      </c>
      <c r="F489" s="217">
        <v>0</v>
      </c>
      <c r="H489" s="19"/>
    </row>
    <row r="490" spans="2:8" s="18" customFormat="1" ht="16.899999999999999" customHeight="1">
      <c r="B490" s="19"/>
      <c r="C490" s="216" t="s">
        <v>17</v>
      </c>
      <c r="D490" s="216" t="s">
        <v>137</v>
      </c>
      <c r="E490" s="11" t="s">
        <v>17</v>
      </c>
      <c r="F490" s="217">
        <v>12</v>
      </c>
      <c r="H490" s="19"/>
    </row>
    <row r="491" spans="2:8" s="18" customFormat="1" ht="16.899999999999999" customHeight="1">
      <c r="B491" s="19"/>
      <c r="C491" s="216" t="s">
        <v>17</v>
      </c>
      <c r="D491" s="216" t="s">
        <v>4772</v>
      </c>
      <c r="E491" s="11" t="s">
        <v>17</v>
      </c>
      <c r="F491" s="217">
        <v>0</v>
      </c>
      <c r="H491" s="19"/>
    </row>
    <row r="492" spans="2:8" s="18" customFormat="1" ht="16.899999999999999" customHeight="1">
      <c r="B492" s="19"/>
      <c r="C492" s="216" t="s">
        <v>17</v>
      </c>
      <c r="D492" s="216" t="s">
        <v>112</v>
      </c>
      <c r="E492" s="11" t="s">
        <v>17</v>
      </c>
      <c r="F492" s="217">
        <v>6</v>
      </c>
      <c r="H492" s="19"/>
    </row>
    <row r="493" spans="2:8" s="18" customFormat="1" ht="16.899999999999999" customHeight="1">
      <c r="B493" s="19"/>
      <c r="C493" s="216" t="s">
        <v>17</v>
      </c>
      <c r="D493" s="216" t="s">
        <v>4686</v>
      </c>
      <c r="E493" s="11" t="s">
        <v>17</v>
      </c>
      <c r="F493" s="217">
        <v>0</v>
      </c>
      <c r="H493" s="19"/>
    </row>
    <row r="494" spans="2:8" s="18" customFormat="1" ht="16.899999999999999" customHeight="1">
      <c r="B494" s="19"/>
      <c r="C494" s="216" t="s">
        <v>17</v>
      </c>
      <c r="D494" s="216" t="s">
        <v>137</v>
      </c>
      <c r="E494" s="11" t="s">
        <v>17</v>
      </c>
      <c r="F494" s="217">
        <v>12</v>
      </c>
      <c r="H494" s="19"/>
    </row>
    <row r="495" spans="2:8" s="18" customFormat="1" ht="16.899999999999999" customHeight="1">
      <c r="B495" s="19"/>
      <c r="C495" s="216" t="s">
        <v>17</v>
      </c>
      <c r="D495" s="216" t="s">
        <v>4773</v>
      </c>
      <c r="E495" s="11" t="s">
        <v>17</v>
      </c>
      <c r="F495" s="217">
        <v>0</v>
      </c>
      <c r="H495" s="19"/>
    </row>
    <row r="496" spans="2:8" s="18" customFormat="1" ht="16.899999999999999" customHeight="1">
      <c r="B496" s="19"/>
      <c r="C496" s="216" t="s">
        <v>17</v>
      </c>
      <c r="D496" s="216" t="s">
        <v>112</v>
      </c>
      <c r="E496" s="11" t="s">
        <v>17</v>
      </c>
      <c r="F496" s="217">
        <v>6</v>
      </c>
      <c r="H496" s="19"/>
    </row>
    <row r="497" spans="2:8" s="18" customFormat="1" ht="16.899999999999999" customHeight="1">
      <c r="B497" s="19"/>
      <c r="C497" s="216" t="s">
        <v>17</v>
      </c>
      <c r="D497" s="216" t="s">
        <v>4687</v>
      </c>
      <c r="E497" s="11" t="s">
        <v>17</v>
      </c>
      <c r="F497" s="217">
        <v>0</v>
      </c>
      <c r="H497" s="19"/>
    </row>
    <row r="498" spans="2:8" s="18" customFormat="1" ht="16.899999999999999" customHeight="1">
      <c r="B498" s="19"/>
      <c r="C498" s="216" t="s">
        <v>17</v>
      </c>
      <c r="D498" s="216" t="s">
        <v>137</v>
      </c>
      <c r="E498" s="11" t="s">
        <v>17</v>
      </c>
      <c r="F498" s="217">
        <v>12</v>
      </c>
      <c r="H498" s="19"/>
    </row>
    <row r="499" spans="2:8" s="18" customFormat="1" ht="16.899999999999999" customHeight="1">
      <c r="B499" s="19"/>
      <c r="C499" s="216" t="s">
        <v>17</v>
      </c>
      <c r="D499" s="216" t="s">
        <v>4682</v>
      </c>
      <c r="E499" s="11" t="s">
        <v>17</v>
      </c>
      <c r="F499" s="217">
        <v>72</v>
      </c>
      <c r="H499" s="19"/>
    </row>
    <row r="500" spans="2:8" s="18" customFormat="1" ht="16.899999999999999" customHeight="1">
      <c r="B500" s="19"/>
      <c r="C500" s="216" t="s">
        <v>17</v>
      </c>
      <c r="D500" s="216" t="s">
        <v>4704</v>
      </c>
      <c r="E500" s="11" t="s">
        <v>17</v>
      </c>
      <c r="F500" s="217">
        <v>0</v>
      </c>
      <c r="H500" s="19"/>
    </row>
    <row r="501" spans="2:8" s="18" customFormat="1" ht="16.899999999999999" customHeight="1">
      <c r="B501" s="19"/>
      <c r="C501" s="216" t="s">
        <v>17</v>
      </c>
      <c r="D501" s="216" t="s">
        <v>147</v>
      </c>
      <c r="E501" s="11" t="s">
        <v>17</v>
      </c>
      <c r="F501" s="217">
        <v>14</v>
      </c>
      <c r="H501" s="19"/>
    </row>
    <row r="502" spans="2:8" s="18" customFormat="1" ht="16.899999999999999" customHeight="1">
      <c r="B502" s="19"/>
      <c r="C502" s="216" t="s">
        <v>17</v>
      </c>
      <c r="D502" s="216" t="s">
        <v>4706</v>
      </c>
      <c r="E502" s="11" t="s">
        <v>17</v>
      </c>
      <c r="F502" s="217">
        <v>0</v>
      </c>
      <c r="H502" s="19"/>
    </row>
    <row r="503" spans="2:8" s="18" customFormat="1" ht="16.899999999999999" customHeight="1">
      <c r="B503" s="19"/>
      <c r="C503" s="216" t="s">
        <v>17</v>
      </c>
      <c r="D503" s="216" t="s">
        <v>103</v>
      </c>
      <c r="E503" s="11" t="s">
        <v>17</v>
      </c>
      <c r="F503" s="217">
        <v>4</v>
      </c>
      <c r="H503" s="19"/>
    </row>
    <row r="504" spans="2:8" s="18" customFormat="1" ht="16.899999999999999" customHeight="1">
      <c r="B504" s="19"/>
      <c r="C504" s="216" t="s">
        <v>17</v>
      </c>
      <c r="D504" s="216" t="s">
        <v>4682</v>
      </c>
      <c r="E504" s="11" t="s">
        <v>17</v>
      </c>
      <c r="F504" s="217">
        <v>18</v>
      </c>
      <c r="H504" s="19"/>
    </row>
    <row r="505" spans="2:8" s="18" customFormat="1" ht="16.899999999999999" customHeight="1">
      <c r="B505" s="19"/>
      <c r="C505" s="216" t="s">
        <v>17</v>
      </c>
      <c r="D505" s="216" t="s">
        <v>4716</v>
      </c>
      <c r="E505" s="11" t="s">
        <v>17</v>
      </c>
      <c r="F505" s="217">
        <v>0</v>
      </c>
      <c r="H505" s="19"/>
    </row>
    <row r="506" spans="2:8" s="18" customFormat="1" ht="16.899999999999999" customHeight="1">
      <c r="B506" s="19"/>
      <c r="C506" s="216" t="s">
        <v>17</v>
      </c>
      <c r="D506" s="216" t="s">
        <v>4800</v>
      </c>
      <c r="E506" s="11" t="s">
        <v>17</v>
      </c>
      <c r="F506" s="217">
        <v>54</v>
      </c>
      <c r="H506" s="19"/>
    </row>
    <row r="507" spans="2:8" s="18" customFormat="1" ht="16.899999999999999" customHeight="1">
      <c r="B507" s="19"/>
      <c r="C507" s="216" t="s">
        <v>17</v>
      </c>
      <c r="D507" s="216" t="s">
        <v>4682</v>
      </c>
      <c r="E507" s="11" t="s">
        <v>17</v>
      </c>
      <c r="F507" s="217">
        <v>54</v>
      </c>
      <c r="H507" s="19"/>
    </row>
    <row r="508" spans="2:8" s="18" customFormat="1" ht="16.899999999999999" customHeight="1">
      <c r="B508" s="19"/>
      <c r="C508" s="216" t="s">
        <v>17</v>
      </c>
      <c r="D508" s="216" t="s">
        <v>4718</v>
      </c>
      <c r="E508" s="11" t="s">
        <v>17</v>
      </c>
      <c r="F508" s="217">
        <v>0</v>
      </c>
      <c r="H508" s="19"/>
    </row>
    <row r="509" spans="2:8" s="18" customFormat="1" ht="16.899999999999999" customHeight="1">
      <c r="B509" s="19"/>
      <c r="C509" s="216" t="s">
        <v>17</v>
      </c>
      <c r="D509" s="216" t="s">
        <v>121</v>
      </c>
      <c r="E509" s="11" t="s">
        <v>17</v>
      </c>
      <c r="F509" s="217">
        <v>8</v>
      </c>
      <c r="H509" s="19"/>
    </row>
    <row r="510" spans="2:8" s="18" customFormat="1" ht="16.899999999999999" customHeight="1">
      <c r="B510" s="19"/>
      <c r="C510" s="216" t="s">
        <v>17</v>
      </c>
      <c r="D510" s="216" t="s">
        <v>4720</v>
      </c>
      <c r="E510" s="11" t="s">
        <v>17</v>
      </c>
      <c r="F510" s="217">
        <v>0</v>
      </c>
      <c r="H510" s="19"/>
    </row>
    <row r="511" spans="2:8" s="18" customFormat="1" ht="16.899999999999999" customHeight="1">
      <c r="B511" s="19"/>
      <c r="C511" s="216" t="s">
        <v>17</v>
      </c>
      <c r="D511" s="216" t="s">
        <v>121</v>
      </c>
      <c r="E511" s="11" t="s">
        <v>17</v>
      </c>
      <c r="F511" s="217">
        <v>8</v>
      </c>
      <c r="H511" s="19"/>
    </row>
    <row r="512" spans="2:8" s="18" customFormat="1" ht="16.899999999999999" customHeight="1">
      <c r="B512" s="19"/>
      <c r="C512" s="216" t="s">
        <v>17</v>
      </c>
      <c r="D512" s="216" t="s">
        <v>4721</v>
      </c>
      <c r="E512" s="11" t="s">
        <v>17</v>
      </c>
      <c r="F512" s="217">
        <v>0</v>
      </c>
      <c r="H512" s="19"/>
    </row>
    <row r="513" spans="2:8" s="18" customFormat="1" ht="16.899999999999999" customHeight="1">
      <c r="B513" s="19"/>
      <c r="C513" s="216" t="s">
        <v>17</v>
      </c>
      <c r="D513" s="216" t="s">
        <v>112</v>
      </c>
      <c r="E513" s="11" t="s">
        <v>17</v>
      </c>
      <c r="F513" s="217">
        <v>6</v>
      </c>
      <c r="H513" s="19"/>
    </row>
    <row r="514" spans="2:8" s="18" customFormat="1" ht="16.899999999999999" customHeight="1">
      <c r="B514" s="19"/>
      <c r="C514" s="216" t="s">
        <v>17</v>
      </c>
      <c r="D514" s="216" t="s">
        <v>4723</v>
      </c>
      <c r="E514" s="11" t="s">
        <v>17</v>
      </c>
      <c r="F514" s="217">
        <v>0</v>
      </c>
      <c r="H514" s="19"/>
    </row>
    <row r="515" spans="2:8" s="18" customFormat="1" ht="16.899999999999999" customHeight="1">
      <c r="B515" s="19"/>
      <c r="C515" s="216" t="s">
        <v>17</v>
      </c>
      <c r="D515" s="216" t="s">
        <v>121</v>
      </c>
      <c r="E515" s="11" t="s">
        <v>17</v>
      </c>
      <c r="F515" s="217">
        <v>8</v>
      </c>
      <c r="H515" s="19"/>
    </row>
    <row r="516" spans="2:8" s="18" customFormat="1" ht="16.899999999999999" customHeight="1">
      <c r="B516" s="19"/>
      <c r="C516" s="216" t="s">
        <v>17</v>
      </c>
      <c r="D516" s="216" t="s">
        <v>4724</v>
      </c>
      <c r="E516" s="11" t="s">
        <v>17</v>
      </c>
      <c r="F516" s="217">
        <v>0</v>
      </c>
      <c r="H516" s="19"/>
    </row>
    <row r="517" spans="2:8" s="18" customFormat="1" ht="16.899999999999999" customHeight="1">
      <c r="B517" s="19"/>
      <c r="C517" s="216" t="s">
        <v>17</v>
      </c>
      <c r="D517" s="216" t="s">
        <v>121</v>
      </c>
      <c r="E517" s="11" t="s">
        <v>17</v>
      </c>
      <c r="F517" s="217">
        <v>8</v>
      </c>
      <c r="H517" s="19"/>
    </row>
    <row r="518" spans="2:8" s="18" customFormat="1" ht="16.899999999999999" customHeight="1">
      <c r="B518" s="19"/>
      <c r="C518" s="216" t="s">
        <v>17</v>
      </c>
      <c r="D518" s="216" t="s">
        <v>4725</v>
      </c>
      <c r="E518" s="11" t="s">
        <v>17</v>
      </c>
      <c r="F518" s="217">
        <v>0</v>
      </c>
      <c r="H518" s="19"/>
    </row>
    <row r="519" spans="2:8" s="18" customFormat="1" ht="16.899999999999999" customHeight="1">
      <c r="B519" s="19"/>
      <c r="C519" s="216" t="s">
        <v>17</v>
      </c>
      <c r="D519" s="216" t="s">
        <v>112</v>
      </c>
      <c r="E519" s="11" t="s">
        <v>17</v>
      </c>
      <c r="F519" s="217">
        <v>6</v>
      </c>
      <c r="H519" s="19"/>
    </row>
    <row r="520" spans="2:8" s="18" customFormat="1" ht="16.899999999999999" customHeight="1">
      <c r="B520" s="19"/>
      <c r="C520" s="216" t="s">
        <v>17</v>
      </c>
      <c r="D520" s="216" t="s">
        <v>4682</v>
      </c>
      <c r="E520" s="11" t="s">
        <v>17</v>
      </c>
      <c r="F520" s="217">
        <v>44</v>
      </c>
      <c r="H520" s="19"/>
    </row>
    <row r="521" spans="2:8" s="18" customFormat="1" ht="16.899999999999999" customHeight="1">
      <c r="B521" s="19"/>
      <c r="C521" s="216" t="s">
        <v>17</v>
      </c>
      <c r="D521" s="216" t="s">
        <v>4734</v>
      </c>
      <c r="E521" s="11" t="s">
        <v>17</v>
      </c>
      <c r="F521" s="217">
        <v>0</v>
      </c>
      <c r="H521" s="19"/>
    </row>
    <row r="522" spans="2:8" s="18" customFormat="1" ht="16.899999999999999" customHeight="1">
      <c r="B522" s="19"/>
      <c r="C522" s="216" t="s">
        <v>17</v>
      </c>
      <c r="D522" s="216" t="s">
        <v>4801</v>
      </c>
      <c r="E522" s="11" t="s">
        <v>17</v>
      </c>
      <c r="F522" s="217">
        <v>132</v>
      </c>
      <c r="H522" s="19"/>
    </row>
    <row r="523" spans="2:8" s="18" customFormat="1" ht="16.899999999999999" customHeight="1">
      <c r="B523" s="19"/>
      <c r="C523" s="216" t="s">
        <v>17</v>
      </c>
      <c r="D523" s="216" t="s">
        <v>491</v>
      </c>
      <c r="E523" s="11" t="s">
        <v>17</v>
      </c>
      <c r="F523" s="217">
        <v>350</v>
      </c>
      <c r="H523" s="19"/>
    </row>
    <row r="524" spans="2:8" s="18" customFormat="1" ht="16.899999999999999" customHeight="1">
      <c r="B524" s="19"/>
      <c r="C524" s="218" t="s">
        <v>4648</v>
      </c>
      <c r="H524" s="19"/>
    </row>
    <row r="525" spans="2:8" s="18" customFormat="1" ht="16.899999999999999" customHeight="1">
      <c r="B525" s="19"/>
      <c r="C525" s="216" t="s">
        <v>2313</v>
      </c>
      <c r="D525" s="216" t="s">
        <v>2314</v>
      </c>
      <c r="E525" s="11" t="s">
        <v>1067</v>
      </c>
      <c r="F525" s="217">
        <v>350</v>
      </c>
      <c r="H525" s="19"/>
    </row>
    <row r="526" spans="2:8" s="18" customFormat="1" ht="16.899999999999999" customHeight="1">
      <c r="B526" s="19"/>
      <c r="C526" s="212" t="s">
        <v>314</v>
      </c>
      <c r="D526" s="213" t="s">
        <v>17</v>
      </c>
      <c r="E526" s="214" t="s">
        <v>17</v>
      </c>
      <c r="F526" s="215">
        <v>1053.3900000000001</v>
      </c>
      <c r="H526" s="19"/>
    </row>
    <row r="527" spans="2:8" s="18" customFormat="1" ht="16.899999999999999" customHeight="1">
      <c r="B527" s="19"/>
      <c r="C527" s="216" t="s">
        <v>17</v>
      </c>
      <c r="D527" s="216" t="s">
        <v>4659</v>
      </c>
      <c r="E527" s="11" t="s">
        <v>17</v>
      </c>
      <c r="F527" s="217">
        <v>0</v>
      </c>
      <c r="H527" s="19"/>
    </row>
    <row r="528" spans="2:8" s="18" customFormat="1" ht="16.899999999999999" customHeight="1">
      <c r="B528" s="19"/>
      <c r="C528" s="216" t="s">
        <v>17</v>
      </c>
      <c r="D528" s="216" t="s">
        <v>4802</v>
      </c>
      <c r="E528" s="11" t="s">
        <v>17</v>
      </c>
      <c r="F528" s="217">
        <v>10</v>
      </c>
      <c r="H528" s="19"/>
    </row>
    <row r="529" spans="2:8" s="18" customFormat="1" ht="16.899999999999999" customHeight="1">
      <c r="B529" s="19"/>
      <c r="C529" s="216" t="s">
        <v>17</v>
      </c>
      <c r="D529" s="216" t="s">
        <v>4803</v>
      </c>
      <c r="E529" s="11" t="s">
        <v>17</v>
      </c>
      <c r="F529" s="217">
        <v>12</v>
      </c>
      <c r="H529" s="19"/>
    </row>
    <row r="530" spans="2:8" s="18" customFormat="1" ht="16.899999999999999" customHeight="1">
      <c r="B530" s="19"/>
      <c r="C530" s="216" t="s">
        <v>17</v>
      </c>
      <c r="D530" s="216" t="s">
        <v>4663</v>
      </c>
      <c r="E530" s="11" t="s">
        <v>17</v>
      </c>
      <c r="F530" s="217">
        <v>0</v>
      </c>
      <c r="H530" s="19"/>
    </row>
    <row r="531" spans="2:8" s="18" customFormat="1" ht="16.899999999999999" customHeight="1">
      <c r="B531" s="19"/>
      <c r="C531" s="216" t="s">
        <v>17</v>
      </c>
      <c r="D531" s="216" t="s">
        <v>4804</v>
      </c>
      <c r="E531" s="11" t="s">
        <v>17</v>
      </c>
      <c r="F531" s="217">
        <v>7.44</v>
      </c>
      <c r="H531" s="19"/>
    </row>
    <row r="532" spans="2:8" s="18" customFormat="1" ht="16.899999999999999" customHeight="1">
      <c r="B532" s="19"/>
      <c r="C532" s="216" t="s">
        <v>17</v>
      </c>
      <c r="D532" s="216" t="s">
        <v>4805</v>
      </c>
      <c r="E532" s="11" t="s">
        <v>17</v>
      </c>
      <c r="F532" s="217">
        <v>6</v>
      </c>
      <c r="H532" s="19"/>
    </row>
    <row r="533" spans="2:8" s="18" customFormat="1" ht="16.899999999999999" customHeight="1">
      <c r="B533" s="19"/>
      <c r="C533" s="216" t="s">
        <v>17</v>
      </c>
      <c r="D533" s="216" t="s">
        <v>4667</v>
      </c>
      <c r="E533" s="11" t="s">
        <v>17</v>
      </c>
      <c r="F533" s="217">
        <v>0</v>
      </c>
      <c r="H533" s="19"/>
    </row>
    <row r="534" spans="2:8" s="18" customFormat="1" ht="16.899999999999999" customHeight="1">
      <c r="B534" s="19"/>
      <c r="C534" s="216" t="s">
        <v>17</v>
      </c>
      <c r="D534" s="216" t="s">
        <v>4804</v>
      </c>
      <c r="E534" s="11" t="s">
        <v>17</v>
      </c>
      <c r="F534" s="217">
        <v>7.44</v>
      </c>
      <c r="H534" s="19"/>
    </row>
    <row r="535" spans="2:8" s="18" customFormat="1" ht="16.899999999999999" customHeight="1">
      <c r="B535" s="19"/>
      <c r="C535" s="216" t="s">
        <v>17</v>
      </c>
      <c r="D535" s="216" t="s">
        <v>4806</v>
      </c>
      <c r="E535" s="11" t="s">
        <v>17</v>
      </c>
      <c r="F535" s="217">
        <v>8</v>
      </c>
      <c r="H535" s="19"/>
    </row>
    <row r="536" spans="2:8" s="18" customFormat="1" ht="16.899999999999999" customHeight="1">
      <c r="B536" s="19"/>
      <c r="C536" s="216" t="s">
        <v>17</v>
      </c>
      <c r="D536" s="216" t="s">
        <v>4669</v>
      </c>
      <c r="E536" s="11" t="s">
        <v>17</v>
      </c>
      <c r="F536" s="217">
        <v>0</v>
      </c>
      <c r="H536" s="19"/>
    </row>
    <row r="537" spans="2:8" s="18" customFormat="1" ht="16.899999999999999" customHeight="1">
      <c r="B537" s="19"/>
      <c r="C537" s="216" t="s">
        <v>17</v>
      </c>
      <c r="D537" s="216" t="s">
        <v>4802</v>
      </c>
      <c r="E537" s="11" t="s">
        <v>17</v>
      </c>
      <c r="F537" s="217">
        <v>10</v>
      </c>
      <c r="H537" s="19"/>
    </row>
    <row r="538" spans="2:8" s="18" customFormat="1" ht="16.899999999999999" customHeight="1">
      <c r="B538" s="19"/>
      <c r="C538" s="216" t="s">
        <v>17</v>
      </c>
      <c r="D538" s="216" t="s">
        <v>4807</v>
      </c>
      <c r="E538" s="11" t="s">
        <v>17</v>
      </c>
      <c r="F538" s="217">
        <v>18</v>
      </c>
      <c r="H538" s="19"/>
    </row>
    <row r="539" spans="2:8" s="18" customFormat="1" ht="16.899999999999999" customHeight="1">
      <c r="B539" s="19"/>
      <c r="C539" s="216" t="s">
        <v>17</v>
      </c>
      <c r="D539" s="216" t="s">
        <v>4670</v>
      </c>
      <c r="E539" s="11" t="s">
        <v>17</v>
      </c>
      <c r="F539" s="217">
        <v>0</v>
      </c>
      <c r="H539" s="19"/>
    </row>
    <row r="540" spans="2:8" s="18" customFormat="1" ht="16.899999999999999" customHeight="1">
      <c r="B540" s="19"/>
      <c r="C540" s="216" t="s">
        <v>17</v>
      </c>
      <c r="D540" s="216" t="s">
        <v>4808</v>
      </c>
      <c r="E540" s="11" t="s">
        <v>17</v>
      </c>
      <c r="F540" s="217">
        <v>16.829999999999998</v>
      </c>
      <c r="H540" s="19"/>
    </row>
    <row r="541" spans="2:8" s="18" customFormat="1" ht="16.899999999999999" customHeight="1">
      <c r="B541" s="19"/>
      <c r="C541" s="216" t="s">
        <v>17</v>
      </c>
      <c r="D541" s="216" t="s">
        <v>4809</v>
      </c>
      <c r="E541" s="11" t="s">
        <v>17</v>
      </c>
      <c r="F541" s="217">
        <v>20</v>
      </c>
      <c r="H541" s="19"/>
    </row>
    <row r="542" spans="2:8" s="18" customFormat="1" ht="16.899999999999999" customHeight="1">
      <c r="B542" s="19"/>
      <c r="C542" s="216" t="s">
        <v>17</v>
      </c>
      <c r="D542" s="216" t="s">
        <v>4682</v>
      </c>
      <c r="E542" s="11" t="s">
        <v>17</v>
      </c>
      <c r="F542" s="217">
        <v>115.71</v>
      </c>
      <c r="H542" s="19"/>
    </row>
    <row r="543" spans="2:8" s="18" customFormat="1" ht="16.899999999999999" customHeight="1">
      <c r="B543" s="19"/>
      <c r="C543" s="216" t="s">
        <v>17</v>
      </c>
      <c r="D543" s="216" t="s">
        <v>4768</v>
      </c>
      <c r="E543" s="11" t="s">
        <v>17</v>
      </c>
      <c r="F543" s="217">
        <v>0</v>
      </c>
      <c r="H543" s="19"/>
    </row>
    <row r="544" spans="2:8" s="18" customFormat="1" ht="16.899999999999999" customHeight="1">
      <c r="B544" s="19"/>
      <c r="C544" s="216" t="s">
        <v>17</v>
      </c>
      <c r="D544" s="216" t="s">
        <v>4810</v>
      </c>
      <c r="E544" s="11" t="s">
        <v>17</v>
      </c>
      <c r="F544" s="217">
        <v>26.11</v>
      </c>
      <c r="H544" s="19"/>
    </row>
    <row r="545" spans="2:8" s="18" customFormat="1" ht="16.899999999999999" customHeight="1">
      <c r="B545" s="19"/>
      <c r="C545" s="216" t="s">
        <v>17</v>
      </c>
      <c r="D545" s="216" t="s">
        <v>4683</v>
      </c>
      <c r="E545" s="11" t="s">
        <v>17</v>
      </c>
      <c r="F545" s="217">
        <v>0</v>
      </c>
      <c r="H545" s="19"/>
    </row>
    <row r="546" spans="2:8" s="18" customFormat="1" ht="16.899999999999999" customHeight="1">
      <c r="B546" s="19"/>
      <c r="C546" s="216" t="s">
        <v>17</v>
      </c>
      <c r="D546" s="216" t="s">
        <v>4811</v>
      </c>
      <c r="E546" s="11" t="s">
        <v>17</v>
      </c>
      <c r="F546" s="217">
        <v>10.52</v>
      </c>
      <c r="H546" s="19"/>
    </row>
    <row r="547" spans="2:8" s="18" customFormat="1" ht="16.899999999999999" customHeight="1">
      <c r="B547" s="19"/>
      <c r="C547" s="216" t="s">
        <v>17</v>
      </c>
      <c r="D547" s="216" t="s">
        <v>4812</v>
      </c>
      <c r="E547" s="11" t="s">
        <v>17</v>
      </c>
      <c r="F547" s="217">
        <v>16</v>
      </c>
      <c r="H547" s="19"/>
    </row>
    <row r="548" spans="2:8" s="18" customFormat="1" ht="16.899999999999999" customHeight="1">
      <c r="B548" s="19"/>
      <c r="C548" s="216" t="s">
        <v>17</v>
      </c>
      <c r="D548" s="216" t="s">
        <v>4771</v>
      </c>
      <c r="E548" s="11" t="s">
        <v>17</v>
      </c>
      <c r="F548" s="217">
        <v>0</v>
      </c>
      <c r="H548" s="19"/>
    </row>
    <row r="549" spans="2:8" s="18" customFormat="1" ht="16.899999999999999" customHeight="1">
      <c r="B549" s="19"/>
      <c r="C549" s="216" t="s">
        <v>17</v>
      </c>
      <c r="D549" s="216" t="s">
        <v>4810</v>
      </c>
      <c r="E549" s="11" t="s">
        <v>17</v>
      </c>
      <c r="F549" s="217">
        <v>26.11</v>
      </c>
      <c r="H549" s="19"/>
    </row>
    <row r="550" spans="2:8" s="18" customFormat="1" ht="16.899999999999999" customHeight="1">
      <c r="B550" s="19"/>
      <c r="C550" s="216" t="s">
        <v>17</v>
      </c>
      <c r="D550" s="216" t="s">
        <v>4685</v>
      </c>
      <c r="E550" s="11" t="s">
        <v>17</v>
      </c>
      <c r="F550" s="217">
        <v>0</v>
      </c>
      <c r="H550" s="19"/>
    </row>
    <row r="551" spans="2:8" s="18" customFormat="1" ht="16.899999999999999" customHeight="1">
      <c r="B551" s="19"/>
      <c r="C551" s="216" t="s">
        <v>17</v>
      </c>
      <c r="D551" s="216" t="s">
        <v>4811</v>
      </c>
      <c r="E551" s="11" t="s">
        <v>17</v>
      </c>
      <c r="F551" s="217">
        <v>10.52</v>
      </c>
      <c r="H551" s="19"/>
    </row>
    <row r="552" spans="2:8" s="18" customFormat="1" ht="16.899999999999999" customHeight="1">
      <c r="B552" s="19"/>
      <c r="C552" s="216" t="s">
        <v>17</v>
      </c>
      <c r="D552" s="216" t="s">
        <v>4812</v>
      </c>
      <c r="E552" s="11" t="s">
        <v>17</v>
      </c>
      <c r="F552" s="217">
        <v>16</v>
      </c>
      <c r="H552" s="19"/>
    </row>
    <row r="553" spans="2:8" s="18" customFormat="1" ht="16.899999999999999" customHeight="1">
      <c r="B553" s="19"/>
      <c r="C553" s="216" t="s">
        <v>17</v>
      </c>
      <c r="D553" s="216" t="s">
        <v>4716</v>
      </c>
      <c r="E553" s="11" t="s">
        <v>17</v>
      </c>
      <c r="F553" s="217">
        <v>0</v>
      </c>
      <c r="H553" s="19"/>
    </row>
    <row r="554" spans="2:8" s="18" customFormat="1" ht="16.899999999999999" customHeight="1">
      <c r="B554" s="19"/>
      <c r="C554" s="216" t="s">
        <v>17</v>
      </c>
      <c r="D554" s="216" t="s">
        <v>4772</v>
      </c>
      <c r="E554" s="11" t="s">
        <v>17</v>
      </c>
      <c r="F554" s="217">
        <v>0</v>
      </c>
      <c r="H554" s="19"/>
    </row>
    <row r="555" spans="2:8" s="18" customFormat="1" ht="16.899999999999999" customHeight="1">
      <c r="B555" s="19"/>
      <c r="C555" s="216" t="s">
        <v>17</v>
      </c>
      <c r="D555" s="216" t="s">
        <v>4810</v>
      </c>
      <c r="E555" s="11" t="s">
        <v>17</v>
      </c>
      <c r="F555" s="217">
        <v>26.11</v>
      </c>
      <c r="H555" s="19"/>
    </row>
    <row r="556" spans="2:8" s="18" customFormat="1" ht="16.899999999999999" customHeight="1">
      <c r="B556" s="19"/>
      <c r="C556" s="216" t="s">
        <v>17</v>
      </c>
      <c r="D556" s="216" t="s">
        <v>4686</v>
      </c>
      <c r="E556" s="11" t="s">
        <v>17</v>
      </c>
      <c r="F556" s="217">
        <v>0</v>
      </c>
      <c r="H556" s="19"/>
    </row>
    <row r="557" spans="2:8" s="18" customFormat="1" ht="16.899999999999999" customHeight="1">
      <c r="B557" s="19"/>
      <c r="C557" s="216" t="s">
        <v>17</v>
      </c>
      <c r="D557" s="216" t="s">
        <v>4811</v>
      </c>
      <c r="E557" s="11" t="s">
        <v>17</v>
      </c>
      <c r="F557" s="217">
        <v>10.52</v>
      </c>
      <c r="H557" s="19"/>
    </row>
    <row r="558" spans="2:8" s="18" customFormat="1" ht="16.899999999999999" customHeight="1">
      <c r="B558" s="19"/>
      <c r="C558" s="216" t="s">
        <v>17</v>
      </c>
      <c r="D558" s="216" t="s">
        <v>4812</v>
      </c>
      <c r="E558" s="11" t="s">
        <v>17</v>
      </c>
      <c r="F558" s="217">
        <v>16</v>
      </c>
      <c r="H558" s="19"/>
    </row>
    <row r="559" spans="2:8" s="18" customFormat="1" ht="16.899999999999999" customHeight="1">
      <c r="B559" s="19"/>
      <c r="C559" s="216" t="s">
        <v>17</v>
      </c>
      <c r="D559" s="216" t="s">
        <v>4716</v>
      </c>
      <c r="E559" s="11" t="s">
        <v>17</v>
      </c>
      <c r="F559" s="217">
        <v>0</v>
      </c>
      <c r="H559" s="19"/>
    </row>
    <row r="560" spans="2:8" s="18" customFormat="1" ht="16.899999999999999" customHeight="1">
      <c r="B560" s="19"/>
      <c r="C560" s="216" t="s">
        <v>17</v>
      </c>
      <c r="D560" s="216" t="s">
        <v>4773</v>
      </c>
      <c r="E560" s="11" t="s">
        <v>17</v>
      </c>
      <c r="F560" s="217">
        <v>0</v>
      </c>
      <c r="H560" s="19"/>
    </row>
    <row r="561" spans="2:8" s="18" customFormat="1" ht="16.899999999999999" customHeight="1">
      <c r="B561" s="19"/>
      <c r="C561" s="216" t="s">
        <v>17</v>
      </c>
      <c r="D561" s="216" t="s">
        <v>4810</v>
      </c>
      <c r="E561" s="11" t="s">
        <v>17</v>
      </c>
      <c r="F561" s="217">
        <v>26.11</v>
      </c>
      <c r="H561" s="19"/>
    </row>
    <row r="562" spans="2:8" s="18" customFormat="1" ht="16.899999999999999" customHeight="1">
      <c r="B562" s="19"/>
      <c r="C562" s="216" t="s">
        <v>17</v>
      </c>
      <c r="D562" s="216" t="s">
        <v>4687</v>
      </c>
      <c r="E562" s="11" t="s">
        <v>17</v>
      </c>
      <c r="F562" s="217">
        <v>0</v>
      </c>
      <c r="H562" s="19"/>
    </row>
    <row r="563" spans="2:8" s="18" customFormat="1" ht="16.899999999999999" customHeight="1">
      <c r="B563" s="19"/>
      <c r="C563" s="216" t="s">
        <v>17</v>
      </c>
      <c r="D563" s="216" t="s">
        <v>4811</v>
      </c>
      <c r="E563" s="11" t="s">
        <v>17</v>
      </c>
      <c r="F563" s="217">
        <v>10.52</v>
      </c>
      <c r="H563" s="19"/>
    </row>
    <row r="564" spans="2:8" s="18" customFormat="1" ht="16.899999999999999" customHeight="1">
      <c r="B564" s="19"/>
      <c r="C564" s="216" t="s">
        <v>17</v>
      </c>
      <c r="D564" s="216" t="s">
        <v>4812</v>
      </c>
      <c r="E564" s="11" t="s">
        <v>17</v>
      </c>
      <c r="F564" s="217">
        <v>16</v>
      </c>
      <c r="H564" s="19"/>
    </row>
    <row r="565" spans="2:8" s="18" customFormat="1" ht="16.899999999999999" customHeight="1">
      <c r="B565" s="19"/>
      <c r="C565" s="216" t="s">
        <v>17</v>
      </c>
      <c r="D565" s="216" t="s">
        <v>4716</v>
      </c>
      <c r="E565" s="11" t="s">
        <v>17</v>
      </c>
      <c r="F565" s="217">
        <v>0</v>
      </c>
      <c r="H565" s="19"/>
    </row>
    <row r="566" spans="2:8" s="18" customFormat="1" ht="16.899999999999999" customHeight="1">
      <c r="B566" s="19"/>
      <c r="C566" s="216" t="s">
        <v>17</v>
      </c>
      <c r="D566" s="216" t="s">
        <v>4682</v>
      </c>
      <c r="E566" s="11" t="s">
        <v>17</v>
      </c>
      <c r="F566" s="217">
        <v>210.52</v>
      </c>
      <c r="H566" s="19"/>
    </row>
    <row r="567" spans="2:8" s="18" customFormat="1" ht="16.899999999999999" customHeight="1">
      <c r="B567" s="19"/>
      <c r="C567" s="216" t="s">
        <v>17</v>
      </c>
      <c r="D567" s="216" t="s">
        <v>4704</v>
      </c>
      <c r="E567" s="11" t="s">
        <v>17</v>
      </c>
      <c r="F567" s="217">
        <v>0</v>
      </c>
      <c r="H567" s="19"/>
    </row>
    <row r="568" spans="2:8" s="18" customFormat="1" ht="16.899999999999999" customHeight="1">
      <c r="B568" s="19"/>
      <c r="C568" s="216" t="s">
        <v>17</v>
      </c>
      <c r="D568" s="216" t="s">
        <v>4813</v>
      </c>
      <c r="E568" s="11" t="s">
        <v>17</v>
      </c>
      <c r="F568" s="217">
        <v>11.21</v>
      </c>
      <c r="H568" s="19"/>
    </row>
    <row r="569" spans="2:8" s="18" customFormat="1" ht="16.899999999999999" customHeight="1">
      <c r="B569" s="19"/>
      <c r="C569" s="216" t="s">
        <v>17</v>
      </c>
      <c r="D569" s="216" t="s">
        <v>4814</v>
      </c>
      <c r="E569" s="11" t="s">
        <v>17</v>
      </c>
      <c r="F569" s="217">
        <v>12</v>
      </c>
      <c r="H569" s="19"/>
    </row>
    <row r="570" spans="2:8" s="18" customFormat="1" ht="16.899999999999999" customHeight="1">
      <c r="B570" s="19"/>
      <c r="C570" s="216" t="s">
        <v>17</v>
      </c>
      <c r="D570" s="216" t="s">
        <v>4706</v>
      </c>
      <c r="E570" s="11" t="s">
        <v>17</v>
      </c>
      <c r="F570" s="217">
        <v>0</v>
      </c>
      <c r="H570" s="19"/>
    </row>
    <row r="571" spans="2:8" s="18" customFormat="1" ht="16.899999999999999" customHeight="1">
      <c r="B571" s="19"/>
      <c r="C571" s="216" t="s">
        <v>17</v>
      </c>
      <c r="D571" s="216" t="s">
        <v>4815</v>
      </c>
      <c r="E571" s="11" t="s">
        <v>17</v>
      </c>
      <c r="F571" s="217">
        <v>10.84</v>
      </c>
      <c r="H571" s="19"/>
    </row>
    <row r="572" spans="2:8" s="18" customFormat="1" ht="16.899999999999999" customHeight="1">
      <c r="B572" s="19"/>
      <c r="C572" s="216" t="s">
        <v>17</v>
      </c>
      <c r="D572" s="216" t="s">
        <v>4816</v>
      </c>
      <c r="E572" s="11" t="s">
        <v>17</v>
      </c>
      <c r="F572" s="217">
        <v>8</v>
      </c>
      <c r="H572" s="19"/>
    </row>
    <row r="573" spans="2:8" s="18" customFormat="1" ht="16.899999999999999" customHeight="1">
      <c r="B573" s="19"/>
      <c r="C573" s="216" t="s">
        <v>17</v>
      </c>
      <c r="D573" s="216" t="s">
        <v>4682</v>
      </c>
      <c r="E573" s="11" t="s">
        <v>17</v>
      </c>
      <c r="F573" s="217">
        <v>42.05</v>
      </c>
      <c r="H573" s="19"/>
    </row>
    <row r="574" spans="2:8" s="18" customFormat="1" ht="16.899999999999999" customHeight="1">
      <c r="B574" s="19"/>
      <c r="C574" s="216" t="s">
        <v>17</v>
      </c>
      <c r="D574" s="216" t="s">
        <v>4716</v>
      </c>
      <c r="E574" s="11" t="s">
        <v>17</v>
      </c>
      <c r="F574" s="217">
        <v>0</v>
      </c>
      <c r="H574" s="19"/>
    </row>
    <row r="575" spans="2:8" s="18" customFormat="1" ht="16.899999999999999" customHeight="1">
      <c r="B575" s="19"/>
      <c r="C575" s="216" t="s">
        <v>17</v>
      </c>
      <c r="D575" s="216" t="s">
        <v>4817</v>
      </c>
      <c r="E575" s="11" t="s">
        <v>17</v>
      </c>
      <c r="F575" s="217">
        <v>126.15</v>
      </c>
      <c r="H575" s="19"/>
    </row>
    <row r="576" spans="2:8" s="18" customFormat="1" ht="16.899999999999999" customHeight="1">
      <c r="B576" s="19"/>
      <c r="C576" s="216" t="s">
        <v>17</v>
      </c>
      <c r="D576" s="216" t="s">
        <v>4682</v>
      </c>
      <c r="E576" s="11" t="s">
        <v>17</v>
      </c>
      <c r="F576" s="217">
        <v>126.15</v>
      </c>
      <c r="H576" s="19"/>
    </row>
    <row r="577" spans="2:8" s="18" customFormat="1" ht="16.899999999999999" customHeight="1">
      <c r="B577" s="19"/>
      <c r="C577" s="216" t="s">
        <v>17</v>
      </c>
      <c r="D577" s="216" t="s">
        <v>4718</v>
      </c>
      <c r="E577" s="11" t="s">
        <v>17</v>
      </c>
      <c r="F577" s="217">
        <v>0</v>
      </c>
      <c r="H577" s="19"/>
    </row>
    <row r="578" spans="2:8" s="18" customFormat="1" ht="16.899999999999999" customHeight="1">
      <c r="B578" s="19"/>
      <c r="C578" s="216" t="s">
        <v>17</v>
      </c>
      <c r="D578" s="216" t="s">
        <v>4818</v>
      </c>
      <c r="E578" s="11" t="s">
        <v>17</v>
      </c>
      <c r="F578" s="217">
        <v>8.7899999999999991</v>
      </c>
      <c r="H578" s="19"/>
    </row>
    <row r="579" spans="2:8" s="18" customFormat="1" ht="16.899999999999999" customHeight="1">
      <c r="B579" s="19"/>
      <c r="C579" s="216" t="s">
        <v>17</v>
      </c>
      <c r="D579" s="216" t="s">
        <v>4812</v>
      </c>
      <c r="E579" s="11" t="s">
        <v>17</v>
      </c>
      <c r="F579" s="217">
        <v>16</v>
      </c>
      <c r="H579" s="19"/>
    </row>
    <row r="580" spans="2:8" s="18" customFormat="1" ht="16.899999999999999" customHeight="1">
      <c r="B580" s="19"/>
      <c r="C580" s="216" t="s">
        <v>17</v>
      </c>
      <c r="D580" s="216" t="s">
        <v>4720</v>
      </c>
      <c r="E580" s="11" t="s">
        <v>17</v>
      </c>
      <c r="F580" s="217">
        <v>0</v>
      </c>
      <c r="H580" s="19"/>
    </row>
    <row r="581" spans="2:8" s="18" customFormat="1" ht="16.899999999999999" customHeight="1">
      <c r="B581" s="19"/>
      <c r="C581" s="216" t="s">
        <v>17</v>
      </c>
      <c r="D581" s="216" t="s">
        <v>4818</v>
      </c>
      <c r="E581" s="11" t="s">
        <v>17</v>
      </c>
      <c r="F581" s="217">
        <v>8.7899999999999991</v>
      </c>
      <c r="H581" s="19"/>
    </row>
    <row r="582" spans="2:8" s="18" customFormat="1" ht="16.899999999999999" customHeight="1">
      <c r="B582" s="19"/>
      <c r="C582" s="216" t="s">
        <v>17</v>
      </c>
      <c r="D582" s="216" t="s">
        <v>4812</v>
      </c>
      <c r="E582" s="11" t="s">
        <v>17</v>
      </c>
      <c r="F582" s="217">
        <v>16</v>
      </c>
      <c r="H582" s="19"/>
    </row>
    <row r="583" spans="2:8" s="18" customFormat="1" ht="16.899999999999999" customHeight="1">
      <c r="B583" s="19"/>
      <c r="C583" s="216" t="s">
        <v>17</v>
      </c>
      <c r="D583" s="216" t="s">
        <v>4721</v>
      </c>
      <c r="E583" s="11" t="s">
        <v>17</v>
      </c>
      <c r="F583" s="217">
        <v>0</v>
      </c>
      <c r="H583" s="19"/>
    </row>
    <row r="584" spans="2:8" s="18" customFormat="1" ht="16.899999999999999" customHeight="1">
      <c r="B584" s="19"/>
      <c r="C584" s="216" t="s">
        <v>17</v>
      </c>
      <c r="D584" s="216" t="s">
        <v>4819</v>
      </c>
      <c r="E584" s="11" t="s">
        <v>17</v>
      </c>
      <c r="F584" s="217">
        <v>8.2899999999999991</v>
      </c>
      <c r="H584" s="19"/>
    </row>
    <row r="585" spans="2:8" s="18" customFormat="1" ht="16.899999999999999" customHeight="1">
      <c r="B585" s="19"/>
      <c r="C585" s="216" t="s">
        <v>17</v>
      </c>
      <c r="D585" s="216" t="s">
        <v>4803</v>
      </c>
      <c r="E585" s="11" t="s">
        <v>17</v>
      </c>
      <c r="F585" s="217">
        <v>12</v>
      </c>
      <c r="H585" s="19"/>
    </row>
    <row r="586" spans="2:8" s="18" customFormat="1" ht="16.899999999999999" customHeight="1">
      <c r="B586" s="19"/>
      <c r="C586" s="216" t="s">
        <v>17</v>
      </c>
      <c r="D586" s="216" t="s">
        <v>4723</v>
      </c>
      <c r="E586" s="11" t="s">
        <v>17</v>
      </c>
      <c r="F586" s="217">
        <v>0</v>
      </c>
      <c r="H586" s="19"/>
    </row>
    <row r="587" spans="2:8" s="18" customFormat="1" ht="16.899999999999999" customHeight="1">
      <c r="B587" s="19"/>
      <c r="C587" s="216" t="s">
        <v>17</v>
      </c>
      <c r="D587" s="216" t="s">
        <v>4818</v>
      </c>
      <c r="E587" s="11" t="s">
        <v>17</v>
      </c>
      <c r="F587" s="217">
        <v>8.7899999999999991</v>
      </c>
      <c r="H587" s="19"/>
    </row>
    <row r="588" spans="2:8" s="18" customFormat="1" ht="16.899999999999999" customHeight="1">
      <c r="B588" s="19"/>
      <c r="C588" s="216" t="s">
        <v>17</v>
      </c>
      <c r="D588" s="216" t="s">
        <v>4812</v>
      </c>
      <c r="E588" s="11" t="s">
        <v>17</v>
      </c>
      <c r="F588" s="217">
        <v>16</v>
      </c>
      <c r="H588" s="19"/>
    </row>
    <row r="589" spans="2:8" s="18" customFormat="1" ht="16.899999999999999" customHeight="1">
      <c r="B589" s="19"/>
      <c r="C589" s="216" t="s">
        <v>17</v>
      </c>
      <c r="D589" s="216" t="s">
        <v>4724</v>
      </c>
      <c r="E589" s="11" t="s">
        <v>17</v>
      </c>
      <c r="F589" s="217">
        <v>0</v>
      </c>
      <c r="H589" s="19"/>
    </row>
    <row r="590" spans="2:8" s="18" customFormat="1" ht="16.899999999999999" customHeight="1">
      <c r="B590" s="19"/>
      <c r="C590" s="216" t="s">
        <v>17</v>
      </c>
      <c r="D590" s="216" t="s">
        <v>4818</v>
      </c>
      <c r="E590" s="11" t="s">
        <v>17</v>
      </c>
      <c r="F590" s="217">
        <v>8.7899999999999991</v>
      </c>
      <c r="H590" s="19"/>
    </row>
    <row r="591" spans="2:8" s="18" customFormat="1" ht="16.899999999999999" customHeight="1">
      <c r="B591" s="19"/>
      <c r="C591" s="216" t="s">
        <v>17</v>
      </c>
      <c r="D591" s="216" t="s">
        <v>4812</v>
      </c>
      <c r="E591" s="11" t="s">
        <v>17</v>
      </c>
      <c r="F591" s="217">
        <v>16</v>
      </c>
      <c r="H591" s="19"/>
    </row>
    <row r="592" spans="2:8" s="18" customFormat="1" ht="16.899999999999999" customHeight="1">
      <c r="B592" s="19"/>
      <c r="C592" s="216" t="s">
        <v>17</v>
      </c>
      <c r="D592" s="216" t="s">
        <v>4725</v>
      </c>
      <c r="E592" s="11" t="s">
        <v>17</v>
      </c>
      <c r="F592" s="217">
        <v>0</v>
      </c>
      <c r="H592" s="19"/>
    </row>
    <row r="593" spans="2:8" s="18" customFormat="1" ht="16.899999999999999" customHeight="1">
      <c r="B593" s="19"/>
      <c r="C593" s="216" t="s">
        <v>17</v>
      </c>
      <c r="D593" s="216" t="s">
        <v>4819</v>
      </c>
      <c r="E593" s="11" t="s">
        <v>17</v>
      </c>
      <c r="F593" s="217">
        <v>8.2899999999999991</v>
      </c>
      <c r="H593" s="19"/>
    </row>
    <row r="594" spans="2:8" s="18" customFormat="1" ht="16.899999999999999" customHeight="1">
      <c r="B594" s="19"/>
      <c r="C594" s="216" t="s">
        <v>17</v>
      </c>
      <c r="D594" s="216" t="s">
        <v>4803</v>
      </c>
      <c r="E594" s="11" t="s">
        <v>17</v>
      </c>
      <c r="F594" s="217">
        <v>12</v>
      </c>
      <c r="H594" s="19"/>
    </row>
    <row r="595" spans="2:8" s="18" customFormat="1" ht="16.899999999999999" customHeight="1">
      <c r="B595" s="19"/>
      <c r="C595" s="216" t="s">
        <v>17</v>
      </c>
      <c r="D595" s="216" t="s">
        <v>4682</v>
      </c>
      <c r="E595" s="11" t="s">
        <v>17</v>
      </c>
      <c r="F595" s="217">
        <v>139.74</v>
      </c>
      <c r="H595" s="19"/>
    </row>
    <row r="596" spans="2:8" s="18" customFormat="1" ht="16.899999999999999" customHeight="1">
      <c r="B596" s="19"/>
      <c r="C596" s="216" t="s">
        <v>17</v>
      </c>
      <c r="D596" s="216" t="s">
        <v>4734</v>
      </c>
      <c r="E596" s="11" t="s">
        <v>17</v>
      </c>
      <c r="F596" s="217">
        <v>0</v>
      </c>
      <c r="H596" s="19"/>
    </row>
    <row r="597" spans="2:8" s="18" customFormat="1" ht="16.899999999999999" customHeight="1">
      <c r="B597" s="19"/>
      <c r="C597" s="216" t="s">
        <v>17</v>
      </c>
      <c r="D597" s="216" t="s">
        <v>4820</v>
      </c>
      <c r="E597" s="11" t="s">
        <v>17</v>
      </c>
      <c r="F597" s="217">
        <v>419.22</v>
      </c>
      <c r="H597" s="19"/>
    </row>
    <row r="598" spans="2:8" s="18" customFormat="1" ht="16.899999999999999" customHeight="1">
      <c r="B598" s="19"/>
      <c r="C598" s="216" t="s">
        <v>17</v>
      </c>
      <c r="D598" s="216" t="s">
        <v>491</v>
      </c>
      <c r="E598" s="11" t="s">
        <v>17</v>
      </c>
      <c r="F598" s="217">
        <v>1053.3900000000001</v>
      </c>
      <c r="H598" s="19"/>
    </row>
    <row r="599" spans="2:8" s="18" customFormat="1" ht="16.899999999999999" customHeight="1">
      <c r="B599" s="19"/>
      <c r="C599" s="218" t="s">
        <v>4648</v>
      </c>
      <c r="H599" s="19"/>
    </row>
    <row r="600" spans="2:8" s="18" customFormat="1" ht="16.899999999999999" customHeight="1">
      <c r="B600" s="19"/>
      <c r="C600" s="216" t="s">
        <v>2308</v>
      </c>
      <c r="D600" s="216" t="s">
        <v>2309</v>
      </c>
      <c r="E600" s="11" t="s">
        <v>816</v>
      </c>
      <c r="F600" s="217">
        <v>1053.3900000000001</v>
      </c>
      <c r="H600" s="19"/>
    </row>
    <row r="601" spans="2:8" s="18" customFormat="1" ht="16.899999999999999" customHeight="1">
      <c r="B601" s="19"/>
      <c r="C601" s="212" t="s">
        <v>375</v>
      </c>
      <c r="D601" s="213" t="s">
        <v>17</v>
      </c>
      <c r="E601" s="214" t="s">
        <v>17</v>
      </c>
      <c r="F601" s="215">
        <v>2672.27</v>
      </c>
      <c r="H601" s="19"/>
    </row>
    <row r="602" spans="2:8" s="18" customFormat="1" ht="16.899999999999999" customHeight="1">
      <c r="B602" s="19"/>
      <c r="C602" s="216" t="s">
        <v>17</v>
      </c>
      <c r="D602" s="216" t="s">
        <v>457</v>
      </c>
      <c r="E602" s="11" t="s">
        <v>17</v>
      </c>
      <c r="F602" s="217">
        <v>0</v>
      </c>
      <c r="H602" s="19"/>
    </row>
    <row r="603" spans="2:8" s="18" customFormat="1" ht="16.899999999999999" customHeight="1">
      <c r="B603" s="19"/>
      <c r="C603" s="216" t="s">
        <v>17</v>
      </c>
      <c r="D603" s="216" t="s">
        <v>4821</v>
      </c>
      <c r="E603" s="11" t="s">
        <v>17</v>
      </c>
      <c r="F603" s="217">
        <v>0</v>
      </c>
      <c r="H603" s="19"/>
    </row>
    <row r="604" spans="2:8" s="18" customFormat="1" ht="16.899999999999999" customHeight="1">
      <c r="B604" s="19"/>
      <c r="C604" s="216" t="s">
        <v>17</v>
      </c>
      <c r="D604" s="216" t="s">
        <v>4822</v>
      </c>
      <c r="E604" s="11" t="s">
        <v>17</v>
      </c>
      <c r="F604" s="217">
        <v>574.91999999999996</v>
      </c>
      <c r="H604" s="19"/>
    </row>
    <row r="605" spans="2:8" s="18" customFormat="1" ht="16.899999999999999" customHeight="1">
      <c r="B605" s="19"/>
      <c r="C605" s="216" t="s">
        <v>17</v>
      </c>
      <c r="D605" s="216" t="s">
        <v>4823</v>
      </c>
      <c r="E605" s="11" t="s">
        <v>17</v>
      </c>
      <c r="F605" s="217">
        <v>0</v>
      </c>
      <c r="H605" s="19"/>
    </row>
    <row r="606" spans="2:8" s="18" customFormat="1" ht="16.899999999999999" customHeight="1">
      <c r="B606" s="19"/>
      <c r="C606" s="216" t="s">
        <v>17</v>
      </c>
      <c r="D606" s="216" t="s">
        <v>4824</v>
      </c>
      <c r="E606" s="11" t="s">
        <v>17</v>
      </c>
      <c r="F606" s="217">
        <v>411.86</v>
      </c>
      <c r="H606" s="19"/>
    </row>
    <row r="607" spans="2:8" s="18" customFormat="1" ht="16.899999999999999" customHeight="1">
      <c r="B607" s="19"/>
      <c r="C607" s="216" t="s">
        <v>17</v>
      </c>
      <c r="D607" s="216" t="s">
        <v>4825</v>
      </c>
      <c r="E607" s="11" t="s">
        <v>17</v>
      </c>
      <c r="F607" s="217">
        <v>0</v>
      </c>
      <c r="H607" s="19"/>
    </row>
    <row r="608" spans="2:8" s="18" customFormat="1" ht="16.899999999999999" customHeight="1">
      <c r="B608" s="19"/>
      <c r="C608" s="216" t="s">
        <v>17</v>
      </c>
      <c r="D608" s="216" t="s">
        <v>4826</v>
      </c>
      <c r="E608" s="11" t="s">
        <v>17</v>
      </c>
      <c r="F608" s="217">
        <v>843.91</v>
      </c>
      <c r="H608" s="19"/>
    </row>
    <row r="609" spans="2:8" s="18" customFormat="1" ht="16.899999999999999" customHeight="1">
      <c r="B609" s="19"/>
      <c r="C609" s="216" t="s">
        <v>17</v>
      </c>
      <c r="D609" s="216" t="s">
        <v>4827</v>
      </c>
      <c r="E609" s="11" t="s">
        <v>17</v>
      </c>
      <c r="F609" s="217">
        <v>0</v>
      </c>
      <c r="H609" s="19"/>
    </row>
    <row r="610" spans="2:8" s="18" customFormat="1" ht="16.899999999999999" customHeight="1">
      <c r="B610" s="19"/>
      <c r="C610" s="216" t="s">
        <v>17</v>
      </c>
      <c r="D610" s="216" t="s">
        <v>4828</v>
      </c>
      <c r="E610" s="11" t="s">
        <v>17</v>
      </c>
      <c r="F610" s="217">
        <v>841.58</v>
      </c>
      <c r="H610" s="19"/>
    </row>
    <row r="611" spans="2:8" s="18" customFormat="1" ht="16.899999999999999" customHeight="1">
      <c r="B611" s="19"/>
      <c r="C611" s="216" t="s">
        <v>17</v>
      </c>
      <c r="D611" s="216" t="s">
        <v>491</v>
      </c>
      <c r="E611" s="11" t="s">
        <v>17</v>
      </c>
      <c r="F611" s="217">
        <v>2672.27</v>
      </c>
      <c r="H611" s="19"/>
    </row>
    <row r="612" spans="2:8" s="18" customFormat="1" ht="16.899999999999999" customHeight="1">
      <c r="B612" s="19"/>
      <c r="C612" s="218" t="s">
        <v>4648</v>
      </c>
      <c r="H612" s="19"/>
    </row>
    <row r="613" spans="2:8" s="18" customFormat="1" ht="22.5">
      <c r="B613" s="19"/>
      <c r="C613" s="216" t="s">
        <v>1055</v>
      </c>
      <c r="D613" s="216" t="s">
        <v>1056</v>
      </c>
      <c r="E613" s="11" t="s">
        <v>452</v>
      </c>
      <c r="F613" s="217">
        <v>2672.27</v>
      </c>
      <c r="H613" s="19"/>
    </row>
    <row r="614" spans="2:8" s="18" customFormat="1" ht="22.5">
      <c r="B614" s="19"/>
      <c r="C614" s="216" t="s">
        <v>1060</v>
      </c>
      <c r="D614" s="216" t="s">
        <v>1061</v>
      </c>
      <c r="E614" s="11" t="s">
        <v>452</v>
      </c>
      <c r="F614" s="217">
        <v>801681</v>
      </c>
      <c r="H614" s="19"/>
    </row>
    <row r="615" spans="2:8" s="18" customFormat="1" ht="22.5">
      <c r="B615" s="19"/>
      <c r="C615" s="216" t="s">
        <v>1071</v>
      </c>
      <c r="D615" s="216" t="s">
        <v>1072</v>
      </c>
      <c r="E615" s="11" t="s">
        <v>452</v>
      </c>
      <c r="F615" s="217">
        <v>2672.27</v>
      </c>
      <c r="H615" s="19"/>
    </row>
    <row r="616" spans="2:8" s="18" customFormat="1" ht="16.899999999999999" customHeight="1">
      <c r="B616" s="19"/>
      <c r="C616" s="216" t="s">
        <v>1076</v>
      </c>
      <c r="D616" s="216" t="s">
        <v>1077</v>
      </c>
      <c r="E616" s="11" t="s">
        <v>452</v>
      </c>
      <c r="F616" s="217">
        <v>2672.27</v>
      </c>
      <c r="H616" s="19"/>
    </row>
    <row r="617" spans="2:8" s="18" customFormat="1" ht="16.899999999999999" customHeight="1">
      <c r="B617" s="19"/>
      <c r="C617" s="216" t="s">
        <v>1081</v>
      </c>
      <c r="D617" s="216" t="s">
        <v>1082</v>
      </c>
      <c r="E617" s="11" t="s">
        <v>452</v>
      </c>
      <c r="F617" s="217">
        <v>801681</v>
      </c>
      <c r="H617" s="19"/>
    </row>
    <row r="618" spans="2:8" s="18" customFormat="1" ht="16.899999999999999" customHeight="1">
      <c r="B618" s="19"/>
      <c r="C618" s="216" t="s">
        <v>1086</v>
      </c>
      <c r="D618" s="216" t="s">
        <v>1087</v>
      </c>
      <c r="E618" s="11" t="s">
        <v>452</v>
      </c>
      <c r="F618" s="217">
        <v>2672.27</v>
      </c>
      <c r="H618" s="19"/>
    </row>
    <row r="619" spans="2:8" s="18" customFormat="1" ht="16.899999999999999" customHeight="1">
      <c r="B619" s="19"/>
      <c r="C619" s="216" t="s">
        <v>1091</v>
      </c>
      <c r="D619" s="216" t="s">
        <v>1092</v>
      </c>
      <c r="E619" s="11" t="s">
        <v>452</v>
      </c>
      <c r="F619" s="217">
        <v>2672.27</v>
      </c>
      <c r="H619" s="19"/>
    </row>
    <row r="620" spans="2:8" s="18" customFormat="1" ht="16.899999999999999" customHeight="1">
      <c r="B620" s="19"/>
      <c r="C620" s="212" t="s">
        <v>293</v>
      </c>
      <c r="D620" s="213" t="s">
        <v>17</v>
      </c>
      <c r="E620" s="214" t="s">
        <v>17</v>
      </c>
      <c r="F620" s="215">
        <v>401.01</v>
      </c>
      <c r="H620" s="19"/>
    </row>
    <row r="621" spans="2:8" s="18" customFormat="1" ht="16.899999999999999" customHeight="1">
      <c r="B621" s="19"/>
      <c r="C621" s="216" t="s">
        <v>17</v>
      </c>
      <c r="D621" s="216" t="s">
        <v>4829</v>
      </c>
      <c r="E621" s="11" t="s">
        <v>17</v>
      </c>
      <c r="F621" s="217">
        <v>0</v>
      </c>
      <c r="H621" s="19"/>
    </row>
    <row r="622" spans="2:8" s="18" customFormat="1" ht="16.899999999999999" customHeight="1">
      <c r="B622" s="19"/>
      <c r="C622" s="216" t="s">
        <v>17</v>
      </c>
      <c r="D622" s="216" t="s">
        <v>4830</v>
      </c>
      <c r="E622" s="11" t="s">
        <v>17</v>
      </c>
      <c r="F622" s="217">
        <v>0</v>
      </c>
      <c r="H622" s="19"/>
    </row>
    <row r="623" spans="2:8" s="18" customFormat="1" ht="16.899999999999999" customHeight="1">
      <c r="B623" s="19"/>
      <c r="C623" s="216" t="s">
        <v>17</v>
      </c>
      <c r="D623" s="216" t="s">
        <v>4831</v>
      </c>
      <c r="E623" s="11" t="s">
        <v>17</v>
      </c>
      <c r="F623" s="217">
        <v>188.1</v>
      </c>
      <c r="H623" s="19"/>
    </row>
    <row r="624" spans="2:8" s="18" customFormat="1" ht="16.899999999999999" customHeight="1">
      <c r="B624" s="19"/>
      <c r="C624" s="216" t="s">
        <v>17</v>
      </c>
      <c r="D624" s="216" t="s">
        <v>4832</v>
      </c>
      <c r="E624" s="11" t="s">
        <v>17</v>
      </c>
      <c r="F624" s="217">
        <v>0</v>
      </c>
      <c r="H624" s="19"/>
    </row>
    <row r="625" spans="2:8" s="18" customFormat="1" ht="16.899999999999999" customHeight="1">
      <c r="B625" s="19"/>
      <c r="C625" s="216" t="s">
        <v>17</v>
      </c>
      <c r="D625" s="216" t="s">
        <v>4833</v>
      </c>
      <c r="E625" s="11" t="s">
        <v>17</v>
      </c>
      <c r="F625" s="217">
        <v>126.36</v>
      </c>
      <c r="H625" s="19"/>
    </row>
    <row r="626" spans="2:8" s="18" customFormat="1" ht="16.899999999999999" customHeight="1">
      <c r="B626" s="19"/>
      <c r="C626" s="216" t="s">
        <v>17</v>
      </c>
      <c r="D626" s="216" t="s">
        <v>4834</v>
      </c>
      <c r="E626" s="11" t="s">
        <v>17</v>
      </c>
      <c r="F626" s="217">
        <v>0</v>
      </c>
      <c r="H626" s="19"/>
    </row>
    <row r="627" spans="2:8" s="18" customFormat="1" ht="16.899999999999999" customHeight="1">
      <c r="B627" s="19"/>
      <c r="C627" s="216" t="s">
        <v>17</v>
      </c>
      <c r="D627" s="216" t="s">
        <v>4835</v>
      </c>
      <c r="E627" s="11" t="s">
        <v>17</v>
      </c>
      <c r="F627" s="217">
        <v>41.92</v>
      </c>
      <c r="H627" s="19"/>
    </row>
    <row r="628" spans="2:8" s="18" customFormat="1" ht="16.899999999999999" customHeight="1">
      <c r="B628" s="19"/>
      <c r="C628" s="216" t="s">
        <v>17</v>
      </c>
      <c r="D628" s="216" t="s">
        <v>4836</v>
      </c>
      <c r="E628" s="11" t="s">
        <v>17</v>
      </c>
      <c r="F628" s="217">
        <v>0</v>
      </c>
      <c r="H628" s="19"/>
    </row>
    <row r="629" spans="2:8" s="18" customFormat="1" ht="16.899999999999999" customHeight="1">
      <c r="B629" s="19"/>
      <c r="C629" s="216" t="s">
        <v>17</v>
      </c>
      <c r="D629" s="216" t="s">
        <v>4837</v>
      </c>
      <c r="E629" s="11" t="s">
        <v>17</v>
      </c>
      <c r="F629" s="217">
        <v>13.62</v>
      </c>
      <c r="H629" s="19"/>
    </row>
    <row r="630" spans="2:8" s="18" customFormat="1" ht="16.899999999999999" customHeight="1">
      <c r="B630" s="19"/>
      <c r="C630" s="216" t="s">
        <v>17</v>
      </c>
      <c r="D630" s="216" t="s">
        <v>4838</v>
      </c>
      <c r="E630" s="11" t="s">
        <v>17</v>
      </c>
      <c r="F630" s="217">
        <v>0</v>
      </c>
      <c r="H630" s="19"/>
    </row>
    <row r="631" spans="2:8" s="18" customFormat="1" ht="16.899999999999999" customHeight="1">
      <c r="B631" s="19"/>
      <c r="C631" s="216" t="s">
        <v>17</v>
      </c>
      <c r="D631" s="216" t="s">
        <v>4839</v>
      </c>
      <c r="E631" s="11" t="s">
        <v>17</v>
      </c>
      <c r="F631" s="217">
        <v>24.75</v>
      </c>
      <c r="H631" s="19"/>
    </row>
    <row r="632" spans="2:8" s="18" customFormat="1" ht="16.899999999999999" customHeight="1">
      <c r="B632" s="19"/>
      <c r="C632" s="216" t="s">
        <v>17</v>
      </c>
      <c r="D632" s="216" t="s">
        <v>4840</v>
      </c>
      <c r="E632" s="11" t="s">
        <v>17</v>
      </c>
      <c r="F632" s="217">
        <v>0</v>
      </c>
      <c r="H632" s="19"/>
    </row>
    <row r="633" spans="2:8" s="18" customFormat="1" ht="16.899999999999999" customHeight="1">
      <c r="B633" s="19"/>
      <c r="C633" s="216" t="s">
        <v>17</v>
      </c>
      <c r="D633" s="216" t="s">
        <v>4841</v>
      </c>
      <c r="E633" s="11" t="s">
        <v>17</v>
      </c>
      <c r="F633" s="217">
        <v>6.26</v>
      </c>
      <c r="H633" s="19"/>
    </row>
    <row r="634" spans="2:8" s="18" customFormat="1" ht="16.899999999999999" customHeight="1">
      <c r="B634" s="19"/>
      <c r="C634" s="216" t="s">
        <v>17</v>
      </c>
      <c r="D634" s="216" t="s">
        <v>491</v>
      </c>
      <c r="E634" s="11" t="s">
        <v>17</v>
      </c>
      <c r="F634" s="217">
        <v>401.01</v>
      </c>
      <c r="H634" s="19"/>
    </row>
    <row r="635" spans="2:8" s="18" customFormat="1" ht="16.899999999999999" customHeight="1">
      <c r="B635" s="19"/>
      <c r="C635" s="218" t="s">
        <v>4648</v>
      </c>
      <c r="H635" s="19"/>
    </row>
    <row r="636" spans="2:8" s="18" customFormat="1" ht="16.899999999999999" customHeight="1">
      <c r="B636" s="19"/>
      <c r="C636" s="216" t="s">
        <v>724</v>
      </c>
      <c r="D636" s="216" t="s">
        <v>725</v>
      </c>
      <c r="E636" s="11" t="s">
        <v>461</v>
      </c>
      <c r="F636" s="217">
        <v>54.241</v>
      </c>
      <c r="H636" s="19"/>
    </row>
    <row r="637" spans="2:8" s="18" customFormat="1" ht="16.899999999999999" customHeight="1">
      <c r="B637" s="19"/>
      <c r="C637" s="216" t="s">
        <v>752</v>
      </c>
      <c r="D637" s="216" t="s">
        <v>753</v>
      </c>
      <c r="E637" s="11" t="s">
        <v>452</v>
      </c>
      <c r="F637" s="217">
        <v>451.15</v>
      </c>
      <c r="H637" s="19"/>
    </row>
    <row r="638" spans="2:8" s="18" customFormat="1" ht="16.899999999999999" customHeight="1">
      <c r="B638" s="19"/>
      <c r="C638" s="216" t="s">
        <v>1468</v>
      </c>
      <c r="D638" s="216" t="s">
        <v>1469</v>
      </c>
      <c r="E638" s="11" t="s">
        <v>452</v>
      </c>
      <c r="F638" s="217">
        <v>401.01</v>
      </c>
      <c r="H638" s="19"/>
    </row>
    <row r="639" spans="2:8" s="18" customFormat="1" ht="16.899999999999999" customHeight="1">
      <c r="B639" s="19"/>
      <c r="C639" s="216" t="s">
        <v>1497</v>
      </c>
      <c r="D639" s="216" t="s">
        <v>1498</v>
      </c>
      <c r="E639" s="11" t="s">
        <v>452</v>
      </c>
      <c r="F639" s="217">
        <v>401.01</v>
      </c>
      <c r="H639" s="19"/>
    </row>
    <row r="640" spans="2:8" s="18" customFormat="1" ht="16.899999999999999" customHeight="1">
      <c r="B640" s="19"/>
      <c r="C640" s="216" t="s">
        <v>1252</v>
      </c>
      <c r="D640" s="216" t="s">
        <v>1253</v>
      </c>
      <c r="E640" s="11" t="s">
        <v>461</v>
      </c>
      <c r="F640" s="217">
        <v>40.530999999999999</v>
      </c>
      <c r="H640" s="19"/>
    </row>
    <row r="641" spans="2:8" s="18" customFormat="1" ht="16.899999999999999" customHeight="1">
      <c r="B641" s="19"/>
      <c r="C641" s="216" t="s">
        <v>1260</v>
      </c>
      <c r="D641" s="216" t="s">
        <v>1261</v>
      </c>
      <c r="E641" s="11" t="s">
        <v>461</v>
      </c>
      <c r="F641" s="217">
        <v>4.01</v>
      </c>
      <c r="H641" s="19"/>
    </row>
    <row r="642" spans="2:8" s="18" customFormat="1" ht="16.899999999999999" customHeight="1">
      <c r="B642" s="19"/>
      <c r="C642" s="212" t="s">
        <v>408</v>
      </c>
      <c r="D642" s="213" t="s">
        <v>17</v>
      </c>
      <c r="E642" s="214" t="s">
        <v>17</v>
      </c>
      <c r="F642" s="215">
        <v>77.814999999999998</v>
      </c>
      <c r="H642" s="19"/>
    </row>
    <row r="643" spans="2:8" s="18" customFormat="1" ht="16.899999999999999" customHeight="1">
      <c r="B643" s="19"/>
      <c r="C643" s="216" t="s">
        <v>17</v>
      </c>
      <c r="D643" s="216" t="s">
        <v>4842</v>
      </c>
      <c r="E643" s="11" t="s">
        <v>17</v>
      </c>
      <c r="F643" s="217">
        <v>0</v>
      </c>
      <c r="H643" s="19"/>
    </row>
    <row r="644" spans="2:8" s="18" customFormat="1" ht="16.899999999999999" customHeight="1">
      <c r="B644" s="19"/>
      <c r="C644" s="216" t="s">
        <v>17</v>
      </c>
      <c r="D644" s="216" t="s">
        <v>4843</v>
      </c>
      <c r="E644" s="11" t="s">
        <v>17</v>
      </c>
      <c r="F644" s="217">
        <v>7.14</v>
      </c>
      <c r="H644" s="19"/>
    </row>
    <row r="645" spans="2:8" s="18" customFormat="1" ht="16.899999999999999" customHeight="1">
      <c r="B645" s="19"/>
      <c r="C645" s="216" t="s">
        <v>17</v>
      </c>
      <c r="D645" s="216" t="s">
        <v>4844</v>
      </c>
      <c r="E645" s="11" t="s">
        <v>17</v>
      </c>
      <c r="F645" s="217">
        <v>2.92</v>
      </c>
      <c r="H645" s="19"/>
    </row>
    <row r="646" spans="2:8" s="18" customFormat="1" ht="16.899999999999999" customHeight="1">
      <c r="B646" s="19"/>
      <c r="C646" s="216" t="s">
        <v>17</v>
      </c>
      <c r="D646" s="216" t="s">
        <v>4845</v>
      </c>
      <c r="E646" s="11" t="s">
        <v>17</v>
      </c>
      <c r="F646" s="217">
        <v>1.5</v>
      </c>
      <c r="H646" s="19"/>
    </row>
    <row r="647" spans="2:8" s="18" customFormat="1" ht="16.899999999999999" customHeight="1">
      <c r="B647" s="19"/>
      <c r="C647" s="216" t="s">
        <v>17</v>
      </c>
      <c r="D647" s="216" t="s">
        <v>4846</v>
      </c>
      <c r="E647" s="11" t="s">
        <v>17</v>
      </c>
      <c r="F647" s="217">
        <v>0.65</v>
      </c>
      <c r="H647" s="19"/>
    </row>
    <row r="648" spans="2:8" s="18" customFormat="1" ht="16.899999999999999" customHeight="1">
      <c r="B648" s="19"/>
      <c r="C648" s="216" t="s">
        <v>17</v>
      </c>
      <c r="D648" s="216" t="s">
        <v>4847</v>
      </c>
      <c r="E648" s="11" t="s">
        <v>17</v>
      </c>
      <c r="F648" s="217">
        <v>0.53</v>
      </c>
      <c r="H648" s="19"/>
    </row>
    <row r="649" spans="2:8" s="18" customFormat="1" ht="16.899999999999999" customHeight="1">
      <c r="B649" s="19"/>
      <c r="C649" s="216" t="s">
        <v>17</v>
      </c>
      <c r="D649" s="216" t="s">
        <v>4843</v>
      </c>
      <c r="E649" s="11" t="s">
        <v>17</v>
      </c>
      <c r="F649" s="217">
        <v>7.14</v>
      </c>
      <c r="H649" s="19"/>
    </row>
    <row r="650" spans="2:8" s="18" customFormat="1" ht="16.899999999999999" customHeight="1">
      <c r="B650" s="19"/>
      <c r="C650" s="216" t="s">
        <v>17</v>
      </c>
      <c r="D650" s="216" t="s">
        <v>4844</v>
      </c>
      <c r="E650" s="11" t="s">
        <v>17</v>
      </c>
      <c r="F650" s="217">
        <v>2.92</v>
      </c>
      <c r="H650" s="19"/>
    </row>
    <row r="651" spans="2:8" s="18" customFormat="1" ht="16.899999999999999" customHeight="1">
      <c r="B651" s="19"/>
      <c r="C651" s="216" t="s">
        <v>17</v>
      </c>
      <c r="D651" s="216" t="s">
        <v>4845</v>
      </c>
      <c r="E651" s="11" t="s">
        <v>17</v>
      </c>
      <c r="F651" s="217">
        <v>1.5</v>
      </c>
      <c r="H651" s="19"/>
    </row>
    <row r="652" spans="2:8" s="18" customFormat="1" ht="16.899999999999999" customHeight="1">
      <c r="B652" s="19"/>
      <c r="C652" s="216" t="s">
        <v>17</v>
      </c>
      <c r="D652" s="216" t="s">
        <v>4848</v>
      </c>
      <c r="E652" s="11" t="s">
        <v>17</v>
      </c>
      <c r="F652" s="217">
        <v>0.65</v>
      </c>
      <c r="H652" s="19"/>
    </row>
    <row r="653" spans="2:8" s="18" customFormat="1" ht="16.899999999999999" customHeight="1">
      <c r="B653" s="19"/>
      <c r="C653" s="216" t="s">
        <v>17</v>
      </c>
      <c r="D653" s="216" t="s">
        <v>4847</v>
      </c>
      <c r="E653" s="11" t="s">
        <v>17</v>
      </c>
      <c r="F653" s="217">
        <v>0.53</v>
      </c>
      <c r="H653" s="19"/>
    </row>
    <row r="654" spans="2:8" s="18" customFormat="1" ht="16.899999999999999" customHeight="1">
      <c r="B654" s="19"/>
      <c r="C654" s="216" t="s">
        <v>17</v>
      </c>
      <c r="D654" s="216" t="s">
        <v>4849</v>
      </c>
      <c r="E654" s="11" t="s">
        <v>17</v>
      </c>
      <c r="F654" s="217">
        <v>0.63</v>
      </c>
      <c r="H654" s="19"/>
    </row>
    <row r="655" spans="2:8" s="18" customFormat="1" ht="16.899999999999999" customHeight="1">
      <c r="B655" s="19"/>
      <c r="C655" s="216" t="s">
        <v>17</v>
      </c>
      <c r="D655" s="216" t="s">
        <v>4850</v>
      </c>
      <c r="E655" s="11" t="s">
        <v>17</v>
      </c>
      <c r="F655" s="217">
        <v>0.35</v>
      </c>
      <c r="H655" s="19"/>
    </row>
    <row r="656" spans="2:8" s="18" customFormat="1" ht="16.899999999999999" customHeight="1">
      <c r="B656" s="19"/>
      <c r="C656" s="216" t="s">
        <v>17</v>
      </c>
      <c r="D656" s="216" t="s">
        <v>4843</v>
      </c>
      <c r="E656" s="11" t="s">
        <v>17</v>
      </c>
      <c r="F656" s="217">
        <v>7.14</v>
      </c>
      <c r="H656" s="19"/>
    </row>
    <row r="657" spans="2:8" s="18" customFormat="1" ht="16.899999999999999" customHeight="1">
      <c r="B657" s="19"/>
      <c r="C657" s="216" t="s">
        <v>17</v>
      </c>
      <c r="D657" s="216" t="s">
        <v>4844</v>
      </c>
      <c r="E657" s="11" t="s">
        <v>17</v>
      </c>
      <c r="F657" s="217">
        <v>2.92</v>
      </c>
      <c r="H657" s="19"/>
    </row>
    <row r="658" spans="2:8" s="18" customFormat="1" ht="16.899999999999999" customHeight="1">
      <c r="B658" s="19"/>
      <c r="C658" s="216" t="s">
        <v>17</v>
      </c>
      <c r="D658" s="216" t="s">
        <v>4845</v>
      </c>
      <c r="E658" s="11" t="s">
        <v>17</v>
      </c>
      <c r="F658" s="217">
        <v>1.5</v>
      </c>
      <c r="H658" s="19"/>
    </row>
    <row r="659" spans="2:8" s="18" customFormat="1" ht="16.899999999999999" customHeight="1">
      <c r="B659" s="19"/>
      <c r="C659" s="216" t="s">
        <v>17</v>
      </c>
      <c r="D659" s="216" t="s">
        <v>4848</v>
      </c>
      <c r="E659" s="11" t="s">
        <v>17</v>
      </c>
      <c r="F659" s="217">
        <v>0.65</v>
      </c>
      <c r="H659" s="19"/>
    </row>
    <row r="660" spans="2:8" s="18" customFormat="1" ht="16.899999999999999" customHeight="1">
      <c r="B660" s="19"/>
      <c r="C660" s="216" t="s">
        <v>17</v>
      </c>
      <c r="D660" s="216" t="s">
        <v>4847</v>
      </c>
      <c r="E660" s="11" t="s">
        <v>17</v>
      </c>
      <c r="F660" s="217">
        <v>0.53</v>
      </c>
      <c r="H660" s="19"/>
    </row>
    <row r="661" spans="2:8" s="18" customFormat="1" ht="16.899999999999999" customHeight="1">
      <c r="B661" s="19"/>
      <c r="C661" s="216" t="s">
        <v>17</v>
      </c>
      <c r="D661" s="216" t="s">
        <v>4843</v>
      </c>
      <c r="E661" s="11" t="s">
        <v>17</v>
      </c>
      <c r="F661" s="217">
        <v>7.14</v>
      </c>
      <c r="H661" s="19"/>
    </row>
    <row r="662" spans="2:8" s="18" customFormat="1" ht="16.899999999999999" customHeight="1">
      <c r="B662" s="19"/>
      <c r="C662" s="216" t="s">
        <v>17</v>
      </c>
      <c r="D662" s="216" t="s">
        <v>4851</v>
      </c>
      <c r="E662" s="11" t="s">
        <v>17</v>
      </c>
      <c r="F662" s="217">
        <v>3</v>
      </c>
      <c r="H662" s="19"/>
    </row>
    <row r="663" spans="2:8" s="18" customFormat="1" ht="16.899999999999999" customHeight="1">
      <c r="B663" s="19"/>
      <c r="C663" s="216" t="s">
        <v>17</v>
      </c>
      <c r="D663" s="216" t="s">
        <v>4846</v>
      </c>
      <c r="E663" s="11" t="s">
        <v>17</v>
      </c>
      <c r="F663" s="217">
        <v>0.65</v>
      </c>
      <c r="H663" s="19"/>
    </row>
    <row r="664" spans="2:8" s="18" customFormat="1" ht="16.899999999999999" customHeight="1">
      <c r="B664" s="19"/>
      <c r="C664" s="216" t="s">
        <v>17</v>
      </c>
      <c r="D664" s="216" t="s">
        <v>4847</v>
      </c>
      <c r="E664" s="11" t="s">
        <v>17</v>
      </c>
      <c r="F664" s="217">
        <v>0.53</v>
      </c>
      <c r="H664" s="19"/>
    </row>
    <row r="665" spans="2:8" s="18" customFormat="1" ht="16.899999999999999" customHeight="1">
      <c r="B665" s="19"/>
      <c r="C665" s="216" t="s">
        <v>17</v>
      </c>
      <c r="D665" s="216" t="s">
        <v>4852</v>
      </c>
      <c r="E665" s="11" t="s">
        <v>17</v>
      </c>
      <c r="F665" s="217">
        <v>2.3650000000000002</v>
      </c>
      <c r="H665" s="19"/>
    </row>
    <row r="666" spans="2:8" s="18" customFormat="1" ht="16.899999999999999" customHeight="1">
      <c r="B666" s="19"/>
      <c r="C666" s="216" t="s">
        <v>17</v>
      </c>
      <c r="D666" s="216" t="s">
        <v>4853</v>
      </c>
      <c r="E666" s="11" t="s">
        <v>17</v>
      </c>
      <c r="F666" s="217">
        <v>0.6</v>
      </c>
      <c r="H666" s="19"/>
    </row>
    <row r="667" spans="2:8" s="18" customFormat="1" ht="16.899999999999999" customHeight="1">
      <c r="B667" s="19"/>
      <c r="C667" s="216" t="s">
        <v>17</v>
      </c>
      <c r="D667" s="216" t="s">
        <v>4854</v>
      </c>
      <c r="E667" s="11" t="s">
        <v>17</v>
      </c>
      <c r="F667" s="217">
        <v>0.48</v>
      </c>
      <c r="H667" s="19"/>
    </row>
    <row r="668" spans="2:8" s="18" customFormat="1" ht="16.899999999999999" customHeight="1">
      <c r="B668" s="19"/>
      <c r="C668" s="216" t="s">
        <v>17</v>
      </c>
      <c r="D668" s="216" t="s">
        <v>4843</v>
      </c>
      <c r="E668" s="11" t="s">
        <v>17</v>
      </c>
      <c r="F668" s="217">
        <v>7.14</v>
      </c>
      <c r="H668" s="19"/>
    </row>
    <row r="669" spans="2:8" s="18" customFormat="1" ht="16.899999999999999" customHeight="1">
      <c r="B669" s="19"/>
      <c r="C669" s="216" t="s">
        <v>17</v>
      </c>
      <c r="D669" s="216" t="s">
        <v>4851</v>
      </c>
      <c r="E669" s="11" t="s">
        <v>17</v>
      </c>
      <c r="F669" s="217">
        <v>3</v>
      </c>
      <c r="H669" s="19"/>
    </row>
    <row r="670" spans="2:8" s="18" customFormat="1" ht="16.899999999999999" customHeight="1">
      <c r="B670" s="19"/>
      <c r="C670" s="216" t="s">
        <v>17</v>
      </c>
      <c r="D670" s="216" t="s">
        <v>4846</v>
      </c>
      <c r="E670" s="11" t="s">
        <v>17</v>
      </c>
      <c r="F670" s="217">
        <v>0.65</v>
      </c>
      <c r="H670" s="19"/>
    </row>
    <row r="671" spans="2:8" s="18" customFormat="1" ht="16.899999999999999" customHeight="1">
      <c r="B671" s="19"/>
      <c r="C671" s="216" t="s">
        <v>17</v>
      </c>
      <c r="D671" s="216" t="s">
        <v>4847</v>
      </c>
      <c r="E671" s="11" t="s">
        <v>17</v>
      </c>
      <c r="F671" s="217">
        <v>0.53</v>
      </c>
      <c r="H671" s="19"/>
    </row>
    <row r="672" spans="2:8" s="18" customFormat="1" ht="16.899999999999999" customHeight="1">
      <c r="B672" s="19"/>
      <c r="C672" s="216" t="s">
        <v>17</v>
      </c>
      <c r="D672" s="216" t="s">
        <v>4855</v>
      </c>
      <c r="E672" s="11" t="s">
        <v>17</v>
      </c>
      <c r="F672" s="217">
        <v>0.51500000000000001</v>
      </c>
      <c r="H672" s="19"/>
    </row>
    <row r="673" spans="2:8" s="18" customFormat="1" ht="16.899999999999999" customHeight="1">
      <c r="B673" s="19"/>
      <c r="C673" s="216" t="s">
        <v>17</v>
      </c>
      <c r="D673" s="216" t="s">
        <v>4856</v>
      </c>
      <c r="E673" s="11" t="s">
        <v>17</v>
      </c>
      <c r="F673" s="217">
        <v>0.39500000000000002</v>
      </c>
      <c r="H673" s="19"/>
    </row>
    <row r="674" spans="2:8" s="18" customFormat="1" ht="16.899999999999999" customHeight="1">
      <c r="B674" s="19"/>
      <c r="C674" s="216" t="s">
        <v>17</v>
      </c>
      <c r="D674" s="216" t="s">
        <v>4857</v>
      </c>
      <c r="E674" s="11" t="s">
        <v>17</v>
      </c>
      <c r="F674" s="217">
        <v>7.86</v>
      </c>
      <c r="H674" s="19"/>
    </row>
    <row r="675" spans="2:8" s="18" customFormat="1" ht="16.899999999999999" customHeight="1">
      <c r="B675" s="19"/>
      <c r="C675" s="216" t="s">
        <v>17</v>
      </c>
      <c r="D675" s="216" t="s">
        <v>4851</v>
      </c>
      <c r="E675" s="11" t="s">
        <v>17</v>
      </c>
      <c r="F675" s="217">
        <v>3</v>
      </c>
      <c r="H675" s="19"/>
    </row>
    <row r="676" spans="2:8" s="18" customFormat="1" ht="16.899999999999999" customHeight="1">
      <c r="B676" s="19"/>
      <c r="C676" s="216" t="s">
        <v>17</v>
      </c>
      <c r="D676" s="216" t="s">
        <v>4858</v>
      </c>
      <c r="E676" s="11" t="s">
        <v>17</v>
      </c>
      <c r="F676" s="217">
        <v>0.76</v>
      </c>
      <c r="H676" s="19"/>
    </row>
    <row r="677" spans="2:8" s="18" customFormat="1" ht="16.899999999999999" customHeight="1">
      <c r="B677" s="19"/>
      <c r="C677" s="216" t="s">
        <v>17</v>
      </c>
      <c r="D677" s="216" t="s">
        <v>491</v>
      </c>
      <c r="E677" s="11" t="s">
        <v>17</v>
      </c>
      <c r="F677" s="217">
        <v>77.814999999999998</v>
      </c>
      <c r="H677" s="19"/>
    </row>
    <row r="678" spans="2:8" s="18" customFormat="1" ht="16.899999999999999" customHeight="1">
      <c r="B678" s="19"/>
      <c r="C678" s="218" t="s">
        <v>4648</v>
      </c>
      <c r="H678" s="19"/>
    </row>
    <row r="679" spans="2:8" s="18" customFormat="1" ht="16.899999999999999" customHeight="1">
      <c r="B679" s="19"/>
      <c r="C679" s="216" t="s">
        <v>742</v>
      </c>
      <c r="D679" s="216" t="s">
        <v>743</v>
      </c>
      <c r="E679" s="11" t="s">
        <v>495</v>
      </c>
      <c r="F679" s="217">
        <v>42.478000000000002</v>
      </c>
      <c r="H679" s="19"/>
    </row>
    <row r="680" spans="2:8" s="18" customFormat="1" ht="16.899999999999999" customHeight="1">
      <c r="B680" s="19"/>
      <c r="C680" s="212" t="s">
        <v>385</v>
      </c>
      <c r="D680" s="213" t="s">
        <v>17</v>
      </c>
      <c r="E680" s="214" t="s">
        <v>17</v>
      </c>
      <c r="F680" s="215">
        <v>163.65</v>
      </c>
      <c r="H680" s="19"/>
    </row>
    <row r="681" spans="2:8" s="18" customFormat="1" ht="16.899999999999999" customHeight="1">
      <c r="B681" s="19"/>
      <c r="C681" s="216" t="s">
        <v>17</v>
      </c>
      <c r="D681" s="216" t="s">
        <v>1101</v>
      </c>
      <c r="E681" s="11" t="s">
        <v>17</v>
      </c>
      <c r="F681" s="217">
        <v>0</v>
      </c>
      <c r="H681" s="19"/>
    </row>
    <row r="682" spans="2:8" s="18" customFormat="1" ht="16.899999999999999" customHeight="1">
      <c r="B682" s="19"/>
      <c r="C682" s="216" t="s">
        <v>17</v>
      </c>
      <c r="D682" s="216" t="s">
        <v>4859</v>
      </c>
      <c r="E682" s="11" t="s">
        <v>17</v>
      </c>
      <c r="F682" s="217">
        <v>7.92</v>
      </c>
      <c r="H682" s="19"/>
    </row>
    <row r="683" spans="2:8" s="18" customFormat="1" ht="16.899999999999999" customHeight="1">
      <c r="B683" s="19"/>
      <c r="C683" s="216" t="s">
        <v>17</v>
      </c>
      <c r="D683" s="216" t="s">
        <v>4860</v>
      </c>
      <c r="E683" s="11" t="s">
        <v>17</v>
      </c>
      <c r="F683" s="217">
        <v>1.68</v>
      </c>
      <c r="H683" s="19"/>
    </row>
    <row r="684" spans="2:8" s="18" customFormat="1" ht="16.899999999999999" customHeight="1">
      <c r="B684" s="19"/>
      <c r="C684" s="216" t="s">
        <v>17</v>
      </c>
      <c r="D684" s="216" t="s">
        <v>1103</v>
      </c>
      <c r="E684" s="11" t="s">
        <v>17</v>
      </c>
      <c r="F684" s="217">
        <v>0</v>
      </c>
      <c r="H684" s="19"/>
    </row>
    <row r="685" spans="2:8" s="18" customFormat="1" ht="16.899999999999999" customHeight="1">
      <c r="B685" s="19"/>
      <c r="C685" s="216" t="s">
        <v>17</v>
      </c>
      <c r="D685" s="216" t="s">
        <v>4861</v>
      </c>
      <c r="E685" s="11" t="s">
        <v>17</v>
      </c>
      <c r="F685" s="217">
        <v>14.85</v>
      </c>
      <c r="H685" s="19"/>
    </row>
    <row r="686" spans="2:8" s="18" customFormat="1" ht="16.899999999999999" customHeight="1">
      <c r="B686" s="19"/>
      <c r="C686" s="216" t="s">
        <v>17</v>
      </c>
      <c r="D686" s="216" t="s">
        <v>4860</v>
      </c>
      <c r="E686" s="11" t="s">
        <v>17</v>
      </c>
      <c r="F686" s="217">
        <v>1.68</v>
      </c>
      <c r="H686" s="19"/>
    </row>
    <row r="687" spans="2:8" s="18" customFormat="1" ht="16.899999999999999" customHeight="1">
      <c r="B687" s="19"/>
      <c r="C687" s="216" t="s">
        <v>17</v>
      </c>
      <c r="D687" s="216" t="s">
        <v>4652</v>
      </c>
      <c r="E687" s="11" t="s">
        <v>17</v>
      </c>
      <c r="F687" s="217">
        <v>0</v>
      </c>
      <c r="H687" s="19"/>
    </row>
    <row r="688" spans="2:8" s="18" customFormat="1" ht="16.899999999999999" customHeight="1">
      <c r="B688" s="19"/>
      <c r="C688" s="216" t="s">
        <v>17</v>
      </c>
      <c r="D688" s="216" t="s">
        <v>4862</v>
      </c>
      <c r="E688" s="11" t="s">
        <v>17</v>
      </c>
      <c r="F688" s="217">
        <v>137.52000000000001</v>
      </c>
      <c r="H688" s="19"/>
    </row>
    <row r="689" spans="2:8" s="18" customFormat="1" ht="16.899999999999999" customHeight="1">
      <c r="B689" s="19"/>
      <c r="C689" s="216" t="s">
        <v>17</v>
      </c>
      <c r="D689" s="216" t="s">
        <v>491</v>
      </c>
      <c r="E689" s="11" t="s">
        <v>17</v>
      </c>
      <c r="F689" s="217">
        <v>163.65</v>
      </c>
      <c r="H689" s="19"/>
    </row>
    <row r="690" spans="2:8" s="18" customFormat="1" ht="16.899999999999999" customHeight="1">
      <c r="B690" s="19"/>
      <c r="C690" s="218" t="s">
        <v>4648</v>
      </c>
      <c r="H690" s="19"/>
    </row>
    <row r="691" spans="2:8" s="18" customFormat="1" ht="16.899999999999999" customHeight="1">
      <c r="B691" s="19"/>
      <c r="C691" s="216" t="s">
        <v>956</v>
      </c>
      <c r="D691" s="216" t="s">
        <v>957</v>
      </c>
      <c r="E691" s="11" t="s">
        <v>452</v>
      </c>
      <c r="F691" s="217">
        <v>2515.7649999999999</v>
      </c>
      <c r="H691" s="19"/>
    </row>
    <row r="692" spans="2:8" s="18" customFormat="1" ht="22.5">
      <c r="B692" s="19"/>
      <c r="C692" s="216" t="s">
        <v>2341</v>
      </c>
      <c r="D692" s="216" t="s">
        <v>2342</v>
      </c>
      <c r="E692" s="11" t="s">
        <v>452</v>
      </c>
      <c r="F692" s="217">
        <v>4517.9290000000001</v>
      </c>
      <c r="H692" s="19"/>
    </row>
    <row r="693" spans="2:8" s="18" customFormat="1" ht="16.899999999999999" customHeight="1">
      <c r="B693" s="19"/>
      <c r="C693" s="212" t="s">
        <v>383</v>
      </c>
      <c r="D693" s="213" t="s">
        <v>17</v>
      </c>
      <c r="E693" s="214" t="s">
        <v>17</v>
      </c>
      <c r="F693" s="215">
        <v>960.12800000000004</v>
      </c>
      <c r="H693" s="19"/>
    </row>
    <row r="694" spans="2:8" s="18" customFormat="1" ht="16.899999999999999" customHeight="1">
      <c r="B694" s="19"/>
      <c r="C694" s="216" t="s">
        <v>17</v>
      </c>
      <c r="D694" s="216" t="s">
        <v>677</v>
      </c>
      <c r="E694" s="11" t="s">
        <v>17</v>
      </c>
      <c r="F694" s="217">
        <v>0</v>
      </c>
      <c r="H694" s="19"/>
    </row>
    <row r="695" spans="2:8" s="18" customFormat="1" ht="16.899999999999999" customHeight="1">
      <c r="B695" s="19"/>
      <c r="C695" s="216" t="s">
        <v>17</v>
      </c>
      <c r="D695" s="216" t="s">
        <v>4863</v>
      </c>
      <c r="E695" s="11" t="s">
        <v>17</v>
      </c>
      <c r="F695" s="217">
        <v>162.756</v>
      </c>
      <c r="H695" s="19"/>
    </row>
    <row r="696" spans="2:8" s="18" customFormat="1" ht="16.899999999999999" customHeight="1">
      <c r="B696" s="19"/>
      <c r="C696" s="216" t="s">
        <v>17</v>
      </c>
      <c r="D696" s="216" t="s">
        <v>4864</v>
      </c>
      <c r="E696" s="11" t="s">
        <v>17</v>
      </c>
      <c r="F696" s="217">
        <v>-42.74</v>
      </c>
      <c r="H696" s="19"/>
    </row>
    <row r="697" spans="2:8" s="18" customFormat="1" ht="16.899999999999999" customHeight="1">
      <c r="B697" s="19"/>
      <c r="C697" s="216" t="s">
        <v>17</v>
      </c>
      <c r="D697" s="216" t="s">
        <v>4682</v>
      </c>
      <c r="E697" s="11" t="s">
        <v>17</v>
      </c>
      <c r="F697" s="217">
        <v>120.01600000000001</v>
      </c>
      <c r="H697" s="19"/>
    </row>
    <row r="698" spans="2:8" s="18" customFormat="1" ht="16.899999999999999" customHeight="1">
      <c r="B698" s="19"/>
      <c r="C698" s="216" t="s">
        <v>17</v>
      </c>
      <c r="D698" s="216" t="s">
        <v>4865</v>
      </c>
      <c r="E698" s="11" t="s">
        <v>17</v>
      </c>
      <c r="F698" s="217">
        <v>0</v>
      </c>
      <c r="H698" s="19"/>
    </row>
    <row r="699" spans="2:8" s="18" customFormat="1" ht="16.899999999999999" customHeight="1">
      <c r="B699" s="19"/>
      <c r="C699" s="216" t="s">
        <v>17</v>
      </c>
      <c r="D699" s="216" t="s">
        <v>4866</v>
      </c>
      <c r="E699" s="11" t="s">
        <v>17</v>
      </c>
      <c r="F699" s="217">
        <v>840.11199999999997</v>
      </c>
      <c r="H699" s="19"/>
    </row>
    <row r="700" spans="2:8" s="18" customFormat="1" ht="16.899999999999999" customHeight="1">
      <c r="B700" s="19"/>
      <c r="C700" s="216" t="s">
        <v>17</v>
      </c>
      <c r="D700" s="216" t="s">
        <v>491</v>
      </c>
      <c r="E700" s="11" t="s">
        <v>17</v>
      </c>
      <c r="F700" s="217">
        <v>960.12800000000004</v>
      </c>
      <c r="H700" s="19"/>
    </row>
    <row r="701" spans="2:8" s="18" customFormat="1" ht="16.899999999999999" customHeight="1">
      <c r="B701" s="19"/>
      <c r="C701" s="218" t="s">
        <v>4648</v>
      </c>
      <c r="H701" s="19"/>
    </row>
    <row r="702" spans="2:8" s="18" customFormat="1" ht="16.899999999999999" customHeight="1">
      <c r="B702" s="19"/>
      <c r="C702" s="216" t="s">
        <v>956</v>
      </c>
      <c r="D702" s="216" t="s">
        <v>957</v>
      </c>
      <c r="E702" s="11" t="s">
        <v>452</v>
      </c>
      <c r="F702" s="217">
        <v>2515.7649999999999</v>
      </c>
      <c r="H702" s="19"/>
    </row>
    <row r="703" spans="2:8" s="18" customFormat="1" ht="22.5">
      <c r="B703" s="19"/>
      <c r="C703" s="216" t="s">
        <v>2341</v>
      </c>
      <c r="D703" s="216" t="s">
        <v>2342</v>
      </c>
      <c r="E703" s="11" t="s">
        <v>452</v>
      </c>
      <c r="F703" s="217">
        <v>4517.9290000000001</v>
      </c>
      <c r="H703" s="19"/>
    </row>
    <row r="704" spans="2:8" s="18" customFormat="1" ht="16.899999999999999" customHeight="1">
      <c r="B704" s="19"/>
      <c r="C704" s="212" t="s">
        <v>381</v>
      </c>
      <c r="D704" s="213" t="s">
        <v>17</v>
      </c>
      <c r="E704" s="214" t="s">
        <v>17</v>
      </c>
      <c r="F704" s="215">
        <v>56.942999999999998</v>
      </c>
      <c r="H704" s="19"/>
    </row>
    <row r="705" spans="2:8" s="18" customFormat="1" ht="16.899999999999999" customHeight="1">
      <c r="B705" s="19"/>
      <c r="C705" s="216" t="s">
        <v>17</v>
      </c>
      <c r="D705" s="216" t="s">
        <v>4678</v>
      </c>
      <c r="E705" s="11" t="s">
        <v>17</v>
      </c>
      <c r="F705" s="217">
        <v>0</v>
      </c>
      <c r="H705" s="19"/>
    </row>
    <row r="706" spans="2:8" s="18" customFormat="1" ht="16.899999999999999" customHeight="1">
      <c r="B706" s="19"/>
      <c r="C706" s="216" t="s">
        <v>17</v>
      </c>
      <c r="D706" s="216" t="s">
        <v>4867</v>
      </c>
      <c r="E706" s="11" t="s">
        <v>17</v>
      </c>
      <c r="F706" s="217">
        <v>5.3460000000000001</v>
      </c>
      <c r="H706" s="19"/>
    </row>
    <row r="707" spans="2:8" s="18" customFormat="1" ht="16.899999999999999" customHeight="1">
      <c r="B707" s="19"/>
      <c r="C707" s="216" t="s">
        <v>17</v>
      </c>
      <c r="D707" s="216" t="s">
        <v>4690</v>
      </c>
      <c r="E707" s="11" t="s">
        <v>17</v>
      </c>
      <c r="F707" s="217">
        <v>0</v>
      </c>
      <c r="H707" s="19"/>
    </row>
    <row r="708" spans="2:8" s="18" customFormat="1" ht="16.899999999999999" customHeight="1">
      <c r="B708" s="19"/>
      <c r="C708" s="216" t="s">
        <v>17</v>
      </c>
      <c r="D708" s="216" t="s">
        <v>4868</v>
      </c>
      <c r="E708" s="11" t="s">
        <v>17</v>
      </c>
      <c r="F708" s="217">
        <v>9.5310000000000006</v>
      </c>
      <c r="H708" s="19"/>
    </row>
    <row r="709" spans="2:8" s="18" customFormat="1" ht="16.899999999999999" customHeight="1">
      <c r="B709" s="19"/>
      <c r="C709" s="216" t="s">
        <v>17</v>
      </c>
      <c r="D709" s="216" t="s">
        <v>4696</v>
      </c>
      <c r="E709" s="11" t="s">
        <v>17</v>
      </c>
      <c r="F709" s="217">
        <v>0</v>
      </c>
      <c r="H709" s="19"/>
    </row>
    <row r="710" spans="2:8" s="18" customFormat="1" ht="16.899999999999999" customHeight="1">
      <c r="B710" s="19"/>
      <c r="C710" s="216" t="s">
        <v>17</v>
      </c>
      <c r="D710" s="216" t="s">
        <v>4869</v>
      </c>
      <c r="E710" s="11" t="s">
        <v>17</v>
      </c>
      <c r="F710" s="217">
        <v>6.6959999999999997</v>
      </c>
      <c r="H710" s="19"/>
    </row>
    <row r="711" spans="2:8" s="18" customFormat="1" ht="16.899999999999999" customHeight="1">
      <c r="B711" s="19"/>
      <c r="C711" s="216" t="s">
        <v>17</v>
      </c>
      <c r="D711" s="216" t="s">
        <v>4700</v>
      </c>
      <c r="E711" s="11" t="s">
        <v>17</v>
      </c>
      <c r="F711" s="217">
        <v>0</v>
      </c>
      <c r="H711" s="19"/>
    </row>
    <row r="712" spans="2:8" s="18" customFormat="1" ht="16.899999999999999" customHeight="1">
      <c r="B712" s="19"/>
      <c r="C712" s="216" t="s">
        <v>17</v>
      </c>
      <c r="D712" s="216" t="s">
        <v>4870</v>
      </c>
      <c r="E712" s="11" t="s">
        <v>17</v>
      </c>
      <c r="F712" s="217">
        <v>20.79</v>
      </c>
      <c r="H712" s="19"/>
    </row>
    <row r="713" spans="2:8" s="18" customFormat="1" ht="16.899999999999999" customHeight="1">
      <c r="B713" s="19"/>
      <c r="C713" s="216" t="s">
        <v>17</v>
      </c>
      <c r="D713" s="216" t="s">
        <v>4682</v>
      </c>
      <c r="E713" s="11" t="s">
        <v>17</v>
      </c>
      <c r="F713" s="217">
        <v>42.363</v>
      </c>
      <c r="H713" s="19"/>
    </row>
    <row r="714" spans="2:8" s="18" customFormat="1" ht="16.899999999999999" customHeight="1">
      <c r="B714" s="19"/>
      <c r="C714" s="216" t="s">
        <v>17</v>
      </c>
      <c r="D714" s="216" t="s">
        <v>4871</v>
      </c>
      <c r="E714" s="11" t="s">
        <v>17</v>
      </c>
      <c r="F714" s="217">
        <v>0</v>
      </c>
      <c r="H714" s="19"/>
    </row>
    <row r="715" spans="2:8" s="18" customFormat="1" ht="16.899999999999999" customHeight="1">
      <c r="B715" s="19"/>
      <c r="C715" s="216" t="s">
        <v>17</v>
      </c>
      <c r="D715" s="216" t="s">
        <v>4872</v>
      </c>
      <c r="E715" s="11" t="s">
        <v>17</v>
      </c>
      <c r="F715" s="217">
        <v>14.58</v>
      </c>
      <c r="H715" s="19"/>
    </row>
    <row r="716" spans="2:8" s="18" customFormat="1" ht="16.899999999999999" customHeight="1">
      <c r="B716" s="19"/>
      <c r="C716" s="216" t="s">
        <v>17</v>
      </c>
      <c r="D716" s="216" t="s">
        <v>491</v>
      </c>
      <c r="E716" s="11" t="s">
        <v>17</v>
      </c>
      <c r="F716" s="217">
        <v>56.942999999999998</v>
      </c>
      <c r="H716" s="19"/>
    </row>
    <row r="717" spans="2:8" s="18" customFormat="1" ht="16.899999999999999" customHeight="1">
      <c r="B717" s="19"/>
      <c r="C717" s="218" t="s">
        <v>4648</v>
      </c>
      <c r="H717" s="19"/>
    </row>
    <row r="718" spans="2:8" s="18" customFormat="1" ht="16.899999999999999" customHeight="1">
      <c r="B718" s="19"/>
      <c r="C718" s="216" t="s">
        <v>956</v>
      </c>
      <c r="D718" s="216" t="s">
        <v>957</v>
      </c>
      <c r="E718" s="11" t="s">
        <v>452</v>
      </c>
      <c r="F718" s="217">
        <v>2515.7649999999999</v>
      </c>
      <c r="H718" s="19"/>
    </row>
    <row r="719" spans="2:8" s="18" customFormat="1" ht="22.5">
      <c r="B719" s="19"/>
      <c r="C719" s="216" t="s">
        <v>2341</v>
      </c>
      <c r="D719" s="216" t="s">
        <v>2342</v>
      </c>
      <c r="E719" s="11" t="s">
        <v>452</v>
      </c>
      <c r="F719" s="217">
        <v>4517.9290000000001</v>
      </c>
      <c r="H719" s="19"/>
    </row>
    <row r="720" spans="2:8" s="18" customFormat="1" ht="16.899999999999999" customHeight="1">
      <c r="B720" s="19"/>
      <c r="C720" s="212" t="s">
        <v>4873</v>
      </c>
      <c r="D720" s="213" t="s">
        <v>17</v>
      </c>
      <c r="E720" s="214" t="s">
        <v>17</v>
      </c>
      <c r="F720" s="215">
        <v>15.8</v>
      </c>
      <c r="H720" s="19"/>
    </row>
    <row r="721" spans="2:8" s="18" customFormat="1" ht="16.899999999999999" customHeight="1">
      <c r="B721" s="19"/>
      <c r="C721" s="216" t="s">
        <v>17</v>
      </c>
      <c r="D721" s="216" t="s">
        <v>4874</v>
      </c>
      <c r="E721" s="11" t="s">
        <v>17</v>
      </c>
      <c r="F721" s="217">
        <v>15.8</v>
      </c>
      <c r="H721" s="19"/>
    </row>
    <row r="722" spans="2:8" s="18" customFormat="1" ht="16.899999999999999" customHeight="1">
      <c r="B722" s="19"/>
      <c r="C722" s="212" t="s">
        <v>343</v>
      </c>
      <c r="D722" s="213" t="s">
        <v>17</v>
      </c>
      <c r="E722" s="214" t="s">
        <v>17</v>
      </c>
      <c r="F722" s="215">
        <v>1237.8</v>
      </c>
      <c r="H722" s="19"/>
    </row>
    <row r="723" spans="2:8" s="18" customFormat="1" ht="16.899999999999999" customHeight="1">
      <c r="B723" s="19"/>
      <c r="C723" s="216" t="s">
        <v>17</v>
      </c>
      <c r="D723" s="216" t="s">
        <v>4768</v>
      </c>
      <c r="E723" s="11" t="s">
        <v>17</v>
      </c>
      <c r="F723" s="217">
        <v>0</v>
      </c>
      <c r="H723" s="19"/>
    </row>
    <row r="724" spans="2:8" s="18" customFormat="1" ht="16.899999999999999" customHeight="1">
      <c r="B724" s="19"/>
      <c r="C724" s="216" t="s">
        <v>17</v>
      </c>
      <c r="D724" s="216" t="s">
        <v>4875</v>
      </c>
      <c r="E724" s="11" t="s">
        <v>17</v>
      </c>
      <c r="F724" s="217">
        <v>21.6</v>
      </c>
      <c r="H724" s="19"/>
    </row>
    <row r="725" spans="2:8" s="18" customFormat="1" ht="16.899999999999999" customHeight="1">
      <c r="B725" s="19"/>
      <c r="C725" s="216" t="s">
        <v>17</v>
      </c>
      <c r="D725" s="216" t="s">
        <v>4771</v>
      </c>
      <c r="E725" s="11" t="s">
        <v>17</v>
      </c>
      <c r="F725" s="217">
        <v>0</v>
      </c>
      <c r="H725" s="19"/>
    </row>
    <row r="726" spans="2:8" s="18" customFormat="1" ht="16.899999999999999" customHeight="1">
      <c r="B726" s="19"/>
      <c r="C726" s="216" t="s">
        <v>17</v>
      </c>
      <c r="D726" s="216" t="s">
        <v>4875</v>
      </c>
      <c r="E726" s="11" t="s">
        <v>17</v>
      </c>
      <c r="F726" s="217">
        <v>21.6</v>
      </c>
      <c r="H726" s="19"/>
    </row>
    <row r="727" spans="2:8" s="18" customFormat="1" ht="16.899999999999999" customHeight="1">
      <c r="B727" s="19"/>
      <c r="C727" s="216" t="s">
        <v>17</v>
      </c>
      <c r="D727" s="216" t="s">
        <v>4772</v>
      </c>
      <c r="E727" s="11" t="s">
        <v>17</v>
      </c>
      <c r="F727" s="217">
        <v>0</v>
      </c>
      <c r="H727" s="19"/>
    </row>
    <row r="728" spans="2:8" s="18" customFormat="1" ht="16.899999999999999" customHeight="1">
      <c r="B728" s="19"/>
      <c r="C728" s="216" t="s">
        <v>17</v>
      </c>
      <c r="D728" s="216" t="s">
        <v>4875</v>
      </c>
      <c r="E728" s="11" t="s">
        <v>17</v>
      </c>
      <c r="F728" s="217">
        <v>21.6</v>
      </c>
      <c r="H728" s="19"/>
    </row>
    <row r="729" spans="2:8" s="18" customFormat="1" ht="16.899999999999999" customHeight="1">
      <c r="B729" s="19"/>
      <c r="C729" s="216" t="s">
        <v>17</v>
      </c>
      <c r="D729" s="216" t="s">
        <v>4773</v>
      </c>
      <c r="E729" s="11" t="s">
        <v>17</v>
      </c>
      <c r="F729" s="217">
        <v>0</v>
      </c>
      <c r="H729" s="19"/>
    </row>
    <row r="730" spans="2:8" s="18" customFormat="1" ht="16.899999999999999" customHeight="1">
      <c r="B730" s="19"/>
      <c r="C730" s="216" t="s">
        <v>17</v>
      </c>
      <c r="D730" s="216" t="s">
        <v>4875</v>
      </c>
      <c r="E730" s="11" t="s">
        <v>17</v>
      </c>
      <c r="F730" s="217">
        <v>21.6</v>
      </c>
      <c r="H730" s="19"/>
    </row>
    <row r="731" spans="2:8" s="18" customFormat="1" ht="16.899999999999999" customHeight="1">
      <c r="B731" s="19"/>
      <c r="C731" s="216" t="s">
        <v>17</v>
      </c>
      <c r="D731" s="216" t="s">
        <v>4876</v>
      </c>
      <c r="E731" s="11" t="s">
        <v>17</v>
      </c>
      <c r="F731" s="217">
        <v>0</v>
      </c>
      <c r="H731" s="19"/>
    </row>
    <row r="732" spans="2:8" s="18" customFormat="1" ht="16.899999999999999" customHeight="1">
      <c r="B732" s="19"/>
      <c r="C732" s="216" t="s">
        <v>17</v>
      </c>
      <c r="D732" s="216" t="s">
        <v>4877</v>
      </c>
      <c r="E732" s="11" t="s">
        <v>17</v>
      </c>
      <c r="F732" s="217">
        <v>13.1</v>
      </c>
      <c r="H732" s="19"/>
    </row>
    <row r="733" spans="2:8" s="18" customFormat="1" ht="16.899999999999999" customHeight="1">
      <c r="B733" s="19"/>
      <c r="C733" s="216" t="s">
        <v>17</v>
      </c>
      <c r="D733" s="216" t="s">
        <v>4878</v>
      </c>
      <c r="E733" s="11" t="s">
        <v>17</v>
      </c>
      <c r="F733" s="217">
        <v>0</v>
      </c>
      <c r="H733" s="19"/>
    </row>
    <row r="734" spans="2:8" s="18" customFormat="1" ht="16.899999999999999" customHeight="1">
      <c r="B734" s="19"/>
      <c r="C734" s="216" t="s">
        <v>17</v>
      </c>
      <c r="D734" s="216" t="s">
        <v>4879</v>
      </c>
      <c r="E734" s="11" t="s">
        <v>17</v>
      </c>
      <c r="F734" s="217">
        <v>13.1</v>
      </c>
      <c r="H734" s="19"/>
    </row>
    <row r="735" spans="2:8" s="18" customFormat="1" ht="16.899999999999999" customHeight="1">
      <c r="B735" s="19"/>
      <c r="C735" s="216" t="s">
        <v>17</v>
      </c>
      <c r="D735" s="216" t="s">
        <v>4682</v>
      </c>
      <c r="E735" s="11" t="s">
        <v>17</v>
      </c>
      <c r="F735" s="217">
        <v>112.6</v>
      </c>
      <c r="H735" s="19"/>
    </row>
    <row r="736" spans="2:8" s="18" customFormat="1" ht="16.899999999999999" customHeight="1">
      <c r="B736" s="19"/>
      <c r="C736" s="216" t="s">
        <v>17</v>
      </c>
      <c r="D736" s="216" t="s">
        <v>4775</v>
      </c>
      <c r="E736" s="11" t="s">
        <v>17</v>
      </c>
      <c r="F736" s="217">
        <v>0</v>
      </c>
      <c r="H736" s="19"/>
    </row>
    <row r="737" spans="2:8" s="18" customFormat="1" ht="16.899999999999999" customHeight="1">
      <c r="B737" s="19"/>
      <c r="C737" s="216" t="s">
        <v>17</v>
      </c>
      <c r="D737" s="216" t="s">
        <v>4880</v>
      </c>
      <c r="E737" s="11" t="s">
        <v>17</v>
      </c>
      <c r="F737" s="217">
        <v>16.5</v>
      </c>
      <c r="H737" s="19"/>
    </row>
    <row r="738" spans="2:8" s="18" customFormat="1" ht="16.899999999999999" customHeight="1">
      <c r="B738" s="19"/>
      <c r="C738" s="216" t="s">
        <v>17</v>
      </c>
      <c r="D738" s="216" t="s">
        <v>4777</v>
      </c>
      <c r="E738" s="11" t="s">
        <v>17</v>
      </c>
      <c r="F738" s="217">
        <v>0</v>
      </c>
      <c r="H738" s="19"/>
    </row>
    <row r="739" spans="2:8" s="18" customFormat="1" ht="16.899999999999999" customHeight="1">
      <c r="B739" s="19"/>
      <c r="C739" s="216" t="s">
        <v>17</v>
      </c>
      <c r="D739" s="216" t="s">
        <v>4880</v>
      </c>
      <c r="E739" s="11" t="s">
        <v>17</v>
      </c>
      <c r="F739" s="217">
        <v>16.5</v>
      </c>
      <c r="H739" s="19"/>
    </row>
    <row r="740" spans="2:8" s="18" customFormat="1" ht="16.899999999999999" customHeight="1">
      <c r="B740" s="19"/>
      <c r="C740" s="216" t="s">
        <v>17</v>
      </c>
      <c r="D740" s="216" t="s">
        <v>4778</v>
      </c>
      <c r="E740" s="11" t="s">
        <v>17</v>
      </c>
      <c r="F740" s="217">
        <v>0</v>
      </c>
      <c r="H740" s="19"/>
    </row>
    <row r="741" spans="2:8" s="18" customFormat="1" ht="16.899999999999999" customHeight="1">
      <c r="B741" s="19"/>
      <c r="C741" s="216" t="s">
        <v>17</v>
      </c>
      <c r="D741" s="216" t="s">
        <v>4880</v>
      </c>
      <c r="E741" s="11" t="s">
        <v>17</v>
      </c>
      <c r="F741" s="217">
        <v>16.5</v>
      </c>
      <c r="H741" s="19"/>
    </row>
    <row r="742" spans="2:8" s="18" customFormat="1" ht="16.899999999999999" customHeight="1">
      <c r="B742" s="19"/>
      <c r="C742" s="216" t="s">
        <v>17</v>
      </c>
      <c r="D742" s="216" t="s">
        <v>4779</v>
      </c>
      <c r="E742" s="11" t="s">
        <v>17</v>
      </c>
      <c r="F742" s="217">
        <v>0</v>
      </c>
      <c r="H742" s="19"/>
    </row>
    <row r="743" spans="2:8" s="18" customFormat="1" ht="16.899999999999999" customHeight="1">
      <c r="B743" s="19"/>
      <c r="C743" s="216" t="s">
        <v>17</v>
      </c>
      <c r="D743" s="216" t="s">
        <v>4880</v>
      </c>
      <c r="E743" s="11" t="s">
        <v>17</v>
      </c>
      <c r="F743" s="217">
        <v>16.5</v>
      </c>
      <c r="H743" s="19"/>
    </row>
    <row r="744" spans="2:8" s="18" customFormat="1" ht="16.899999999999999" customHeight="1">
      <c r="B744" s="19"/>
      <c r="C744" s="216" t="s">
        <v>17</v>
      </c>
      <c r="D744" s="216" t="s">
        <v>4780</v>
      </c>
      <c r="E744" s="11" t="s">
        <v>17</v>
      </c>
      <c r="F744" s="217">
        <v>0</v>
      </c>
      <c r="H744" s="19"/>
    </row>
    <row r="745" spans="2:8" s="18" customFormat="1" ht="16.899999999999999" customHeight="1">
      <c r="B745" s="19"/>
      <c r="C745" s="216" t="s">
        <v>17</v>
      </c>
      <c r="D745" s="216" t="s">
        <v>4881</v>
      </c>
      <c r="E745" s="11" t="s">
        <v>17</v>
      </c>
      <c r="F745" s="217">
        <v>16.3</v>
      </c>
      <c r="H745" s="19"/>
    </row>
    <row r="746" spans="2:8" s="18" customFormat="1" ht="16.899999999999999" customHeight="1">
      <c r="B746" s="19"/>
      <c r="C746" s="216" t="s">
        <v>17</v>
      </c>
      <c r="D746" s="216" t="s">
        <v>4781</v>
      </c>
      <c r="E746" s="11" t="s">
        <v>17</v>
      </c>
      <c r="F746" s="217">
        <v>0</v>
      </c>
      <c r="H746" s="19"/>
    </row>
    <row r="747" spans="2:8" s="18" customFormat="1" ht="16.899999999999999" customHeight="1">
      <c r="B747" s="19"/>
      <c r="C747" s="216" t="s">
        <v>17</v>
      </c>
      <c r="D747" s="216" t="s">
        <v>4880</v>
      </c>
      <c r="E747" s="11" t="s">
        <v>17</v>
      </c>
      <c r="F747" s="217">
        <v>16.5</v>
      </c>
      <c r="H747" s="19"/>
    </row>
    <row r="748" spans="2:8" s="18" customFormat="1" ht="16.899999999999999" customHeight="1">
      <c r="B748" s="19"/>
      <c r="C748" s="216" t="s">
        <v>17</v>
      </c>
      <c r="D748" s="216" t="s">
        <v>4782</v>
      </c>
      <c r="E748" s="11" t="s">
        <v>17</v>
      </c>
      <c r="F748" s="217">
        <v>0</v>
      </c>
      <c r="H748" s="19"/>
    </row>
    <row r="749" spans="2:8" s="18" customFormat="1" ht="16.899999999999999" customHeight="1">
      <c r="B749" s="19"/>
      <c r="C749" s="216" t="s">
        <v>17</v>
      </c>
      <c r="D749" s="216" t="s">
        <v>4880</v>
      </c>
      <c r="E749" s="11" t="s">
        <v>17</v>
      </c>
      <c r="F749" s="217">
        <v>16.5</v>
      </c>
      <c r="H749" s="19"/>
    </row>
    <row r="750" spans="2:8" s="18" customFormat="1" ht="16.899999999999999" customHeight="1">
      <c r="B750" s="19"/>
      <c r="C750" s="216" t="s">
        <v>17</v>
      </c>
      <c r="D750" s="216" t="s">
        <v>4783</v>
      </c>
      <c r="E750" s="11" t="s">
        <v>17</v>
      </c>
      <c r="F750" s="217">
        <v>0</v>
      </c>
      <c r="H750" s="19"/>
    </row>
    <row r="751" spans="2:8" s="18" customFormat="1" ht="16.899999999999999" customHeight="1">
      <c r="B751" s="19"/>
      <c r="C751" s="216" t="s">
        <v>17</v>
      </c>
      <c r="D751" s="216" t="s">
        <v>4880</v>
      </c>
      <c r="E751" s="11" t="s">
        <v>17</v>
      </c>
      <c r="F751" s="217">
        <v>16.5</v>
      </c>
      <c r="H751" s="19"/>
    </row>
    <row r="752" spans="2:8" s="18" customFormat="1" ht="16.899999999999999" customHeight="1">
      <c r="B752" s="19"/>
      <c r="C752" s="216" t="s">
        <v>17</v>
      </c>
      <c r="D752" s="216" t="s">
        <v>4784</v>
      </c>
      <c r="E752" s="11" t="s">
        <v>17</v>
      </c>
      <c r="F752" s="217">
        <v>0</v>
      </c>
      <c r="H752" s="19"/>
    </row>
    <row r="753" spans="2:8" s="18" customFormat="1" ht="16.899999999999999" customHeight="1">
      <c r="B753" s="19"/>
      <c r="C753" s="216" t="s">
        <v>17</v>
      </c>
      <c r="D753" s="216" t="s">
        <v>4881</v>
      </c>
      <c r="E753" s="11" t="s">
        <v>17</v>
      </c>
      <c r="F753" s="217">
        <v>16.3</v>
      </c>
      <c r="H753" s="19"/>
    </row>
    <row r="754" spans="2:8" s="18" customFormat="1" ht="16.899999999999999" customHeight="1">
      <c r="B754" s="19"/>
      <c r="C754" s="216" t="s">
        <v>17</v>
      </c>
      <c r="D754" s="216" t="s">
        <v>4682</v>
      </c>
      <c r="E754" s="11" t="s">
        <v>17</v>
      </c>
      <c r="F754" s="217">
        <v>148.1</v>
      </c>
      <c r="H754" s="19"/>
    </row>
    <row r="755" spans="2:8" s="18" customFormat="1" ht="16.899999999999999" customHeight="1">
      <c r="B755" s="19"/>
      <c r="C755" s="216" t="s">
        <v>17</v>
      </c>
      <c r="D755" s="216" t="s">
        <v>4716</v>
      </c>
      <c r="E755" s="11" t="s">
        <v>17</v>
      </c>
      <c r="F755" s="217">
        <v>0</v>
      </c>
      <c r="H755" s="19"/>
    </row>
    <row r="756" spans="2:8" s="18" customFormat="1" ht="16.899999999999999" customHeight="1">
      <c r="B756" s="19"/>
      <c r="C756" s="216" t="s">
        <v>17</v>
      </c>
      <c r="D756" s="216" t="s">
        <v>4882</v>
      </c>
      <c r="E756" s="11" t="s">
        <v>17</v>
      </c>
      <c r="F756" s="217">
        <v>444.3</v>
      </c>
      <c r="H756" s="19"/>
    </row>
    <row r="757" spans="2:8" s="18" customFormat="1" ht="16.899999999999999" customHeight="1">
      <c r="B757" s="19"/>
      <c r="C757" s="216" t="s">
        <v>17</v>
      </c>
      <c r="D757" s="216" t="s">
        <v>4682</v>
      </c>
      <c r="E757" s="11" t="s">
        <v>17</v>
      </c>
      <c r="F757" s="217">
        <v>444.3</v>
      </c>
      <c r="H757" s="19"/>
    </row>
    <row r="758" spans="2:8" s="18" customFormat="1" ht="16.899999999999999" customHeight="1">
      <c r="B758" s="19"/>
      <c r="C758" s="216" t="s">
        <v>17</v>
      </c>
      <c r="D758" s="216" t="s">
        <v>4883</v>
      </c>
      <c r="E758" s="11" t="s">
        <v>17</v>
      </c>
      <c r="F758" s="217">
        <v>0</v>
      </c>
      <c r="H758" s="19"/>
    </row>
    <row r="759" spans="2:8" s="18" customFormat="1" ht="16.899999999999999" customHeight="1">
      <c r="B759" s="19"/>
      <c r="C759" s="216" t="s">
        <v>17</v>
      </c>
      <c r="D759" s="216" t="s">
        <v>4884</v>
      </c>
      <c r="E759" s="11" t="s">
        <v>17</v>
      </c>
      <c r="F759" s="217">
        <v>10.1</v>
      </c>
      <c r="H759" s="19"/>
    </row>
    <row r="760" spans="2:8" s="18" customFormat="1" ht="16.899999999999999" customHeight="1">
      <c r="B760" s="19"/>
      <c r="C760" s="216" t="s">
        <v>17</v>
      </c>
      <c r="D760" s="216" t="s">
        <v>4791</v>
      </c>
      <c r="E760" s="11" t="s">
        <v>17</v>
      </c>
      <c r="F760" s="217">
        <v>0</v>
      </c>
      <c r="H760" s="19"/>
    </row>
    <row r="761" spans="2:8" s="18" customFormat="1" ht="16.899999999999999" customHeight="1">
      <c r="B761" s="19"/>
      <c r="C761" s="216" t="s">
        <v>17</v>
      </c>
      <c r="D761" s="216" t="s">
        <v>4885</v>
      </c>
      <c r="E761" s="11" t="s">
        <v>17</v>
      </c>
      <c r="F761" s="217">
        <v>7.4</v>
      </c>
      <c r="H761" s="19"/>
    </row>
    <row r="762" spans="2:8" s="18" customFormat="1" ht="16.899999999999999" customHeight="1">
      <c r="B762" s="19"/>
      <c r="C762" s="216" t="s">
        <v>17</v>
      </c>
      <c r="D762" s="216" t="s">
        <v>4886</v>
      </c>
      <c r="E762" s="11" t="s">
        <v>17</v>
      </c>
      <c r="F762" s="217">
        <v>0</v>
      </c>
      <c r="H762" s="19"/>
    </row>
    <row r="763" spans="2:8" s="18" customFormat="1" ht="16.899999999999999" customHeight="1">
      <c r="B763" s="19"/>
      <c r="C763" s="216" t="s">
        <v>17</v>
      </c>
      <c r="D763" s="216" t="s">
        <v>4884</v>
      </c>
      <c r="E763" s="11" t="s">
        <v>17</v>
      </c>
      <c r="F763" s="217">
        <v>10.1</v>
      </c>
      <c r="H763" s="19"/>
    </row>
    <row r="764" spans="2:8" s="18" customFormat="1" ht="16.899999999999999" customHeight="1">
      <c r="B764" s="19"/>
      <c r="C764" s="216" t="s">
        <v>17</v>
      </c>
      <c r="D764" s="216" t="s">
        <v>4887</v>
      </c>
      <c r="E764" s="11" t="s">
        <v>17</v>
      </c>
      <c r="F764" s="217">
        <v>0</v>
      </c>
      <c r="H764" s="19"/>
    </row>
    <row r="765" spans="2:8" s="18" customFormat="1" ht="16.899999999999999" customHeight="1">
      <c r="B765" s="19"/>
      <c r="C765" s="216" t="s">
        <v>17</v>
      </c>
      <c r="D765" s="216" t="s">
        <v>4884</v>
      </c>
      <c r="E765" s="11" t="s">
        <v>17</v>
      </c>
      <c r="F765" s="217">
        <v>10.1</v>
      </c>
      <c r="H765" s="19"/>
    </row>
    <row r="766" spans="2:8" s="18" customFormat="1" ht="16.899999999999999" customHeight="1">
      <c r="B766" s="19"/>
      <c r="C766" s="216" t="s">
        <v>17</v>
      </c>
      <c r="D766" s="216" t="s">
        <v>4793</v>
      </c>
      <c r="E766" s="11" t="s">
        <v>17</v>
      </c>
      <c r="F766" s="217">
        <v>0</v>
      </c>
      <c r="H766" s="19"/>
    </row>
    <row r="767" spans="2:8" s="18" customFormat="1" ht="16.899999999999999" customHeight="1">
      <c r="B767" s="19"/>
      <c r="C767" s="216" t="s">
        <v>17</v>
      </c>
      <c r="D767" s="216" t="s">
        <v>4885</v>
      </c>
      <c r="E767" s="11" t="s">
        <v>17</v>
      </c>
      <c r="F767" s="217">
        <v>7.4</v>
      </c>
      <c r="H767" s="19"/>
    </row>
    <row r="768" spans="2:8" s="18" customFormat="1" ht="16.899999999999999" customHeight="1">
      <c r="B768" s="19"/>
      <c r="C768" s="216" t="s">
        <v>17</v>
      </c>
      <c r="D768" s="216" t="s">
        <v>4888</v>
      </c>
      <c r="E768" s="11" t="s">
        <v>17</v>
      </c>
      <c r="F768" s="217">
        <v>0</v>
      </c>
      <c r="H768" s="19"/>
    </row>
    <row r="769" spans="2:8" s="18" customFormat="1" ht="16.899999999999999" customHeight="1">
      <c r="B769" s="19"/>
      <c r="C769" s="216" t="s">
        <v>17</v>
      </c>
      <c r="D769" s="216" t="s">
        <v>4884</v>
      </c>
      <c r="E769" s="11" t="s">
        <v>17</v>
      </c>
      <c r="F769" s="217">
        <v>10.1</v>
      </c>
      <c r="H769" s="19"/>
    </row>
    <row r="770" spans="2:8" s="18" customFormat="1" ht="16.899999999999999" customHeight="1">
      <c r="B770" s="19"/>
      <c r="C770" s="216" t="s">
        <v>17</v>
      </c>
      <c r="D770" s="216" t="s">
        <v>4889</v>
      </c>
      <c r="E770" s="11" t="s">
        <v>17</v>
      </c>
      <c r="F770" s="217">
        <v>0</v>
      </c>
      <c r="H770" s="19"/>
    </row>
    <row r="771" spans="2:8" s="18" customFormat="1" ht="16.899999999999999" customHeight="1">
      <c r="B771" s="19"/>
      <c r="C771" s="216" t="s">
        <v>17</v>
      </c>
      <c r="D771" s="216" t="s">
        <v>4742</v>
      </c>
      <c r="E771" s="11" t="s">
        <v>17</v>
      </c>
      <c r="F771" s="217">
        <v>8.1</v>
      </c>
      <c r="H771" s="19"/>
    </row>
    <row r="772" spans="2:8" s="18" customFormat="1" ht="16.899999999999999" customHeight="1">
      <c r="B772" s="19"/>
      <c r="C772" s="216" t="s">
        <v>17</v>
      </c>
      <c r="D772" s="216" t="s">
        <v>4890</v>
      </c>
      <c r="E772" s="11" t="s">
        <v>17</v>
      </c>
      <c r="F772" s="217">
        <v>0</v>
      </c>
      <c r="H772" s="19"/>
    </row>
    <row r="773" spans="2:8" s="18" customFormat="1" ht="16.899999999999999" customHeight="1">
      <c r="B773" s="19"/>
      <c r="C773" s="216" t="s">
        <v>17</v>
      </c>
      <c r="D773" s="216" t="s">
        <v>4891</v>
      </c>
      <c r="E773" s="11" t="s">
        <v>17</v>
      </c>
      <c r="F773" s="217">
        <v>3.3</v>
      </c>
      <c r="H773" s="19"/>
    </row>
    <row r="774" spans="2:8" s="18" customFormat="1" ht="16.899999999999999" customHeight="1">
      <c r="B774" s="19"/>
      <c r="C774" s="216" t="s">
        <v>17</v>
      </c>
      <c r="D774" s="216" t="s">
        <v>4892</v>
      </c>
      <c r="E774" s="11" t="s">
        <v>17</v>
      </c>
      <c r="F774" s="217">
        <v>0</v>
      </c>
      <c r="H774" s="19"/>
    </row>
    <row r="775" spans="2:8" s="18" customFormat="1" ht="16.899999999999999" customHeight="1">
      <c r="B775" s="19"/>
      <c r="C775" s="216" t="s">
        <v>17</v>
      </c>
      <c r="D775" s="216" t="s">
        <v>4884</v>
      </c>
      <c r="E775" s="11" t="s">
        <v>17</v>
      </c>
      <c r="F775" s="217">
        <v>10.1</v>
      </c>
      <c r="H775" s="19"/>
    </row>
    <row r="776" spans="2:8" s="18" customFormat="1" ht="16.899999999999999" customHeight="1">
      <c r="B776" s="19"/>
      <c r="C776" s="216" t="s">
        <v>17</v>
      </c>
      <c r="D776" s="216" t="s">
        <v>4795</v>
      </c>
      <c r="E776" s="11" t="s">
        <v>17</v>
      </c>
      <c r="F776" s="217">
        <v>0</v>
      </c>
      <c r="H776" s="19"/>
    </row>
    <row r="777" spans="2:8" s="18" customFormat="1" ht="16.899999999999999" customHeight="1">
      <c r="B777" s="19"/>
      <c r="C777" s="216" t="s">
        <v>17</v>
      </c>
      <c r="D777" s="216" t="s">
        <v>4885</v>
      </c>
      <c r="E777" s="11" t="s">
        <v>17</v>
      </c>
      <c r="F777" s="217">
        <v>7.4</v>
      </c>
      <c r="H777" s="19"/>
    </row>
    <row r="778" spans="2:8" s="18" customFormat="1" ht="16.899999999999999" customHeight="1">
      <c r="B778" s="19"/>
      <c r="C778" s="216" t="s">
        <v>17</v>
      </c>
      <c r="D778" s="216" t="s">
        <v>4893</v>
      </c>
      <c r="E778" s="11" t="s">
        <v>17</v>
      </c>
      <c r="F778" s="217">
        <v>0</v>
      </c>
      <c r="H778" s="19"/>
    </row>
    <row r="779" spans="2:8" s="18" customFormat="1" ht="16.899999999999999" customHeight="1">
      <c r="B779" s="19"/>
      <c r="C779" s="216" t="s">
        <v>17</v>
      </c>
      <c r="D779" s="216" t="s">
        <v>4884</v>
      </c>
      <c r="E779" s="11" t="s">
        <v>17</v>
      </c>
      <c r="F779" s="217">
        <v>10.1</v>
      </c>
      <c r="H779" s="19"/>
    </row>
    <row r="780" spans="2:8" s="18" customFormat="1" ht="16.899999999999999" customHeight="1">
      <c r="B780" s="19"/>
      <c r="C780" s="216" t="s">
        <v>17</v>
      </c>
      <c r="D780" s="216" t="s">
        <v>4894</v>
      </c>
      <c r="E780" s="11" t="s">
        <v>17</v>
      </c>
      <c r="F780" s="217">
        <v>0</v>
      </c>
      <c r="H780" s="19"/>
    </row>
    <row r="781" spans="2:8" s="18" customFormat="1" ht="16.899999999999999" customHeight="1">
      <c r="B781" s="19"/>
      <c r="C781" s="216" t="s">
        <v>17</v>
      </c>
      <c r="D781" s="216" t="s">
        <v>4884</v>
      </c>
      <c r="E781" s="11" t="s">
        <v>17</v>
      </c>
      <c r="F781" s="217">
        <v>10.1</v>
      </c>
      <c r="H781" s="19"/>
    </row>
    <row r="782" spans="2:8" s="18" customFormat="1" ht="16.899999999999999" customHeight="1">
      <c r="B782" s="19"/>
      <c r="C782" s="216" t="s">
        <v>17</v>
      </c>
      <c r="D782" s="216" t="s">
        <v>4796</v>
      </c>
      <c r="E782" s="11" t="s">
        <v>17</v>
      </c>
      <c r="F782" s="217">
        <v>0</v>
      </c>
      <c r="H782" s="19"/>
    </row>
    <row r="783" spans="2:8" s="18" customFormat="1" ht="16.899999999999999" customHeight="1">
      <c r="B783" s="19"/>
      <c r="C783" s="216" t="s">
        <v>17</v>
      </c>
      <c r="D783" s="216" t="s">
        <v>4885</v>
      </c>
      <c r="E783" s="11" t="s">
        <v>17</v>
      </c>
      <c r="F783" s="217">
        <v>7.4</v>
      </c>
      <c r="H783" s="19"/>
    </row>
    <row r="784" spans="2:8" s="18" customFormat="1" ht="16.899999999999999" customHeight="1">
      <c r="B784" s="19"/>
      <c r="C784" s="216" t="s">
        <v>17</v>
      </c>
      <c r="D784" s="216" t="s">
        <v>4895</v>
      </c>
      <c r="E784" s="11" t="s">
        <v>17</v>
      </c>
      <c r="F784" s="217">
        <v>0</v>
      </c>
      <c r="H784" s="19"/>
    </row>
    <row r="785" spans="2:8" s="18" customFormat="1" ht="16.899999999999999" customHeight="1">
      <c r="B785" s="19"/>
      <c r="C785" s="216" t="s">
        <v>17</v>
      </c>
      <c r="D785" s="216" t="s">
        <v>4884</v>
      </c>
      <c r="E785" s="11" t="s">
        <v>17</v>
      </c>
      <c r="F785" s="217">
        <v>10.1</v>
      </c>
      <c r="H785" s="19"/>
    </row>
    <row r="786" spans="2:8" s="18" customFormat="1" ht="16.899999999999999" customHeight="1">
      <c r="B786" s="19"/>
      <c r="C786" s="216" t="s">
        <v>17</v>
      </c>
      <c r="D786" s="216" t="s">
        <v>4896</v>
      </c>
      <c r="E786" s="11" t="s">
        <v>17</v>
      </c>
      <c r="F786" s="217">
        <v>0</v>
      </c>
      <c r="H786" s="19"/>
    </row>
    <row r="787" spans="2:8" s="18" customFormat="1" ht="16.899999999999999" customHeight="1">
      <c r="B787" s="19"/>
      <c r="C787" s="216" t="s">
        <v>17</v>
      </c>
      <c r="D787" s="216" t="s">
        <v>4742</v>
      </c>
      <c r="E787" s="11" t="s">
        <v>17</v>
      </c>
      <c r="F787" s="217">
        <v>8.1</v>
      </c>
      <c r="H787" s="19"/>
    </row>
    <row r="788" spans="2:8" s="18" customFormat="1" ht="16.899999999999999" customHeight="1">
      <c r="B788" s="19"/>
      <c r="C788" s="216" t="s">
        <v>17</v>
      </c>
      <c r="D788" s="216" t="s">
        <v>4897</v>
      </c>
      <c r="E788" s="11" t="s">
        <v>17</v>
      </c>
      <c r="F788" s="217">
        <v>0</v>
      </c>
      <c r="H788" s="19"/>
    </row>
    <row r="789" spans="2:8" s="18" customFormat="1" ht="16.899999999999999" customHeight="1">
      <c r="B789" s="19"/>
      <c r="C789" s="216" t="s">
        <v>17</v>
      </c>
      <c r="D789" s="216" t="s">
        <v>4898</v>
      </c>
      <c r="E789" s="11" t="s">
        <v>17</v>
      </c>
      <c r="F789" s="217">
        <v>3.3</v>
      </c>
      <c r="H789" s="19"/>
    </row>
    <row r="790" spans="2:8" s="18" customFormat="1" ht="16.899999999999999" customHeight="1">
      <c r="B790" s="19"/>
      <c r="C790" s="216" t="s">
        <v>17</v>
      </c>
      <c r="D790" s="216" t="s">
        <v>4682</v>
      </c>
      <c r="E790" s="11" t="s">
        <v>17</v>
      </c>
      <c r="F790" s="217">
        <v>133.19999999999999</v>
      </c>
      <c r="H790" s="19"/>
    </row>
    <row r="791" spans="2:8" s="18" customFormat="1" ht="16.899999999999999" customHeight="1">
      <c r="B791" s="19"/>
      <c r="C791" s="216" t="s">
        <v>17</v>
      </c>
      <c r="D791" s="216" t="s">
        <v>4734</v>
      </c>
      <c r="E791" s="11" t="s">
        <v>17</v>
      </c>
      <c r="F791" s="217">
        <v>0</v>
      </c>
      <c r="H791" s="19"/>
    </row>
    <row r="792" spans="2:8" s="18" customFormat="1" ht="16.899999999999999" customHeight="1">
      <c r="B792" s="19"/>
      <c r="C792" s="216" t="s">
        <v>17</v>
      </c>
      <c r="D792" s="216" t="s">
        <v>4899</v>
      </c>
      <c r="E792" s="11" t="s">
        <v>17</v>
      </c>
      <c r="F792" s="217">
        <v>399.6</v>
      </c>
      <c r="H792" s="19"/>
    </row>
    <row r="793" spans="2:8" s="18" customFormat="1" ht="16.899999999999999" customHeight="1">
      <c r="B793" s="19"/>
      <c r="C793" s="216" t="s">
        <v>17</v>
      </c>
      <c r="D793" s="216" t="s">
        <v>491</v>
      </c>
      <c r="E793" s="11" t="s">
        <v>17</v>
      </c>
      <c r="F793" s="217">
        <v>1237.8</v>
      </c>
      <c r="H793" s="19"/>
    </row>
    <row r="794" spans="2:8" s="18" customFormat="1" ht="16.899999999999999" customHeight="1">
      <c r="B794" s="19"/>
      <c r="C794" s="218" t="s">
        <v>4648</v>
      </c>
      <c r="H794" s="19"/>
    </row>
    <row r="795" spans="2:8" s="18" customFormat="1" ht="16.899999999999999" customHeight="1">
      <c r="B795" s="19"/>
      <c r="C795" s="216" t="s">
        <v>2235</v>
      </c>
      <c r="D795" s="216" t="s">
        <v>2236</v>
      </c>
      <c r="E795" s="11" t="s">
        <v>452</v>
      </c>
      <c r="F795" s="217">
        <v>1237.8</v>
      </c>
      <c r="H795" s="19"/>
    </row>
    <row r="796" spans="2:8" s="18" customFormat="1" ht="16.899999999999999" customHeight="1">
      <c r="B796" s="19"/>
      <c r="C796" s="216" t="s">
        <v>2246</v>
      </c>
      <c r="D796" s="216" t="s">
        <v>2247</v>
      </c>
      <c r="E796" s="11" t="s">
        <v>452</v>
      </c>
      <c r="F796" s="217">
        <v>3132.8</v>
      </c>
      <c r="H796" s="19"/>
    </row>
    <row r="797" spans="2:8" s="18" customFormat="1" ht="22.5">
      <c r="B797" s="19"/>
      <c r="C797" s="216" t="s">
        <v>2253</v>
      </c>
      <c r="D797" s="216" t="s">
        <v>2254</v>
      </c>
      <c r="E797" s="11" t="s">
        <v>452</v>
      </c>
      <c r="F797" s="217">
        <v>1549.5</v>
      </c>
      <c r="H797" s="19"/>
    </row>
    <row r="798" spans="2:8" s="18" customFormat="1" ht="16.899999999999999" customHeight="1">
      <c r="B798" s="19"/>
      <c r="C798" s="212" t="s">
        <v>340</v>
      </c>
      <c r="D798" s="213" t="s">
        <v>17</v>
      </c>
      <c r="E798" s="214" t="s">
        <v>17</v>
      </c>
      <c r="F798" s="215">
        <v>770.7</v>
      </c>
      <c r="H798" s="19"/>
    </row>
    <row r="799" spans="2:8" s="18" customFormat="1" ht="16.899999999999999" customHeight="1">
      <c r="B799" s="19"/>
      <c r="C799" s="216" t="s">
        <v>17</v>
      </c>
      <c r="D799" s="216" t="s">
        <v>4659</v>
      </c>
      <c r="E799" s="11" t="s">
        <v>17</v>
      </c>
      <c r="F799" s="217">
        <v>0</v>
      </c>
      <c r="H799" s="19"/>
    </row>
    <row r="800" spans="2:8" s="18" customFormat="1" ht="16.899999999999999" customHeight="1">
      <c r="B800" s="19"/>
      <c r="C800" s="216" t="s">
        <v>17</v>
      </c>
      <c r="D800" s="216" t="s">
        <v>4660</v>
      </c>
      <c r="E800" s="11" t="s">
        <v>17</v>
      </c>
      <c r="F800" s="217">
        <v>15.3</v>
      </c>
      <c r="H800" s="19"/>
    </row>
    <row r="801" spans="2:8" s="18" customFormat="1" ht="16.899999999999999" customHeight="1">
      <c r="B801" s="19"/>
      <c r="C801" s="216" t="s">
        <v>17</v>
      </c>
      <c r="D801" s="216" t="s">
        <v>4669</v>
      </c>
      <c r="E801" s="11" t="s">
        <v>17</v>
      </c>
      <c r="F801" s="217">
        <v>0</v>
      </c>
      <c r="H801" s="19"/>
    </row>
    <row r="802" spans="2:8" s="18" customFormat="1" ht="16.899999999999999" customHeight="1">
      <c r="B802" s="19"/>
      <c r="C802" s="216" t="s">
        <v>17</v>
      </c>
      <c r="D802" s="216" t="s">
        <v>4660</v>
      </c>
      <c r="E802" s="11" t="s">
        <v>17</v>
      </c>
      <c r="F802" s="217">
        <v>15.3</v>
      </c>
      <c r="H802" s="19"/>
    </row>
    <row r="803" spans="2:8" s="18" customFormat="1" ht="16.899999999999999" customHeight="1">
      <c r="B803" s="19"/>
      <c r="C803" s="216" t="s">
        <v>17</v>
      </c>
      <c r="D803" s="216" t="s">
        <v>4670</v>
      </c>
      <c r="E803" s="11" t="s">
        <v>17</v>
      </c>
      <c r="F803" s="217">
        <v>0</v>
      </c>
      <c r="H803" s="19"/>
    </row>
    <row r="804" spans="2:8" s="18" customFormat="1" ht="16.899999999999999" customHeight="1">
      <c r="B804" s="19"/>
      <c r="C804" s="216" t="s">
        <v>17</v>
      </c>
      <c r="D804" s="216" t="s">
        <v>4671</v>
      </c>
      <c r="E804" s="11" t="s">
        <v>17</v>
      </c>
      <c r="F804" s="217">
        <v>10.8</v>
      </c>
      <c r="H804" s="19"/>
    </row>
    <row r="805" spans="2:8" s="18" customFormat="1" ht="16.899999999999999" customHeight="1">
      <c r="B805" s="19"/>
      <c r="C805" s="216" t="s">
        <v>17</v>
      </c>
      <c r="D805" s="216" t="s">
        <v>4672</v>
      </c>
      <c r="E805" s="11" t="s">
        <v>17</v>
      </c>
      <c r="F805" s="217">
        <v>0</v>
      </c>
      <c r="H805" s="19"/>
    </row>
    <row r="806" spans="2:8" s="18" customFormat="1" ht="16.899999999999999" customHeight="1">
      <c r="B806" s="19"/>
      <c r="C806" s="216" t="s">
        <v>17</v>
      </c>
      <c r="D806" s="216" t="s">
        <v>4673</v>
      </c>
      <c r="E806" s="11" t="s">
        <v>17</v>
      </c>
      <c r="F806" s="217">
        <v>3.4</v>
      </c>
      <c r="H806" s="19"/>
    </row>
    <row r="807" spans="2:8" s="18" customFormat="1" ht="16.899999999999999" customHeight="1">
      <c r="B807" s="19"/>
      <c r="C807" s="216" t="s">
        <v>17</v>
      </c>
      <c r="D807" s="216" t="s">
        <v>4682</v>
      </c>
      <c r="E807" s="11" t="s">
        <v>17</v>
      </c>
      <c r="F807" s="217">
        <v>44.8</v>
      </c>
      <c r="H807" s="19"/>
    </row>
    <row r="808" spans="2:8" s="18" customFormat="1" ht="16.899999999999999" customHeight="1">
      <c r="B808" s="19"/>
      <c r="C808" s="216" t="s">
        <v>17</v>
      </c>
      <c r="D808" s="216" t="s">
        <v>4683</v>
      </c>
      <c r="E808" s="11" t="s">
        <v>17</v>
      </c>
      <c r="F808" s="217">
        <v>0</v>
      </c>
      <c r="H808" s="19"/>
    </row>
    <row r="809" spans="2:8" s="18" customFormat="1" ht="16.899999999999999" customHeight="1">
      <c r="B809" s="19"/>
      <c r="C809" s="216" t="s">
        <v>17</v>
      </c>
      <c r="D809" s="216" t="s">
        <v>4684</v>
      </c>
      <c r="E809" s="11" t="s">
        <v>17</v>
      </c>
      <c r="F809" s="217">
        <v>6.5</v>
      </c>
      <c r="H809" s="19"/>
    </row>
    <row r="810" spans="2:8" s="18" customFormat="1" ht="16.899999999999999" customHeight="1">
      <c r="B810" s="19"/>
      <c r="C810" s="216" t="s">
        <v>17</v>
      </c>
      <c r="D810" s="216" t="s">
        <v>4685</v>
      </c>
      <c r="E810" s="11" t="s">
        <v>17</v>
      </c>
      <c r="F810" s="217">
        <v>0</v>
      </c>
      <c r="H810" s="19"/>
    </row>
    <row r="811" spans="2:8" s="18" customFormat="1" ht="16.899999999999999" customHeight="1">
      <c r="B811" s="19"/>
      <c r="C811" s="216" t="s">
        <v>17</v>
      </c>
      <c r="D811" s="216" t="s">
        <v>4684</v>
      </c>
      <c r="E811" s="11" t="s">
        <v>17</v>
      </c>
      <c r="F811" s="217">
        <v>6.5</v>
      </c>
      <c r="H811" s="19"/>
    </row>
    <row r="812" spans="2:8" s="18" customFormat="1" ht="16.899999999999999" customHeight="1">
      <c r="B812" s="19"/>
      <c r="C812" s="216" t="s">
        <v>17</v>
      </c>
      <c r="D812" s="216" t="s">
        <v>4686</v>
      </c>
      <c r="E812" s="11" t="s">
        <v>17</v>
      </c>
      <c r="F812" s="217">
        <v>0</v>
      </c>
      <c r="H812" s="19"/>
    </row>
    <row r="813" spans="2:8" s="18" customFormat="1" ht="16.899999999999999" customHeight="1">
      <c r="B813" s="19"/>
      <c r="C813" s="216" t="s">
        <v>17</v>
      </c>
      <c r="D813" s="216" t="s">
        <v>4684</v>
      </c>
      <c r="E813" s="11" t="s">
        <v>17</v>
      </c>
      <c r="F813" s="217">
        <v>6.5</v>
      </c>
      <c r="H813" s="19"/>
    </row>
    <row r="814" spans="2:8" s="18" customFormat="1" ht="16.899999999999999" customHeight="1">
      <c r="B814" s="19"/>
      <c r="C814" s="216" t="s">
        <v>17</v>
      </c>
      <c r="D814" s="216" t="s">
        <v>4687</v>
      </c>
      <c r="E814" s="11" t="s">
        <v>17</v>
      </c>
      <c r="F814" s="217">
        <v>0</v>
      </c>
      <c r="H814" s="19"/>
    </row>
    <row r="815" spans="2:8" s="18" customFormat="1" ht="16.899999999999999" customHeight="1">
      <c r="B815" s="19"/>
      <c r="C815" s="216" t="s">
        <v>17</v>
      </c>
      <c r="D815" s="216" t="s">
        <v>4684</v>
      </c>
      <c r="E815" s="11" t="s">
        <v>17</v>
      </c>
      <c r="F815" s="217">
        <v>6.5</v>
      </c>
      <c r="H815" s="19"/>
    </row>
    <row r="816" spans="2:8" s="18" customFormat="1" ht="16.899999999999999" customHeight="1">
      <c r="B816" s="19"/>
      <c r="C816" s="216" t="s">
        <v>17</v>
      </c>
      <c r="D816" s="216" t="s">
        <v>4682</v>
      </c>
      <c r="E816" s="11" t="s">
        <v>17</v>
      </c>
      <c r="F816" s="217">
        <v>26</v>
      </c>
      <c r="H816" s="19"/>
    </row>
    <row r="817" spans="2:8" s="18" customFormat="1" ht="16.899999999999999" customHeight="1">
      <c r="B817" s="19"/>
      <c r="C817" s="216" t="s">
        <v>17</v>
      </c>
      <c r="D817" s="216" t="s">
        <v>4704</v>
      </c>
      <c r="E817" s="11" t="s">
        <v>17</v>
      </c>
      <c r="F817" s="217">
        <v>0</v>
      </c>
      <c r="H817" s="19"/>
    </row>
    <row r="818" spans="2:8" s="18" customFormat="1" ht="16.899999999999999" customHeight="1">
      <c r="B818" s="19"/>
      <c r="C818" s="216" t="s">
        <v>17</v>
      </c>
      <c r="D818" s="216" t="s">
        <v>4705</v>
      </c>
      <c r="E818" s="11" t="s">
        <v>17</v>
      </c>
      <c r="F818" s="217">
        <v>7</v>
      </c>
      <c r="H818" s="19"/>
    </row>
    <row r="819" spans="2:8" s="18" customFormat="1" ht="16.899999999999999" customHeight="1">
      <c r="B819" s="19"/>
      <c r="C819" s="216" t="s">
        <v>17</v>
      </c>
      <c r="D819" s="216" t="s">
        <v>4706</v>
      </c>
      <c r="E819" s="11" t="s">
        <v>17</v>
      </c>
      <c r="F819" s="217">
        <v>0</v>
      </c>
      <c r="H819" s="19"/>
    </row>
    <row r="820" spans="2:8" s="18" customFormat="1" ht="16.899999999999999" customHeight="1">
      <c r="B820" s="19"/>
      <c r="C820" s="216" t="s">
        <v>17</v>
      </c>
      <c r="D820" s="216" t="s">
        <v>4740</v>
      </c>
      <c r="E820" s="11" t="s">
        <v>17</v>
      </c>
      <c r="F820" s="217">
        <v>8.5</v>
      </c>
      <c r="H820" s="19"/>
    </row>
    <row r="821" spans="2:8" s="18" customFormat="1" ht="16.899999999999999" customHeight="1">
      <c r="B821" s="19"/>
      <c r="C821" s="216" t="s">
        <v>17</v>
      </c>
      <c r="D821" s="216" t="s">
        <v>4682</v>
      </c>
      <c r="E821" s="11" t="s">
        <v>17</v>
      </c>
      <c r="F821" s="217">
        <v>15.5</v>
      </c>
      <c r="H821" s="19"/>
    </row>
    <row r="822" spans="2:8" s="18" customFormat="1" ht="16.899999999999999" customHeight="1">
      <c r="B822" s="19"/>
      <c r="C822" s="216" t="s">
        <v>17</v>
      </c>
      <c r="D822" s="216" t="s">
        <v>4716</v>
      </c>
      <c r="E822" s="11" t="s">
        <v>17</v>
      </c>
      <c r="F822" s="217">
        <v>0</v>
      </c>
      <c r="H822" s="19"/>
    </row>
    <row r="823" spans="2:8" s="18" customFormat="1" ht="16.899999999999999" customHeight="1">
      <c r="B823" s="19"/>
      <c r="C823" s="216" t="s">
        <v>17</v>
      </c>
      <c r="D823" s="216" t="s">
        <v>4900</v>
      </c>
      <c r="E823" s="11" t="s">
        <v>17</v>
      </c>
      <c r="F823" s="217">
        <v>46.5</v>
      </c>
      <c r="H823" s="19"/>
    </row>
    <row r="824" spans="2:8" s="18" customFormat="1" ht="16.899999999999999" customHeight="1">
      <c r="B824" s="19"/>
      <c r="C824" s="216" t="s">
        <v>17</v>
      </c>
      <c r="D824" s="216" t="s">
        <v>4682</v>
      </c>
      <c r="E824" s="11" t="s">
        <v>17</v>
      </c>
      <c r="F824" s="217">
        <v>46.5</v>
      </c>
      <c r="H824" s="19"/>
    </row>
    <row r="825" spans="2:8" s="18" customFormat="1" ht="16.899999999999999" customHeight="1">
      <c r="B825" s="19"/>
      <c r="C825" s="216" t="s">
        <v>17</v>
      </c>
      <c r="D825" s="216" t="s">
        <v>4718</v>
      </c>
      <c r="E825" s="11" t="s">
        <v>17</v>
      </c>
      <c r="F825" s="217">
        <v>0</v>
      </c>
      <c r="H825" s="19"/>
    </row>
    <row r="826" spans="2:8" s="18" customFormat="1" ht="16.899999999999999" customHeight="1">
      <c r="B826" s="19"/>
      <c r="C826" s="216" t="s">
        <v>17</v>
      </c>
      <c r="D826" s="216" t="s">
        <v>4719</v>
      </c>
      <c r="E826" s="11" t="s">
        <v>17</v>
      </c>
      <c r="F826" s="217">
        <v>4.2</v>
      </c>
      <c r="H826" s="19"/>
    </row>
    <row r="827" spans="2:8" s="18" customFormat="1" ht="16.899999999999999" customHeight="1">
      <c r="B827" s="19"/>
      <c r="C827" s="216" t="s">
        <v>17</v>
      </c>
      <c r="D827" s="216" t="s">
        <v>4720</v>
      </c>
      <c r="E827" s="11" t="s">
        <v>17</v>
      </c>
      <c r="F827" s="217">
        <v>0</v>
      </c>
      <c r="H827" s="19"/>
    </row>
    <row r="828" spans="2:8" s="18" customFormat="1" ht="16.899999999999999" customHeight="1">
      <c r="B828" s="19"/>
      <c r="C828" s="216" t="s">
        <v>17</v>
      </c>
      <c r="D828" s="216" t="s">
        <v>4719</v>
      </c>
      <c r="E828" s="11" t="s">
        <v>17</v>
      </c>
      <c r="F828" s="217">
        <v>4.2</v>
      </c>
      <c r="H828" s="19"/>
    </row>
    <row r="829" spans="2:8" s="18" customFormat="1" ht="16.899999999999999" customHeight="1">
      <c r="B829" s="19"/>
      <c r="C829" s="216" t="s">
        <v>17</v>
      </c>
      <c r="D829" s="216" t="s">
        <v>4721</v>
      </c>
      <c r="E829" s="11" t="s">
        <v>17</v>
      </c>
      <c r="F829" s="217">
        <v>0</v>
      </c>
      <c r="H829" s="19"/>
    </row>
    <row r="830" spans="2:8" s="18" customFormat="1" ht="16.899999999999999" customHeight="1">
      <c r="B830" s="19"/>
      <c r="C830" s="216" t="s">
        <v>17</v>
      </c>
      <c r="D830" s="216" t="s">
        <v>4722</v>
      </c>
      <c r="E830" s="11" t="s">
        <v>17</v>
      </c>
      <c r="F830" s="217">
        <v>4.4000000000000004</v>
      </c>
      <c r="H830" s="19"/>
    </row>
    <row r="831" spans="2:8" s="18" customFormat="1" ht="16.899999999999999" customHeight="1">
      <c r="B831" s="19"/>
      <c r="C831" s="216" t="s">
        <v>17</v>
      </c>
      <c r="D831" s="216" t="s">
        <v>4723</v>
      </c>
      <c r="E831" s="11" t="s">
        <v>17</v>
      </c>
      <c r="F831" s="217">
        <v>0</v>
      </c>
      <c r="H831" s="19"/>
    </row>
    <row r="832" spans="2:8" s="18" customFormat="1" ht="16.899999999999999" customHeight="1">
      <c r="B832" s="19"/>
      <c r="C832" s="216" t="s">
        <v>17</v>
      </c>
      <c r="D832" s="216" t="s">
        <v>4719</v>
      </c>
      <c r="E832" s="11" t="s">
        <v>17</v>
      </c>
      <c r="F832" s="217">
        <v>4.2</v>
      </c>
      <c r="H832" s="19"/>
    </row>
    <row r="833" spans="2:8" s="18" customFormat="1" ht="16.899999999999999" customHeight="1">
      <c r="B833" s="19"/>
      <c r="C833" s="216" t="s">
        <v>17</v>
      </c>
      <c r="D833" s="216" t="s">
        <v>4724</v>
      </c>
      <c r="E833" s="11" t="s">
        <v>17</v>
      </c>
      <c r="F833" s="217">
        <v>0</v>
      </c>
      <c r="H833" s="19"/>
    </row>
    <row r="834" spans="2:8" s="18" customFormat="1" ht="16.899999999999999" customHeight="1">
      <c r="B834" s="19"/>
      <c r="C834" s="216" t="s">
        <v>17</v>
      </c>
      <c r="D834" s="216" t="s">
        <v>4719</v>
      </c>
      <c r="E834" s="11" t="s">
        <v>17</v>
      </c>
      <c r="F834" s="217">
        <v>4.2</v>
      </c>
      <c r="H834" s="19"/>
    </row>
    <row r="835" spans="2:8" s="18" customFormat="1" ht="16.899999999999999" customHeight="1">
      <c r="B835" s="19"/>
      <c r="C835" s="216" t="s">
        <v>17</v>
      </c>
      <c r="D835" s="216" t="s">
        <v>4725</v>
      </c>
      <c r="E835" s="11" t="s">
        <v>17</v>
      </c>
      <c r="F835" s="217">
        <v>0</v>
      </c>
      <c r="H835" s="19"/>
    </row>
    <row r="836" spans="2:8" s="18" customFormat="1" ht="16.899999999999999" customHeight="1">
      <c r="B836" s="19"/>
      <c r="C836" s="216" t="s">
        <v>17</v>
      </c>
      <c r="D836" s="216" t="s">
        <v>4722</v>
      </c>
      <c r="E836" s="11" t="s">
        <v>17</v>
      </c>
      <c r="F836" s="217">
        <v>4.4000000000000004</v>
      </c>
      <c r="H836" s="19"/>
    </row>
    <row r="837" spans="2:8" s="18" customFormat="1" ht="16.899999999999999" customHeight="1">
      <c r="B837" s="19"/>
      <c r="C837" s="216" t="s">
        <v>17</v>
      </c>
      <c r="D837" s="216" t="s">
        <v>4682</v>
      </c>
      <c r="E837" s="11" t="s">
        <v>17</v>
      </c>
      <c r="F837" s="217">
        <v>25.6</v>
      </c>
      <c r="H837" s="19"/>
    </row>
    <row r="838" spans="2:8" s="18" customFormat="1" ht="16.899999999999999" customHeight="1">
      <c r="B838" s="19"/>
      <c r="C838" s="216" t="s">
        <v>17</v>
      </c>
      <c r="D838" s="216" t="s">
        <v>4734</v>
      </c>
      <c r="E838" s="11" t="s">
        <v>17</v>
      </c>
      <c r="F838" s="217">
        <v>0</v>
      </c>
      <c r="H838" s="19"/>
    </row>
    <row r="839" spans="2:8" s="18" customFormat="1" ht="16.899999999999999" customHeight="1">
      <c r="B839" s="19"/>
      <c r="C839" s="216" t="s">
        <v>17</v>
      </c>
      <c r="D839" s="216" t="s">
        <v>4901</v>
      </c>
      <c r="E839" s="11" t="s">
        <v>17</v>
      </c>
      <c r="F839" s="217">
        <v>76.8</v>
      </c>
      <c r="H839" s="19"/>
    </row>
    <row r="840" spans="2:8" s="18" customFormat="1" ht="16.899999999999999" customHeight="1">
      <c r="B840" s="19"/>
      <c r="C840" s="216" t="s">
        <v>17</v>
      </c>
      <c r="D840" s="216" t="s">
        <v>4682</v>
      </c>
      <c r="E840" s="11" t="s">
        <v>17</v>
      </c>
      <c r="F840" s="217">
        <v>76.8</v>
      </c>
      <c r="H840" s="19"/>
    </row>
    <row r="841" spans="2:8" s="18" customFormat="1" ht="16.899999999999999" customHeight="1">
      <c r="B841" s="19"/>
      <c r="C841" s="216" t="s">
        <v>17</v>
      </c>
      <c r="D841" s="216" t="s">
        <v>4902</v>
      </c>
      <c r="E841" s="11" t="s">
        <v>17</v>
      </c>
      <c r="F841" s="217">
        <v>0</v>
      </c>
      <c r="H841" s="19"/>
    </row>
    <row r="842" spans="2:8" s="18" customFormat="1" ht="16.899999999999999" customHeight="1">
      <c r="B842" s="19"/>
      <c r="C842" s="216" t="s">
        <v>17</v>
      </c>
      <c r="D842" s="216" t="s">
        <v>4903</v>
      </c>
      <c r="E842" s="11" t="s">
        <v>17</v>
      </c>
      <c r="F842" s="217">
        <v>0</v>
      </c>
      <c r="H842" s="19"/>
    </row>
    <row r="843" spans="2:8" s="18" customFormat="1" ht="16.899999999999999" customHeight="1">
      <c r="B843" s="19"/>
      <c r="C843" s="216" t="s">
        <v>17</v>
      </c>
      <c r="D843" s="216" t="s">
        <v>4904</v>
      </c>
      <c r="E843" s="11" t="s">
        <v>17</v>
      </c>
      <c r="F843" s="217">
        <v>59.5</v>
      </c>
      <c r="H843" s="19"/>
    </row>
    <row r="844" spans="2:8" s="18" customFormat="1" ht="16.899999999999999" customHeight="1">
      <c r="B844" s="19"/>
      <c r="C844" s="216" t="s">
        <v>17</v>
      </c>
      <c r="D844" s="216" t="s">
        <v>983</v>
      </c>
      <c r="E844" s="11" t="s">
        <v>17</v>
      </c>
      <c r="F844" s="217">
        <v>0</v>
      </c>
      <c r="H844" s="19"/>
    </row>
    <row r="845" spans="2:8" s="18" customFormat="1" ht="16.899999999999999" customHeight="1">
      <c r="B845" s="19"/>
      <c r="C845" s="216" t="s">
        <v>17</v>
      </c>
      <c r="D845" s="216" t="s">
        <v>4905</v>
      </c>
      <c r="E845" s="11" t="s">
        <v>17</v>
      </c>
      <c r="F845" s="217">
        <v>238</v>
      </c>
      <c r="H845" s="19"/>
    </row>
    <row r="846" spans="2:8" s="18" customFormat="1" ht="16.899999999999999" customHeight="1">
      <c r="B846" s="19"/>
      <c r="C846" s="216" t="s">
        <v>17</v>
      </c>
      <c r="D846" s="216" t="s">
        <v>985</v>
      </c>
      <c r="E846" s="11" t="s">
        <v>17</v>
      </c>
      <c r="F846" s="217">
        <v>0</v>
      </c>
      <c r="H846" s="19"/>
    </row>
    <row r="847" spans="2:8" s="18" customFormat="1" ht="16.899999999999999" customHeight="1">
      <c r="B847" s="19"/>
      <c r="C847" s="216" t="s">
        <v>17</v>
      </c>
      <c r="D847" s="216" t="s">
        <v>4905</v>
      </c>
      <c r="E847" s="11" t="s">
        <v>17</v>
      </c>
      <c r="F847" s="217">
        <v>238</v>
      </c>
      <c r="H847" s="19"/>
    </row>
    <row r="848" spans="2:8" s="18" customFormat="1" ht="16.899999999999999" customHeight="1">
      <c r="B848" s="19"/>
      <c r="C848" s="216" t="s">
        <v>17</v>
      </c>
      <c r="D848" s="216" t="s">
        <v>4682</v>
      </c>
      <c r="E848" s="11" t="s">
        <v>17</v>
      </c>
      <c r="F848" s="217">
        <v>535.5</v>
      </c>
      <c r="H848" s="19"/>
    </row>
    <row r="849" spans="2:8" s="18" customFormat="1" ht="16.899999999999999" customHeight="1">
      <c r="B849" s="19"/>
      <c r="C849" s="216" t="s">
        <v>17</v>
      </c>
      <c r="D849" s="216" t="s">
        <v>491</v>
      </c>
      <c r="E849" s="11" t="s">
        <v>17</v>
      </c>
      <c r="F849" s="217">
        <v>770.7</v>
      </c>
      <c r="H849" s="19"/>
    </row>
    <row r="850" spans="2:8" s="18" customFormat="1" ht="16.899999999999999" customHeight="1">
      <c r="B850" s="19"/>
      <c r="C850" s="218" t="s">
        <v>4648</v>
      </c>
      <c r="H850" s="19"/>
    </row>
    <row r="851" spans="2:8" s="18" customFormat="1" ht="22.5">
      <c r="B851" s="19"/>
      <c r="C851" s="216" t="s">
        <v>989</v>
      </c>
      <c r="D851" s="216" t="s">
        <v>990</v>
      </c>
      <c r="E851" s="11" t="s">
        <v>461</v>
      </c>
      <c r="F851" s="217">
        <v>51.316000000000003</v>
      </c>
      <c r="H851" s="19"/>
    </row>
    <row r="852" spans="2:8" s="18" customFormat="1" ht="16.899999999999999" customHeight="1">
      <c r="B852" s="19"/>
      <c r="C852" s="216" t="s">
        <v>1004</v>
      </c>
      <c r="D852" s="216" t="s">
        <v>1005</v>
      </c>
      <c r="E852" s="11" t="s">
        <v>452</v>
      </c>
      <c r="F852" s="217">
        <v>770.7</v>
      </c>
      <c r="H852" s="19"/>
    </row>
    <row r="853" spans="2:8" s="18" customFormat="1" ht="16.899999999999999" customHeight="1">
      <c r="B853" s="19"/>
      <c r="C853" s="216" t="s">
        <v>2156</v>
      </c>
      <c r="D853" s="216" t="s">
        <v>2157</v>
      </c>
      <c r="E853" s="11" t="s">
        <v>452</v>
      </c>
      <c r="F853" s="217">
        <v>1304.75</v>
      </c>
      <c r="H853" s="19"/>
    </row>
    <row r="854" spans="2:8" s="18" customFormat="1" ht="16.899999999999999" customHeight="1">
      <c r="B854" s="19"/>
      <c r="C854" s="216" t="s">
        <v>2162</v>
      </c>
      <c r="D854" s="216" t="s">
        <v>2163</v>
      </c>
      <c r="E854" s="11" t="s">
        <v>452</v>
      </c>
      <c r="F854" s="217">
        <v>770.7</v>
      </c>
      <c r="H854" s="19"/>
    </row>
    <row r="855" spans="2:8" s="18" customFormat="1" ht="16.899999999999999" customHeight="1">
      <c r="B855" s="19"/>
      <c r="C855" s="212" t="s">
        <v>345</v>
      </c>
      <c r="D855" s="213" t="s">
        <v>17</v>
      </c>
      <c r="E855" s="214" t="s">
        <v>17</v>
      </c>
      <c r="F855" s="215">
        <v>311.7</v>
      </c>
      <c r="H855" s="19"/>
    </row>
    <row r="856" spans="2:8" s="18" customFormat="1" ht="16.899999999999999" customHeight="1">
      <c r="B856" s="19"/>
      <c r="C856" s="216" t="s">
        <v>17</v>
      </c>
      <c r="D856" s="216" t="s">
        <v>4906</v>
      </c>
      <c r="E856" s="11" t="s">
        <v>17</v>
      </c>
      <c r="F856" s="217">
        <v>0</v>
      </c>
      <c r="H856" s="19"/>
    </row>
    <row r="857" spans="2:8" s="18" customFormat="1" ht="16.899999999999999" customHeight="1">
      <c r="B857" s="19"/>
      <c r="C857" s="216" t="s">
        <v>17</v>
      </c>
      <c r="D857" s="216" t="s">
        <v>4907</v>
      </c>
      <c r="E857" s="11" t="s">
        <v>17</v>
      </c>
      <c r="F857" s="217">
        <v>33.299999999999997</v>
      </c>
      <c r="H857" s="19"/>
    </row>
    <row r="858" spans="2:8" s="18" customFormat="1" ht="16.899999999999999" customHeight="1">
      <c r="B858" s="19"/>
      <c r="C858" s="216" t="s">
        <v>17</v>
      </c>
      <c r="D858" s="216" t="s">
        <v>4908</v>
      </c>
      <c r="E858" s="11" t="s">
        <v>17</v>
      </c>
      <c r="F858" s="217">
        <v>0</v>
      </c>
      <c r="H858" s="19"/>
    </row>
    <row r="859" spans="2:8" s="18" customFormat="1" ht="16.899999999999999" customHeight="1">
      <c r="B859" s="19"/>
      <c r="C859" s="216" t="s">
        <v>17</v>
      </c>
      <c r="D859" s="216" t="s">
        <v>4909</v>
      </c>
      <c r="E859" s="11" t="s">
        <v>17</v>
      </c>
      <c r="F859" s="217">
        <v>34.799999999999997</v>
      </c>
      <c r="H859" s="19"/>
    </row>
    <row r="860" spans="2:8" s="18" customFormat="1" ht="16.899999999999999" customHeight="1">
      <c r="B860" s="19"/>
      <c r="C860" s="216" t="s">
        <v>17</v>
      </c>
      <c r="D860" s="216" t="s">
        <v>4716</v>
      </c>
      <c r="E860" s="11" t="s">
        <v>17</v>
      </c>
      <c r="F860" s="217">
        <v>0</v>
      </c>
      <c r="H860" s="19"/>
    </row>
    <row r="861" spans="2:8" s="18" customFormat="1" ht="16.899999999999999" customHeight="1">
      <c r="B861" s="19"/>
      <c r="C861" s="216" t="s">
        <v>17</v>
      </c>
      <c r="D861" s="216" t="s">
        <v>4910</v>
      </c>
      <c r="E861" s="11" t="s">
        <v>17</v>
      </c>
      <c r="F861" s="217">
        <v>104.4</v>
      </c>
      <c r="H861" s="19"/>
    </row>
    <row r="862" spans="2:8" s="18" customFormat="1" ht="16.899999999999999" customHeight="1">
      <c r="B862" s="19"/>
      <c r="C862" s="216" t="s">
        <v>17</v>
      </c>
      <c r="D862" s="216" t="s">
        <v>4911</v>
      </c>
      <c r="E862" s="11" t="s">
        <v>17</v>
      </c>
      <c r="F862" s="217">
        <v>0</v>
      </c>
      <c r="H862" s="19"/>
    </row>
    <row r="863" spans="2:8" s="18" customFormat="1" ht="16.899999999999999" customHeight="1">
      <c r="B863" s="19"/>
      <c r="C863" s="216" t="s">
        <v>17</v>
      </c>
      <c r="D863" s="216" t="s">
        <v>4909</v>
      </c>
      <c r="E863" s="11" t="s">
        <v>17</v>
      </c>
      <c r="F863" s="217">
        <v>34.799999999999997</v>
      </c>
      <c r="H863" s="19"/>
    </row>
    <row r="864" spans="2:8" s="18" customFormat="1" ht="16.899999999999999" customHeight="1">
      <c r="B864" s="19"/>
      <c r="C864" s="216" t="s">
        <v>17</v>
      </c>
      <c r="D864" s="216" t="s">
        <v>4734</v>
      </c>
      <c r="E864" s="11" t="s">
        <v>17</v>
      </c>
      <c r="F864" s="217">
        <v>0</v>
      </c>
      <c r="H864" s="19"/>
    </row>
    <row r="865" spans="2:8" s="18" customFormat="1" ht="16.899999999999999" customHeight="1">
      <c r="B865" s="19"/>
      <c r="C865" s="216" t="s">
        <v>17</v>
      </c>
      <c r="D865" s="216" t="s">
        <v>4910</v>
      </c>
      <c r="E865" s="11" t="s">
        <v>17</v>
      </c>
      <c r="F865" s="217">
        <v>104.4</v>
      </c>
      <c r="H865" s="19"/>
    </row>
    <row r="866" spans="2:8" s="18" customFormat="1" ht="16.899999999999999" customHeight="1">
      <c r="B866" s="19"/>
      <c r="C866" s="216" t="s">
        <v>17</v>
      </c>
      <c r="D866" s="216" t="s">
        <v>491</v>
      </c>
      <c r="E866" s="11" t="s">
        <v>17</v>
      </c>
      <c r="F866" s="217">
        <v>311.7</v>
      </c>
      <c r="H866" s="19"/>
    </row>
    <row r="867" spans="2:8" s="18" customFormat="1" ht="16.899999999999999" customHeight="1">
      <c r="B867" s="19"/>
      <c r="C867" s="218" t="s">
        <v>4648</v>
      </c>
      <c r="H867" s="19"/>
    </row>
    <row r="868" spans="2:8" s="18" customFormat="1" ht="16.899999999999999" customHeight="1">
      <c r="B868" s="19"/>
      <c r="C868" s="216" t="s">
        <v>1008</v>
      </c>
      <c r="D868" s="216" t="s">
        <v>1009</v>
      </c>
      <c r="E868" s="11" t="s">
        <v>452</v>
      </c>
      <c r="F868" s="217">
        <v>845.75</v>
      </c>
      <c r="H868" s="19"/>
    </row>
    <row r="869" spans="2:8" s="18" customFormat="1" ht="16.899999999999999" customHeight="1">
      <c r="B869" s="19"/>
      <c r="C869" s="216" t="s">
        <v>1017</v>
      </c>
      <c r="D869" s="216" t="s">
        <v>1018</v>
      </c>
      <c r="E869" s="11" t="s">
        <v>452</v>
      </c>
      <c r="F869" s="217">
        <v>879.55</v>
      </c>
      <c r="H869" s="19"/>
    </row>
    <row r="870" spans="2:8" s="18" customFormat="1" ht="16.899999999999999" customHeight="1">
      <c r="B870" s="19"/>
      <c r="C870" s="216" t="s">
        <v>2246</v>
      </c>
      <c r="D870" s="216" t="s">
        <v>2247</v>
      </c>
      <c r="E870" s="11" t="s">
        <v>452</v>
      </c>
      <c r="F870" s="217">
        <v>3132.8</v>
      </c>
      <c r="H870" s="19"/>
    </row>
    <row r="871" spans="2:8" s="18" customFormat="1" ht="22.5">
      <c r="B871" s="19"/>
      <c r="C871" s="216" t="s">
        <v>2253</v>
      </c>
      <c r="D871" s="216" t="s">
        <v>2254</v>
      </c>
      <c r="E871" s="11" t="s">
        <v>452</v>
      </c>
      <c r="F871" s="217">
        <v>1549.5</v>
      </c>
      <c r="H871" s="19"/>
    </row>
    <row r="872" spans="2:8" s="18" customFormat="1" ht="16.899999999999999" customHeight="1">
      <c r="B872" s="19"/>
      <c r="C872" s="212" t="s">
        <v>342</v>
      </c>
      <c r="D872" s="213" t="s">
        <v>17</v>
      </c>
      <c r="E872" s="214" t="s">
        <v>17</v>
      </c>
      <c r="F872" s="215">
        <v>534.04999999999995</v>
      </c>
      <c r="H872" s="19"/>
    </row>
    <row r="873" spans="2:8" s="18" customFormat="1" ht="16.899999999999999" customHeight="1">
      <c r="B873" s="19"/>
      <c r="C873" s="216" t="s">
        <v>17</v>
      </c>
      <c r="D873" s="216" t="s">
        <v>4657</v>
      </c>
      <c r="E873" s="11" t="s">
        <v>17</v>
      </c>
      <c r="F873" s="217">
        <v>0</v>
      </c>
      <c r="H873" s="19"/>
    </row>
    <row r="874" spans="2:8" s="18" customFormat="1" ht="16.899999999999999" customHeight="1">
      <c r="B874" s="19"/>
      <c r="C874" s="216" t="s">
        <v>17</v>
      </c>
      <c r="D874" s="216" t="s">
        <v>4658</v>
      </c>
      <c r="E874" s="11" t="s">
        <v>17</v>
      </c>
      <c r="F874" s="217">
        <v>14.8</v>
      </c>
      <c r="H874" s="19"/>
    </row>
    <row r="875" spans="2:8" s="18" customFormat="1" ht="16.899999999999999" customHeight="1">
      <c r="B875" s="19"/>
      <c r="C875" s="216" t="s">
        <v>17</v>
      </c>
      <c r="D875" s="216" t="s">
        <v>4661</v>
      </c>
      <c r="E875" s="11" t="s">
        <v>17</v>
      </c>
      <c r="F875" s="217">
        <v>0</v>
      </c>
      <c r="H875" s="19"/>
    </row>
    <row r="876" spans="2:8" s="18" customFormat="1" ht="16.899999999999999" customHeight="1">
      <c r="B876" s="19"/>
      <c r="C876" s="216" t="s">
        <v>17</v>
      </c>
      <c r="D876" s="216" t="s">
        <v>4662</v>
      </c>
      <c r="E876" s="11" t="s">
        <v>17</v>
      </c>
      <c r="F876" s="217">
        <v>14.7</v>
      </c>
      <c r="H876" s="19"/>
    </row>
    <row r="877" spans="2:8" s="18" customFormat="1" ht="16.899999999999999" customHeight="1">
      <c r="B877" s="19"/>
      <c r="C877" s="216" t="s">
        <v>17</v>
      </c>
      <c r="D877" s="216" t="s">
        <v>4663</v>
      </c>
      <c r="E877" s="11" t="s">
        <v>17</v>
      </c>
      <c r="F877" s="217">
        <v>0</v>
      </c>
      <c r="H877" s="19"/>
    </row>
    <row r="878" spans="2:8" s="18" customFormat="1" ht="16.899999999999999" customHeight="1">
      <c r="B878" s="19"/>
      <c r="C878" s="216" t="s">
        <v>17</v>
      </c>
      <c r="D878" s="216" t="s">
        <v>4664</v>
      </c>
      <c r="E878" s="11" t="s">
        <v>17</v>
      </c>
      <c r="F878" s="217">
        <v>14.9</v>
      </c>
      <c r="H878" s="19"/>
    </row>
    <row r="879" spans="2:8" s="18" customFormat="1" ht="16.899999999999999" customHeight="1">
      <c r="B879" s="19"/>
      <c r="C879" s="216" t="s">
        <v>17</v>
      </c>
      <c r="D879" s="216" t="s">
        <v>4665</v>
      </c>
      <c r="E879" s="11" t="s">
        <v>17</v>
      </c>
      <c r="F879" s="217">
        <v>0</v>
      </c>
      <c r="H879" s="19"/>
    </row>
    <row r="880" spans="2:8" s="18" customFormat="1" ht="16.899999999999999" customHeight="1">
      <c r="B880" s="19"/>
      <c r="C880" s="216" t="s">
        <v>17</v>
      </c>
      <c r="D880" s="216" t="s">
        <v>4666</v>
      </c>
      <c r="E880" s="11" t="s">
        <v>17</v>
      </c>
      <c r="F880" s="217">
        <v>13.4</v>
      </c>
      <c r="H880" s="19"/>
    </row>
    <row r="881" spans="2:8" s="18" customFormat="1" ht="16.899999999999999" customHeight="1">
      <c r="B881" s="19"/>
      <c r="C881" s="216" t="s">
        <v>17</v>
      </c>
      <c r="D881" s="216" t="s">
        <v>4667</v>
      </c>
      <c r="E881" s="11" t="s">
        <v>17</v>
      </c>
      <c r="F881" s="217">
        <v>0</v>
      </c>
      <c r="H881" s="19"/>
    </row>
    <row r="882" spans="2:8" s="18" customFormat="1" ht="16.899999999999999" customHeight="1">
      <c r="B882" s="19"/>
      <c r="C882" s="216" t="s">
        <v>17</v>
      </c>
      <c r="D882" s="216" t="s">
        <v>4664</v>
      </c>
      <c r="E882" s="11" t="s">
        <v>17</v>
      </c>
      <c r="F882" s="217">
        <v>14.9</v>
      </c>
      <c r="H882" s="19"/>
    </row>
    <row r="883" spans="2:8" s="18" customFormat="1" ht="16.899999999999999" customHeight="1">
      <c r="B883" s="19"/>
      <c r="C883" s="216" t="s">
        <v>17</v>
      </c>
      <c r="D883" s="216" t="s">
        <v>4668</v>
      </c>
      <c r="E883" s="11" t="s">
        <v>17</v>
      </c>
      <c r="F883" s="217">
        <v>0</v>
      </c>
      <c r="H883" s="19"/>
    </row>
    <row r="884" spans="2:8" s="18" customFormat="1" ht="16.899999999999999" customHeight="1">
      <c r="B884" s="19"/>
      <c r="C884" s="216" t="s">
        <v>17</v>
      </c>
      <c r="D884" s="216" t="s">
        <v>4662</v>
      </c>
      <c r="E884" s="11" t="s">
        <v>17</v>
      </c>
      <c r="F884" s="217">
        <v>14.7</v>
      </c>
      <c r="H884" s="19"/>
    </row>
    <row r="885" spans="2:8" s="18" customFormat="1" ht="16.899999999999999" customHeight="1">
      <c r="B885" s="19"/>
      <c r="C885" s="216" t="s">
        <v>17</v>
      </c>
      <c r="D885" s="216" t="s">
        <v>4674</v>
      </c>
      <c r="E885" s="11" t="s">
        <v>17</v>
      </c>
      <c r="F885" s="217">
        <v>0</v>
      </c>
      <c r="H885" s="19"/>
    </row>
    <row r="886" spans="2:8" s="18" customFormat="1" ht="16.899999999999999" customHeight="1">
      <c r="B886" s="19"/>
      <c r="C886" s="216" t="s">
        <v>17</v>
      </c>
      <c r="D886" s="216" t="s">
        <v>4675</v>
      </c>
      <c r="E886" s="11" t="s">
        <v>17</v>
      </c>
      <c r="F886" s="217">
        <v>17.100000000000001</v>
      </c>
      <c r="H886" s="19"/>
    </row>
    <row r="887" spans="2:8" s="18" customFormat="1" ht="16.899999999999999" customHeight="1">
      <c r="B887" s="19"/>
      <c r="C887" s="216" t="s">
        <v>17</v>
      </c>
      <c r="D887" s="216" t="s">
        <v>4676</v>
      </c>
      <c r="E887" s="11" t="s">
        <v>17</v>
      </c>
      <c r="F887" s="217">
        <v>0</v>
      </c>
      <c r="H887" s="19"/>
    </row>
    <row r="888" spans="2:8" s="18" customFormat="1" ht="16.899999999999999" customHeight="1">
      <c r="B888" s="19"/>
      <c r="C888" s="216" t="s">
        <v>17</v>
      </c>
      <c r="D888" s="216" t="s">
        <v>4677</v>
      </c>
      <c r="E888" s="11" t="s">
        <v>17</v>
      </c>
      <c r="F888" s="217">
        <v>6.1</v>
      </c>
      <c r="H888" s="19"/>
    </row>
    <row r="889" spans="2:8" s="18" customFormat="1" ht="16.899999999999999" customHeight="1">
      <c r="B889" s="19"/>
      <c r="C889" s="216" t="s">
        <v>17</v>
      </c>
      <c r="D889" s="216" t="s">
        <v>4678</v>
      </c>
      <c r="E889" s="11" t="s">
        <v>17</v>
      </c>
      <c r="F889" s="217">
        <v>0</v>
      </c>
      <c r="H889" s="19"/>
    </row>
    <row r="890" spans="2:8" s="18" customFormat="1" ht="16.899999999999999" customHeight="1">
      <c r="B890" s="19"/>
      <c r="C890" s="216" t="s">
        <v>17</v>
      </c>
      <c r="D890" s="216" t="s">
        <v>4679</v>
      </c>
      <c r="E890" s="11" t="s">
        <v>17</v>
      </c>
      <c r="F890" s="217">
        <v>13.3</v>
      </c>
      <c r="H890" s="19"/>
    </row>
    <row r="891" spans="2:8" s="18" customFormat="1" ht="16.899999999999999" customHeight="1">
      <c r="B891" s="19"/>
      <c r="C891" s="216" t="s">
        <v>17</v>
      </c>
      <c r="D891" s="216" t="s">
        <v>4680</v>
      </c>
      <c r="E891" s="11" t="s">
        <v>17</v>
      </c>
      <c r="F891" s="217">
        <v>0</v>
      </c>
      <c r="H891" s="19"/>
    </row>
    <row r="892" spans="2:8" s="18" customFormat="1" ht="16.899999999999999" customHeight="1">
      <c r="B892" s="19"/>
      <c r="C892" s="216" t="s">
        <v>17</v>
      </c>
      <c r="D892" s="216" t="s">
        <v>4681</v>
      </c>
      <c r="E892" s="11" t="s">
        <v>17</v>
      </c>
      <c r="F892" s="217">
        <v>20.3</v>
      </c>
      <c r="H892" s="19"/>
    </row>
    <row r="893" spans="2:8" s="18" customFormat="1" ht="16.899999999999999" customHeight="1">
      <c r="B893" s="19"/>
      <c r="C893" s="216" t="s">
        <v>17</v>
      </c>
      <c r="D893" s="216" t="s">
        <v>4682</v>
      </c>
      <c r="E893" s="11" t="s">
        <v>17</v>
      </c>
      <c r="F893" s="217">
        <v>144.19999999999999</v>
      </c>
      <c r="H893" s="19"/>
    </row>
    <row r="894" spans="2:8" s="18" customFormat="1" ht="16.899999999999999" customHeight="1">
      <c r="B894" s="19"/>
      <c r="C894" s="216" t="s">
        <v>17</v>
      </c>
      <c r="D894" s="216" t="s">
        <v>4912</v>
      </c>
      <c r="E894" s="11" t="s">
        <v>17</v>
      </c>
      <c r="F894" s="217">
        <v>0</v>
      </c>
      <c r="H894" s="19"/>
    </row>
    <row r="895" spans="2:8" s="18" customFormat="1" ht="16.899999999999999" customHeight="1">
      <c r="B895" s="19"/>
      <c r="C895" s="216" t="s">
        <v>17</v>
      </c>
      <c r="D895" s="216" t="s">
        <v>4913</v>
      </c>
      <c r="E895" s="11" t="s">
        <v>17</v>
      </c>
      <c r="F895" s="217">
        <v>12</v>
      </c>
      <c r="H895" s="19"/>
    </row>
    <row r="896" spans="2:8" s="18" customFormat="1" ht="16.899999999999999" customHeight="1">
      <c r="B896" s="19"/>
      <c r="C896" s="216" t="s">
        <v>17</v>
      </c>
      <c r="D896" s="216" t="s">
        <v>4688</v>
      </c>
      <c r="E896" s="11" t="s">
        <v>17</v>
      </c>
      <c r="F896" s="217">
        <v>0</v>
      </c>
      <c r="H896" s="19"/>
    </row>
    <row r="897" spans="2:8" s="18" customFormat="1" ht="16.899999999999999" customHeight="1">
      <c r="B897" s="19"/>
      <c r="C897" s="216" t="s">
        <v>17</v>
      </c>
      <c r="D897" s="216" t="s">
        <v>4914</v>
      </c>
      <c r="E897" s="11" t="s">
        <v>17</v>
      </c>
      <c r="F897" s="217">
        <v>2</v>
      </c>
      <c r="H897" s="19"/>
    </row>
    <row r="898" spans="2:8" s="18" customFormat="1" ht="16.899999999999999" customHeight="1">
      <c r="B898" s="19"/>
      <c r="C898" s="216" t="s">
        <v>17</v>
      </c>
      <c r="D898" s="216" t="s">
        <v>4692</v>
      </c>
      <c r="E898" s="11" t="s">
        <v>17</v>
      </c>
      <c r="F898" s="217">
        <v>0</v>
      </c>
      <c r="H898" s="19"/>
    </row>
    <row r="899" spans="2:8" s="18" customFormat="1" ht="16.899999999999999" customHeight="1">
      <c r="B899" s="19"/>
      <c r="C899" s="216" t="s">
        <v>17</v>
      </c>
      <c r="D899" s="216" t="s">
        <v>4743</v>
      </c>
      <c r="E899" s="11" t="s">
        <v>17</v>
      </c>
      <c r="F899" s="217">
        <v>3.1</v>
      </c>
      <c r="H899" s="19"/>
    </row>
    <row r="900" spans="2:8" s="18" customFormat="1" ht="16.899999999999999" customHeight="1">
      <c r="B900" s="19"/>
      <c r="C900" s="216" t="s">
        <v>17</v>
      </c>
      <c r="D900" s="216" t="s">
        <v>4694</v>
      </c>
      <c r="E900" s="11" t="s">
        <v>17</v>
      </c>
      <c r="F900" s="217">
        <v>0</v>
      </c>
      <c r="H900" s="19"/>
    </row>
    <row r="901" spans="2:8" s="18" customFormat="1" ht="16.899999999999999" customHeight="1">
      <c r="B901" s="19"/>
      <c r="C901" s="216" t="s">
        <v>17</v>
      </c>
      <c r="D901" s="216" t="s">
        <v>4695</v>
      </c>
      <c r="E901" s="11" t="s">
        <v>17</v>
      </c>
      <c r="F901" s="217">
        <v>2.9</v>
      </c>
      <c r="H901" s="19"/>
    </row>
    <row r="902" spans="2:8" s="18" customFormat="1" ht="16.899999999999999" customHeight="1">
      <c r="B902" s="19"/>
      <c r="C902" s="216" t="s">
        <v>17</v>
      </c>
      <c r="D902" s="216" t="s">
        <v>4696</v>
      </c>
      <c r="E902" s="11" t="s">
        <v>17</v>
      </c>
      <c r="F902" s="217">
        <v>0</v>
      </c>
      <c r="H902" s="19"/>
    </row>
    <row r="903" spans="2:8" s="18" customFormat="1" ht="16.899999999999999" customHeight="1">
      <c r="B903" s="19"/>
      <c r="C903" s="216" t="s">
        <v>17</v>
      </c>
      <c r="D903" s="216" t="s">
        <v>4697</v>
      </c>
      <c r="E903" s="11" t="s">
        <v>17</v>
      </c>
      <c r="F903" s="217">
        <v>14.2</v>
      </c>
      <c r="H903" s="19"/>
    </row>
    <row r="904" spans="2:8" s="18" customFormat="1" ht="16.899999999999999" customHeight="1">
      <c r="B904" s="19"/>
      <c r="C904" s="216" t="s">
        <v>17</v>
      </c>
      <c r="D904" s="216" t="s">
        <v>4698</v>
      </c>
      <c r="E904" s="11" t="s">
        <v>17</v>
      </c>
      <c r="F904" s="217">
        <v>0</v>
      </c>
      <c r="H904" s="19"/>
    </row>
    <row r="905" spans="2:8" s="18" customFormat="1" ht="16.899999999999999" customHeight="1">
      <c r="B905" s="19"/>
      <c r="C905" s="216" t="s">
        <v>17</v>
      </c>
      <c r="D905" s="216" t="s">
        <v>4699</v>
      </c>
      <c r="E905" s="11" t="s">
        <v>17</v>
      </c>
      <c r="F905" s="217">
        <v>14.93</v>
      </c>
      <c r="H905" s="19"/>
    </row>
    <row r="906" spans="2:8" s="18" customFormat="1" ht="16.899999999999999" customHeight="1">
      <c r="B906" s="19"/>
      <c r="C906" s="216" t="s">
        <v>17</v>
      </c>
      <c r="D906" s="216" t="s">
        <v>4682</v>
      </c>
      <c r="E906" s="11" t="s">
        <v>17</v>
      </c>
      <c r="F906" s="217">
        <v>49.13</v>
      </c>
      <c r="H906" s="19"/>
    </row>
    <row r="907" spans="2:8" s="18" customFormat="1" ht="16.899999999999999" customHeight="1">
      <c r="B907" s="19"/>
      <c r="C907" s="216" t="s">
        <v>17</v>
      </c>
      <c r="D907" s="216" t="s">
        <v>4708</v>
      </c>
      <c r="E907" s="11" t="s">
        <v>17</v>
      </c>
      <c r="F907" s="217">
        <v>0</v>
      </c>
      <c r="H907" s="19"/>
    </row>
    <row r="908" spans="2:8" s="18" customFormat="1" ht="16.899999999999999" customHeight="1">
      <c r="B908" s="19"/>
      <c r="C908" s="216" t="s">
        <v>17</v>
      </c>
      <c r="D908" s="216" t="s">
        <v>4679</v>
      </c>
      <c r="E908" s="11" t="s">
        <v>17</v>
      </c>
      <c r="F908" s="217">
        <v>13.3</v>
      </c>
      <c r="H908" s="19"/>
    </row>
    <row r="909" spans="2:8" s="18" customFormat="1" ht="16.899999999999999" customHeight="1">
      <c r="B909" s="19"/>
      <c r="C909" s="216" t="s">
        <v>17</v>
      </c>
      <c r="D909" s="216" t="s">
        <v>4710</v>
      </c>
      <c r="E909" s="11" t="s">
        <v>17</v>
      </c>
      <c r="F909" s="217">
        <v>0</v>
      </c>
      <c r="H909" s="19"/>
    </row>
    <row r="910" spans="2:8" s="18" customFormat="1" ht="16.899999999999999" customHeight="1">
      <c r="B910" s="19"/>
      <c r="C910" s="216" t="s">
        <v>17</v>
      </c>
      <c r="D910" s="216" t="s">
        <v>4915</v>
      </c>
      <c r="E910" s="11" t="s">
        <v>17</v>
      </c>
      <c r="F910" s="217">
        <v>20</v>
      </c>
      <c r="H910" s="19"/>
    </row>
    <row r="911" spans="2:8" s="18" customFormat="1" ht="16.899999999999999" customHeight="1">
      <c r="B911" s="19"/>
      <c r="C911" s="216" t="s">
        <v>17</v>
      </c>
      <c r="D911" s="216" t="s">
        <v>4712</v>
      </c>
      <c r="E911" s="11" t="s">
        <v>17</v>
      </c>
      <c r="F911" s="217">
        <v>0</v>
      </c>
      <c r="H911" s="19"/>
    </row>
    <row r="912" spans="2:8" s="18" customFormat="1" ht="16.899999999999999" customHeight="1">
      <c r="B912" s="19"/>
      <c r="C912" s="216" t="s">
        <v>17</v>
      </c>
      <c r="D912" s="216" t="s">
        <v>4916</v>
      </c>
      <c r="E912" s="11" t="s">
        <v>17</v>
      </c>
      <c r="F912" s="217">
        <v>1.3</v>
      </c>
      <c r="H912" s="19"/>
    </row>
    <row r="913" spans="2:8" s="18" customFormat="1" ht="16.899999999999999" customHeight="1">
      <c r="B913" s="19"/>
      <c r="C913" s="216" t="s">
        <v>17</v>
      </c>
      <c r="D913" s="216" t="s">
        <v>4714</v>
      </c>
      <c r="E913" s="11" t="s">
        <v>17</v>
      </c>
      <c r="F913" s="217">
        <v>0</v>
      </c>
      <c r="H913" s="19"/>
    </row>
    <row r="914" spans="2:8" s="18" customFormat="1" ht="16.899999999999999" customHeight="1">
      <c r="B914" s="19"/>
      <c r="C914" s="216" t="s">
        <v>17</v>
      </c>
      <c r="D914" s="216" t="s">
        <v>4715</v>
      </c>
      <c r="E914" s="11" t="s">
        <v>17</v>
      </c>
      <c r="F914" s="217">
        <v>11.65</v>
      </c>
      <c r="H914" s="19"/>
    </row>
    <row r="915" spans="2:8" s="18" customFormat="1" ht="16.899999999999999" customHeight="1">
      <c r="B915" s="19"/>
      <c r="C915" s="216" t="s">
        <v>17</v>
      </c>
      <c r="D915" s="216" t="s">
        <v>4682</v>
      </c>
      <c r="E915" s="11" t="s">
        <v>17</v>
      </c>
      <c r="F915" s="217">
        <v>46.25</v>
      </c>
      <c r="H915" s="19"/>
    </row>
    <row r="916" spans="2:8" s="18" customFormat="1" ht="16.899999999999999" customHeight="1">
      <c r="B916" s="19"/>
      <c r="C916" s="216" t="s">
        <v>17</v>
      </c>
      <c r="D916" s="216" t="s">
        <v>4716</v>
      </c>
      <c r="E916" s="11" t="s">
        <v>17</v>
      </c>
      <c r="F916" s="217">
        <v>0</v>
      </c>
      <c r="H916" s="19"/>
    </row>
    <row r="917" spans="2:8" s="18" customFormat="1" ht="16.899999999999999" customHeight="1">
      <c r="B917" s="19"/>
      <c r="C917" s="216" t="s">
        <v>17</v>
      </c>
      <c r="D917" s="216" t="s">
        <v>4917</v>
      </c>
      <c r="E917" s="11" t="s">
        <v>17</v>
      </c>
      <c r="F917" s="217">
        <v>138.75</v>
      </c>
      <c r="H917" s="19"/>
    </row>
    <row r="918" spans="2:8" s="18" customFormat="1" ht="16.899999999999999" customHeight="1">
      <c r="B918" s="19"/>
      <c r="C918" s="216" t="s">
        <v>17</v>
      </c>
      <c r="D918" s="216" t="s">
        <v>4682</v>
      </c>
      <c r="E918" s="11" t="s">
        <v>17</v>
      </c>
      <c r="F918" s="217">
        <v>138.75</v>
      </c>
      <c r="H918" s="19"/>
    </row>
    <row r="919" spans="2:8" s="18" customFormat="1" ht="16.899999999999999" customHeight="1">
      <c r="B919" s="19"/>
      <c r="C919" s="216" t="s">
        <v>17</v>
      </c>
      <c r="D919" s="216" t="s">
        <v>4726</v>
      </c>
      <c r="E919" s="11" t="s">
        <v>17</v>
      </c>
      <c r="F919" s="217">
        <v>0</v>
      </c>
      <c r="H919" s="19"/>
    </row>
    <row r="920" spans="2:8" s="18" customFormat="1" ht="16.899999999999999" customHeight="1">
      <c r="B920" s="19"/>
      <c r="C920" s="216" t="s">
        <v>17</v>
      </c>
      <c r="D920" s="216" t="s">
        <v>4918</v>
      </c>
      <c r="E920" s="11" t="s">
        <v>17</v>
      </c>
      <c r="F920" s="217">
        <v>14</v>
      </c>
      <c r="H920" s="19"/>
    </row>
    <row r="921" spans="2:8" s="18" customFormat="1" ht="16.899999999999999" customHeight="1">
      <c r="B921" s="19"/>
      <c r="C921" s="216" t="s">
        <v>17</v>
      </c>
      <c r="D921" s="216" t="s">
        <v>4728</v>
      </c>
      <c r="E921" s="11" t="s">
        <v>17</v>
      </c>
      <c r="F921" s="217">
        <v>0</v>
      </c>
      <c r="H921" s="19"/>
    </row>
    <row r="922" spans="2:8" s="18" customFormat="1" ht="16.899999999999999" customHeight="1">
      <c r="B922" s="19"/>
      <c r="C922" s="216" t="s">
        <v>17</v>
      </c>
      <c r="D922" s="216" t="s">
        <v>4919</v>
      </c>
      <c r="E922" s="11" t="s">
        <v>17</v>
      </c>
      <c r="F922" s="217">
        <v>2.7</v>
      </c>
      <c r="H922" s="19"/>
    </row>
    <row r="923" spans="2:8" s="18" customFormat="1" ht="16.899999999999999" customHeight="1">
      <c r="B923" s="19"/>
      <c r="C923" s="216" t="s">
        <v>17</v>
      </c>
      <c r="D923" s="216" t="s">
        <v>4730</v>
      </c>
      <c r="E923" s="11" t="s">
        <v>17</v>
      </c>
      <c r="F923" s="217">
        <v>0</v>
      </c>
      <c r="H923" s="19"/>
    </row>
    <row r="924" spans="2:8" s="18" customFormat="1" ht="16.899999999999999" customHeight="1">
      <c r="B924" s="19"/>
      <c r="C924" s="216" t="s">
        <v>17</v>
      </c>
      <c r="D924" s="216" t="s">
        <v>4920</v>
      </c>
      <c r="E924" s="11" t="s">
        <v>17</v>
      </c>
      <c r="F924" s="217">
        <v>8.6999999999999993</v>
      </c>
      <c r="H924" s="19"/>
    </row>
    <row r="925" spans="2:8" s="18" customFormat="1" ht="16.899999999999999" customHeight="1">
      <c r="B925" s="19"/>
      <c r="C925" s="216" t="s">
        <v>17</v>
      </c>
      <c r="D925" s="216" t="s">
        <v>4732</v>
      </c>
      <c r="E925" s="11" t="s">
        <v>17</v>
      </c>
      <c r="F925" s="217">
        <v>0</v>
      </c>
      <c r="H925" s="19"/>
    </row>
    <row r="926" spans="2:8" s="18" customFormat="1" ht="16.899999999999999" customHeight="1">
      <c r="B926" s="19"/>
      <c r="C926" s="216" t="s">
        <v>17</v>
      </c>
      <c r="D926" s="216" t="s">
        <v>4733</v>
      </c>
      <c r="E926" s="11" t="s">
        <v>17</v>
      </c>
      <c r="F926" s="217">
        <v>13.53</v>
      </c>
      <c r="H926" s="19"/>
    </row>
    <row r="927" spans="2:8" s="18" customFormat="1" ht="16.899999999999999" customHeight="1">
      <c r="B927" s="19"/>
      <c r="C927" s="216" t="s">
        <v>17</v>
      </c>
      <c r="D927" s="216" t="s">
        <v>4682</v>
      </c>
      <c r="E927" s="11" t="s">
        <v>17</v>
      </c>
      <c r="F927" s="217">
        <v>38.93</v>
      </c>
      <c r="H927" s="19"/>
    </row>
    <row r="928" spans="2:8" s="18" customFormat="1" ht="16.899999999999999" customHeight="1">
      <c r="B928" s="19"/>
      <c r="C928" s="216" t="s">
        <v>17</v>
      </c>
      <c r="D928" s="216" t="s">
        <v>4734</v>
      </c>
      <c r="E928" s="11" t="s">
        <v>17</v>
      </c>
      <c r="F928" s="217">
        <v>0</v>
      </c>
      <c r="H928" s="19"/>
    </row>
    <row r="929" spans="2:8" s="18" customFormat="1" ht="16.899999999999999" customHeight="1">
      <c r="B929" s="19"/>
      <c r="C929" s="216" t="s">
        <v>17</v>
      </c>
      <c r="D929" s="216" t="s">
        <v>4921</v>
      </c>
      <c r="E929" s="11" t="s">
        <v>17</v>
      </c>
      <c r="F929" s="217">
        <v>116.79</v>
      </c>
      <c r="H929" s="19"/>
    </row>
    <row r="930" spans="2:8" s="18" customFormat="1" ht="16.899999999999999" customHeight="1">
      <c r="B930" s="19"/>
      <c r="C930" s="216" t="s">
        <v>17</v>
      </c>
      <c r="D930" s="216" t="s">
        <v>491</v>
      </c>
      <c r="E930" s="11" t="s">
        <v>17</v>
      </c>
      <c r="F930" s="217">
        <v>534.04999999999995</v>
      </c>
      <c r="H930" s="19"/>
    </row>
    <row r="931" spans="2:8" s="18" customFormat="1" ht="16.899999999999999" customHeight="1">
      <c r="B931" s="19"/>
      <c r="C931" s="218" t="s">
        <v>4648</v>
      </c>
      <c r="H931" s="19"/>
    </row>
    <row r="932" spans="2:8" s="18" customFormat="1" ht="16.899999999999999" customHeight="1">
      <c r="B932" s="19"/>
      <c r="C932" s="216" t="s">
        <v>1008</v>
      </c>
      <c r="D932" s="216" t="s">
        <v>1009</v>
      </c>
      <c r="E932" s="11" t="s">
        <v>452</v>
      </c>
      <c r="F932" s="217">
        <v>845.75</v>
      </c>
      <c r="H932" s="19"/>
    </row>
    <row r="933" spans="2:8" s="18" customFormat="1" ht="16.899999999999999" customHeight="1">
      <c r="B933" s="19"/>
      <c r="C933" s="216" t="s">
        <v>1017</v>
      </c>
      <c r="D933" s="216" t="s">
        <v>1018</v>
      </c>
      <c r="E933" s="11" t="s">
        <v>452</v>
      </c>
      <c r="F933" s="217">
        <v>879.55</v>
      </c>
      <c r="H933" s="19"/>
    </row>
    <row r="934" spans="2:8" s="18" customFormat="1" ht="16.899999999999999" customHeight="1">
      <c r="B934" s="19"/>
      <c r="C934" s="216" t="s">
        <v>2156</v>
      </c>
      <c r="D934" s="216" t="s">
        <v>2157</v>
      </c>
      <c r="E934" s="11" t="s">
        <v>452</v>
      </c>
      <c r="F934" s="217">
        <v>1304.75</v>
      </c>
      <c r="H934" s="19"/>
    </row>
    <row r="935" spans="2:8" s="18" customFormat="1" ht="16.899999999999999" customHeight="1">
      <c r="B935" s="19"/>
      <c r="C935" s="212" t="s">
        <v>347</v>
      </c>
      <c r="D935" s="213" t="s">
        <v>17</v>
      </c>
      <c r="E935" s="214" t="s">
        <v>17</v>
      </c>
      <c r="F935" s="215">
        <v>33.799999999999997</v>
      </c>
      <c r="H935" s="19"/>
    </row>
    <row r="936" spans="2:8" s="18" customFormat="1" ht="16.899999999999999" customHeight="1">
      <c r="B936" s="19"/>
      <c r="C936" s="216" t="s">
        <v>17</v>
      </c>
      <c r="D936" s="216" t="s">
        <v>4922</v>
      </c>
      <c r="E936" s="11" t="s">
        <v>17</v>
      </c>
      <c r="F936" s="217">
        <v>0</v>
      </c>
      <c r="H936" s="19"/>
    </row>
    <row r="937" spans="2:8" s="18" customFormat="1" ht="16.899999999999999" customHeight="1">
      <c r="B937" s="19"/>
      <c r="C937" s="216" t="s">
        <v>17</v>
      </c>
      <c r="D937" s="216" t="s">
        <v>4923</v>
      </c>
      <c r="E937" s="11" t="s">
        <v>17</v>
      </c>
      <c r="F937" s="217">
        <v>33.799999999999997</v>
      </c>
      <c r="H937" s="19"/>
    </row>
    <row r="938" spans="2:8" s="18" customFormat="1" ht="16.899999999999999" customHeight="1">
      <c r="B938" s="19"/>
      <c r="C938" s="218" t="s">
        <v>4648</v>
      </c>
      <c r="H938" s="19"/>
    </row>
    <row r="939" spans="2:8" s="18" customFormat="1" ht="16.899999999999999" customHeight="1">
      <c r="B939" s="19"/>
      <c r="C939" s="216" t="s">
        <v>1013</v>
      </c>
      <c r="D939" s="216" t="s">
        <v>1014</v>
      </c>
      <c r="E939" s="11" t="s">
        <v>452</v>
      </c>
      <c r="F939" s="217">
        <v>33.799999999999997</v>
      </c>
      <c r="H939" s="19"/>
    </row>
    <row r="940" spans="2:8" s="18" customFormat="1" ht="16.899999999999999" customHeight="1">
      <c r="B940" s="19"/>
      <c r="C940" s="216" t="s">
        <v>1017</v>
      </c>
      <c r="D940" s="216" t="s">
        <v>1018</v>
      </c>
      <c r="E940" s="11" t="s">
        <v>452</v>
      </c>
      <c r="F940" s="217">
        <v>879.55</v>
      </c>
      <c r="H940" s="19"/>
    </row>
    <row r="941" spans="2:8" s="18" customFormat="1" ht="16.899999999999999" customHeight="1">
      <c r="B941" s="19"/>
      <c r="C941" s="216" t="s">
        <v>1022</v>
      </c>
      <c r="D941" s="216" t="s">
        <v>1023</v>
      </c>
      <c r="E941" s="11" t="s">
        <v>452</v>
      </c>
      <c r="F941" s="217">
        <v>33.799999999999997</v>
      </c>
      <c r="H941" s="19"/>
    </row>
    <row r="942" spans="2:8" s="18" customFormat="1" ht="16.899999999999999" customHeight="1">
      <c r="B942" s="19"/>
      <c r="C942" s="216" t="s">
        <v>2246</v>
      </c>
      <c r="D942" s="216" t="s">
        <v>2247</v>
      </c>
      <c r="E942" s="11" t="s">
        <v>452</v>
      </c>
      <c r="F942" s="217">
        <v>3132.8</v>
      </c>
      <c r="H942" s="19"/>
    </row>
    <row r="943" spans="2:8" s="18" customFormat="1" ht="16.899999999999999" customHeight="1">
      <c r="B943" s="19"/>
      <c r="C943" s="212" t="s">
        <v>300</v>
      </c>
      <c r="D943" s="213" t="s">
        <v>17</v>
      </c>
      <c r="E943" s="214" t="s">
        <v>17</v>
      </c>
      <c r="F943" s="215">
        <v>116.6</v>
      </c>
      <c r="H943" s="19"/>
    </row>
    <row r="944" spans="2:8" s="18" customFormat="1" ht="16.899999999999999" customHeight="1">
      <c r="B944" s="19"/>
      <c r="C944" s="216" t="s">
        <v>17</v>
      </c>
      <c r="D944" s="216" t="s">
        <v>4659</v>
      </c>
      <c r="E944" s="11" t="s">
        <v>17</v>
      </c>
      <c r="F944" s="217">
        <v>0</v>
      </c>
      <c r="H944" s="19"/>
    </row>
    <row r="945" spans="2:8" s="18" customFormat="1" ht="16.899999999999999" customHeight="1">
      <c r="B945" s="19"/>
      <c r="C945" s="216" t="s">
        <v>17</v>
      </c>
      <c r="D945" s="216" t="s">
        <v>4660</v>
      </c>
      <c r="E945" s="11" t="s">
        <v>17</v>
      </c>
      <c r="F945" s="217">
        <v>15.3</v>
      </c>
      <c r="H945" s="19"/>
    </row>
    <row r="946" spans="2:8" s="18" customFormat="1" ht="16.899999999999999" customHeight="1">
      <c r="B946" s="19"/>
      <c r="C946" s="216" t="s">
        <v>17</v>
      </c>
      <c r="D946" s="216" t="s">
        <v>4661</v>
      </c>
      <c r="E946" s="11" t="s">
        <v>17</v>
      </c>
      <c r="F946" s="217">
        <v>0</v>
      </c>
      <c r="H946" s="19"/>
    </row>
    <row r="947" spans="2:8" s="18" customFormat="1" ht="16.899999999999999" customHeight="1">
      <c r="B947" s="19"/>
      <c r="C947" s="216" t="s">
        <v>17</v>
      </c>
      <c r="D947" s="216" t="s">
        <v>4662</v>
      </c>
      <c r="E947" s="11" t="s">
        <v>17</v>
      </c>
      <c r="F947" s="217">
        <v>14.7</v>
      </c>
      <c r="H947" s="19"/>
    </row>
    <row r="948" spans="2:8" s="18" customFormat="1" ht="16.899999999999999" customHeight="1">
      <c r="B948" s="19"/>
      <c r="C948" s="216" t="s">
        <v>17</v>
      </c>
      <c r="D948" s="216" t="s">
        <v>4663</v>
      </c>
      <c r="E948" s="11" t="s">
        <v>17</v>
      </c>
      <c r="F948" s="217">
        <v>0</v>
      </c>
      <c r="H948" s="19"/>
    </row>
    <row r="949" spans="2:8" s="18" customFormat="1" ht="16.899999999999999" customHeight="1">
      <c r="B949" s="19"/>
      <c r="C949" s="216" t="s">
        <v>17</v>
      </c>
      <c r="D949" s="216" t="s">
        <v>4664</v>
      </c>
      <c r="E949" s="11" t="s">
        <v>17</v>
      </c>
      <c r="F949" s="217">
        <v>14.9</v>
      </c>
      <c r="H949" s="19"/>
    </row>
    <row r="950" spans="2:8" s="18" customFormat="1" ht="16.899999999999999" customHeight="1">
      <c r="B950" s="19"/>
      <c r="C950" s="216" t="s">
        <v>17</v>
      </c>
      <c r="D950" s="216" t="s">
        <v>4665</v>
      </c>
      <c r="E950" s="11" t="s">
        <v>17</v>
      </c>
      <c r="F950" s="217">
        <v>0</v>
      </c>
      <c r="H950" s="19"/>
    </row>
    <row r="951" spans="2:8" s="18" customFormat="1" ht="16.899999999999999" customHeight="1">
      <c r="B951" s="19"/>
      <c r="C951" s="216" t="s">
        <v>17</v>
      </c>
      <c r="D951" s="216" t="s">
        <v>4666</v>
      </c>
      <c r="E951" s="11" t="s">
        <v>17</v>
      </c>
      <c r="F951" s="217">
        <v>13.4</v>
      </c>
      <c r="H951" s="19"/>
    </row>
    <row r="952" spans="2:8" s="18" customFormat="1" ht="16.899999999999999" customHeight="1">
      <c r="B952" s="19"/>
      <c r="C952" s="216" t="s">
        <v>17</v>
      </c>
      <c r="D952" s="216" t="s">
        <v>4924</v>
      </c>
      <c r="E952" s="11" t="s">
        <v>17</v>
      </c>
      <c r="F952" s="217">
        <v>0</v>
      </c>
      <c r="H952" s="19"/>
    </row>
    <row r="953" spans="2:8" s="18" customFormat="1" ht="16.899999999999999" customHeight="1">
      <c r="B953" s="19"/>
      <c r="C953" s="216" t="s">
        <v>17</v>
      </c>
      <c r="D953" s="216" t="s">
        <v>4666</v>
      </c>
      <c r="E953" s="11" t="s">
        <v>17</v>
      </c>
      <c r="F953" s="217">
        <v>13.4</v>
      </c>
      <c r="H953" s="19"/>
    </row>
    <row r="954" spans="2:8" s="18" customFormat="1" ht="16.899999999999999" customHeight="1">
      <c r="B954" s="19"/>
      <c r="C954" s="216" t="s">
        <v>17</v>
      </c>
      <c r="D954" s="216" t="s">
        <v>4667</v>
      </c>
      <c r="E954" s="11" t="s">
        <v>17</v>
      </c>
      <c r="F954" s="217">
        <v>0</v>
      </c>
      <c r="H954" s="19"/>
    </row>
    <row r="955" spans="2:8" s="18" customFormat="1" ht="16.899999999999999" customHeight="1">
      <c r="B955" s="19"/>
      <c r="C955" s="216" t="s">
        <v>17</v>
      </c>
      <c r="D955" s="216" t="s">
        <v>4664</v>
      </c>
      <c r="E955" s="11" t="s">
        <v>17</v>
      </c>
      <c r="F955" s="217">
        <v>14.9</v>
      </c>
      <c r="H955" s="19"/>
    </row>
    <row r="956" spans="2:8" s="18" customFormat="1" ht="16.899999999999999" customHeight="1">
      <c r="B956" s="19"/>
      <c r="C956" s="216" t="s">
        <v>17</v>
      </c>
      <c r="D956" s="216" t="s">
        <v>4668</v>
      </c>
      <c r="E956" s="11" t="s">
        <v>17</v>
      </c>
      <c r="F956" s="217">
        <v>0</v>
      </c>
      <c r="H956" s="19"/>
    </row>
    <row r="957" spans="2:8" s="18" customFormat="1" ht="16.899999999999999" customHeight="1">
      <c r="B957" s="19"/>
      <c r="C957" s="216" t="s">
        <v>17</v>
      </c>
      <c r="D957" s="216" t="s">
        <v>4662</v>
      </c>
      <c r="E957" s="11" t="s">
        <v>17</v>
      </c>
      <c r="F957" s="217">
        <v>14.7</v>
      </c>
      <c r="H957" s="19"/>
    </row>
    <row r="958" spans="2:8" s="18" customFormat="1" ht="16.899999999999999" customHeight="1">
      <c r="B958" s="19"/>
      <c r="C958" s="216" t="s">
        <v>17</v>
      </c>
      <c r="D958" s="216" t="s">
        <v>4669</v>
      </c>
      <c r="E958" s="11" t="s">
        <v>17</v>
      </c>
      <c r="F958" s="217">
        <v>0</v>
      </c>
      <c r="H958" s="19"/>
    </row>
    <row r="959" spans="2:8" s="18" customFormat="1" ht="16.899999999999999" customHeight="1">
      <c r="B959" s="19"/>
      <c r="C959" s="216" t="s">
        <v>17</v>
      </c>
      <c r="D959" s="216" t="s">
        <v>4660</v>
      </c>
      <c r="E959" s="11" t="s">
        <v>17</v>
      </c>
      <c r="F959" s="217">
        <v>15.3</v>
      </c>
      <c r="H959" s="19"/>
    </row>
    <row r="960" spans="2:8" s="18" customFormat="1" ht="16.899999999999999" customHeight="1">
      <c r="B960" s="19"/>
      <c r="C960" s="216" t="s">
        <v>17</v>
      </c>
      <c r="D960" s="216" t="s">
        <v>491</v>
      </c>
      <c r="E960" s="11" t="s">
        <v>17</v>
      </c>
      <c r="F960" s="217">
        <v>116.6</v>
      </c>
      <c r="H960" s="19"/>
    </row>
    <row r="961" spans="2:8" s="18" customFormat="1" ht="16.899999999999999" customHeight="1">
      <c r="B961" s="19"/>
      <c r="C961" s="218" t="s">
        <v>4648</v>
      </c>
      <c r="H961" s="19"/>
    </row>
    <row r="962" spans="2:8" s="18" customFormat="1" ht="16.899999999999999" customHeight="1">
      <c r="B962" s="19"/>
      <c r="C962" s="216" t="s">
        <v>466</v>
      </c>
      <c r="D962" s="216" t="s">
        <v>467</v>
      </c>
      <c r="E962" s="11" t="s">
        <v>461</v>
      </c>
      <c r="F962" s="217">
        <v>58.3</v>
      </c>
      <c r="H962" s="19"/>
    </row>
    <row r="963" spans="2:8" s="18" customFormat="1" ht="22.5">
      <c r="B963" s="19"/>
      <c r="C963" s="216" t="s">
        <v>472</v>
      </c>
      <c r="D963" s="216" t="s">
        <v>473</v>
      </c>
      <c r="E963" s="11" t="s">
        <v>461</v>
      </c>
      <c r="F963" s="217">
        <v>34.396999999999998</v>
      </c>
      <c r="H963" s="19"/>
    </row>
    <row r="964" spans="2:8" s="18" customFormat="1" ht="22.5">
      <c r="B964" s="19"/>
      <c r="C964" s="216" t="s">
        <v>485</v>
      </c>
      <c r="D964" s="216" t="s">
        <v>486</v>
      </c>
      <c r="E964" s="11" t="s">
        <v>461</v>
      </c>
      <c r="F964" s="217">
        <v>163.19399999999999</v>
      </c>
      <c r="H964" s="19"/>
    </row>
    <row r="965" spans="2:8" s="18" customFormat="1" ht="22.5">
      <c r="B965" s="19"/>
      <c r="C965" s="216" t="s">
        <v>493</v>
      </c>
      <c r="D965" s="216" t="s">
        <v>494</v>
      </c>
      <c r="E965" s="11" t="s">
        <v>495</v>
      </c>
      <c r="F965" s="217">
        <v>248.94</v>
      </c>
      <c r="H965" s="19"/>
    </row>
    <row r="966" spans="2:8" s="18" customFormat="1" ht="16.899999999999999" customHeight="1">
      <c r="B966" s="19"/>
      <c r="C966" s="216" t="s">
        <v>504</v>
      </c>
      <c r="D966" s="216" t="s">
        <v>505</v>
      </c>
      <c r="E966" s="11" t="s">
        <v>461</v>
      </c>
      <c r="F966" s="217">
        <v>29.15</v>
      </c>
      <c r="H966" s="19"/>
    </row>
    <row r="967" spans="2:8" s="18" customFormat="1" ht="16.899999999999999" customHeight="1">
      <c r="B967" s="19"/>
      <c r="C967" s="212" t="s">
        <v>356</v>
      </c>
      <c r="D967" s="213" t="s">
        <v>17</v>
      </c>
      <c r="E967" s="214" t="s">
        <v>17</v>
      </c>
      <c r="F967" s="215">
        <v>116.6</v>
      </c>
      <c r="H967" s="19"/>
    </row>
    <row r="968" spans="2:8" s="18" customFormat="1" ht="16.899999999999999" customHeight="1">
      <c r="B968" s="19"/>
      <c r="C968" s="216" t="s">
        <v>17</v>
      </c>
      <c r="D968" s="216" t="s">
        <v>4659</v>
      </c>
      <c r="E968" s="11" t="s">
        <v>17</v>
      </c>
      <c r="F968" s="217">
        <v>0</v>
      </c>
      <c r="H968" s="19"/>
    </row>
    <row r="969" spans="2:8" s="18" customFormat="1" ht="16.899999999999999" customHeight="1">
      <c r="B969" s="19"/>
      <c r="C969" s="216" t="s">
        <v>17</v>
      </c>
      <c r="D969" s="216" t="s">
        <v>4660</v>
      </c>
      <c r="E969" s="11" t="s">
        <v>17</v>
      </c>
      <c r="F969" s="217">
        <v>15.3</v>
      </c>
      <c r="H969" s="19"/>
    </row>
    <row r="970" spans="2:8" s="18" customFormat="1" ht="16.899999999999999" customHeight="1">
      <c r="B970" s="19"/>
      <c r="C970" s="216" t="s">
        <v>17</v>
      </c>
      <c r="D970" s="216" t="s">
        <v>4661</v>
      </c>
      <c r="E970" s="11" t="s">
        <v>17</v>
      </c>
      <c r="F970" s="217">
        <v>0</v>
      </c>
      <c r="H970" s="19"/>
    </row>
    <row r="971" spans="2:8" s="18" customFormat="1" ht="16.899999999999999" customHeight="1">
      <c r="B971" s="19"/>
      <c r="C971" s="216" t="s">
        <v>17</v>
      </c>
      <c r="D971" s="216" t="s">
        <v>4662</v>
      </c>
      <c r="E971" s="11" t="s">
        <v>17</v>
      </c>
      <c r="F971" s="217">
        <v>14.7</v>
      </c>
      <c r="H971" s="19"/>
    </row>
    <row r="972" spans="2:8" s="18" customFormat="1" ht="16.899999999999999" customHeight="1">
      <c r="B972" s="19"/>
      <c r="C972" s="216" t="s">
        <v>17</v>
      </c>
      <c r="D972" s="216" t="s">
        <v>4663</v>
      </c>
      <c r="E972" s="11" t="s">
        <v>17</v>
      </c>
      <c r="F972" s="217">
        <v>0</v>
      </c>
      <c r="H972" s="19"/>
    </row>
    <row r="973" spans="2:8" s="18" customFormat="1" ht="16.899999999999999" customHeight="1">
      <c r="B973" s="19"/>
      <c r="C973" s="216" t="s">
        <v>17</v>
      </c>
      <c r="D973" s="216" t="s">
        <v>4664</v>
      </c>
      <c r="E973" s="11" t="s">
        <v>17</v>
      </c>
      <c r="F973" s="217">
        <v>14.9</v>
      </c>
      <c r="H973" s="19"/>
    </row>
    <row r="974" spans="2:8" s="18" customFormat="1" ht="16.899999999999999" customHeight="1">
      <c r="B974" s="19"/>
      <c r="C974" s="216" t="s">
        <v>17</v>
      </c>
      <c r="D974" s="216" t="s">
        <v>4665</v>
      </c>
      <c r="E974" s="11" t="s">
        <v>17</v>
      </c>
      <c r="F974" s="217">
        <v>0</v>
      </c>
      <c r="H974" s="19"/>
    </row>
    <row r="975" spans="2:8" s="18" customFormat="1" ht="16.899999999999999" customHeight="1">
      <c r="B975" s="19"/>
      <c r="C975" s="216" t="s">
        <v>17</v>
      </c>
      <c r="D975" s="216" t="s">
        <v>4666</v>
      </c>
      <c r="E975" s="11" t="s">
        <v>17</v>
      </c>
      <c r="F975" s="217">
        <v>13.4</v>
      </c>
      <c r="H975" s="19"/>
    </row>
    <row r="976" spans="2:8" s="18" customFormat="1" ht="16.899999999999999" customHeight="1">
      <c r="B976" s="19"/>
      <c r="C976" s="216" t="s">
        <v>17</v>
      </c>
      <c r="D976" s="216" t="s">
        <v>4924</v>
      </c>
      <c r="E976" s="11" t="s">
        <v>17</v>
      </c>
      <c r="F976" s="217">
        <v>0</v>
      </c>
      <c r="H976" s="19"/>
    </row>
    <row r="977" spans="2:8" s="18" customFormat="1" ht="16.899999999999999" customHeight="1">
      <c r="B977" s="19"/>
      <c r="C977" s="216" t="s">
        <v>17</v>
      </c>
      <c r="D977" s="216" t="s">
        <v>4666</v>
      </c>
      <c r="E977" s="11" t="s">
        <v>17</v>
      </c>
      <c r="F977" s="217">
        <v>13.4</v>
      </c>
      <c r="H977" s="19"/>
    </row>
    <row r="978" spans="2:8" s="18" customFormat="1" ht="16.899999999999999" customHeight="1">
      <c r="B978" s="19"/>
      <c r="C978" s="216" t="s">
        <v>17</v>
      </c>
      <c r="D978" s="216" t="s">
        <v>4667</v>
      </c>
      <c r="E978" s="11" t="s">
        <v>17</v>
      </c>
      <c r="F978" s="217">
        <v>0</v>
      </c>
      <c r="H978" s="19"/>
    </row>
    <row r="979" spans="2:8" s="18" customFormat="1" ht="16.899999999999999" customHeight="1">
      <c r="B979" s="19"/>
      <c r="C979" s="216" t="s">
        <v>17</v>
      </c>
      <c r="D979" s="216" t="s">
        <v>4664</v>
      </c>
      <c r="E979" s="11" t="s">
        <v>17</v>
      </c>
      <c r="F979" s="217">
        <v>14.9</v>
      </c>
      <c r="H979" s="19"/>
    </row>
    <row r="980" spans="2:8" s="18" customFormat="1" ht="16.899999999999999" customHeight="1">
      <c r="B980" s="19"/>
      <c r="C980" s="216" t="s">
        <v>17</v>
      </c>
      <c r="D980" s="216" t="s">
        <v>4668</v>
      </c>
      <c r="E980" s="11" t="s">
        <v>17</v>
      </c>
      <c r="F980" s="217">
        <v>0</v>
      </c>
      <c r="H980" s="19"/>
    </row>
    <row r="981" spans="2:8" s="18" customFormat="1" ht="16.899999999999999" customHeight="1">
      <c r="B981" s="19"/>
      <c r="C981" s="216" t="s">
        <v>17</v>
      </c>
      <c r="D981" s="216" t="s">
        <v>4662</v>
      </c>
      <c r="E981" s="11" t="s">
        <v>17</v>
      </c>
      <c r="F981" s="217">
        <v>14.7</v>
      </c>
      <c r="H981" s="19"/>
    </row>
    <row r="982" spans="2:8" s="18" customFormat="1" ht="16.899999999999999" customHeight="1">
      <c r="B982" s="19"/>
      <c r="C982" s="216" t="s">
        <v>17</v>
      </c>
      <c r="D982" s="216" t="s">
        <v>4669</v>
      </c>
      <c r="E982" s="11" t="s">
        <v>17</v>
      </c>
      <c r="F982" s="217">
        <v>0</v>
      </c>
      <c r="H982" s="19"/>
    </row>
    <row r="983" spans="2:8" s="18" customFormat="1" ht="16.899999999999999" customHeight="1">
      <c r="B983" s="19"/>
      <c r="C983" s="216" t="s">
        <v>17</v>
      </c>
      <c r="D983" s="216" t="s">
        <v>4660</v>
      </c>
      <c r="E983" s="11" t="s">
        <v>17</v>
      </c>
      <c r="F983" s="217">
        <v>15.3</v>
      </c>
      <c r="H983" s="19"/>
    </row>
    <row r="984" spans="2:8" s="18" customFormat="1" ht="16.899999999999999" customHeight="1">
      <c r="B984" s="19"/>
      <c r="C984" s="216" t="s">
        <v>17</v>
      </c>
      <c r="D984" s="216" t="s">
        <v>491</v>
      </c>
      <c r="E984" s="11" t="s">
        <v>17</v>
      </c>
      <c r="F984" s="217">
        <v>116.6</v>
      </c>
      <c r="H984" s="19"/>
    </row>
    <row r="985" spans="2:8" s="18" customFormat="1" ht="16.899999999999999" customHeight="1">
      <c r="B985" s="19"/>
      <c r="C985" s="218" t="s">
        <v>4648</v>
      </c>
      <c r="H985" s="19"/>
    </row>
    <row r="986" spans="2:8" s="18" customFormat="1" ht="22.5">
      <c r="B986" s="19"/>
      <c r="C986" s="216" t="s">
        <v>998</v>
      </c>
      <c r="D986" s="216" t="s">
        <v>999</v>
      </c>
      <c r="E986" s="11" t="s">
        <v>461</v>
      </c>
      <c r="F986" s="217">
        <v>11.66</v>
      </c>
      <c r="H986" s="19"/>
    </row>
    <row r="987" spans="2:8" s="18" customFormat="1" ht="22.5">
      <c r="B987" s="19"/>
      <c r="C987" s="216" t="s">
        <v>1244</v>
      </c>
      <c r="D987" s="216" t="s">
        <v>1245</v>
      </c>
      <c r="E987" s="11" t="s">
        <v>461</v>
      </c>
      <c r="F987" s="217">
        <v>24.466000000000001</v>
      </c>
      <c r="H987" s="19"/>
    </row>
    <row r="988" spans="2:8" s="18" customFormat="1" ht="16.899999999999999" customHeight="1">
      <c r="B988" s="19"/>
      <c r="C988" s="212" t="s">
        <v>401</v>
      </c>
      <c r="D988" s="213" t="s">
        <v>17</v>
      </c>
      <c r="E988" s="214" t="s">
        <v>17</v>
      </c>
      <c r="F988" s="215">
        <v>116.9</v>
      </c>
      <c r="H988" s="19"/>
    </row>
    <row r="989" spans="2:8" s="18" customFormat="1" ht="16.899999999999999" customHeight="1">
      <c r="B989" s="19"/>
      <c r="C989" s="216" t="s">
        <v>17</v>
      </c>
      <c r="D989" s="216" t="s">
        <v>4659</v>
      </c>
      <c r="E989" s="11" t="s">
        <v>17</v>
      </c>
      <c r="F989" s="217">
        <v>0</v>
      </c>
      <c r="H989" s="19"/>
    </row>
    <row r="990" spans="2:8" s="18" customFormat="1" ht="16.899999999999999" customHeight="1">
      <c r="B990" s="19"/>
      <c r="C990" s="216" t="s">
        <v>17</v>
      </c>
      <c r="D990" s="216" t="s">
        <v>4925</v>
      </c>
      <c r="E990" s="11" t="s">
        <v>17</v>
      </c>
      <c r="F990" s="217">
        <v>15.1</v>
      </c>
      <c r="H990" s="19"/>
    </row>
    <row r="991" spans="2:8" s="18" customFormat="1" ht="16.899999999999999" customHeight="1">
      <c r="B991" s="19"/>
      <c r="C991" s="216" t="s">
        <v>17</v>
      </c>
      <c r="D991" s="216" t="s">
        <v>4661</v>
      </c>
      <c r="E991" s="11" t="s">
        <v>17</v>
      </c>
      <c r="F991" s="217">
        <v>0</v>
      </c>
      <c r="H991" s="19"/>
    </row>
    <row r="992" spans="2:8" s="18" customFormat="1" ht="16.899999999999999" customHeight="1">
      <c r="B992" s="19"/>
      <c r="C992" s="216" t="s">
        <v>17</v>
      </c>
      <c r="D992" s="216" t="s">
        <v>4664</v>
      </c>
      <c r="E992" s="11" t="s">
        <v>17</v>
      </c>
      <c r="F992" s="217">
        <v>14.9</v>
      </c>
      <c r="H992" s="19"/>
    </row>
    <row r="993" spans="2:8" s="18" customFormat="1" ht="16.899999999999999" customHeight="1">
      <c r="B993" s="19"/>
      <c r="C993" s="216" t="s">
        <v>17</v>
      </c>
      <c r="D993" s="216" t="s">
        <v>4663</v>
      </c>
      <c r="E993" s="11" t="s">
        <v>17</v>
      </c>
      <c r="F993" s="217">
        <v>0</v>
      </c>
      <c r="H993" s="19"/>
    </row>
    <row r="994" spans="2:8" s="18" customFormat="1" ht="16.899999999999999" customHeight="1">
      <c r="B994" s="19"/>
      <c r="C994" s="216" t="s">
        <v>17</v>
      </c>
      <c r="D994" s="216" t="s">
        <v>4664</v>
      </c>
      <c r="E994" s="11" t="s">
        <v>17</v>
      </c>
      <c r="F994" s="217">
        <v>14.9</v>
      </c>
      <c r="H994" s="19"/>
    </row>
    <row r="995" spans="2:8" s="18" customFormat="1" ht="16.899999999999999" customHeight="1">
      <c r="B995" s="19"/>
      <c r="C995" s="216" t="s">
        <v>17</v>
      </c>
      <c r="D995" s="216" t="s">
        <v>4665</v>
      </c>
      <c r="E995" s="11" t="s">
        <v>17</v>
      </c>
      <c r="F995" s="217">
        <v>0</v>
      </c>
      <c r="H995" s="19"/>
    </row>
    <row r="996" spans="2:8" s="18" customFormat="1" ht="16.899999999999999" customHeight="1">
      <c r="B996" s="19"/>
      <c r="C996" s="216" t="s">
        <v>17</v>
      </c>
      <c r="D996" s="216" t="s">
        <v>4926</v>
      </c>
      <c r="E996" s="11" t="s">
        <v>17</v>
      </c>
      <c r="F996" s="217">
        <v>13.5</v>
      </c>
      <c r="H996" s="19"/>
    </row>
    <row r="997" spans="2:8" s="18" customFormat="1" ht="16.899999999999999" customHeight="1">
      <c r="B997" s="19"/>
      <c r="C997" s="216" t="s">
        <v>17</v>
      </c>
      <c r="D997" s="216" t="s">
        <v>4924</v>
      </c>
      <c r="E997" s="11" t="s">
        <v>17</v>
      </c>
      <c r="F997" s="217">
        <v>0</v>
      </c>
      <c r="H997" s="19"/>
    </row>
    <row r="998" spans="2:8" s="18" customFormat="1" ht="16.899999999999999" customHeight="1">
      <c r="B998" s="19"/>
      <c r="C998" s="216" t="s">
        <v>17</v>
      </c>
      <c r="D998" s="216" t="s">
        <v>4927</v>
      </c>
      <c r="E998" s="11" t="s">
        <v>17</v>
      </c>
      <c r="F998" s="217">
        <v>13.6</v>
      </c>
      <c r="H998" s="19"/>
    </row>
    <row r="999" spans="2:8" s="18" customFormat="1" ht="16.899999999999999" customHeight="1">
      <c r="B999" s="19"/>
      <c r="C999" s="216" t="s">
        <v>17</v>
      </c>
      <c r="D999" s="216" t="s">
        <v>4667</v>
      </c>
      <c r="E999" s="11" t="s">
        <v>17</v>
      </c>
      <c r="F999" s="217">
        <v>0</v>
      </c>
      <c r="H999" s="19"/>
    </row>
    <row r="1000" spans="2:8" s="18" customFormat="1" ht="16.899999999999999" customHeight="1">
      <c r="B1000" s="19"/>
      <c r="C1000" s="216" t="s">
        <v>17</v>
      </c>
      <c r="D1000" s="216" t="s">
        <v>4664</v>
      </c>
      <c r="E1000" s="11" t="s">
        <v>17</v>
      </c>
      <c r="F1000" s="217">
        <v>14.9</v>
      </c>
      <c r="H1000" s="19"/>
    </row>
    <row r="1001" spans="2:8" s="18" customFormat="1" ht="16.899999999999999" customHeight="1">
      <c r="B1001" s="19"/>
      <c r="C1001" s="216" t="s">
        <v>17</v>
      </c>
      <c r="D1001" s="216" t="s">
        <v>4668</v>
      </c>
      <c r="E1001" s="11" t="s">
        <v>17</v>
      </c>
      <c r="F1001" s="217">
        <v>0</v>
      </c>
      <c r="H1001" s="19"/>
    </row>
    <row r="1002" spans="2:8" s="18" customFormat="1" ht="16.899999999999999" customHeight="1">
      <c r="B1002" s="19"/>
      <c r="C1002" s="216" t="s">
        <v>17</v>
      </c>
      <c r="D1002" s="216" t="s">
        <v>4664</v>
      </c>
      <c r="E1002" s="11" t="s">
        <v>17</v>
      </c>
      <c r="F1002" s="217">
        <v>14.9</v>
      </c>
      <c r="H1002" s="19"/>
    </row>
    <row r="1003" spans="2:8" s="18" customFormat="1" ht="16.899999999999999" customHeight="1">
      <c r="B1003" s="19"/>
      <c r="C1003" s="216" t="s">
        <v>17</v>
      </c>
      <c r="D1003" s="216" t="s">
        <v>4669</v>
      </c>
      <c r="E1003" s="11" t="s">
        <v>17</v>
      </c>
      <c r="F1003" s="217">
        <v>0</v>
      </c>
      <c r="H1003" s="19"/>
    </row>
    <row r="1004" spans="2:8" s="18" customFormat="1" ht="16.899999999999999" customHeight="1">
      <c r="B1004" s="19"/>
      <c r="C1004" s="216" t="s">
        <v>17</v>
      </c>
      <c r="D1004" s="216" t="s">
        <v>4925</v>
      </c>
      <c r="E1004" s="11" t="s">
        <v>17</v>
      </c>
      <c r="F1004" s="217">
        <v>15.1</v>
      </c>
      <c r="H1004" s="19"/>
    </row>
    <row r="1005" spans="2:8" s="18" customFormat="1" ht="16.899999999999999" customHeight="1">
      <c r="B1005" s="19"/>
      <c r="C1005" s="216" t="s">
        <v>17</v>
      </c>
      <c r="D1005" s="216" t="s">
        <v>491</v>
      </c>
      <c r="E1005" s="11" t="s">
        <v>17</v>
      </c>
      <c r="F1005" s="217">
        <v>116.9</v>
      </c>
      <c r="H1005" s="19"/>
    </row>
    <row r="1006" spans="2:8" s="18" customFormat="1" ht="16.899999999999999" customHeight="1">
      <c r="B1006" s="19"/>
      <c r="C1006" s="218" t="s">
        <v>4648</v>
      </c>
      <c r="H1006" s="19"/>
    </row>
    <row r="1007" spans="2:8" s="18" customFormat="1" ht="16.899999999999999" customHeight="1">
      <c r="B1007" s="19"/>
      <c r="C1007" s="216" t="s">
        <v>582</v>
      </c>
      <c r="D1007" s="216" t="s">
        <v>583</v>
      </c>
      <c r="E1007" s="11" t="s">
        <v>461</v>
      </c>
      <c r="F1007" s="217">
        <v>17.535</v>
      </c>
      <c r="H1007" s="19"/>
    </row>
    <row r="1008" spans="2:8" s="18" customFormat="1" ht="16.899999999999999" customHeight="1">
      <c r="B1008" s="19"/>
      <c r="C1008" s="216" t="s">
        <v>588</v>
      </c>
      <c r="D1008" s="216" t="s">
        <v>589</v>
      </c>
      <c r="E1008" s="11" t="s">
        <v>495</v>
      </c>
      <c r="F1008" s="217">
        <v>0.39100000000000001</v>
      </c>
      <c r="H1008" s="19"/>
    </row>
    <row r="1009" spans="2:8" s="18" customFormat="1" ht="16.899999999999999" customHeight="1">
      <c r="B1009" s="19"/>
      <c r="C1009" s="212" t="s">
        <v>357</v>
      </c>
      <c r="D1009" s="213" t="s">
        <v>17</v>
      </c>
      <c r="E1009" s="214" t="s">
        <v>17</v>
      </c>
      <c r="F1009" s="215">
        <v>134.91999999999999</v>
      </c>
      <c r="H1009" s="19"/>
    </row>
    <row r="1010" spans="2:8" s="18" customFormat="1" ht="16.899999999999999" customHeight="1">
      <c r="B1010" s="19"/>
      <c r="C1010" s="216" t="s">
        <v>17</v>
      </c>
      <c r="D1010" s="216" t="s">
        <v>4659</v>
      </c>
      <c r="E1010" s="11" t="s">
        <v>17</v>
      </c>
      <c r="F1010" s="217">
        <v>0</v>
      </c>
      <c r="H1010" s="19"/>
    </row>
    <row r="1011" spans="2:8" s="18" customFormat="1" ht="16.899999999999999" customHeight="1">
      <c r="B1011" s="19"/>
      <c r="C1011" s="216" t="s">
        <v>17</v>
      </c>
      <c r="D1011" s="216" t="s">
        <v>4928</v>
      </c>
      <c r="E1011" s="11" t="s">
        <v>17</v>
      </c>
      <c r="F1011" s="217">
        <v>15.83</v>
      </c>
      <c r="H1011" s="19"/>
    </row>
    <row r="1012" spans="2:8" s="18" customFormat="1" ht="16.899999999999999" customHeight="1">
      <c r="B1012" s="19"/>
      <c r="C1012" s="216" t="s">
        <v>17</v>
      </c>
      <c r="D1012" s="216" t="s">
        <v>4661</v>
      </c>
      <c r="E1012" s="11" t="s">
        <v>17</v>
      </c>
      <c r="F1012" s="217">
        <v>0</v>
      </c>
      <c r="H1012" s="19"/>
    </row>
    <row r="1013" spans="2:8" s="18" customFormat="1" ht="16.899999999999999" customHeight="1">
      <c r="B1013" s="19"/>
      <c r="C1013" s="216" t="s">
        <v>17</v>
      </c>
      <c r="D1013" s="216" t="s">
        <v>4929</v>
      </c>
      <c r="E1013" s="11" t="s">
        <v>17</v>
      </c>
      <c r="F1013" s="217">
        <v>19.97</v>
      </c>
      <c r="H1013" s="19"/>
    </row>
    <row r="1014" spans="2:8" s="18" customFormat="1" ht="16.899999999999999" customHeight="1">
      <c r="B1014" s="19"/>
      <c r="C1014" s="216" t="s">
        <v>17</v>
      </c>
      <c r="D1014" s="216" t="s">
        <v>4663</v>
      </c>
      <c r="E1014" s="11" t="s">
        <v>17</v>
      </c>
      <c r="F1014" s="217">
        <v>0</v>
      </c>
      <c r="H1014" s="19"/>
    </row>
    <row r="1015" spans="2:8" s="18" customFormat="1" ht="16.899999999999999" customHeight="1">
      <c r="B1015" s="19"/>
      <c r="C1015" s="216" t="s">
        <v>17</v>
      </c>
      <c r="D1015" s="216" t="s">
        <v>4928</v>
      </c>
      <c r="E1015" s="11" t="s">
        <v>17</v>
      </c>
      <c r="F1015" s="217">
        <v>15.83</v>
      </c>
      <c r="H1015" s="19"/>
    </row>
    <row r="1016" spans="2:8" s="18" customFormat="1" ht="16.899999999999999" customHeight="1">
      <c r="B1016" s="19"/>
      <c r="C1016" s="216" t="s">
        <v>17</v>
      </c>
      <c r="D1016" s="216" t="s">
        <v>4665</v>
      </c>
      <c r="E1016" s="11" t="s">
        <v>17</v>
      </c>
      <c r="F1016" s="217">
        <v>0</v>
      </c>
      <c r="H1016" s="19"/>
    </row>
    <row r="1017" spans="2:8" s="18" customFormat="1" ht="16.899999999999999" customHeight="1">
      <c r="B1017" s="19"/>
      <c r="C1017" s="216" t="s">
        <v>17</v>
      </c>
      <c r="D1017" s="216" t="s">
        <v>4928</v>
      </c>
      <c r="E1017" s="11" t="s">
        <v>17</v>
      </c>
      <c r="F1017" s="217">
        <v>15.83</v>
      </c>
      <c r="H1017" s="19"/>
    </row>
    <row r="1018" spans="2:8" s="18" customFormat="1" ht="16.899999999999999" customHeight="1">
      <c r="B1018" s="19"/>
      <c r="C1018" s="216" t="s">
        <v>17</v>
      </c>
      <c r="D1018" s="216" t="s">
        <v>4924</v>
      </c>
      <c r="E1018" s="11" t="s">
        <v>17</v>
      </c>
      <c r="F1018" s="217">
        <v>0</v>
      </c>
      <c r="H1018" s="19"/>
    </row>
    <row r="1019" spans="2:8" s="18" customFormat="1" ht="16.899999999999999" customHeight="1">
      <c r="B1019" s="19"/>
      <c r="C1019" s="216" t="s">
        <v>17</v>
      </c>
      <c r="D1019" s="216" t="s">
        <v>4928</v>
      </c>
      <c r="E1019" s="11" t="s">
        <v>17</v>
      </c>
      <c r="F1019" s="217">
        <v>15.83</v>
      </c>
      <c r="H1019" s="19"/>
    </row>
    <row r="1020" spans="2:8" s="18" customFormat="1" ht="16.899999999999999" customHeight="1">
      <c r="B1020" s="19"/>
      <c r="C1020" s="216" t="s">
        <v>17</v>
      </c>
      <c r="D1020" s="216" t="s">
        <v>4667</v>
      </c>
      <c r="E1020" s="11" t="s">
        <v>17</v>
      </c>
      <c r="F1020" s="217">
        <v>0</v>
      </c>
      <c r="H1020" s="19"/>
    </row>
    <row r="1021" spans="2:8" s="18" customFormat="1" ht="16.899999999999999" customHeight="1">
      <c r="B1021" s="19"/>
      <c r="C1021" s="216" t="s">
        <v>17</v>
      </c>
      <c r="D1021" s="216" t="s">
        <v>4928</v>
      </c>
      <c r="E1021" s="11" t="s">
        <v>17</v>
      </c>
      <c r="F1021" s="217">
        <v>15.83</v>
      </c>
      <c r="H1021" s="19"/>
    </row>
    <row r="1022" spans="2:8" s="18" customFormat="1" ht="16.899999999999999" customHeight="1">
      <c r="B1022" s="19"/>
      <c r="C1022" s="216" t="s">
        <v>17</v>
      </c>
      <c r="D1022" s="216" t="s">
        <v>4668</v>
      </c>
      <c r="E1022" s="11" t="s">
        <v>17</v>
      </c>
      <c r="F1022" s="217">
        <v>0</v>
      </c>
      <c r="H1022" s="19"/>
    </row>
    <row r="1023" spans="2:8" s="18" customFormat="1" ht="16.899999999999999" customHeight="1">
      <c r="B1023" s="19"/>
      <c r="C1023" s="216" t="s">
        <v>17</v>
      </c>
      <c r="D1023" s="216" t="s">
        <v>4929</v>
      </c>
      <c r="E1023" s="11" t="s">
        <v>17</v>
      </c>
      <c r="F1023" s="217">
        <v>19.97</v>
      </c>
      <c r="H1023" s="19"/>
    </row>
    <row r="1024" spans="2:8" s="18" customFormat="1" ht="16.899999999999999" customHeight="1">
      <c r="B1024" s="19"/>
      <c r="C1024" s="216" t="s">
        <v>17</v>
      </c>
      <c r="D1024" s="216" t="s">
        <v>4669</v>
      </c>
      <c r="E1024" s="11" t="s">
        <v>17</v>
      </c>
      <c r="F1024" s="217">
        <v>0</v>
      </c>
      <c r="H1024" s="19"/>
    </row>
    <row r="1025" spans="2:8" s="18" customFormat="1" ht="16.899999999999999" customHeight="1">
      <c r="B1025" s="19"/>
      <c r="C1025" s="216" t="s">
        <v>17</v>
      </c>
      <c r="D1025" s="216" t="s">
        <v>4928</v>
      </c>
      <c r="E1025" s="11" t="s">
        <v>17</v>
      </c>
      <c r="F1025" s="217">
        <v>15.83</v>
      </c>
      <c r="H1025" s="19"/>
    </row>
    <row r="1026" spans="2:8" s="18" customFormat="1" ht="16.899999999999999" customHeight="1">
      <c r="B1026" s="19"/>
      <c r="C1026" s="216" t="s">
        <v>17</v>
      </c>
      <c r="D1026" s="216" t="s">
        <v>491</v>
      </c>
      <c r="E1026" s="11" t="s">
        <v>17</v>
      </c>
      <c r="F1026" s="217">
        <v>134.91999999999999</v>
      </c>
      <c r="H1026" s="19"/>
    </row>
    <row r="1027" spans="2:8" s="18" customFormat="1" ht="16.899999999999999" customHeight="1">
      <c r="B1027" s="19"/>
      <c r="C1027" s="218" t="s">
        <v>4648</v>
      </c>
      <c r="H1027" s="19"/>
    </row>
    <row r="1028" spans="2:8" s="18" customFormat="1" ht="16.899999999999999" customHeight="1">
      <c r="B1028" s="19"/>
      <c r="C1028" s="216" t="s">
        <v>1444</v>
      </c>
      <c r="D1028" s="216" t="s">
        <v>1445</v>
      </c>
      <c r="E1028" s="11" t="s">
        <v>452</v>
      </c>
      <c r="F1028" s="217">
        <v>40.475999999999999</v>
      </c>
      <c r="H1028" s="19"/>
    </row>
    <row r="1029" spans="2:8" s="18" customFormat="1" ht="16.899999999999999" customHeight="1">
      <c r="B1029" s="19"/>
      <c r="C1029" s="216" t="s">
        <v>1474</v>
      </c>
      <c r="D1029" s="216" t="s">
        <v>1475</v>
      </c>
      <c r="E1029" s="11" t="s">
        <v>452</v>
      </c>
      <c r="F1029" s="217">
        <v>80.951999999999998</v>
      </c>
      <c r="H1029" s="19"/>
    </row>
    <row r="1030" spans="2:8" s="18" customFormat="1" ht="22.5">
      <c r="B1030" s="19"/>
      <c r="C1030" s="216" t="s">
        <v>1026</v>
      </c>
      <c r="D1030" s="216" t="s">
        <v>1027</v>
      </c>
      <c r="E1030" s="11" t="s">
        <v>816</v>
      </c>
      <c r="F1030" s="217">
        <v>134.91999999999999</v>
      </c>
      <c r="H1030" s="19"/>
    </row>
    <row r="1031" spans="2:8" s="18" customFormat="1" ht="16.899999999999999" customHeight="1">
      <c r="B1031" s="19"/>
      <c r="C1031" s="216" t="s">
        <v>1043</v>
      </c>
      <c r="D1031" s="216" t="s">
        <v>1044</v>
      </c>
      <c r="E1031" s="11" t="s">
        <v>495</v>
      </c>
      <c r="F1031" s="217">
        <v>0.24</v>
      </c>
      <c r="H1031" s="19"/>
    </row>
    <row r="1032" spans="2:8" s="18" customFormat="1" ht="22.5">
      <c r="B1032" s="19"/>
      <c r="C1032" s="216" t="s">
        <v>1464</v>
      </c>
      <c r="D1032" s="216" t="s">
        <v>1465</v>
      </c>
      <c r="E1032" s="11" t="s">
        <v>452</v>
      </c>
      <c r="F1032" s="217">
        <v>49.420999999999999</v>
      </c>
      <c r="H1032" s="19"/>
    </row>
    <row r="1033" spans="2:8" s="18" customFormat="1" ht="22.5">
      <c r="B1033" s="19"/>
      <c r="C1033" s="216" t="s">
        <v>1480</v>
      </c>
      <c r="D1033" s="216" t="s">
        <v>1481</v>
      </c>
      <c r="E1033" s="11" t="s">
        <v>452</v>
      </c>
      <c r="F1033" s="217">
        <v>49.420999999999999</v>
      </c>
      <c r="H1033" s="19"/>
    </row>
    <row r="1034" spans="2:8" s="18" customFormat="1" ht="16.899999999999999" customHeight="1">
      <c r="B1034" s="19"/>
      <c r="C1034" s="212" t="s">
        <v>405</v>
      </c>
      <c r="D1034" s="213" t="s">
        <v>406</v>
      </c>
      <c r="E1034" s="214" t="s">
        <v>17</v>
      </c>
      <c r="F1034" s="215">
        <v>17.8</v>
      </c>
      <c r="H1034" s="19"/>
    </row>
    <row r="1035" spans="2:8" s="18" customFormat="1" ht="16.899999999999999" customHeight="1">
      <c r="B1035" s="19"/>
      <c r="C1035" s="216" t="s">
        <v>17</v>
      </c>
      <c r="D1035" s="216" t="s">
        <v>4690</v>
      </c>
      <c r="E1035" s="11" t="s">
        <v>17</v>
      </c>
      <c r="F1035" s="217">
        <v>0</v>
      </c>
      <c r="H1035" s="19"/>
    </row>
    <row r="1036" spans="2:8" s="18" customFormat="1" ht="16.899999999999999" customHeight="1">
      <c r="B1036" s="19"/>
      <c r="C1036" s="216" t="s">
        <v>17</v>
      </c>
      <c r="D1036" s="216" t="s">
        <v>4691</v>
      </c>
      <c r="E1036" s="11" t="s">
        <v>17</v>
      </c>
      <c r="F1036" s="217">
        <v>8.1</v>
      </c>
      <c r="H1036" s="19"/>
    </row>
    <row r="1037" spans="2:8" s="18" customFormat="1" ht="16.899999999999999" customHeight="1">
      <c r="B1037" s="19"/>
      <c r="C1037" s="216" t="s">
        <v>17</v>
      </c>
      <c r="D1037" s="216" t="s">
        <v>4700</v>
      </c>
      <c r="E1037" s="11" t="s">
        <v>17</v>
      </c>
      <c r="F1037" s="217">
        <v>0</v>
      </c>
      <c r="H1037" s="19"/>
    </row>
    <row r="1038" spans="2:8" s="18" customFormat="1" ht="16.899999999999999" customHeight="1">
      <c r="B1038" s="19"/>
      <c r="C1038" s="216" t="s">
        <v>17</v>
      </c>
      <c r="D1038" s="216" t="s">
        <v>4930</v>
      </c>
      <c r="E1038" s="11" t="s">
        <v>17</v>
      </c>
      <c r="F1038" s="217">
        <v>7.7</v>
      </c>
      <c r="H1038" s="19"/>
    </row>
    <row r="1039" spans="2:8" s="18" customFormat="1" ht="16.899999999999999" customHeight="1">
      <c r="B1039" s="19"/>
      <c r="C1039" s="216" t="s">
        <v>17</v>
      </c>
      <c r="D1039" s="216" t="s">
        <v>489</v>
      </c>
      <c r="E1039" s="11" t="s">
        <v>17</v>
      </c>
      <c r="F1039" s="217">
        <v>0</v>
      </c>
      <c r="H1039" s="19"/>
    </row>
    <row r="1040" spans="2:8" s="18" customFormat="1" ht="16.899999999999999" customHeight="1">
      <c r="B1040" s="19"/>
      <c r="C1040" s="216" t="s">
        <v>17</v>
      </c>
      <c r="D1040" s="216" t="s">
        <v>4931</v>
      </c>
      <c r="E1040" s="11" t="s">
        <v>17</v>
      </c>
      <c r="F1040" s="217">
        <v>2</v>
      </c>
      <c r="H1040" s="19"/>
    </row>
    <row r="1041" spans="2:8" s="18" customFormat="1" ht="16.899999999999999" customHeight="1">
      <c r="B1041" s="19"/>
      <c r="C1041" s="216" t="s">
        <v>17</v>
      </c>
      <c r="D1041" s="216" t="s">
        <v>491</v>
      </c>
      <c r="E1041" s="11" t="s">
        <v>17</v>
      </c>
      <c r="F1041" s="217">
        <v>17.8</v>
      </c>
      <c r="H1041" s="19"/>
    </row>
    <row r="1042" spans="2:8" s="18" customFormat="1" ht="16.899999999999999" customHeight="1">
      <c r="B1042" s="19"/>
      <c r="C1042" s="218" t="s">
        <v>4648</v>
      </c>
      <c r="H1042" s="19"/>
    </row>
    <row r="1043" spans="2:8" s="18" customFormat="1" ht="16.899999999999999" customHeight="1">
      <c r="B1043" s="19"/>
      <c r="C1043" s="216" t="s">
        <v>514</v>
      </c>
      <c r="D1043" s="216" t="s">
        <v>515</v>
      </c>
      <c r="E1043" s="11" t="s">
        <v>461</v>
      </c>
      <c r="F1043" s="217">
        <v>2.9369999999999998</v>
      </c>
      <c r="H1043" s="19"/>
    </row>
    <row r="1044" spans="2:8" s="18" customFormat="1" ht="22.5">
      <c r="B1044" s="19"/>
      <c r="C1044" s="216" t="s">
        <v>989</v>
      </c>
      <c r="D1044" s="216" t="s">
        <v>990</v>
      </c>
      <c r="E1044" s="11" t="s">
        <v>461</v>
      </c>
      <c r="F1044" s="217">
        <v>51.316000000000003</v>
      </c>
      <c r="H1044" s="19"/>
    </row>
    <row r="1045" spans="2:8" s="18" customFormat="1" ht="16.899999999999999" customHeight="1">
      <c r="B1045" s="19"/>
      <c r="C1045" s="216" t="s">
        <v>519</v>
      </c>
      <c r="D1045" s="216" t="s">
        <v>520</v>
      </c>
      <c r="E1045" s="11" t="s">
        <v>452</v>
      </c>
      <c r="F1045" s="217">
        <v>21.36</v>
      </c>
      <c r="H1045" s="19"/>
    </row>
    <row r="1046" spans="2:8" s="18" customFormat="1" ht="16.899999999999999" customHeight="1">
      <c r="B1046" s="19"/>
      <c r="C1046" s="216" t="s">
        <v>1433</v>
      </c>
      <c r="D1046" s="216" t="s">
        <v>1434</v>
      </c>
      <c r="E1046" s="11" t="s">
        <v>452</v>
      </c>
      <c r="F1046" s="217">
        <v>17.8</v>
      </c>
      <c r="H1046" s="19"/>
    </row>
    <row r="1047" spans="2:8" s="18" customFormat="1" ht="16.899999999999999" customHeight="1">
      <c r="B1047" s="19"/>
      <c r="C1047" s="216" t="s">
        <v>1453</v>
      </c>
      <c r="D1047" s="216" t="s">
        <v>1454</v>
      </c>
      <c r="E1047" s="11" t="s">
        <v>452</v>
      </c>
      <c r="F1047" s="217">
        <v>35.6</v>
      </c>
      <c r="H1047" s="19"/>
    </row>
    <row r="1048" spans="2:8" s="18" customFormat="1" ht="16.899999999999999" customHeight="1">
      <c r="B1048" s="19"/>
      <c r="C1048" s="216" t="s">
        <v>1503</v>
      </c>
      <c r="D1048" s="216" t="s">
        <v>1504</v>
      </c>
      <c r="E1048" s="11" t="s">
        <v>452</v>
      </c>
      <c r="F1048" s="217">
        <v>17.8</v>
      </c>
      <c r="H1048" s="19"/>
    </row>
    <row r="1049" spans="2:8" s="18" customFormat="1" ht="22.5">
      <c r="B1049" s="19"/>
      <c r="C1049" s="216" t="s">
        <v>1464</v>
      </c>
      <c r="D1049" s="216" t="s">
        <v>1465</v>
      </c>
      <c r="E1049" s="11" t="s">
        <v>452</v>
      </c>
      <c r="F1049" s="217">
        <v>20.745999999999999</v>
      </c>
      <c r="H1049" s="19"/>
    </row>
    <row r="1050" spans="2:8" s="18" customFormat="1" ht="22.5">
      <c r="B1050" s="19"/>
      <c r="C1050" s="216" t="s">
        <v>1459</v>
      </c>
      <c r="D1050" s="216" t="s">
        <v>1460</v>
      </c>
      <c r="E1050" s="11" t="s">
        <v>452</v>
      </c>
      <c r="F1050" s="217">
        <v>20.745999999999999</v>
      </c>
      <c r="H1050" s="19"/>
    </row>
    <row r="1051" spans="2:8" s="18" customFormat="1" ht="16.899999999999999" customHeight="1">
      <c r="B1051" s="19"/>
      <c r="C1051" s="212" t="s">
        <v>377</v>
      </c>
      <c r="D1051" s="213" t="s">
        <v>17</v>
      </c>
      <c r="E1051" s="214" t="s">
        <v>17</v>
      </c>
      <c r="F1051" s="215">
        <v>48.947000000000003</v>
      </c>
      <c r="H1051" s="19"/>
    </row>
    <row r="1052" spans="2:8" s="18" customFormat="1" ht="16.899999999999999" customHeight="1">
      <c r="B1052" s="19"/>
      <c r="C1052" s="216" t="s">
        <v>17</v>
      </c>
      <c r="D1052" s="216" t="s">
        <v>1101</v>
      </c>
      <c r="E1052" s="11" t="s">
        <v>17</v>
      </c>
      <c r="F1052" s="217">
        <v>0</v>
      </c>
      <c r="H1052" s="19"/>
    </row>
    <row r="1053" spans="2:8" s="18" customFormat="1" ht="16.899999999999999" customHeight="1">
      <c r="B1053" s="19"/>
      <c r="C1053" s="216" t="s">
        <v>17</v>
      </c>
      <c r="D1053" s="216" t="s">
        <v>4932</v>
      </c>
      <c r="E1053" s="11" t="s">
        <v>17</v>
      </c>
      <c r="F1053" s="217">
        <v>6.96</v>
      </c>
      <c r="H1053" s="19"/>
    </row>
    <row r="1054" spans="2:8" s="18" customFormat="1" ht="16.899999999999999" customHeight="1">
      <c r="B1054" s="19"/>
      <c r="C1054" s="216" t="s">
        <v>17</v>
      </c>
      <c r="D1054" s="216" t="s">
        <v>1103</v>
      </c>
      <c r="E1054" s="11" t="s">
        <v>17</v>
      </c>
      <c r="F1054" s="217">
        <v>0</v>
      </c>
      <c r="H1054" s="19"/>
    </row>
    <row r="1055" spans="2:8" s="18" customFormat="1" ht="16.899999999999999" customHeight="1">
      <c r="B1055" s="19"/>
      <c r="C1055" s="216" t="s">
        <v>17</v>
      </c>
      <c r="D1055" s="216" t="s">
        <v>4933</v>
      </c>
      <c r="E1055" s="11" t="s">
        <v>17</v>
      </c>
      <c r="F1055" s="217">
        <v>6.0750000000000002</v>
      </c>
      <c r="H1055" s="19"/>
    </row>
    <row r="1056" spans="2:8" s="18" customFormat="1" ht="16.899999999999999" customHeight="1">
      <c r="B1056" s="19"/>
      <c r="C1056" s="216" t="s">
        <v>17</v>
      </c>
      <c r="D1056" s="216" t="s">
        <v>677</v>
      </c>
      <c r="E1056" s="11" t="s">
        <v>17</v>
      </c>
      <c r="F1056" s="217">
        <v>0</v>
      </c>
      <c r="H1056" s="19"/>
    </row>
    <row r="1057" spans="2:8" s="18" customFormat="1" ht="16.899999999999999" customHeight="1">
      <c r="B1057" s="19"/>
      <c r="C1057" s="216" t="s">
        <v>17</v>
      </c>
      <c r="D1057" s="216" t="s">
        <v>4934</v>
      </c>
      <c r="E1057" s="11" t="s">
        <v>17</v>
      </c>
      <c r="F1057" s="217">
        <v>3.0379999999999998</v>
      </c>
      <c r="H1057" s="19"/>
    </row>
    <row r="1058" spans="2:8" s="18" customFormat="1" ht="16.899999999999999" customHeight="1">
      <c r="B1058" s="19"/>
      <c r="C1058" s="216" t="s">
        <v>17</v>
      </c>
      <c r="D1058" s="216" t="s">
        <v>679</v>
      </c>
      <c r="E1058" s="11" t="s">
        <v>17</v>
      </c>
      <c r="F1058" s="217">
        <v>0</v>
      </c>
      <c r="H1058" s="19"/>
    </row>
    <row r="1059" spans="2:8" s="18" customFormat="1" ht="16.899999999999999" customHeight="1">
      <c r="B1059" s="19"/>
      <c r="C1059" s="216" t="s">
        <v>17</v>
      </c>
      <c r="D1059" s="216" t="s">
        <v>4935</v>
      </c>
      <c r="E1059" s="11" t="s">
        <v>17</v>
      </c>
      <c r="F1059" s="217">
        <v>9.1140000000000008</v>
      </c>
      <c r="H1059" s="19"/>
    </row>
    <row r="1060" spans="2:8" s="18" customFormat="1" ht="16.899999999999999" customHeight="1">
      <c r="B1060" s="19"/>
      <c r="C1060" s="216" t="s">
        <v>17</v>
      </c>
      <c r="D1060" s="216" t="s">
        <v>681</v>
      </c>
      <c r="E1060" s="11" t="s">
        <v>17</v>
      </c>
      <c r="F1060" s="217">
        <v>0</v>
      </c>
      <c r="H1060" s="19"/>
    </row>
    <row r="1061" spans="2:8" s="18" customFormat="1" ht="16.899999999999999" customHeight="1">
      <c r="B1061" s="19"/>
      <c r="C1061" s="216" t="s">
        <v>17</v>
      </c>
      <c r="D1061" s="216" t="s">
        <v>4936</v>
      </c>
      <c r="E1061" s="11" t="s">
        <v>17</v>
      </c>
      <c r="F1061" s="217">
        <v>5.94</v>
      </c>
      <c r="H1061" s="19"/>
    </row>
    <row r="1062" spans="2:8" s="18" customFormat="1" ht="16.899999999999999" customHeight="1">
      <c r="B1062" s="19"/>
      <c r="C1062" s="216" t="s">
        <v>17</v>
      </c>
      <c r="D1062" s="216" t="s">
        <v>682</v>
      </c>
      <c r="E1062" s="11" t="s">
        <v>17</v>
      </c>
      <c r="F1062" s="217">
        <v>0</v>
      </c>
      <c r="H1062" s="19"/>
    </row>
    <row r="1063" spans="2:8" s="18" customFormat="1" ht="16.899999999999999" customHeight="1">
      <c r="B1063" s="19"/>
      <c r="C1063" s="216" t="s">
        <v>17</v>
      </c>
      <c r="D1063" s="216" t="s">
        <v>4937</v>
      </c>
      <c r="E1063" s="11" t="s">
        <v>17</v>
      </c>
      <c r="F1063" s="217">
        <v>17.82</v>
      </c>
      <c r="H1063" s="19"/>
    </row>
    <row r="1064" spans="2:8" s="18" customFormat="1" ht="16.899999999999999" customHeight="1">
      <c r="B1064" s="19"/>
      <c r="C1064" s="216" t="s">
        <v>17</v>
      </c>
      <c r="D1064" s="216" t="s">
        <v>491</v>
      </c>
      <c r="E1064" s="11" t="s">
        <v>17</v>
      </c>
      <c r="F1064" s="217">
        <v>48.947000000000003</v>
      </c>
      <c r="H1064" s="19"/>
    </row>
    <row r="1065" spans="2:8" s="18" customFormat="1" ht="16.899999999999999" customHeight="1">
      <c r="B1065" s="19"/>
      <c r="C1065" s="218" t="s">
        <v>4648</v>
      </c>
      <c r="H1065" s="19"/>
    </row>
    <row r="1066" spans="2:8" s="18" customFormat="1" ht="22.5">
      <c r="B1066" s="19"/>
      <c r="C1066" s="216" t="s">
        <v>666</v>
      </c>
      <c r="D1066" s="216" t="s">
        <v>667</v>
      </c>
      <c r="E1066" s="11" t="s">
        <v>452</v>
      </c>
      <c r="F1066" s="217">
        <v>48.947000000000003</v>
      </c>
      <c r="H1066" s="19"/>
    </row>
    <row r="1067" spans="2:8" s="18" customFormat="1" ht="16.899999999999999" customHeight="1">
      <c r="B1067" s="19"/>
      <c r="C1067" s="216" t="s">
        <v>956</v>
      </c>
      <c r="D1067" s="216" t="s">
        <v>957</v>
      </c>
      <c r="E1067" s="11" t="s">
        <v>452</v>
      </c>
      <c r="F1067" s="217">
        <v>2515.7649999999999</v>
      </c>
      <c r="H1067" s="19"/>
    </row>
    <row r="1068" spans="2:8" s="18" customFormat="1" ht="22.5">
      <c r="B1068" s="19"/>
      <c r="C1068" s="216" t="s">
        <v>2341</v>
      </c>
      <c r="D1068" s="216" t="s">
        <v>2342</v>
      </c>
      <c r="E1068" s="11" t="s">
        <v>452</v>
      </c>
      <c r="F1068" s="217">
        <v>4517.9290000000001</v>
      </c>
      <c r="H1068" s="19"/>
    </row>
    <row r="1069" spans="2:8" s="18" customFormat="1" ht="16.899999999999999" customHeight="1">
      <c r="B1069" s="19"/>
      <c r="C1069" s="212" t="s">
        <v>302</v>
      </c>
      <c r="D1069" s="213" t="s">
        <v>17</v>
      </c>
      <c r="E1069" s="214" t="s">
        <v>17</v>
      </c>
      <c r="F1069" s="215">
        <v>1133.0129999999999</v>
      </c>
      <c r="H1069" s="19"/>
    </row>
    <row r="1070" spans="2:8" s="18" customFormat="1" ht="16.899999999999999" customHeight="1">
      <c r="B1070" s="19"/>
      <c r="C1070" s="216" t="s">
        <v>17</v>
      </c>
      <c r="D1070" s="216" t="s">
        <v>4637</v>
      </c>
      <c r="E1070" s="11" t="s">
        <v>17</v>
      </c>
      <c r="F1070" s="217">
        <v>0</v>
      </c>
      <c r="H1070" s="19"/>
    </row>
    <row r="1071" spans="2:8" s="18" customFormat="1" ht="16.899999999999999" customHeight="1">
      <c r="B1071" s="19"/>
      <c r="C1071" s="216" t="s">
        <v>17</v>
      </c>
      <c r="D1071" s="216" t="s">
        <v>4938</v>
      </c>
      <c r="E1071" s="11" t="s">
        <v>17</v>
      </c>
      <c r="F1071" s="217">
        <v>0</v>
      </c>
      <c r="H1071" s="19"/>
    </row>
    <row r="1072" spans="2:8" s="18" customFormat="1" ht="16.899999999999999" customHeight="1">
      <c r="B1072" s="19"/>
      <c r="C1072" s="216" t="s">
        <v>17</v>
      </c>
      <c r="D1072" s="216" t="s">
        <v>4939</v>
      </c>
      <c r="E1072" s="11" t="s">
        <v>17</v>
      </c>
      <c r="F1072" s="217">
        <v>293.73500000000001</v>
      </c>
      <c r="H1072" s="19"/>
    </row>
    <row r="1073" spans="2:8" s="18" customFormat="1" ht="16.899999999999999" customHeight="1">
      <c r="B1073" s="19"/>
      <c r="C1073" s="216" t="s">
        <v>17</v>
      </c>
      <c r="D1073" s="216" t="s">
        <v>4940</v>
      </c>
      <c r="E1073" s="11" t="s">
        <v>17</v>
      </c>
      <c r="F1073" s="217">
        <v>-16</v>
      </c>
      <c r="H1073" s="19"/>
    </row>
    <row r="1074" spans="2:8" s="18" customFormat="1" ht="16.899999999999999" customHeight="1">
      <c r="B1074" s="19"/>
      <c r="C1074" s="216" t="s">
        <v>17</v>
      </c>
      <c r="D1074" s="216" t="s">
        <v>4682</v>
      </c>
      <c r="E1074" s="11" t="s">
        <v>17</v>
      </c>
      <c r="F1074" s="217">
        <v>277.73500000000001</v>
      </c>
      <c r="H1074" s="19"/>
    </row>
    <row r="1075" spans="2:8" s="18" customFormat="1" ht="16.899999999999999" customHeight="1">
      <c r="B1075" s="19"/>
      <c r="C1075" s="216" t="s">
        <v>17</v>
      </c>
      <c r="D1075" s="216" t="s">
        <v>4639</v>
      </c>
      <c r="E1075" s="11" t="s">
        <v>17</v>
      </c>
      <c r="F1075" s="217">
        <v>0</v>
      </c>
      <c r="H1075" s="19"/>
    </row>
    <row r="1076" spans="2:8" s="18" customFormat="1" ht="16.899999999999999" customHeight="1">
      <c r="B1076" s="19"/>
      <c r="C1076" s="216" t="s">
        <v>17</v>
      </c>
      <c r="D1076" s="216" t="s">
        <v>4941</v>
      </c>
      <c r="E1076" s="11" t="s">
        <v>17</v>
      </c>
      <c r="F1076" s="217">
        <v>198.43199999999999</v>
      </c>
      <c r="H1076" s="19"/>
    </row>
    <row r="1077" spans="2:8" s="18" customFormat="1" ht="16.899999999999999" customHeight="1">
      <c r="B1077" s="19"/>
      <c r="C1077" s="216" t="s">
        <v>17</v>
      </c>
      <c r="D1077" s="216" t="s">
        <v>4942</v>
      </c>
      <c r="E1077" s="11" t="s">
        <v>17</v>
      </c>
      <c r="F1077" s="217">
        <v>-10.08</v>
      </c>
      <c r="H1077" s="19"/>
    </row>
    <row r="1078" spans="2:8" s="18" customFormat="1" ht="16.899999999999999" customHeight="1">
      <c r="B1078" s="19"/>
      <c r="C1078" s="216" t="s">
        <v>17</v>
      </c>
      <c r="D1078" s="216" t="s">
        <v>4682</v>
      </c>
      <c r="E1078" s="11" t="s">
        <v>17</v>
      </c>
      <c r="F1078" s="217">
        <v>188.352</v>
      </c>
      <c r="H1078" s="19"/>
    </row>
    <row r="1079" spans="2:8" s="18" customFormat="1" ht="16.899999999999999" customHeight="1">
      <c r="B1079" s="19"/>
      <c r="C1079" s="216" t="s">
        <v>17</v>
      </c>
      <c r="D1079" s="216" t="s">
        <v>4642</v>
      </c>
      <c r="E1079" s="11" t="s">
        <v>17</v>
      </c>
      <c r="F1079" s="217">
        <v>0</v>
      </c>
      <c r="H1079" s="19"/>
    </row>
    <row r="1080" spans="2:8" s="18" customFormat="1" ht="16.899999999999999" customHeight="1">
      <c r="B1080" s="19"/>
      <c r="C1080" s="216" t="s">
        <v>17</v>
      </c>
      <c r="D1080" s="216" t="s">
        <v>4943</v>
      </c>
      <c r="E1080" s="11" t="s">
        <v>17</v>
      </c>
      <c r="F1080" s="217">
        <v>492.74299999999999</v>
      </c>
      <c r="H1080" s="19"/>
    </row>
    <row r="1081" spans="2:8" s="18" customFormat="1" ht="16.899999999999999" customHeight="1">
      <c r="B1081" s="19"/>
      <c r="C1081" s="216" t="s">
        <v>17</v>
      </c>
      <c r="D1081" s="216" t="s">
        <v>4944</v>
      </c>
      <c r="E1081" s="11" t="s">
        <v>17</v>
      </c>
      <c r="F1081" s="217">
        <v>-18</v>
      </c>
      <c r="H1081" s="19"/>
    </row>
    <row r="1082" spans="2:8" s="18" customFormat="1" ht="16.899999999999999" customHeight="1">
      <c r="B1082" s="19"/>
      <c r="C1082" s="216" t="s">
        <v>17</v>
      </c>
      <c r="D1082" s="216" t="s">
        <v>4945</v>
      </c>
      <c r="E1082" s="11" t="s">
        <v>17</v>
      </c>
      <c r="F1082" s="217">
        <v>-141</v>
      </c>
      <c r="H1082" s="19"/>
    </row>
    <row r="1083" spans="2:8" s="18" customFormat="1" ht="16.899999999999999" customHeight="1">
      <c r="B1083" s="19"/>
      <c r="C1083" s="216" t="s">
        <v>17</v>
      </c>
      <c r="D1083" s="216" t="s">
        <v>4682</v>
      </c>
      <c r="E1083" s="11" t="s">
        <v>17</v>
      </c>
      <c r="F1083" s="217">
        <v>333.74299999999999</v>
      </c>
      <c r="H1083" s="19"/>
    </row>
    <row r="1084" spans="2:8" s="18" customFormat="1" ht="16.899999999999999" customHeight="1">
      <c r="B1084" s="19"/>
      <c r="C1084" s="216" t="s">
        <v>17</v>
      </c>
      <c r="D1084" s="216" t="s">
        <v>4645</v>
      </c>
      <c r="E1084" s="11" t="s">
        <v>17</v>
      </c>
      <c r="F1084" s="217">
        <v>0</v>
      </c>
      <c r="H1084" s="19"/>
    </row>
    <row r="1085" spans="2:8" s="18" customFormat="1" ht="16.899999999999999" customHeight="1">
      <c r="B1085" s="19"/>
      <c r="C1085" s="216" t="s">
        <v>17</v>
      </c>
      <c r="D1085" s="216" t="s">
        <v>4943</v>
      </c>
      <c r="E1085" s="11" t="s">
        <v>17</v>
      </c>
      <c r="F1085" s="217">
        <v>492.74299999999999</v>
      </c>
      <c r="H1085" s="19"/>
    </row>
    <row r="1086" spans="2:8" s="18" customFormat="1" ht="16.899999999999999" customHeight="1">
      <c r="B1086" s="19"/>
      <c r="C1086" s="216" t="s">
        <v>17</v>
      </c>
      <c r="D1086" s="216" t="s">
        <v>4945</v>
      </c>
      <c r="E1086" s="11" t="s">
        <v>17</v>
      </c>
      <c r="F1086" s="217">
        <v>-141</v>
      </c>
      <c r="H1086" s="19"/>
    </row>
    <row r="1087" spans="2:8" s="18" customFormat="1" ht="16.899999999999999" customHeight="1">
      <c r="B1087" s="19"/>
      <c r="C1087" s="216" t="s">
        <v>17</v>
      </c>
      <c r="D1087" s="216" t="s">
        <v>4946</v>
      </c>
      <c r="E1087" s="11" t="s">
        <v>17</v>
      </c>
      <c r="F1087" s="217">
        <v>-18.559999999999999</v>
      </c>
      <c r="H1087" s="19"/>
    </row>
    <row r="1088" spans="2:8" s="18" customFormat="1" ht="16.899999999999999" customHeight="1">
      <c r="B1088" s="19"/>
      <c r="C1088" s="216" t="s">
        <v>17</v>
      </c>
      <c r="D1088" s="216" t="s">
        <v>4682</v>
      </c>
      <c r="E1088" s="11" t="s">
        <v>17</v>
      </c>
      <c r="F1088" s="217">
        <v>333.18299999999999</v>
      </c>
      <c r="H1088" s="19"/>
    </row>
    <row r="1089" spans="2:8" s="18" customFormat="1" ht="16.899999999999999" customHeight="1">
      <c r="B1089" s="19"/>
      <c r="C1089" s="216" t="s">
        <v>17</v>
      </c>
      <c r="D1089" s="216" t="s">
        <v>491</v>
      </c>
      <c r="E1089" s="11" t="s">
        <v>17</v>
      </c>
      <c r="F1089" s="217">
        <v>1133.0129999999999</v>
      </c>
      <c r="H1089" s="19"/>
    </row>
    <row r="1090" spans="2:8" s="18" customFormat="1" ht="16.899999999999999" customHeight="1">
      <c r="B1090" s="19"/>
      <c r="C1090" s="218" t="s">
        <v>4648</v>
      </c>
      <c r="H1090" s="19"/>
    </row>
    <row r="1091" spans="2:8" s="18" customFormat="1" ht="22.5">
      <c r="B1091" s="19"/>
      <c r="C1091" s="216" t="s">
        <v>660</v>
      </c>
      <c r="D1091" s="216" t="s">
        <v>661</v>
      </c>
      <c r="E1091" s="11" t="s">
        <v>452</v>
      </c>
      <c r="F1091" s="217">
        <v>1133.0129999999999</v>
      </c>
      <c r="H1091" s="19"/>
    </row>
    <row r="1092" spans="2:8" s="18" customFormat="1" ht="16.899999999999999" customHeight="1">
      <c r="B1092" s="19"/>
      <c r="C1092" s="212" t="s">
        <v>379</v>
      </c>
      <c r="D1092" s="213" t="s">
        <v>17</v>
      </c>
      <c r="E1092" s="214" t="s">
        <v>17</v>
      </c>
      <c r="F1092" s="215">
        <v>20.170000000000002</v>
      </c>
      <c r="H1092" s="19"/>
    </row>
    <row r="1093" spans="2:8" s="18" customFormat="1" ht="16.899999999999999" customHeight="1">
      <c r="B1093" s="19"/>
      <c r="C1093" s="216" t="s">
        <v>17</v>
      </c>
      <c r="D1093" s="216" t="s">
        <v>1101</v>
      </c>
      <c r="E1093" s="11" t="s">
        <v>17</v>
      </c>
      <c r="F1093" s="217">
        <v>0</v>
      </c>
      <c r="H1093" s="19"/>
    </row>
    <row r="1094" spans="2:8" s="18" customFormat="1" ht="16.899999999999999" customHeight="1">
      <c r="B1094" s="19"/>
      <c r="C1094" s="216" t="s">
        <v>17</v>
      </c>
      <c r="D1094" s="216" t="s">
        <v>4947</v>
      </c>
      <c r="E1094" s="11" t="s">
        <v>17</v>
      </c>
      <c r="F1094" s="217">
        <v>5.04</v>
      </c>
      <c r="H1094" s="19"/>
    </row>
    <row r="1095" spans="2:8" s="18" customFormat="1" ht="16.899999999999999" customHeight="1">
      <c r="B1095" s="19"/>
      <c r="C1095" s="216" t="s">
        <v>17</v>
      </c>
      <c r="D1095" s="216" t="s">
        <v>1103</v>
      </c>
      <c r="E1095" s="11" t="s">
        <v>17</v>
      </c>
      <c r="F1095" s="217">
        <v>0</v>
      </c>
      <c r="H1095" s="19"/>
    </row>
    <row r="1096" spans="2:8" s="18" customFormat="1" ht="16.899999999999999" customHeight="1">
      <c r="B1096" s="19"/>
      <c r="C1096" s="216" t="s">
        <v>17</v>
      </c>
      <c r="D1096" s="216" t="s">
        <v>4948</v>
      </c>
      <c r="E1096" s="11" t="s">
        <v>17</v>
      </c>
      <c r="F1096" s="217">
        <v>2.1</v>
      </c>
      <c r="H1096" s="19"/>
    </row>
    <row r="1097" spans="2:8" s="18" customFormat="1" ht="16.899999999999999" customHeight="1">
      <c r="B1097" s="19"/>
      <c r="C1097" s="216" t="s">
        <v>17</v>
      </c>
      <c r="D1097" s="216" t="s">
        <v>4949</v>
      </c>
      <c r="E1097" s="11" t="s">
        <v>17</v>
      </c>
      <c r="F1097" s="217">
        <v>2.1</v>
      </c>
      <c r="H1097" s="19"/>
    </row>
    <row r="1098" spans="2:8" s="18" customFormat="1" ht="16.899999999999999" customHeight="1">
      <c r="B1098" s="19"/>
      <c r="C1098" s="216" t="s">
        <v>17</v>
      </c>
      <c r="D1098" s="216" t="s">
        <v>4950</v>
      </c>
      <c r="E1098" s="11" t="s">
        <v>17</v>
      </c>
      <c r="F1098" s="217">
        <v>3.2549999999999999</v>
      </c>
      <c r="H1098" s="19"/>
    </row>
    <row r="1099" spans="2:8" s="18" customFormat="1" ht="16.899999999999999" customHeight="1">
      <c r="B1099" s="19"/>
      <c r="C1099" s="216" t="s">
        <v>17</v>
      </c>
      <c r="D1099" s="216" t="s">
        <v>4951</v>
      </c>
      <c r="E1099" s="11" t="s">
        <v>17</v>
      </c>
      <c r="F1099" s="217">
        <v>5.875</v>
      </c>
      <c r="H1099" s="19"/>
    </row>
    <row r="1100" spans="2:8" s="18" customFormat="1" ht="16.899999999999999" customHeight="1">
      <c r="B1100" s="19"/>
      <c r="C1100" s="216" t="s">
        <v>17</v>
      </c>
      <c r="D1100" s="216" t="s">
        <v>4952</v>
      </c>
      <c r="E1100" s="11" t="s">
        <v>17</v>
      </c>
      <c r="F1100" s="217">
        <v>1.8</v>
      </c>
      <c r="H1100" s="19"/>
    </row>
    <row r="1101" spans="2:8" s="18" customFormat="1" ht="16.899999999999999" customHeight="1">
      <c r="B1101" s="19"/>
      <c r="C1101" s="216" t="s">
        <v>17</v>
      </c>
      <c r="D1101" s="216" t="s">
        <v>491</v>
      </c>
      <c r="E1101" s="11" t="s">
        <v>17</v>
      </c>
      <c r="F1101" s="217">
        <v>20.170000000000002</v>
      </c>
      <c r="H1101" s="19"/>
    </row>
    <row r="1102" spans="2:8" s="18" customFormat="1" ht="16.899999999999999" customHeight="1">
      <c r="B1102" s="19"/>
      <c r="C1102" s="218" t="s">
        <v>4648</v>
      </c>
      <c r="H1102" s="19"/>
    </row>
    <row r="1103" spans="2:8" s="18" customFormat="1" ht="22.5">
      <c r="B1103" s="19"/>
      <c r="C1103" s="216" t="s">
        <v>703</v>
      </c>
      <c r="D1103" s="216" t="s">
        <v>704</v>
      </c>
      <c r="E1103" s="11" t="s">
        <v>452</v>
      </c>
      <c r="F1103" s="217">
        <v>20.170000000000002</v>
      </c>
      <c r="H1103" s="19"/>
    </row>
    <row r="1104" spans="2:8" s="18" customFormat="1" ht="16.899999999999999" customHeight="1">
      <c r="B1104" s="19"/>
      <c r="C1104" s="216" t="s">
        <v>956</v>
      </c>
      <c r="D1104" s="216" t="s">
        <v>957</v>
      </c>
      <c r="E1104" s="11" t="s">
        <v>452</v>
      </c>
      <c r="F1104" s="217">
        <v>2515.7649999999999</v>
      </c>
      <c r="H1104" s="19"/>
    </row>
    <row r="1105" spans="2:8" s="18" customFormat="1" ht="22.5">
      <c r="B1105" s="19"/>
      <c r="C1105" s="216" t="s">
        <v>2341</v>
      </c>
      <c r="D1105" s="216" t="s">
        <v>2342</v>
      </c>
      <c r="E1105" s="11" t="s">
        <v>452</v>
      </c>
      <c r="F1105" s="217">
        <v>4517.9290000000001</v>
      </c>
      <c r="H1105" s="19"/>
    </row>
    <row r="1106" spans="2:8" s="18" customFormat="1" ht="16.899999999999999" customHeight="1">
      <c r="B1106" s="19"/>
      <c r="C1106" s="212" t="s">
        <v>310</v>
      </c>
      <c r="D1106" s="213" t="s">
        <v>17</v>
      </c>
      <c r="E1106" s="214" t="s">
        <v>17</v>
      </c>
      <c r="F1106" s="215">
        <v>25.138000000000002</v>
      </c>
      <c r="H1106" s="19"/>
    </row>
    <row r="1107" spans="2:8" s="18" customFormat="1" ht="16.899999999999999" customHeight="1">
      <c r="B1107" s="19"/>
      <c r="C1107" s="216" t="s">
        <v>17</v>
      </c>
      <c r="D1107" s="216" t="s">
        <v>1101</v>
      </c>
      <c r="E1107" s="11" t="s">
        <v>17</v>
      </c>
      <c r="F1107" s="217">
        <v>0</v>
      </c>
      <c r="H1107" s="19"/>
    </row>
    <row r="1108" spans="2:8" s="18" customFormat="1" ht="16.899999999999999" customHeight="1">
      <c r="B1108" s="19"/>
      <c r="C1108" s="216" t="s">
        <v>17</v>
      </c>
      <c r="D1108" s="216" t="s">
        <v>4953</v>
      </c>
      <c r="E1108" s="11" t="s">
        <v>17</v>
      </c>
      <c r="F1108" s="217">
        <v>12.528</v>
      </c>
      <c r="H1108" s="19"/>
    </row>
    <row r="1109" spans="2:8" s="18" customFormat="1" ht="16.899999999999999" customHeight="1">
      <c r="B1109" s="19"/>
      <c r="C1109" s="216" t="s">
        <v>17</v>
      </c>
      <c r="D1109" s="216" t="s">
        <v>4954</v>
      </c>
      <c r="E1109" s="11" t="s">
        <v>17</v>
      </c>
      <c r="F1109" s="217">
        <v>12.61</v>
      </c>
      <c r="H1109" s="19"/>
    </row>
    <row r="1110" spans="2:8" s="18" customFormat="1" ht="16.899999999999999" customHeight="1">
      <c r="B1110" s="19"/>
      <c r="C1110" s="216" t="s">
        <v>17</v>
      </c>
      <c r="D1110" s="216" t="s">
        <v>491</v>
      </c>
      <c r="E1110" s="11" t="s">
        <v>17</v>
      </c>
      <c r="F1110" s="217">
        <v>25.138000000000002</v>
      </c>
      <c r="H1110" s="19"/>
    </row>
    <row r="1111" spans="2:8" s="18" customFormat="1" ht="16.899999999999999" customHeight="1">
      <c r="B1111" s="19"/>
      <c r="C1111" s="218" t="s">
        <v>4648</v>
      </c>
      <c r="H1111" s="19"/>
    </row>
    <row r="1112" spans="2:8" s="18" customFormat="1" ht="16.899999999999999" customHeight="1">
      <c r="B1112" s="19"/>
      <c r="C1112" s="216" t="s">
        <v>690</v>
      </c>
      <c r="D1112" s="216" t="s">
        <v>691</v>
      </c>
      <c r="E1112" s="11" t="s">
        <v>452</v>
      </c>
      <c r="F1112" s="217">
        <v>24.824999999999999</v>
      </c>
      <c r="H1112" s="19"/>
    </row>
    <row r="1113" spans="2:8" s="18" customFormat="1" ht="16.899999999999999" customHeight="1">
      <c r="B1113" s="19"/>
      <c r="C1113" s="216" t="s">
        <v>956</v>
      </c>
      <c r="D1113" s="216" t="s">
        <v>957</v>
      </c>
      <c r="E1113" s="11" t="s">
        <v>452</v>
      </c>
      <c r="F1113" s="217">
        <v>2515.7649999999999</v>
      </c>
      <c r="H1113" s="19"/>
    </row>
    <row r="1114" spans="2:8" s="18" customFormat="1" ht="22.5">
      <c r="B1114" s="19"/>
      <c r="C1114" s="216" t="s">
        <v>2341</v>
      </c>
      <c r="D1114" s="216" t="s">
        <v>2342</v>
      </c>
      <c r="E1114" s="11" t="s">
        <v>452</v>
      </c>
      <c r="F1114" s="217">
        <v>4517.9290000000001</v>
      </c>
      <c r="H1114" s="19"/>
    </row>
    <row r="1115" spans="2:8" s="18" customFormat="1" ht="16.899999999999999" customHeight="1">
      <c r="B1115" s="19"/>
      <c r="C1115" s="212" t="s">
        <v>308</v>
      </c>
      <c r="D1115" s="213" t="s">
        <v>17</v>
      </c>
      <c r="E1115" s="214" t="s">
        <v>17</v>
      </c>
      <c r="F1115" s="215">
        <v>205.46799999999999</v>
      </c>
      <c r="H1115" s="19"/>
    </row>
    <row r="1116" spans="2:8" s="18" customFormat="1" ht="16.899999999999999" customHeight="1">
      <c r="B1116" s="19"/>
      <c r="C1116" s="216" t="s">
        <v>17</v>
      </c>
      <c r="D1116" s="216" t="s">
        <v>1101</v>
      </c>
      <c r="E1116" s="11" t="s">
        <v>17</v>
      </c>
      <c r="F1116" s="217">
        <v>0</v>
      </c>
      <c r="H1116" s="19"/>
    </row>
    <row r="1117" spans="2:8" s="18" customFormat="1" ht="16.899999999999999" customHeight="1">
      <c r="B1117" s="19"/>
      <c r="C1117" s="216" t="s">
        <v>17</v>
      </c>
      <c r="D1117" s="216" t="s">
        <v>4955</v>
      </c>
      <c r="E1117" s="11" t="s">
        <v>17</v>
      </c>
      <c r="F1117" s="217">
        <v>7.7530000000000001</v>
      </c>
      <c r="H1117" s="19"/>
    </row>
    <row r="1118" spans="2:8" s="18" customFormat="1" ht="16.899999999999999" customHeight="1">
      <c r="B1118" s="19"/>
      <c r="C1118" s="216" t="s">
        <v>17</v>
      </c>
      <c r="D1118" s="216" t="s">
        <v>4956</v>
      </c>
      <c r="E1118" s="11" t="s">
        <v>17</v>
      </c>
      <c r="F1118" s="217">
        <v>9.7729999999999997</v>
      </c>
      <c r="H1118" s="19"/>
    </row>
    <row r="1119" spans="2:8" s="18" customFormat="1" ht="16.899999999999999" customHeight="1">
      <c r="B1119" s="19"/>
      <c r="C1119" s="216" t="s">
        <v>17</v>
      </c>
      <c r="D1119" s="216" t="s">
        <v>4957</v>
      </c>
      <c r="E1119" s="11" t="s">
        <v>17</v>
      </c>
      <c r="F1119" s="217">
        <v>46.4</v>
      </c>
      <c r="H1119" s="19"/>
    </row>
    <row r="1120" spans="2:8" s="18" customFormat="1" ht="16.899999999999999" customHeight="1">
      <c r="B1120" s="19"/>
      <c r="C1120" s="216" t="s">
        <v>17</v>
      </c>
      <c r="D1120" s="216" t="s">
        <v>4958</v>
      </c>
      <c r="E1120" s="11" t="s">
        <v>17</v>
      </c>
      <c r="F1120" s="217">
        <v>58</v>
      </c>
      <c r="H1120" s="19"/>
    </row>
    <row r="1121" spans="2:8" s="18" customFormat="1" ht="16.899999999999999" customHeight="1">
      <c r="B1121" s="19"/>
      <c r="C1121" s="216" t="s">
        <v>17</v>
      </c>
      <c r="D1121" s="216" t="s">
        <v>4959</v>
      </c>
      <c r="E1121" s="11" t="s">
        <v>17</v>
      </c>
      <c r="F1121" s="217">
        <v>78.099999999999994</v>
      </c>
      <c r="H1121" s="19"/>
    </row>
    <row r="1122" spans="2:8" s="18" customFormat="1" ht="16.899999999999999" customHeight="1">
      <c r="B1122" s="19"/>
      <c r="C1122" s="216" t="s">
        <v>17</v>
      </c>
      <c r="D1122" s="216" t="s">
        <v>4960</v>
      </c>
      <c r="E1122" s="11" t="s">
        <v>17</v>
      </c>
      <c r="F1122" s="217">
        <v>4.07</v>
      </c>
      <c r="H1122" s="19"/>
    </row>
    <row r="1123" spans="2:8" s="18" customFormat="1" ht="16.899999999999999" customHeight="1">
      <c r="B1123" s="19"/>
      <c r="C1123" s="216" t="s">
        <v>17</v>
      </c>
      <c r="D1123" s="216" t="s">
        <v>4961</v>
      </c>
      <c r="E1123" s="11" t="s">
        <v>17</v>
      </c>
      <c r="F1123" s="217">
        <v>1.3720000000000001</v>
      </c>
      <c r="H1123" s="19"/>
    </row>
    <row r="1124" spans="2:8" s="18" customFormat="1" ht="16.899999999999999" customHeight="1">
      <c r="B1124" s="19"/>
      <c r="C1124" s="216" t="s">
        <v>17</v>
      </c>
      <c r="D1124" s="216" t="s">
        <v>491</v>
      </c>
      <c r="E1124" s="11" t="s">
        <v>17</v>
      </c>
      <c r="F1124" s="217">
        <v>205.46799999999999</v>
      </c>
      <c r="H1124" s="19"/>
    </row>
    <row r="1125" spans="2:8" s="18" customFormat="1" ht="16.899999999999999" customHeight="1">
      <c r="B1125" s="19"/>
      <c r="C1125" s="218" t="s">
        <v>4648</v>
      </c>
      <c r="H1125" s="19"/>
    </row>
    <row r="1126" spans="2:8" s="18" customFormat="1" ht="16.899999999999999" customHeight="1">
      <c r="B1126" s="19"/>
      <c r="C1126" s="216" t="s">
        <v>697</v>
      </c>
      <c r="D1126" s="216" t="s">
        <v>698</v>
      </c>
      <c r="E1126" s="11" t="s">
        <v>452</v>
      </c>
      <c r="F1126" s="217">
        <v>201.405</v>
      </c>
      <c r="H1126" s="19"/>
    </row>
    <row r="1127" spans="2:8" s="18" customFormat="1" ht="16.899999999999999" customHeight="1">
      <c r="B1127" s="19"/>
      <c r="C1127" s="216" t="s">
        <v>956</v>
      </c>
      <c r="D1127" s="216" t="s">
        <v>957</v>
      </c>
      <c r="E1127" s="11" t="s">
        <v>452</v>
      </c>
      <c r="F1127" s="217">
        <v>2515.7649999999999</v>
      </c>
      <c r="H1127" s="19"/>
    </row>
    <row r="1128" spans="2:8" s="18" customFormat="1" ht="22.5">
      <c r="B1128" s="19"/>
      <c r="C1128" s="216" t="s">
        <v>2341</v>
      </c>
      <c r="D1128" s="216" t="s">
        <v>2342</v>
      </c>
      <c r="E1128" s="11" t="s">
        <v>452</v>
      </c>
      <c r="F1128" s="217">
        <v>4517.9290000000001</v>
      </c>
      <c r="H1128" s="19"/>
    </row>
    <row r="1129" spans="2:8" s="18" customFormat="1" ht="16.899999999999999" customHeight="1">
      <c r="B1129" s="19"/>
      <c r="C1129" s="212" t="s">
        <v>364</v>
      </c>
      <c r="D1129" s="213" t="s">
        <v>17</v>
      </c>
      <c r="E1129" s="214" t="s">
        <v>17</v>
      </c>
      <c r="F1129" s="215">
        <v>1270.9000000000001</v>
      </c>
      <c r="H1129" s="19"/>
    </row>
    <row r="1130" spans="2:8" s="18" customFormat="1" ht="16.899999999999999" customHeight="1">
      <c r="B1130" s="19"/>
      <c r="C1130" s="216" t="s">
        <v>17</v>
      </c>
      <c r="D1130" s="216" t="s">
        <v>4657</v>
      </c>
      <c r="E1130" s="11" t="s">
        <v>17</v>
      </c>
      <c r="F1130" s="217">
        <v>0</v>
      </c>
      <c r="H1130" s="19"/>
    </row>
    <row r="1131" spans="2:8" s="18" customFormat="1" ht="16.899999999999999" customHeight="1">
      <c r="B1131" s="19"/>
      <c r="C1131" s="216" t="s">
        <v>17</v>
      </c>
      <c r="D1131" s="216" t="s">
        <v>4658</v>
      </c>
      <c r="E1131" s="11" t="s">
        <v>17</v>
      </c>
      <c r="F1131" s="217">
        <v>14.8</v>
      </c>
      <c r="H1131" s="19"/>
    </row>
    <row r="1132" spans="2:8" s="18" customFormat="1" ht="16.899999999999999" customHeight="1">
      <c r="B1132" s="19"/>
      <c r="C1132" s="216" t="s">
        <v>17</v>
      </c>
      <c r="D1132" s="216" t="s">
        <v>17</v>
      </c>
      <c r="E1132" s="11" t="s">
        <v>17</v>
      </c>
      <c r="F1132" s="217">
        <v>0</v>
      </c>
      <c r="H1132" s="19"/>
    </row>
    <row r="1133" spans="2:8" s="18" customFormat="1" ht="16.899999999999999" customHeight="1">
      <c r="B1133" s="19"/>
      <c r="C1133" s="216" t="s">
        <v>17</v>
      </c>
      <c r="D1133" s="216" t="s">
        <v>4768</v>
      </c>
      <c r="E1133" s="11" t="s">
        <v>17</v>
      </c>
      <c r="F1133" s="217">
        <v>0</v>
      </c>
      <c r="H1133" s="19"/>
    </row>
    <row r="1134" spans="2:8" s="18" customFormat="1" ht="16.899999999999999" customHeight="1">
      <c r="B1134" s="19"/>
      <c r="C1134" s="216" t="s">
        <v>17</v>
      </c>
      <c r="D1134" s="216" t="s">
        <v>4875</v>
      </c>
      <c r="E1134" s="11" t="s">
        <v>17</v>
      </c>
      <c r="F1134" s="217">
        <v>21.6</v>
      </c>
      <c r="H1134" s="19"/>
    </row>
    <row r="1135" spans="2:8" s="18" customFormat="1" ht="16.899999999999999" customHeight="1">
      <c r="B1135" s="19"/>
      <c r="C1135" s="216" t="s">
        <v>17</v>
      </c>
      <c r="D1135" s="216" t="s">
        <v>4771</v>
      </c>
      <c r="E1135" s="11" t="s">
        <v>17</v>
      </c>
      <c r="F1135" s="217">
        <v>0</v>
      </c>
      <c r="H1135" s="19"/>
    </row>
    <row r="1136" spans="2:8" s="18" customFormat="1" ht="16.899999999999999" customHeight="1">
      <c r="B1136" s="19"/>
      <c r="C1136" s="216" t="s">
        <v>17</v>
      </c>
      <c r="D1136" s="216" t="s">
        <v>4875</v>
      </c>
      <c r="E1136" s="11" t="s">
        <v>17</v>
      </c>
      <c r="F1136" s="217">
        <v>21.6</v>
      </c>
      <c r="H1136" s="19"/>
    </row>
    <row r="1137" spans="2:8" s="18" customFormat="1" ht="16.899999999999999" customHeight="1">
      <c r="B1137" s="19"/>
      <c r="C1137" s="216" t="s">
        <v>17</v>
      </c>
      <c r="D1137" s="216" t="s">
        <v>4772</v>
      </c>
      <c r="E1137" s="11" t="s">
        <v>17</v>
      </c>
      <c r="F1137" s="217">
        <v>0</v>
      </c>
      <c r="H1137" s="19"/>
    </row>
    <row r="1138" spans="2:8" s="18" customFormat="1" ht="16.899999999999999" customHeight="1">
      <c r="B1138" s="19"/>
      <c r="C1138" s="216" t="s">
        <v>17</v>
      </c>
      <c r="D1138" s="216" t="s">
        <v>4875</v>
      </c>
      <c r="E1138" s="11" t="s">
        <v>17</v>
      </c>
      <c r="F1138" s="217">
        <v>21.6</v>
      </c>
      <c r="H1138" s="19"/>
    </row>
    <row r="1139" spans="2:8" s="18" customFormat="1" ht="16.899999999999999" customHeight="1">
      <c r="B1139" s="19"/>
      <c r="C1139" s="216" t="s">
        <v>17</v>
      </c>
      <c r="D1139" s="216" t="s">
        <v>4686</v>
      </c>
      <c r="E1139" s="11" t="s">
        <v>17</v>
      </c>
      <c r="F1139" s="217">
        <v>0</v>
      </c>
      <c r="H1139" s="19"/>
    </row>
    <row r="1140" spans="2:8" s="18" customFormat="1" ht="16.899999999999999" customHeight="1">
      <c r="B1140" s="19"/>
      <c r="C1140" s="216" t="s">
        <v>17</v>
      </c>
      <c r="D1140" s="216" t="s">
        <v>4962</v>
      </c>
      <c r="E1140" s="11" t="s">
        <v>17</v>
      </c>
      <c r="F1140" s="217">
        <v>6.5</v>
      </c>
      <c r="H1140" s="19"/>
    </row>
    <row r="1141" spans="2:8" s="18" customFormat="1" ht="16.899999999999999" customHeight="1">
      <c r="B1141" s="19"/>
      <c r="C1141" s="216" t="s">
        <v>17</v>
      </c>
      <c r="D1141" s="216" t="s">
        <v>4773</v>
      </c>
      <c r="E1141" s="11" t="s">
        <v>17</v>
      </c>
      <c r="F1141" s="217">
        <v>0</v>
      </c>
      <c r="H1141" s="19"/>
    </row>
    <row r="1142" spans="2:8" s="18" customFormat="1" ht="16.899999999999999" customHeight="1">
      <c r="B1142" s="19"/>
      <c r="C1142" s="216" t="s">
        <v>17</v>
      </c>
      <c r="D1142" s="216" t="s">
        <v>4875</v>
      </c>
      <c r="E1142" s="11" t="s">
        <v>17</v>
      </c>
      <c r="F1142" s="217">
        <v>21.6</v>
      </c>
      <c r="H1142" s="19"/>
    </row>
    <row r="1143" spans="2:8" s="18" customFormat="1" ht="16.899999999999999" customHeight="1">
      <c r="B1143" s="19"/>
      <c r="C1143" s="216" t="s">
        <v>17</v>
      </c>
      <c r="D1143" s="216" t="s">
        <v>4876</v>
      </c>
      <c r="E1143" s="11" t="s">
        <v>17</v>
      </c>
      <c r="F1143" s="217">
        <v>0</v>
      </c>
      <c r="H1143" s="19"/>
    </row>
    <row r="1144" spans="2:8" s="18" customFormat="1" ht="16.899999999999999" customHeight="1">
      <c r="B1144" s="19"/>
      <c r="C1144" s="216" t="s">
        <v>17</v>
      </c>
      <c r="D1144" s="216" t="s">
        <v>4877</v>
      </c>
      <c r="E1144" s="11" t="s">
        <v>17</v>
      </c>
      <c r="F1144" s="217">
        <v>13.1</v>
      </c>
      <c r="H1144" s="19"/>
    </row>
    <row r="1145" spans="2:8" s="18" customFormat="1" ht="16.899999999999999" customHeight="1">
      <c r="B1145" s="19"/>
      <c r="C1145" s="216" t="s">
        <v>17</v>
      </c>
      <c r="D1145" s="216" t="s">
        <v>4878</v>
      </c>
      <c r="E1145" s="11" t="s">
        <v>17</v>
      </c>
      <c r="F1145" s="217">
        <v>0</v>
      </c>
      <c r="H1145" s="19"/>
    </row>
    <row r="1146" spans="2:8" s="18" customFormat="1" ht="16.899999999999999" customHeight="1">
      <c r="B1146" s="19"/>
      <c r="C1146" s="216" t="s">
        <v>17</v>
      </c>
      <c r="D1146" s="216" t="s">
        <v>4877</v>
      </c>
      <c r="E1146" s="11" t="s">
        <v>17</v>
      </c>
      <c r="F1146" s="217">
        <v>13.1</v>
      </c>
      <c r="H1146" s="19"/>
    </row>
    <row r="1147" spans="2:8" s="18" customFormat="1" ht="16.899999999999999" customHeight="1">
      <c r="B1147" s="19"/>
      <c r="C1147" s="216" t="s">
        <v>17</v>
      </c>
      <c r="D1147" s="216" t="s">
        <v>4912</v>
      </c>
      <c r="E1147" s="11" t="s">
        <v>17</v>
      </c>
      <c r="F1147" s="217">
        <v>0</v>
      </c>
      <c r="H1147" s="19"/>
    </row>
    <row r="1148" spans="2:8" s="18" customFormat="1" ht="16.899999999999999" customHeight="1">
      <c r="B1148" s="19"/>
      <c r="C1148" s="216" t="s">
        <v>17</v>
      </c>
      <c r="D1148" s="216" t="s">
        <v>4963</v>
      </c>
      <c r="E1148" s="11" t="s">
        <v>17</v>
      </c>
      <c r="F1148" s="217">
        <v>11.8</v>
      </c>
      <c r="H1148" s="19"/>
    </row>
    <row r="1149" spans="2:8" s="18" customFormat="1" ht="16.899999999999999" customHeight="1">
      <c r="B1149" s="19"/>
      <c r="C1149" s="216" t="s">
        <v>17</v>
      </c>
      <c r="D1149" s="216" t="s">
        <v>4682</v>
      </c>
      <c r="E1149" s="11" t="s">
        <v>17</v>
      </c>
      <c r="F1149" s="217">
        <v>145.69999999999999</v>
      </c>
      <c r="H1149" s="19"/>
    </row>
    <row r="1150" spans="2:8" s="18" customFormat="1" ht="16.899999999999999" customHeight="1">
      <c r="B1150" s="19"/>
      <c r="C1150" s="216" t="s">
        <v>17</v>
      </c>
      <c r="D1150" s="216" t="s">
        <v>4775</v>
      </c>
      <c r="E1150" s="11" t="s">
        <v>17</v>
      </c>
      <c r="F1150" s="217">
        <v>0</v>
      </c>
      <c r="H1150" s="19"/>
    </row>
    <row r="1151" spans="2:8" s="18" customFormat="1" ht="16.899999999999999" customHeight="1">
      <c r="B1151" s="19"/>
      <c r="C1151" s="216" t="s">
        <v>17</v>
      </c>
      <c r="D1151" s="216" t="s">
        <v>4880</v>
      </c>
      <c r="E1151" s="11" t="s">
        <v>17</v>
      </c>
      <c r="F1151" s="217">
        <v>16.5</v>
      </c>
      <c r="H1151" s="19"/>
    </row>
    <row r="1152" spans="2:8" s="18" customFormat="1" ht="16.899999999999999" customHeight="1">
      <c r="B1152" s="19"/>
      <c r="C1152" s="216" t="s">
        <v>17</v>
      </c>
      <c r="D1152" s="216" t="s">
        <v>4777</v>
      </c>
      <c r="E1152" s="11" t="s">
        <v>17</v>
      </c>
      <c r="F1152" s="217">
        <v>0</v>
      </c>
      <c r="H1152" s="19"/>
    </row>
    <row r="1153" spans="2:8" s="18" customFormat="1" ht="16.899999999999999" customHeight="1">
      <c r="B1153" s="19"/>
      <c r="C1153" s="216" t="s">
        <v>17</v>
      </c>
      <c r="D1153" s="216" t="s">
        <v>4880</v>
      </c>
      <c r="E1153" s="11" t="s">
        <v>17</v>
      </c>
      <c r="F1153" s="217">
        <v>16.5</v>
      </c>
      <c r="H1153" s="19"/>
    </row>
    <row r="1154" spans="2:8" s="18" customFormat="1" ht="16.899999999999999" customHeight="1">
      <c r="B1154" s="19"/>
      <c r="C1154" s="216" t="s">
        <v>17</v>
      </c>
      <c r="D1154" s="216" t="s">
        <v>4778</v>
      </c>
      <c r="E1154" s="11" t="s">
        <v>17</v>
      </c>
      <c r="F1154" s="217">
        <v>0</v>
      </c>
      <c r="H1154" s="19"/>
    </row>
    <row r="1155" spans="2:8" s="18" customFormat="1" ht="16.899999999999999" customHeight="1">
      <c r="B1155" s="19"/>
      <c r="C1155" s="216" t="s">
        <v>17</v>
      </c>
      <c r="D1155" s="216" t="s">
        <v>4880</v>
      </c>
      <c r="E1155" s="11" t="s">
        <v>17</v>
      </c>
      <c r="F1155" s="217">
        <v>16.5</v>
      </c>
      <c r="H1155" s="19"/>
    </row>
    <row r="1156" spans="2:8" s="18" customFormat="1" ht="16.899999999999999" customHeight="1">
      <c r="B1156" s="19"/>
      <c r="C1156" s="216" t="s">
        <v>17</v>
      </c>
      <c r="D1156" s="216" t="s">
        <v>4779</v>
      </c>
      <c r="E1156" s="11" t="s">
        <v>17</v>
      </c>
      <c r="F1156" s="217">
        <v>0</v>
      </c>
      <c r="H1156" s="19"/>
    </row>
    <row r="1157" spans="2:8" s="18" customFormat="1" ht="16.899999999999999" customHeight="1">
      <c r="B1157" s="19"/>
      <c r="C1157" s="216" t="s">
        <v>17</v>
      </c>
      <c r="D1157" s="216" t="s">
        <v>4880</v>
      </c>
      <c r="E1157" s="11" t="s">
        <v>17</v>
      </c>
      <c r="F1157" s="217">
        <v>16.5</v>
      </c>
      <c r="H1157" s="19"/>
    </row>
    <row r="1158" spans="2:8" s="18" customFormat="1" ht="16.899999999999999" customHeight="1">
      <c r="B1158" s="19"/>
      <c r="C1158" s="216" t="s">
        <v>17</v>
      </c>
      <c r="D1158" s="216" t="s">
        <v>4780</v>
      </c>
      <c r="E1158" s="11" t="s">
        <v>17</v>
      </c>
      <c r="F1158" s="217">
        <v>0</v>
      </c>
      <c r="H1158" s="19"/>
    </row>
    <row r="1159" spans="2:8" s="18" customFormat="1" ht="16.899999999999999" customHeight="1">
      <c r="B1159" s="19"/>
      <c r="C1159" s="216" t="s">
        <v>17</v>
      </c>
      <c r="D1159" s="216" t="s">
        <v>4881</v>
      </c>
      <c r="E1159" s="11" t="s">
        <v>17</v>
      </c>
      <c r="F1159" s="217">
        <v>16.3</v>
      </c>
      <c r="H1159" s="19"/>
    </row>
    <row r="1160" spans="2:8" s="18" customFormat="1" ht="16.899999999999999" customHeight="1">
      <c r="B1160" s="19"/>
      <c r="C1160" s="216" t="s">
        <v>17</v>
      </c>
      <c r="D1160" s="216" t="s">
        <v>4781</v>
      </c>
      <c r="E1160" s="11" t="s">
        <v>17</v>
      </c>
      <c r="F1160" s="217">
        <v>0</v>
      </c>
      <c r="H1160" s="19"/>
    </row>
    <row r="1161" spans="2:8" s="18" customFormat="1" ht="16.899999999999999" customHeight="1">
      <c r="B1161" s="19"/>
      <c r="C1161" s="216" t="s">
        <v>17</v>
      </c>
      <c r="D1161" s="216" t="s">
        <v>4880</v>
      </c>
      <c r="E1161" s="11" t="s">
        <v>17</v>
      </c>
      <c r="F1161" s="217">
        <v>16.5</v>
      </c>
      <c r="H1161" s="19"/>
    </row>
    <row r="1162" spans="2:8" s="18" customFormat="1" ht="16.899999999999999" customHeight="1">
      <c r="B1162" s="19"/>
      <c r="C1162" s="216" t="s">
        <v>17</v>
      </c>
      <c r="D1162" s="216" t="s">
        <v>4782</v>
      </c>
      <c r="E1162" s="11" t="s">
        <v>17</v>
      </c>
      <c r="F1162" s="217">
        <v>0</v>
      </c>
      <c r="H1162" s="19"/>
    </row>
    <row r="1163" spans="2:8" s="18" customFormat="1" ht="16.899999999999999" customHeight="1">
      <c r="B1163" s="19"/>
      <c r="C1163" s="216" t="s">
        <v>17</v>
      </c>
      <c r="D1163" s="216" t="s">
        <v>4880</v>
      </c>
      <c r="E1163" s="11" t="s">
        <v>17</v>
      </c>
      <c r="F1163" s="217">
        <v>16.5</v>
      </c>
      <c r="H1163" s="19"/>
    </row>
    <row r="1164" spans="2:8" s="18" customFormat="1" ht="16.899999999999999" customHeight="1">
      <c r="B1164" s="19"/>
      <c r="C1164" s="216" t="s">
        <v>17</v>
      </c>
      <c r="D1164" s="216" t="s">
        <v>4783</v>
      </c>
      <c r="E1164" s="11" t="s">
        <v>17</v>
      </c>
      <c r="F1164" s="217">
        <v>0</v>
      </c>
      <c r="H1164" s="19"/>
    </row>
    <row r="1165" spans="2:8" s="18" customFormat="1" ht="16.899999999999999" customHeight="1">
      <c r="B1165" s="19"/>
      <c r="C1165" s="216" t="s">
        <v>17</v>
      </c>
      <c r="D1165" s="216" t="s">
        <v>4880</v>
      </c>
      <c r="E1165" s="11" t="s">
        <v>17</v>
      </c>
      <c r="F1165" s="217">
        <v>16.5</v>
      </c>
      <c r="H1165" s="19"/>
    </row>
    <row r="1166" spans="2:8" s="18" customFormat="1" ht="16.899999999999999" customHeight="1">
      <c r="B1166" s="19"/>
      <c r="C1166" s="216" t="s">
        <v>17</v>
      </c>
      <c r="D1166" s="216" t="s">
        <v>4784</v>
      </c>
      <c r="E1166" s="11" t="s">
        <v>17</v>
      </c>
      <c r="F1166" s="217">
        <v>0</v>
      </c>
      <c r="H1166" s="19"/>
    </row>
    <row r="1167" spans="2:8" s="18" customFormat="1" ht="16.899999999999999" customHeight="1">
      <c r="B1167" s="19"/>
      <c r="C1167" s="216" t="s">
        <v>17</v>
      </c>
      <c r="D1167" s="216" t="s">
        <v>4881</v>
      </c>
      <c r="E1167" s="11" t="s">
        <v>17</v>
      </c>
      <c r="F1167" s="217">
        <v>16.3</v>
      </c>
      <c r="H1167" s="19"/>
    </row>
    <row r="1168" spans="2:8" s="18" customFormat="1" ht="16.899999999999999" customHeight="1">
      <c r="B1168" s="19"/>
      <c r="C1168" s="216" t="s">
        <v>17</v>
      </c>
      <c r="D1168" s="216" t="s">
        <v>4682</v>
      </c>
      <c r="E1168" s="11" t="s">
        <v>17</v>
      </c>
      <c r="F1168" s="217">
        <v>148.1</v>
      </c>
      <c r="H1168" s="19"/>
    </row>
    <row r="1169" spans="2:8" s="18" customFormat="1" ht="16.899999999999999" customHeight="1">
      <c r="B1169" s="19"/>
      <c r="C1169" s="216" t="s">
        <v>17</v>
      </c>
      <c r="D1169" s="216" t="s">
        <v>4716</v>
      </c>
      <c r="E1169" s="11" t="s">
        <v>17</v>
      </c>
      <c r="F1169" s="217">
        <v>0</v>
      </c>
      <c r="H1169" s="19"/>
    </row>
    <row r="1170" spans="2:8" s="18" customFormat="1" ht="16.899999999999999" customHeight="1">
      <c r="B1170" s="19"/>
      <c r="C1170" s="216" t="s">
        <v>17</v>
      </c>
      <c r="D1170" s="216" t="s">
        <v>4882</v>
      </c>
      <c r="E1170" s="11" t="s">
        <v>17</v>
      </c>
      <c r="F1170" s="217">
        <v>444.3</v>
      </c>
      <c r="H1170" s="19"/>
    </row>
    <row r="1171" spans="2:8" s="18" customFormat="1" ht="16.899999999999999" customHeight="1">
      <c r="B1171" s="19"/>
      <c r="C1171" s="216" t="s">
        <v>17</v>
      </c>
      <c r="D1171" s="216" t="s">
        <v>4682</v>
      </c>
      <c r="E1171" s="11" t="s">
        <v>17</v>
      </c>
      <c r="F1171" s="217">
        <v>444.3</v>
      </c>
      <c r="H1171" s="19"/>
    </row>
    <row r="1172" spans="2:8" s="18" customFormat="1" ht="16.899999999999999" customHeight="1">
      <c r="B1172" s="19"/>
      <c r="C1172" s="216" t="s">
        <v>17</v>
      </c>
      <c r="D1172" s="216" t="s">
        <v>4883</v>
      </c>
      <c r="E1172" s="11" t="s">
        <v>17</v>
      </c>
      <c r="F1172" s="217">
        <v>0</v>
      </c>
      <c r="H1172" s="19"/>
    </row>
    <row r="1173" spans="2:8" s="18" customFormat="1" ht="16.899999999999999" customHeight="1">
      <c r="B1173" s="19"/>
      <c r="C1173" s="216" t="s">
        <v>17</v>
      </c>
      <c r="D1173" s="216" t="s">
        <v>4884</v>
      </c>
      <c r="E1173" s="11" t="s">
        <v>17</v>
      </c>
      <c r="F1173" s="217">
        <v>10.1</v>
      </c>
      <c r="H1173" s="19"/>
    </row>
    <row r="1174" spans="2:8" s="18" customFormat="1" ht="16.899999999999999" customHeight="1">
      <c r="B1174" s="19"/>
      <c r="C1174" s="216" t="s">
        <v>17</v>
      </c>
      <c r="D1174" s="216" t="s">
        <v>4791</v>
      </c>
      <c r="E1174" s="11" t="s">
        <v>17</v>
      </c>
      <c r="F1174" s="217">
        <v>0</v>
      </c>
      <c r="H1174" s="19"/>
    </row>
    <row r="1175" spans="2:8" s="18" customFormat="1" ht="16.899999999999999" customHeight="1">
      <c r="B1175" s="19"/>
      <c r="C1175" s="216" t="s">
        <v>17</v>
      </c>
      <c r="D1175" s="216" t="s">
        <v>4885</v>
      </c>
      <c r="E1175" s="11" t="s">
        <v>17</v>
      </c>
      <c r="F1175" s="217">
        <v>7.4</v>
      </c>
      <c r="H1175" s="19"/>
    </row>
    <row r="1176" spans="2:8" s="18" customFormat="1" ht="16.899999999999999" customHeight="1">
      <c r="B1176" s="19"/>
      <c r="C1176" s="216" t="s">
        <v>17</v>
      </c>
      <c r="D1176" s="216" t="s">
        <v>4886</v>
      </c>
      <c r="E1176" s="11" t="s">
        <v>17</v>
      </c>
      <c r="F1176" s="217">
        <v>0</v>
      </c>
      <c r="H1176" s="19"/>
    </row>
    <row r="1177" spans="2:8" s="18" customFormat="1" ht="16.899999999999999" customHeight="1">
      <c r="B1177" s="19"/>
      <c r="C1177" s="216" t="s">
        <v>17</v>
      </c>
      <c r="D1177" s="216" t="s">
        <v>4884</v>
      </c>
      <c r="E1177" s="11" t="s">
        <v>17</v>
      </c>
      <c r="F1177" s="217">
        <v>10.1</v>
      </c>
      <c r="H1177" s="19"/>
    </row>
    <row r="1178" spans="2:8" s="18" customFormat="1" ht="16.899999999999999" customHeight="1">
      <c r="B1178" s="19"/>
      <c r="C1178" s="216" t="s">
        <v>17</v>
      </c>
      <c r="D1178" s="216" t="s">
        <v>4887</v>
      </c>
      <c r="E1178" s="11" t="s">
        <v>17</v>
      </c>
      <c r="F1178" s="217">
        <v>0</v>
      </c>
      <c r="H1178" s="19"/>
    </row>
    <row r="1179" spans="2:8" s="18" customFormat="1" ht="16.899999999999999" customHeight="1">
      <c r="B1179" s="19"/>
      <c r="C1179" s="216" t="s">
        <v>17</v>
      </c>
      <c r="D1179" s="216" t="s">
        <v>4884</v>
      </c>
      <c r="E1179" s="11" t="s">
        <v>17</v>
      </c>
      <c r="F1179" s="217">
        <v>10.1</v>
      </c>
      <c r="H1179" s="19"/>
    </row>
    <row r="1180" spans="2:8" s="18" customFormat="1" ht="16.899999999999999" customHeight="1">
      <c r="B1180" s="19"/>
      <c r="C1180" s="216" t="s">
        <v>17</v>
      </c>
      <c r="D1180" s="216" t="s">
        <v>4793</v>
      </c>
      <c r="E1180" s="11" t="s">
        <v>17</v>
      </c>
      <c r="F1180" s="217">
        <v>0</v>
      </c>
      <c r="H1180" s="19"/>
    </row>
    <row r="1181" spans="2:8" s="18" customFormat="1" ht="16.899999999999999" customHeight="1">
      <c r="B1181" s="19"/>
      <c r="C1181" s="216" t="s">
        <v>17</v>
      </c>
      <c r="D1181" s="216" t="s">
        <v>4885</v>
      </c>
      <c r="E1181" s="11" t="s">
        <v>17</v>
      </c>
      <c r="F1181" s="217">
        <v>7.4</v>
      </c>
      <c r="H1181" s="19"/>
    </row>
    <row r="1182" spans="2:8" s="18" customFormat="1" ht="16.899999999999999" customHeight="1">
      <c r="B1182" s="19"/>
      <c r="C1182" s="216" t="s">
        <v>17</v>
      </c>
      <c r="D1182" s="216" t="s">
        <v>4888</v>
      </c>
      <c r="E1182" s="11" t="s">
        <v>17</v>
      </c>
      <c r="F1182" s="217">
        <v>0</v>
      </c>
      <c r="H1182" s="19"/>
    </row>
    <row r="1183" spans="2:8" s="18" customFormat="1" ht="16.899999999999999" customHeight="1">
      <c r="B1183" s="19"/>
      <c r="C1183" s="216" t="s">
        <v>17</v>
      </c>
      <c r="D1183" s="216" t="s">
        <v>4884</v>
      </c>
      <c r="E1183" s="11" t="s">
        <v>17</v>
      </c>
      <c r="F1183" s="217">
        <v>10.1</v>
      </c>
      <c r="H1183" s="19"/>
    </row>
    <row r="1184" spans="2:8" s="18" customFormat="1" ht="16.899999999999999" customHeight="1">
      <c r="B1184" s="19"/>
      <c r="C1184" s="216" t="s">
        <v>17</v>
      </c>
      <c r="D1184" s="216" t="s">
        <v>4889</v>
      </c>
      <c r="E1184" s="11" t="s">
        <v>17</v>
      </c>
      <c r="F1184" s="217">
        <v>0</v>
      </c>
      <c r="H1184" s="19"/>
    </row>
    <row r="1185" spans="2:8" s="18" customFormat="1" ht="16.899999999999999" customHeight="1">
      <c r="B1185" s="19"/>
      <c r="C1185" s="216" t="s">
        <v>17</v>
      </c>
      <c r="D1185" s="216" t="s">
        <v>4742</v>
      </c>
      <c r="E1185" s="11" t="s">
        <v>17</v>
      </c>
      <c r="F1185" s="217">
        <v>8.1</v>
      </c>
      <c r="H1185" s="19"/>
    </row>
    <row r="1186" spans="2:8" s="18" customFormat="1" ht="16.899999999999999" customHeight="1">
      <c r="B1186" s="19"/>
      <c r="C1186" s="216" t="s">
        <v>17</v>
      </c>
      <c r="D1186" s="216" t="s">
        <v>4890</v>
      </c>
      <c r="E1186" s="11" t="s">
        <v>17</v>
      </c>
      <c r="F1186" s="217">
        <v>0</v>
      </c>
      <c r="H1186" s="19"/>
    </row>
    <row r="1187" spans="2:8" s="18" customFormat="1" ht="16.899999999999999" customHeight="1">
      <c r="B1187" s="19"/>
      <c r="C1187" s="216" t="s">
        <v>17</v>
      </c>
      <c r="D1187" s="216" t="s">
        <v>4891</v>
      </c>
      <c r="E1187" s="11" t="s">
        <v>17</v>
      </c>
      <c r="F1187" s="217">
        <v>3.3</v>
      </c>
      <c r="H1187" s="19"/>
    </row>
    <row r="1188" spans="2:8" s="18" customFormat="1" ht="16.899999999999999" customHeight="1">
      <c r="B1188" s="19"/>
      <c r="C1188" s="216" t="s">
        <v>17</v>
      </c>
      <c r="D1188" s="216" t="s">
        <v>4892</v>
      </c>
      <c r="E1188" s="11" t="s">
        <v>17</v>
      </c>
      <c r="F1188" s="217">
        <v>0</v>
      </c>
      <c r="H1188" s="19"/>
    </row>
    <row r="1189" spans="2:8" s="18" customFormat="1" ht="16.899999999999999" customHeight="1">
      <c r="B1189" s="19"/>
      <c r="C1189" s="216" t="s">
        <v>17</v>
      </c>
      <c r="D1189" s="216" t="s">
        <v>4884</v>
      </c>
      <c r="E1189" s="11" t="s">
        <v>17</v>
      </c>
      <c r="F1189" s="217">
        <v>10.1</v>
      </c>
      <c r="H1189" s="19"/>
    </row>
    <row r="1190" spans="2:8" s="18" customFormat="1" ht="16.899999999999999" customHeight="1">
      <c r="B1190" s="19"/>
      <c r="C1190" s="216" t="s">
        <v>17</v>
      </c>
      <c r="D1190" s="216" t="s">
        <v>4795</v>
      </c>
      <c r="E1190" s="11" t="s">
        <v>17</v>
      </c>
      <c r="F1190" s="217">
        <v>0</v>
      </c>
      <c r="H1190" s="19"/>
    </row>
    <row r="1191" spans="2:8" s="18" customFormat="1" ht="16.899999999999999" customHeight="1">
      <c r="B1191" s="19"/>
      <c r="C1191" s="216" t="s">
        <v>17</v>
      </c>
      <c r="D1191" s="216" t="s">
        <v>4885</v>
      </c>
      <c r="E1191" s="11" t="s">
        <v>17</v>
      </c>
      <c r="F1191" s="217">
        <v>7.4</v>
      </c>
      <c r="H1191" s="19"/>
    </row>
    <row r="1192" spans="2:8" s="18" customFormat="1" ht="16.899999999999999" customHeight="1">
      <c r="B1192" s="19"/>
      <c r="C1192" s="216" t="s">
        <v>17</v>
      </c>
      <c r="D1192" s="216" t="s">
        <v>4893</v>
      </c>
      <c r="E1192" s="11" t="s">
        <v>17</v>
      </c>
      <c r="F1192" s="217">
        <v>0</v>
      </c>
      <c r="H1192" s="19"/>
    </row>
    <row r="1193" spans="2:8" s="18" customFormat="1" ht="16.899999999999999" customHeight="1">
      <c r="B1193" s="19"/>
      <c r="C1193" s="216" t="s">
        <v>17</v>
      </c>
      <c r="D1193" s="216" t="s">
        <v>4884</v>
      </c>
      <c r="E1193" s="11" t="s">
        <v>17</v>
      </c>
      <c r="F1193" s="217">
        <v>10.1</v>
      </c>
      <c r="H1193" s="19"/>
    </row>
    <row r="1194" spans="2:8" s="18" customFormat="1" ht="16.899999999999999" customHeight="1">
      <c r="B1194" s="19"/>
      <c r="C1194" s="216" t="s">
        <v>17</v>
      </c>
      <c r="D1194" s="216" t="s">
        <v>4894</v>
      </c>
      <c r="E1194" s="11" t="s">
        <v>17</v>
      </c>
      <c r="F1194" s="217">
        <v>0</v>
      </c>
      <c r="H1194" s="19"/>
    </row>
    <row r="1195" spans="2:8" s="18" customFormat="1" ht="16.899999999999999" customHeight="1">
      <c r="B1195" s="19"/>
      <c r="C1195" s="216" t="s">
        <v>17</v>
      </c>
      <c r="D1195" s="216" t="s">
        <v>4884</v>
      </c>
      <c r="E1195" s="11" t="s">
        <v>17</v>
      </c>
      <c r="F1195" s="217">
        <v>10.1</v>
      </c>
      <c r="H1195" s="19"/>
    </row>
    <row r="1196" spans="2:8" s="18" customFormat="1" ht="16.899999999999999" customHeight="1">
      <c r="B1196" s="19"/>
      <c r="C1196" s="216" t="s">
        <v>17</v>
      </c>
      <c r="D1196" s="216" t="s">
        <v>4796</v>
      </c>
      <c r="E1196" s="11" t="s">
        <v>17</v>
      </c>
      <c r="F1196" s="217">
        <v>0</v>
      </c>
      <c r="H1196" s="19"/>
    </row>
    <row r="1197" spans="2:8" s="18" customFormat="1" ht="16.899999999999999" customHeight="1">
      <c r="B1197" s="19"/>
      <c r="C1197" s="216" t="s">
        <v>17</v>
      </c>
      <c r="D1197" s="216" t="s">
        <v>4885</v>
      </c>
      <c r="E1197" s="11" t="s">
        <v>17</v>
      </c>
      <c r="F1197" s="217">
        <v>7.4</v>
      </c>
      <c r="H1197" s="19"/>
    </row>
    <row r="1198" spans="2:8" s="18" customFormat="1" ht="16.899999999999999" customHeight="1">
      <c r="B1198" s="19"/>
      <c r="C1198" s="216" t="s">
        <v>17</v>
      </c>
      <c r="D1198" s="216" t="s">
        <v>4895</v>
      </c>
      <c r="E1198" s="11" t="s">
        <v>17</v>
      </c>
      <c r="F1198" s="217">
        <v>0</v>
      </c>
      <c r="H1198" s="19"/>
    </row>
    <row r="1199" spans="2:8" s="18" customFormat="1" ht="16.899999999999999" customHeight="1">
      <c r="B1199" s="19"/>
      <c r="C1199" s="216" t="s">
        <v>17</v>
      </c>
      <c r="D1199" s="216" t="s">
        <v>4884</v>
      </c>
      <c r="E1199" s="11" t="s">
        <v>17</v>
      </c>
      <c r="F1199" s="217">
        <v>10.1</v>
      </c>
      <c r="H1199" s="19"/>
    </row>
    <row r="1200" spans="2:8" s="18" customFormat="1" ht="16.899999999999999" customHeight="1">
      <c r="B1200" s="19"/>
      <c r="C1200" s="216" t="s">
        <v>17</v>
      </c>
      <c r="D1200" s="216" t="s">
        <v>4896</v>
      </c>
      <c r="E1200" s="11" t="s">
        <v>17</v>
      </c>
      <c r="F1200" s="217">
        <v>0</v>
      </c>
      <c r="H1200" s="19"/>
    </row>
    <row r="1201" spans="2:8" s="18" customFormat="1" ht="16.899999999999999" customHeight="1">
      <c r="B1201" s="19"/>
      <c r="C1201" s="216" t="s">
        <v>17</v>
      </c>
      <c r="D1201" s="216" t="s">
        <v>4742</v>
      </c>
      <c r="E1201" s="11" t="s">
        <v>17</v>
      </c>
      <c r="F1201" s="217">
        <v>8.1</v>
      </c>
      <c r="H1201" s="19"/>
    </row>
    <row r="1202" spans="2:8" s="18" customFormat="1" ht="16.899999999999999" customHeight="1">
      <c r="B1202" s="19"/>
      <c r="C1202" s="216" t="s">
        <v>17</v>
      </c>
      <c r="D1202" s="216" t="s">
        <v>4897</v>
      </c>
      <c r="E1202" s="11" t="s">
        <v>17</v>
      </c>
      <c r="F1202" s="217">
        <v>0</v>
      </c>
      <c r="H1202" s="19"/>
    </row>
    <row r="1203" spans="2:8" s="18" customFormat="1" ht="16.899999999999999" customHeight="1">
      <c r="B1203" s="19"/>
      <c r="C1203" s="216" t="s">
        <v>17</v>
      </c>
      <c r="D1203" s="216" t="s">
        <v>4891</v>
      </c>
      <c r="E1203" s="11" t="s">
        <v>17</v>
      </c>
      <c r="F1203" s="217">
        <v>3.3</v>
      </c>
      <c r="H1203" s="19"/>
    </row>
    <row r="1204" spans="2:8" s="18" customFormat="1" ht="16.899999999999999" customHeight="1">
      <c r="B1204" s="19"/>
      <c r="C1204" s="216" t="s">
        <v>17</v>
      </c>
      <c r="D1204" s="216" t="s">
        <v>4682</v>
      </c>
      <c r="E1204" s="11" t="s">
        <v>17</v>
      </c>
      <c r="F1204" s="217">
        <v>133.19999999999999</v>
      </c>
      <c r="H1204" s="19"/>
    </row>
    <row r="1205" spans="2:8" s="18" customFormat="1" ht="16.899999999999999" customHeight="1">
      <c r="B1205" s="19"/>
      <c r="C1205" s="216" t="s">
        <v>17</v>
      </c>
      <c r="D1205" s="216" t="s">
        <v>4734</v>
      </c>
      <c r="E1205" s="11" t="s">
        <v>17</v>
      </c>
      <c r="F1205" s="217">
        <v>0</v>
      </c>
      <c r="H1205" s="19"/>
    </row>
    <row r="1206" spans="2:8" s="18" customFormat="1" ht="16.899999999999999" customHeight="1">
      <c r="B1206" s="19"/>
      <c r="C1206" s="216" t="s">
        <v>17</v>
      </c>
      <c r="D1206" s="216" t="s">
        <v>4964</v>
      </c>
      <c r="E1206" s="11" t="s">
        <v>17</v>
      </c>
      <c r="F1206" s="217">
        <v>399.6</v>
      </c>
      <c r="H1206" s="19"/>
    </row>
    <row r="1207" spans="2:8" s="18" customFormat="1" ht="16.899999999999999" customHeight="1">
      <c r="B1207" s="19"/>
      <c r="C1207" s="216" t="s">
        <v>17</v>
      </c>
      <c r="D1207" s="216" t="s">
        <v>491</v>
      </c>
      <c r="E1207" s="11" t="s">
        <v>17</v>
      </c>
      <c r="F1207" s="217">
        <v>1270.9000000000001</v>
      </c>
      <c r="H1207" s="19"/>
    </row>
    <row r="1208" spans="2:8" s="18" customFormat="1" ht="16.899999999999999" customHeight="1">
      <c r="B1208" s="19"/>
      <c r="C1208" s="218" t="s">
        <v>4648</v>
      </c>
      <c r="H1208" s="19"/>
    </row>
    <row r="1209" spans="2:8" s="18" customFormat="1" ht="16.899999999999999" customHeight="1">
      <c r="B1209" s="19"/>
      <c r="C1209" s="216" t="s">
        <v>2258</v>
      </c>
      <c r="D1209" s="216" t="s">
        <v>2259</v>
      </c>
      <c r="E1209" s="11" t="s">
        <v>452</v>
      </c>
      <c r="F1209" s="217">
        <v>1270.9000000000001</v>
      </c>
      <c r="H1209" s="19"/>
    </row>
    <row r="1210" spans="2:8" s="18" customFormat="1" ht="16.899999999999999" customHeight="1">
      <c r="B1210" s="19"/>
      <c r="C1210" s="212" t="s">
        <v>349</v>
      </c>
      <c r="D1210" s="213" t="s">
        <v>17</v>
      </c>
      <c r="E1210" s="214" t="s">
        <v>17</v>
      </c>
      <c r="F1210" s="215">
        <v>1710.49</v>
      </c>
      <c r="H1210" s="19"/>
    </row>
    <row r="1211" spans="2:8" s="18" customFormat="1" ht="16.899999999999999" customHeight="1">
      <c r="B1211" s="19"/>
      <c r="C1211" s="216" t="s">
        <v>17</v>
      </c>
      <c r="D1211" s="216" t="s">
        <v>4657</v>
      </c>
      <c r="E1211" s="11" t="s">
        <v>17</v>
      </c>
      <c r="F1211" s="217">
        <v>0</v>
      </c>
      <c r="H1211" s="19"/>
    </row>
    <row r="1212" spans="2:8" s="18" customFormat="1" ht="16.899999999999999" customHeight="1">
      <c r="B1212" s="19"/>
      <c r="C1212" s="216" t="s">
        <v>17</v>
      </c>
      <c r="D1212" s="216" t="s">
        <v>4751</v>
      </c>
      <c r="E1212" s="11" t="s">
        <v>17</v>
      </c>
      <c r="F1212" s="217">
        <v>14.93</v>
      </c>
      <c r="H1212" s="19"/>
    </row>
    <row r="1213" spans="2:8" s="18" customFormat="1" ht="16.899999999999999" customHeight="1">
      <c r="B1213" s="19"/>
      <c r="C1213" s="216" t="s">
        <v>17</v>
      </c>
      <c r="D1213" s="216" t="s">
        <v>4922</v>
      </c>
      <c r="E1213" s="11" t="s">
        <v>17</v>
      </c>
      <c r="F1213" s="217">
        <v>0</v>
      </c>
      <c r="H1213" s="19"/>
    </row>
    <row r="1214" spans="2:8" s="18" customFormat="1" ht="16.899999999999999" customHeight="1">
      <c r="B1214" s="19"/>
      <c r="C1214" s="216" t="s">
        <v>17</v>
      </c>
      <c r="D1214" s="216" t="s">
        <v>4965</v>
      </c>
      <c r="E1214" s="11" t="s">
        <v>17</v>
      </c>
      <c r="F1214" s="217">
        <v>28.9</v>
      </c>
      <c r="H1214" s="19"/>
    </row>
    <row r="1215" spans="2:8" s="18" customFormat="1" ht="16.899999999999999" customHeight="1">
      <c r="B1215" s="19"/>
      <c r="C1215" s="216" t="s">
        <v>17</v>
      </c>
      <c r="D1215" s="216" t="s">
        <v>4682</v>
      </c>
      <c r="E1215" s="11" t="s">
        <v>17</v>
      </c>
      <c r="F1215" s="217">
        <v>43.83</v>
      </c>
      <c r="H1215" s="19"/>
    </row>
    <row r="1216" spans="2:8" s="18" customFormat="1" ht="16.899999999999999" customHeight="1">
      <c r="B1216" s="19"/>
      <c r="C1216" s="216" t="s">
        <v>17</v>
      </c>
      <c r="D1216" s="216" t="s">
        <v>4768</v>
      </c>
      <c r="E1216" s="11" t="s">
        <v>17</v>
      </c>
      <c r="F1216" s="217">
        <v>0</v>
      </c>
      <c r="H1216" s="19"/>
    </row>
    <row r="1217" spans="2:8" s="18" customFormat="1" ht="16.899999999999999" customHeight="1">
      <c r="B1217" s="19"/>
      <c r="C1217" s="216" t="s">
        <v>17</v>
      </c>
      <c r="D1217" s="216" t="s">
        <v>4810</v>
      </c>
      <c r="E1217" s="11" t="s">
        <v>17</v>
      </c>
      <c r="F1217" s="217">
        <v>26.11</v>
      </c>
      <c r="H1217" s="19"/>
    </row>
    <row r="1218" spans="2:8" s="18" customFormat="1" ht="16.899999999999999" customHeight="1">
      <c r="B1218" s="19"/>
      <c r="C1218" s="216" t="s">
        <v>17</v>
      </c>
      <c r="D1218" s="216" t="s">
        <v>4771</v>
      </c>
      <c r="E1218" s="11" t="s">
        <v>17</v>
      </c>
      <c r="F1218" s="217">
        <v>0</v>
      </c>
      <c r="H1218" s="19"/>
    </row>
    <row r="1219" spans="2:8" s="18" customFormat="1" ht="16.899999999999999" customHeight="1">
      <c r="B1219" s="19"/>
      <c r="C1219" s="216" t="s">
        <v>17</v>
      </c>
      <c r="D1219" s="216" t="s">
        <v>4810</v>
      </c>
      <c r="E1219" s="11" t="s">
        <v>17</v>
      </c>
      <c r="F1219" s="217">
        <v>26.11</v>
      </c>
      <c r="H1219" s="19"/>
    </row>
    <row r="1220" spans="2:8" s="18" customFormat="1" ht="16.899999999999999" customHeight="1">
      <c r="B1220" s="19"/>
      <c r="C1220" s="216" t="s">
        <v>17</v>
      </c>
      <c r="D1220" s="216" t="s">
        <v>4772</v>
      </c>
      <c r="E1220" s="11" t="s">
        <v>17</v>
      </c>
      <c r="F1220" s="217">
        <v>0</v>
      </c>
      <c r="H1220" s="19"/>
    </row>
    <row r="1221" spans="2:8" s="18" customFormat="1" ht="16.899999999999999" customHeight="1">
      <c r="B1221" s="19"/>
      <c r="C1221" s="216" t="s">
        <v>17</v>
      </c>
      <c r="D1221" s="216" t="s">
        <v>4810</v>
      </c>
      <c r="E1221" s="11" t="s">
        <v>17</v>
      </c>
      <c r="F1221" s="217">
        <v>26.11</v>
      </c>
      <c r="H1221" s="19"/>
    </row>
    <row r="1222" spans="2:8" s="18" customFormat="1" ht="16.899999999999999" customHeight="1">
      <c r="B1222" s="19"/>
      <c r="C1222" s="216" t="s">
        <v>17</v>
      </c>
      <c r="D1222" s="216" t="s">
        <v>4773</v>
      </c>
      <c r="E1222" s="11" t="s">
        <v>17</v>
      </c>
      <c r="F1222" s="217">
        <v>0</v>
      </c>
      <c r="H1222" s="19"/>
    </row>
    <row r="1223" spans="2:8" s="18" customFormat="1" ht="16.899999999999999" customHeight="1">
      <c r="B1223" s="19"/>
      <c r="C1223" s="216" t="s">
        <v>17</v>
      </c>
      <c r="D1223" s="216" t="s">
        <v>4810</v>
      </c>
      <c r="E1223" s="11" t="s">
        <v>17</v>
      </c>
      <c r="F1223" s="217">
        <v>26.11</v>
      </c>
      <c r="H1223" s="19"/>
    </row>
    <row r="1224" spans="2:8" s="18" customFormat="1" ht="16.899999999999999" customHeight="1">
      <c r="B1224" s="19"/>
      <c r="C1224" s="216" t="s">
        <v>17</v>
      </c>
      <c r="D1224" s="216" t="s">
        <v>4876</v>
      </c>
      <c r="E1224" s="11" t="s">
        <v>17</v>
      </c>
      <c r="F1224" s="217">
        <v>0</v>
      </c>
      <c r="H1224" s="19"/>
    </row>
    <row r="1225" spans="2:8" s="18" customFormat="1" ht="16.899999999999999" customHeight="1">
      <c r="B1225" s="19"/>
      <c r="C1225" s="216" t="s">
        <v>17</v>
      </c>
      <c r="D1225" s="216" t="s">
        <v>4966</v>
      </c>
      <c r="E1225" s="11" t="s">
        <v>17</v>
      </c>
      <c r="F1225" s="217">
        <v>14.14</v>
      </c>
      <c r="H1225" s="19"/>
    </row>
    <row r="1226" spans="2:8" s="18" customFormat="1" ht="16.899999999999999" customHeight="1">
      <c r="B1226" s="19"/>
      <c r="C1226" s="216" t="s">
        <v>17</v>
      </c>
      <c r="D1226" s="216" t="s">
        <v>4878</v>
      </c>
      <c r="E1226" s="11" t="s">
        <v>17</v>
      </c>
      <c r="F1226" s="217">
        <v>0</v>
      </c>
      <c r="H1226" s="19"/>
    </row>
    <row r="1227" spans="2:8" s="18" customFormat="1" ht="16.899999999999999" customHeight="1">
      <c r="B1227" s="19"/>
      <c r="C1227" s="216" t="s">
        <v>17</v>
      </c>
      <c r="D1227" s="216" t="s">
        <v>4966</v>
      </c>
      <c r="E1227" s="11" t="s">
        <v>17</v>
      </c>
      <c r="F1227" s="217">
        <v>14.14</v>
      </c>
      <c r="H1227" s="19"/>
    </row>
    <row r="1228" spans="2:8" s="18" customFormat="1" ht="16.899999999999999" customHeight="1">
      <c r="B1228" s="19"/>
      <c r="C1228" s="216" t="s">
        <v>17</v>
      </c>
      <c r="D1228" s="216" t="s">
        <v>4906</v>
      </c>
      <c r="E1228" s="11" t="s">
        <v>17</v>
      </c>
      <c r="F1228" s="217">
        <v>0</v>
      </c>
      <c r="H1228" s="19"/>
    </row>
    <row r="1229" spans="2:8" s="18" customFormat="1" ht="16.899999999999999" customHeight="1">
      <c r="B1229" s="19"/>
      <c r="C1229" s="216" t="s">
        <v>17</v>
      </c>
      <c r="D1229" s="216" t="s">
        <v>4967</v>
      </c>
      <c r="E1229" s="11" t="s">
        <v>17</v>
      </c>
      <c r="F1229" s="217">
        <v>30.26</v>
      </c>
      <c r="H1229" s="19"/>
    </row>
    <row r="1230" spans="2:8" s="18" customFormat="1" ht="16.899999999999999" customHeight="1">
      <c r="B1230" s="19"/>
      <c r="C1230" s="216" t="s">
        <v>17</v>
      </c>
      <c r="D1230" s="216" t="s">
        <v>4682</v>
      </c>
      <c r="E1230" s="11" t="s">
        <v>17</v>
      </c>
      <c r="F1230" s="217">
        <v>162.97999999999999</v>
      </c>
      <c r="H1230" s="19"/>
    </row>
    <row r="1231" spans="2:8" s="18" customFormat="1" ht="16.899999999999999" customHeight="1">
      <c r="B1231" s="19"/>
      <c r="C1231" s="216" t="s">
        <v>17</v>
      </c>
      <c r="D1231" s="216" t="s">
        <v>4775</v>
      </c>
      <c r="E1231" s="11" t="s">
        <v>17</v>
      </c>
      <c r="F1231" s="217">
        <v>0</v>
      </c>
      <c r="H1231" s="19"/>
    </row>
    <row r="1232" spans="2:8" s="18" customFormat="1" ht="16.899999999999999" customHeight="1">
      <c r="B1232" s="19"/>
      <c r="C1232" s="216" t="s">
        <v>17</v>
      </c>
      <c r="D1232" s="216" t="s">
        <v>4968</v>
      </c>
      <c r="E1232" s="11" t="s">
        <v>17</v>
      </c>
      <c r="F1232" s="217">
        <v>16.100000000000001</v>
      </c>
      <c r="H1232" s="19"/>
    </row>
    <row r="1233" spans="2:8" s="18" customFormat="1" ht="16.899999999999999" customHeight="1">
      <c r="B1233" s="19"/>
      <c r="C1233" s="216" t="s">
        <v>17</v>
      </c>
      <c r="D1233" s="216" t="s">
        <v>4777</v>
      </c>
      <c r="E1233" s="11" t="s">
        <v>17</v>
      </c>
      <c r="F1233" s="217">
        <v>0</v>
      </c>
      <c r="H1233" s="19"/>
    </row>
    <row r="1234" spans="2:8" s="18" customFormat="1" ht="16.899999999999999" customHeight="1">
      <c r="B1234" s="19"/>
      <c r="C1234" s="216" t="s">
        <v>17</v>
      </c>
      <c r="D1234" s="216" t="s">
        <v>4968</v>
      </c>
      <c r="E1234" s="11" t="s">
        <v>17</v>
      </c>
      <c r="F1234" s="217">
        <v>16.100000000000001</v>
      </c>
      <c r="H1234" s="19"/>
    </row>
    <row r="1235" spans="2:8" s="18" customFormat="1" ht="16.899999999999999" customHeight="1">
      <c r="B1235" s="19"/>
      <c r="C1235" s="216" t="s">
        <v>17</v>
      </c>
      <c r="D1235" s="216" t="s">
        <v>4778</v>
      </c>
      <c r="E1235" s="11" t="s">
        <v>17</v>
      </c>
      <c r="F1235" s="217">
        <v>0</v>
      </c>
      <c r="H1235" s="19"/>
    </row>
    <row r="1236" spans="2:8" s="18" customFormat="1" ht="16.899999999999999" customHeight="1">
      <c r="B1236" s="19"/>
      <c r="C1236" s="216" t="s">
        <v>17</v>
      </c>
      <c r="D1236" s="216" t="s">
        <v>4968</v>
      </c>
      <c r="E1236" s="11" t="s">
        <v>17</v>
      </c>
      <c r="F1236" s="217">
        <v>16.100000000000001</v>
      </c>
      <c r="H1236" s="19"/>
    </row>
    <row r="1237" spans="2:8" s="18" customFormat="1" ht="16.899999999999999" customHeight="1">
      <c r="B1237" s="19"/>
      <c r="C1237" s="216" t="s">
        <v>17</v>
      </c>
      <c r="D1237" s="216" t="s">
        <v>4779</v>
      </c>
      <c r="E1237" s="11" t="s">
        <v>17</v>
      </c>
      <c r="F1237" s="217">
        <v>0</v>
      </c>
      <c r="H1237" s="19"/>
    </row>
    <row r="1238" spans="2:8" s="18" customFormat="1" ht="16.899999999999999" customHeight="1">
      <c r="B1238" s="19"/>
      <c r="C1238" s="216" t="s">
        <v>17</v>
      </c>
      <c r="D1238" s="216" t="s">
        <v>4968</v>
      </c>
      <c r="E1238" s="11" t="s">
        <v>17</v>
      </c>
      <c r="F1238" s="217">
        <v>16.100000000000001</v>
      </c>
      <c r="H1238" s="19"/>
    </row>
    <row r="1239" spans="2:8" s="18" customFormat="1" ht="16.899999999999999" customHeight="1">
      <c r="B1239" s="19"/>
      <c r="C1239" s="216" t="s">
        <v>17</v>
      </c>
      <c r="D1239" s="216" t="s">
        <v>4780</v>
      </c>
      <c r="E1239" s="11" t="s">
        <v>17</v>
      </c>
      <c r="F1239" s="217">
        <v>0</v>
      </c>
      <c r="H1239" s="19"/>
    </row>
    <row r="1240" spans="2:8" s="18" customFormat="1" ht="16.899999999999999" customHeight="1">
      <c r="B1240" s="19"/>
      <c r="C1240" s="216" t="s">
        <v>17</v>
      </c>
      <c r="D1240" s="216" t="s">
        <v>4968</v>
      </c>
      <c r="E1240" s="11" t="s">
        <v>17</v>
      </c>
      <c r="F1240" s="217">
        <v>16.100000000000001</v>
      </c>
      <c r="H1240" s="19"/>
    </row>
    <row r="1241" spans="2:8" s="18" customFormat="1" ht="16.899999999999999" customHeight="1">
      <c r="B1241" s="19"/>
      <c r="C1241" s="216" t="s">
        <v>17</v>
      </c>
      <c r="D1241" s="216" t="s">
        <v>4781</v>
      </c>
      <c r="E1241" s="11" t="s">
        <v>17</v>
      </c>
      <c r="F1241" s="217">
        <v>0</v>
      </c>
      <c r="H1241" s="19"/>
    </row>
    <row r="1242" spans="2:8" s="18" customFormat="1" ht="16.899999999999999" customHeight="1">
      <c r="B1242" s="19"/>
      <c r="C1242" s="216" t="s">
        <v>17</v>
      </c>
      <c r="D1242" s="216" t="s">
        <v>4968</v>
      </c>
      <c r="E1242" s="11" t="s">
        <v>17</v>
      </c>
      <c r="F1242" s="217">
        <v>16.100000000000001</v>
      </c>
      <c r="H1242" s="19"/>
    </row>
    <row r="1243" spans="2:8" s="18" customFormat="1" ht="16.899999999999999" customHeight="1">
      <c r="B1243" s="19"/>
      <c r="C1243" s="216" t="s">
        <v>17</v>
      </c>
      <c r="D1243" s="216" t="s">
        <v>4782</v>
      </c>
      <c r="E1243" s="11" t="s">
        <v>17</v>
      </c>
      <c r="F1243" s="217">
        <v>0</v>
      </c>
      <c r="H1243" s="19"/>
    </row>
    <row r="1244" spans="2:8" s="18" customFormat="1" ht="16.899999999999999" customHeight="1">
      <c r="B1244" s="19"/>
      <c r="C1244" s="216" t="s">
        <v>17</v>
      </c>
      <c r="D1244" s="216" t="s">
        <v>4968</v>
      </c>
      <c r="E1244" s="11" t="s">
        <v>17</v>
      </c>
      <c r="F1244" s="217">
        <v>16.100000000000001</v>
      </c>
      <c r="H1244" s="19"/>
    </row>
    <row r="1245" spans="2:8" s="18" customFormat="1" ht="16.899999999999999" customHeight="1">
      <c r="B1245" s="19"/>
      <c r="C1245" s="216" t="s">
        <v>17</v>
      </c>
      <c r="D1245" s="216" t="s">
        <v>4783</v>
      </c>
      <c r="E1245" s="11" t="s">
        <v>17</v>
      </c>
      <c r="F1245" s="217">
        <v>0</v>
      </c>
      <c r="H1245" s="19"/>
    </row>
    <row r="1246" spans="2:8" s="18" customFormat="1" ht="16.899999999999999" customHeight="1">
      <c r="B1246" s="19"/>
      <c r="C1246" s="216" t="s">
        <v>17</v>
      </c>
      <c r="D1246" s="216" t="s">
        <v>4968</v>
      </c>
      <c r="E1246" s="11" t="s">
        <v>17</v>
      </c>
      <c r="F1246" s="217">
        <v>16.100000000000001</v>
      </c>
      <c r="H1246" s="19"/>
    </row>
    <row r="1247" spans="2:8" s="18" customFormat="1" ht="16.899999999999999" customHeight="1">
      <c r="B1247" s="19"/>
      <c r="C1247" s="216" t="s">
        <v>17</v>
      </c>
      <c r="D1247" s="216" t="s">
        <v>4784</v>
      </c>
      <c r="E1247" s="11" t="s">
        <v>17</v>
      </c>
      <c r="F1247" s="217">
        <v>0</v>
      </c>
      <c r="H1247" s="19"/>
    </row>
    <row r="1248" spans="2:8" s="18" customFormat="1" ht="16.899999999999999" customHeight="1">
      <c r="B1248" s="19"/>
      <c r="C1248" s="216" t="s">
        <v>17</v>
      </c>
      <c r="D1248" s="216" t="s">
        <v>4968</v>
      </c>
      <c r="E1248" s="11" t="s">
        <v>17</v>
      </c>
      <c r="F1248" s="217">
        <v>16.100000000000001</v>
      </c>
      <c r="H1248" s="19"/>
    </row>
    <row r="1249" spans="2:8" s="18" customFormat="1" ht="16.899999999999999" customHeight="1">
      <c r="B1249" s="19"/>
      <c r="C1249" s="216" t="s">
        <v>17</v>
      </c>
      <c r="D1249" s="216" t="s">
        <v>4908</v>
      </c>
      <c r="E1249" s="11" t="s">
        <v>17</v>
      </c>
      <c r="F1249" s="217">
        <v>0</v>
      </c>
      <c r="H1249" s="19"/>
    </row>
    <row r="1250" spans="2:8" s="18" customFormat="1" ht="16.899999999999999" customHeight="1">
      <c r="B1250" s="19"/>
      <c r="C1250" s="216" t="s">
        <v>17</v>
      </c>
      <c r="D1250" s="216" t="s">
        <v>4967</v>
      </c>
      <c r="E1250" s="11" t="s">
        <v>17</v>
      </c>
      <c r="F1250" s="217">
        <v>30.26</v>
      </c>
      <c r="H1250" s="19"/>
    </row>
    <row r="1251" spans="2:8" s="18" customFormat="1" ht="16.899999999999999" customHeight="1">
      <c r="B1251" s="19"/>
      <c r="C1251" s="216" t="s">
        <v>17</v>
      </c>
      <c r="D1251" s="216" t="s">
        <v>4682</v>
      </c>
      <c r="E1251" s="11" t="s">
        <v>17</v>
      </c>
      <c r="F1251" s="217">
        <v>175.16</v>
      </c>
      <c r="H1251" s="19"/>
    </row>
    <row r="1252" spans="2:8" s="18" customFormat="1" ht="16.899999999999999" customHeight="1">
      <c r="B1252" s="19"/>
      <c r="C1252" s="216" t="s">
        <v>17</v>
      </c>
      <c r="D1252" s="216" t="s">
        <v>4716</v>
      </c>
      <c r="E1252" s="11" t="s">
        <v>17</v>
      </c>
      <c r="F1252" s="217">
        <v>0</v>
      </c>
      <c r="H1252" s="19"/>
    </row>
    <row r="1253" spans="2:8" s="18" customFormat="1" ht="16.899999999999999" customHeight="1">
      <c r="B1253" s="19"/>
      <c r="C1253" s="216" t="s">
        <v>17</v>
      </c>
      <c r="D1253" s="216" t="s">
        <v>4969</v>
      </c>
      <c r="E1253" s="11" t="s">
        <v>17</v>
      </c>
      <c r="F1253" s="217">
        <v>525.48</v>
      </c>
      <c r="H1253" s="19"/>
    </row>
    <row r="1254" spans="2:8" s="18" customFormat="1" ht="16.899999999999999" customHeight="1">
      <c r="B1254" s="19"/>
      <c r="C1254" s="216" t="s">
        <v>17</v>
      </c>
      <c r="D1254" s="216" t="s">
        <v>4682</v>
      </c>
      <c r="E1254" s="11" t="s">
        <v>17</v>
      </c>
      <c r="F1254" s="217">
        <v>525.48</v>
      </c>
      <c r="H1254" s="19"/>
    </row>
    <row r="1255" spans="2:8" s="18" customFormat="1" ht="16.899999999999999" customHeight="1">
      <c r="B1255" s="19"/>
      <c r="C1255" s="216" t="s">
        <v>17</v>
      </c>
      <c r="D1255" s="216" t="s">
        <v>4883</v>
      </c>
      <c r="E1255" s="11" t="s">
        <v>17</v>
      </c>
      <c r="F1255" s="217">
        <v>0</v>
      </c>
      <c r="H1255" s="19"/>
    </row>
    <row r="1256" spans="2:8" s="18" customFormat="1" ht="16.899999999999999" customHeight="1">
      <c r="B1256" s="19"/>
      <c r="C1256" s="216" t="s">
        <v>17</v>
      </c>
      <c r="D1256" s="216" t="s">
        <v>4970</v>
      </c>
      <c r="E1256" s="11" t="s">
        <v>17</v>
      </c>
      <c r="F1256" s="217">
        <v>11.78</v>
      </c>
      <c r="H1256" s="19"/>
    </row>
    <row r="1257" spans="2:8" s="18" customFormat="1" ht="16.899999999999999" customHeight="1">
      <c r="B1257" s="19"/>
      <c r="C1257" s="216" t="s">
        <v>17</v>
      </c>
      <c r="D1257" s="216" t="s">
        <v>4791</v>
      </c>
      <c r="E1257" s="11" t="s">
        <v>17</v>
      </c>
      <c r="F1257" s="217">
        <v>0</v>
      </c>
      <c r="H1257" s="19"/>
    </row>
    <row r="1258" spans="2:8" s="18" customFormat="1" ht="16.899999999999999" customHeight="1">
      <c r="B1258" s="19"/>
      <c r="C1258" s="216" t="s">
        <v>17</v>
      </c>
      <c r="D1258" s="216" t="s">
        <v>4971</v>
      </c>
      <c r="E1258" s="11" t="s">
        <v>17</v>
      </c>
      <c r="F1258" s="217">
        <v>11.26</v>
      </c>
      <c r="H1258" s="19"/>
    </row>
    <row r="1259" spans="2:8" s="18" customFormat="1" ht="16.899999999999999" customHeight="1">
      <c r="B1259" s="19"/>
      <c r="C1259" s="216" t="s">
        <v>17</v>
      </c>
      <c r="D1259" s="216" t="s">
        <v>4886</v>
      </c>
      <c r="E1259" s="11" t="s">
        <v>17</v>
      </c>
      <c r="F1259" s="217">
        <v>0</v>
      </c>
      <c r="H1259" s="19"/>
    </row>
    <row r="1260" spans="2:8" s="18" customFormat="1" ht="16.899999999999999" customHeight="1">
      <c r="B1260" s="19"/>
      <c r="C1260" s="216" t="s">
        <v>17</v>
      </c>
      <c r="D1260" s="216" t="s">
        <v>4972</v>
      </c>
      <c r="E1260" s="11" t="s">
        <v>17</v>
      </c>
      <c r="F1260" s="217">
        <v>11.83</v>
      </c>
      <c r="H1260" s="19"/>
    </row>
    <row r="1261" spans="2:8" s="18" customFormat="1" ht="16.899999999999999" customHeight="1">
      <c r="B1261" s="19"/>
      <c r="C1261" s="216" t="s">
        <v>17</v>
      </c>
      <c r="D1261" s="216" t="s">
        <v>4887</v>
      </c>
      <c r="E1261" s="11" t="s">
        <v>17</v>
      </c>
      <c r="F1261" s="217">
        <v>0</v>
      </c>
      <c r="H1261" s="19"/>
    </row>
    <row r="1262" spans="2:8" s="18" customFormat="1" ht="16.899999999999999" customHeight="1">
      <c r="B1262" s="19"/>
      <c r="C1262" s="216" t="s">
        <v>17</v>
      </c>
      <c r="D1262" s="216" t="s">
        <v>4970</v>
      </c>
      <c r="E1262" s="11" t="s">
        <v>17</v>
      </c>
      <c r="F1262" s="217">
        <v>11.78</v>
      </c>
      <c r="H1262" s="19"/>
    </row>
    <row r="1263" spans="2:8" s="18" customFormat="1" ht="16.899999999999999" customHeight="1">
      <c r="B1263" s="19"/>
      <c r="C1263" s="216" t="s">
        <v>17</v>
      </c>
      <c r="D1263" s="216" t="s">
        <v>4793</v>
      </c>
      <c r="E1263" s="11" t="s">
        <v>17</v>
      </c>
      <c r="F1263" s="217">
        <v>0</v>
      </c>
      <c r="H1263" s="19"/>
    </row>
    <row r="1264" spans="2:8" s="18" customFormat="1" ht="16.899999999999999" customHeight="1">
      <c r="B1264" s="19"/>
      <c r="C1264" s="216" t="s">
        <v>17</v>
      </c>
      <c r="D1264" s="216" t="s">
        <v>4971</v>
      </c>
      <c r="E1264" s="11" t="s">
        <v>17</v>
      </c>
      <c r="F1264" s="217">
        <v>11.26</v>
      </c>
      <c r="H1264" s="19"/>
    </row>
    <row r="1265" spans="2:8" s="18" customFormat="1" ht="16.899999999999999" customHeight="1">
      <c r="B1265" s="19"/>
      <c r="C1265" s="216" t="s">
        <v>17</v>
      </c>
      <c r="D1265" s="216" t="s">
        <v>4888</v>
      </c>
      <c r="E1265" s="11" t="s">
        <v>17</v>
      </c>
      <c r="F1265" s="217">
        <v>0</v>
      </c>
      <c r="H1265" s="19"/>
    </row>
    <row r="1266" spans="2:8" s="18" customFormat="1" ht="16.899999999999999" customHeight="1">
      <c r="B1266" s="19"/>
      <c r="C1266" s="216" t="s">
        <v>17</v>
      </c>
      <c r="D1266" s="216" t="s">
        <v>4972</v>
      </c>
      <c r="E1266" s="11" t="s">
        <v>17</v>
      </c>
      <c r="F1266" s="217">
        <v>11.83</v>
      </c>
      <c r="H1266" s="19"/>
    </row>
    <row r="1267" spans="2:8" s="18" customFormat="1" ht="16.899999999999999" customHeight="1">
      <c r="B1267" s="19"/>
      <c r="C1267" s="216" t="s">
        <v>17</v>
      </c>
      <c r="D1267" s="216" t="s">
        <v>4889</v>
      </c>
      <c r="E1267" s="11" t="s">
        <v>17</v>
      </c>
      <c r="F1267" s="217">
        <v>0</v>
      </c>
      <c r="H1267" s="19"/>
    </row>
    <row r="1268" spans="2:8" s="18" customFormat="1" ht="16.899999999999999" customHeight="1">
      <c r="B1268" s="19"/>
      <c r="C1268" s="216" t="s">
        <v>17</v>
      </c>
      <c r="D1268" s="216" t="s">
        <v>4973</v>
      </c>
      <c r="E1268" s="11" t="s">
        <v>17</v>
      </c>
      <c r="F1268" s="217">
        <v>10.88</v>
      </c>
      <c r="H1268" s="19"/>
    </row>
    <row r="1269" spans="2:8" s="18" customFormat="1" ht="16.899999999999999" customHeight="1">
      <c r="B1269" s="19"/>
      <c r="C1269" s="216" t="s">
        <v>17</v>
      </c>
      <c r="D1269" s="216" t="s">
        <v>4890</v>
      </c>
      <c r="E1269" s="11" t="s">
        <v>17</v>
      </c>
      <c r="F1269" s="217">
        <v>0</v>
      </c>
      <c r="H1269" s="19"/>
    </row>
    <row r="1270" spans="2:8" s="18" customFormat="1" ht="16.899999999999999" customHeight="1">
      <c r="B1270" s="19"/>
      <c r="C1270" s="216" t="s">
        <v>17</v>
      </c>
      <c r="D1270" s="216" t="s">
        <v>4974</v>
      </c>
      <c r="E1270" s="11" t="s">
        <v>17</v>
      </c>
      <c r="F1270" s="217">
        <v>4.63</v>
      </c>
      <c r="H1270" s="19"/>
    </row>
    <row r="1271" spans="2:8" s="18" customFormat="1" ht="16.899999999999999" customHeight="1">
      <c r="B1271" s="19"/>
      <c r="C1271" s="216" t="s">
        <v>17</v>
      </c>
      <c r="D1271" s="216" t="s">
        <v>4892</v>
      </c>
      <c r="E1271" s="11" t="s">
        <v>17</v>
      </c>
      <c r="F1271" s="217">
        <v>0</v>
      </c>
      <c r="H1271" s="19"/>
    </row>
    <row r="1272" spans="2:8" s="18" customFormat="1" ht="16.899999999999999" customHeight="1">
      <c r="B1272" s="19"/>
      <c r="C1272" s="216" t="s">
        <v>17</v>
      </c>
      <c r="D1272" s="216" t="s">
        <v>4970</v>
      </c>
      <c r="E1272" s="11" t="s">
        <v>17</v>
      </c>
      <c r="F1272" s="217">
        <v>11.78</v>
      </c>
      <c r="H1272" s="19"/>
    </row>
    <row r="1273" spans="2:8" s="18" customFormat="1" ht="16.899999999999999" customHeight="1">
      <c r="B1273" s="19"/>
      <c r="C1273" s="216" t="s">
        <v>17</v>
      </c>
      <c r="D1273" s="216" t="s">
        <v>4795</v>
      </c>
      <c r="E1273" s="11" t="s">
        <v>17</v>
      </c>
      <c r="F1273" s="217">
        <v>0</v>
      </c>
      <c r="H1273" s="19"/>
    </row>
    <row r="1274" spans="2:8" s="18" customFormat="1" ht="16.899999999999999" customHeight="1">
      <c r="B1274" s="19"/>
      <c r="C1274" s="216" t="s">
        <v>17</v>
      </c>
      <c r="D1274" s="216" t="s">
        <v>4971</v>
      </c>
      <c r="E1274" s="11" t="s">
        <v>17</v>
      </c>
      <c r="F1274" s="217">
        <v>11.26</v>
      </c>
      <c r="H1274" s="19"/>
    </row>
    <row r="1275" spans="2:8" s="18" customFormat="1" ht="16.899999999999999" customHeight="1">
      <c r="B1275" s="19"/>
      <c r="C1275" s="216" t="s">
        <v>17</v>
      </c>
      <c r="D1275" s="216" t="s">
        <v>4893</v>
      </c>
      <c r="E1275" s="11" t="s">
        <v>17</v>
      </c>
      <c r="F1275" s="217">
        <v>0</v>
      </c>
      <c r="H1275" s="19"/>
    </row>
    <row r="1276" spans="2:8" s="18" customFormat="1" ht="16.899999999999999" customHeight="1">
      <c r="B1276" s="19"/>
      <c r="C1276" s="216" t="s">
        <v>17</v>
      </c>
      <c r="D1276" s="216" t="s">
        <v>4972</v>
      </c>
      <c r="E1276" s="11" t="s">
        <v>17</v>
      </c>
      <c r="F1276" s="217">
        <v>11.83</v>
      </c>
      <c r="H1276" s="19"/>
    </row>
    <row r="1277" spans="2:8" s="18" customFormat="1" ht="16.899999999999999" customHeight="1">
      <c r="B1277" s="19"/>
      <c r="C1277" s="216" t="s">
        <v>17</v>
      </c>
      <c r="D1277" s="216" t="s">
        <v>4894</v>
      </c>
      <c r="E1277" s="11" t="s">
        <v>17</v>
      </c>
      <c r="F1277" s="217">
        <v>0</v>
      </c>
      <c r="H1277" s="19"/>
    </row>
    <row r="1278" spans="2:8" s="18" customFormat="1" ht="16.899999999999999" customHeight="1">
      <c r="B1278" s="19"/>
      <c r="C1278" s="216" t="s">
        <v>17</v>
      </c>
      <c r="D1278" s="216" t="s">
        <v>4970</v>
      </c>
      <c r="E1278" s="11" t="s">
        <v>17</v>
      </c>
      <c r="F1278" s="217">
        <v>11.78</v>
      </c>
      <c r="H1278" s="19"/>
    </row>
    <row r="1279" spans="2:8" s="18" customFormat="1" ht="16.899999999999999" customHeight="1">
      <c r="B1279" s="19"/>
      <c r="C1279" s="216" t="s">
        <v>17</v>
      </c>
      <c r="D1279" s="216" t="s">
        <v>4796</v>
      </c>
      <c r="E1279" s="11" t="s">
        <v>17</v>
      </c>
      <c r="F1279" s="217">
        <v>0</v>
      </c>
      <c r="H1279" s="19"/>
    </row>
    <row r="1280" spans="2:8" s="18" customFormat="1" ht="16.899999999999999" customHeight="1">
      <c r="B1280" s="19"/>
      <c r="C1280" s="216" t="s">
        <v>17</v>
      </c>
      <c r="D1280" s="216" t="s">
        <v>4971</v>
      </c>
      <c r="E1280" s="11" t="s">
        <v>17</v>
      </c>
      <c r="F1280" s="217">
        <v>11.26</v>
      </c>
      <c r="H1280" s="19"/>
    </row>
    <row r="1281" spans="2:8" s="18" customFormat="1" ht="16.899999999999999" customHeight="1">
      <c r="B1281" s="19"/>
      <c r="C1281" s="216" t="s">
        <v>17</v>
      </c>
      <c r="D1281" s="216" t="s">
        <v>4895</v>
      </c>
      <c r="E1281" s="11" t="s">
        <v>17</v>
      </c>
      <c r="F1281" s="217">
        <v>0</v>
      </c>
      <c r="H1281" s="19"/>
    </row>
    <row r="1282" spans="2:8" s="18" customFormat="1" ht="16.899999999999999" customHeight="1">
      <c r="B1282" s="19"/>
      <c r="C1282" s="216" t="s">
        <v>17</v>
      </c>
      <c r="D1282" s="216" t="s">
        <v>4972</v>
      </c>
      <c r="E1282" s="11" t="s">
        <v>17</v>
      </c>
      <c r="F1282" s="217">
        <v>11.83</v>
      </c>
      <c r="H1282" s="19"/>
    </row>
    <row r="1283" spans="2:8" s="18" customFormat="1" ht="16.899999999999999" customHeight="1">
      <c r="B1283" s="19"/>
      <c r="C1283" s="216" t="s">
        <v>17</v>
      </c>
      <c r="D1283" s="216" t="s">
        <v>4896</v>
      </c>
      <c r="E1283" s="11" t="s">
        <v>17</v>
      </c>
      <c r="F1283" s="217">
        <v>0</v>
      </c>
      <c r="H1283" s="19"/>
    </row>
    <row r="1284" spans="2:8" s="18" customFormat="1" ht="16.899999999999999" customHeight="1">
      <c r="B1284" s="19"/>
      <c r="C1284" s="216" t="s">
        <v>17</v>
      </c>
      <c r="D1284" s="216" t="s">
        <v>4973</v>
      </c>
      <c r="E1284" s="11" t="s">
        <v>17</v>
      </c>
      <c r="F1284" s="217">
        <v>10.88</v>
      </c>
      <c r="H1284" s="19"/>
    </row>
    <row r="1285" spans="2:8" s="18" customFormat="1" ht="16.899999999999999" customHeight="1">
      <c r="B1285" s="19"/>
      <c r="C1285" s="216" t="s">
        <v>17</v>
      </c>
      <c r="D1285" s="216" t="s">
        <v>4897</v>
      </c>
      <c r="E1285" s="11" t="s">
        <v>17</v>
      </c>
      <c r="F1285" s="217">
        <v>0</v>
      </c>
      <c r="H1285" s="19"/>
    </row>
    <row r="1286" spans="2:8" s="18" customFormat="1" ht="16.899999999999999" customHeight="1">
      <c r="B1286" s="19"/>
      <c r="C1286" s="216" t="s">
        <v>17</v>
      </c>
      <c r="D1286" s="216" t="s">
        <v>4974</v>
      </c>
      <c r="E1286" s="11" t="s">
        <v>17</v>
      </c>
      <c r="F1286" s="217">
        <v>4.63</v>
      </c>
      <c r="H1286" s="19"/>
    </row>
    <row r="1287" spans="2:8" s="18" customFormat="1" ht="16.899999999999999" customHeight="1">
      <c r="B1287" s="19"/>
      <c r="C1287" s="216" t="s">
        <v>17</v>
      </c>
      <c r="D1287" s="216" t="s">
        <v>4911</v>
      </c>
      <c r="E1287" s="11" t="s">
        <v>17</v>
      </c>
      <c r="F1287" s="217">
        <v>0</v>
      </c>
      <c r="H1287" s="19"/>
    </row>
    <row r="1288" spans="2:8" s="18" customFormat="1" ht="16.899999999999999" customHeight="1">
      <c r="B1288" s="19"/>
      <c r="C1288" s="216" t="s">
        <v>17</v>
      </c>
      <c r="D1288" s="216" t="s">
        <v>4967</v>
      </c>
      <c r="E1288" s="11" t="s">
        <v>17</v>
      </c>
      <c r="F1288" s="217">
        <v>30.26</v>
      </c>
      <c r="H1288" s="19"/>
    </row>
    <row r="1289" spans="2:8" s="18" customFormat="1" ht="16.899999999999999" customHeight="1">
      <c r="B1289" s="19"/>
      <c r="C1289" s="216" t="s">
        <v>17</v>
      </c>
      <c r="D1289" s="216" t="s">
        <v>4682</v>
      </c>
      <c r="E1289" s="11" t="s">
        <v>17</v>
      </c>
      <c r="F1289" s="217">
        <v>200.76</v>
      </c>
      <c r="H1289" s="19"/>
    </row>
    <row r="1290" spans="2:8" s="18" customFormat="1" ht="16.899999999999999" customHeight="1">
      <c r="B1290" s="19"/>
      <c r="C1290" s="216" t="s">
        <v>17</v>
      </c>
      <c r="D1290" s="216" t="s">
        <v>4734</v>
      </c>
      <c r="E1290" s="11" t="s">
        <v>17</v>
      </c>
      <c r="F1290" s="217">
        <v>0</v>
      </c>
      <c r="H1290" s="19"/>
    </row>
    <row r="1291" spans="2:8" s="18" customFormat="1" ht="16.899999999999999" customHeight="1">
      <c r="B1291" s="19"/>
      <c r="C1291" s="216" t="s">
        <v>17</v>
      </c>
      <c r="D1291" s="216" t="s">
        <v>4975</v>
      </c>
      <c r="E1291" s="11" t="s">
        <v>17</v>
      </c>
      <c r="F1291" s="217">
        <v>602.28</v>
      </c>
      <c r="H1291" s="19"/>
    </row>
    <row r="1292" spans="2:8" s="18" customFormat="1" ht="16.899999999999999" customHeight="1">
      <c r="B1292" s="19"/>
      <c r="C1292" s="216" t="s">
        <v>17</v>
      </c>
      <c r="D1292" s="216" t="s">
        <v>491</v>
      </c>
      <c r="E1292" s="11" t="s">
        <v>17</v>
      </c>
      <c r="F1292" s="217">
        <v>1710.49</v>
      </c>
      <c r="H1292" s="19"/>
    </row>
    <row r="1293" spans="2:8" s="18" customFormat="1" ht="16.899999999999999" customHeight="1">
      <c r="B1293" s="19"/>
      <c r="C1293" s="218" t="s">
        <v>4648</v>
      </c>
      <c r="H1293" s="19"/>
    </row>
    <row r="1294" spans="2:8" s="18" customFormat="1" ht="16.899999999999999" customHeight="1">
      <c r="B1294" s="19"/>
      <c r="C1294" s="216" t="s">
        <v>2276</v>
      </c>
      <c r="D1294" s="216" t="s">
        <v>2277</v>
      </c>
      <c r="E1294" s="11" t="s">
        <v>816</v>
      </c>
      <c r="F1294" s="217">
        <v>1710.49</v>
      </c>
      <c r="H1294" s="19"/>
    </row>
    <row r="1295" spans="2:8" s="18" customFormat="1" ht="16.899999999999999" customHeight="1">
      <c r="B1295" s="19"/>
      <c r="C1295" s="212" t="s">
        <v>319</v>
      </c>
      <c r="D1295" s="213" t="s">
        <v>17</v>
      </c>
      <c r="E1295" s="214" t="s">
        <v>17</v>
      </c>
      <c r="F1295" s="215">
        <v>85.65</v>
      </c>
      <c r="H1295" s="19"/>
    </row>
    <row r="1296" spans="2:8" s="18" customFormat="1" ht="16.899999999999999" customHeight="1">
      <c r="B1296" s="19"/>
      <c r="C1296" s="216" t="s">
        <v>17</v>
      </c>
      <c r="D1296" s="216" t="s">
        <v>1101</v>
      </c>
      <c r="E1296" s="11" t="s">
        <v>17</v>
      </c>
      <c r="F1296" s="217">
        <v>0</v>
      </c>
      <c r="H1296" s="19"/>
    </row>
    <row r="1297" spans="2:8" s="18" customFormat="1" ht="16.899999999999999" customHeight="1">
      <c r="B1297" s="19"/>
      <c r="C1297" s="216" t="s">
        <v>17</v>
      </c>
      <c r="D1297" s="216" t="s">
        <v>4976</v>
      </c>
      <c r="E1297" s="11" t="s">
        <v>17</v>
      </c>
      <c r="F1297" s="217">
        <v>37</v>
      </c>
      <c r="H1297" s="19"/>
    </row>
    <row r="1298" spans="2:8" s="18" customFormat="1" ht="16.899999999999999" customHeight="1">
      <c r="B1298" s="19"/>
      <c r="C1298" s="216" t="s">
        <v>17</v>
      </c>
      <c r="D1298" s="216" t="s">
        <v>4977</v>
      </c>
      <c r="E1298" s="11" t="s">
        <v>17</v>
      </c>
      <c r="F1298" s="217">
        <v>3.85</v>
      </c>
      <c r="H1298" s="19"/>
    </row>
    <row r="1299" spans="2:8" s="18" customFormat="1" ht="16.899999999999999" customHeight="1">
      <c r="B1299" s="19"/>
      <c r="C1299" s="216" t="s">
        <v>17</v>
      </c>
      <c r="D1299" s="216" t="s">
        <v>4682</v>
      </c>
      <c r="E1299" s="11" t="s">
        <v>17</v>
      </c>
      <c r="F1299" s="217">
        <v>40.85</v>
      </c>
      <c r="H1299" s="19"/>
    </row>
    <row r="1300" spans="2:8" s="18" customFormat="1" ht="16.899999999999999" customHeight="1">
      <c r="B1300" s="19"/>
      <c r="C1300" s="216" t="s">
        <v>17</v>
      </c>
      <c r="D1300" s="216" t="s">
        <v>677</v>
      </c>
      <c r="E1300" s="11" t="s">
        <v>17</v>
      </c>
      <c r="F1300" s="217">
        <v>0</v>
      </c>
      <c r="H1300" s="19"/>
    </row>
    <row r="1301" spans="2:8" s="18" customFormat="1" ht="16.899999999999999" customHeight="1">
      <c r="B1301" s="19"/>
      <c r="C1301" s="216" t="s">
        <v>17</v>
      </c>
      <c r="D1301" s="216" t="s">
        <v>4978</v>
      </c>
      <c r="E1301" s="11" t="s">
        <v>17</v>
      </c>
      <c r="F1301" s="217">
        <v>3.2</v>
      </c>
      <c r="H1301" s="19"/>
    </row>
    <row r="1302" spans="2:8" s="18" customFormat="1" ht="16.899999999999999" customHeight="1">
      <c r="B1302" s="19"/>
      <c r="C1302" s="216" t="s">
        <v>17</v>
      </c>
      <c r="D1302" s="216" t="s">
        <v>4979</v>
      </c>
      <c r="E1302" s="11" t="s">
        <v>17</v>
      </c>
      <c r="F1302" s="217">
        <v>8</v>
      </c>
      <c r="H1302" s="19"/>
    </row>
    <row r="1303" spans="2:8" s="18" customFormat="1" ht="16.899999999999999" customHeight="1">
      <c r="B1303" s="19"/>
      <c r="C1303" s="216" t="s">
        <v>17</v>
      </c>
      <c r="D1303" s="216" t="s">
        <v>4682</v>
      </c>
      <c r="E1303" s="11" t="s">
        <v>17</v>
      </c>
      <c r="F1303" s="217">
        <v>11.2</v>
      </c>
      <c r="H1303" s="19"/>
    </row>
    <row r="1304" spans="2:8" s="18" customFormat="1" ht="16.899999999999999" customHeight="1">
      <c r="B1304" s="19"/>
      <c r="C1304" s="216" t="s">
        <v>17</v>
      </c>
      <c r="D1304" s="216" t="s">
        <v>679</v>
      </c>
      <c r="E1304" s="11" t="s">
        <v>17</v>
      </c>
      <c r="F1304" s="217">
        <v>0</v>
      </c>
      <c r="H1304" s="19"/>
    </row>
    <row r="1305" spans="2:8" s="18" customFormat="1" ht="16.899999999999999" customHeight="1">
      <c r="B1305" s="19"/>
      <c r="C1305" s="216" t="s">
        <v>17</v>
      </c>
      <c r="D1305" s="216" t="s">
        <v>4980</v>
      </c>
      <c r="E1305" s="11" t="s">
        <v>17</v>
      </c>
      <c r="F1305" s="217">
        <v>33.6</v>
      </c>
      <c r="H1305" s="19"/>
    </row>
    <row r="1306" spans="2:8" s="18" customFormat="1" ht="16.899999999999999" customHeight="1">
      <c r="B1306" s="19"/>
      <c r="C1306" s="216" t="s">
        <v>17</v>
      </c>
      <c r="D1306" s="216" t="s">
        <v>491</v>
      </c>
      <c r="E1306" s="11" t="s">
        <v>17</v>
      </c>
      <c r="F1306" s="217">
        <v>85.65</v>
      </c>
      <c r="H1306" s="19"/>
    </row>
    <row r="1307" spans="2:8" s="18" customFormat="1" ht="16.899999999999999" customHeight="1">
      <c r="B1307" s="19"/>
      <c r="C1307" s="218" t="s">
        <v>4648</v>
      </c>
      <c r="H1307" s="19"/>
    </row>
    <row r="1308" spans="2:8" s="18" customFormat="1" ht="16.899999999999999" customHeight="1">
      <c r="B1308" s="19"/>
      <c r="C1308" s="216" t="s">
        <v>1672</v>
      </c>
      <c r="D1308" s="216" t="s">
        <v>1673</v>
      </c>
      <c r="E1308" s="11" t="s">
        <v>452</v>
      </c>
      <c r="F1308" s="217">
        <v>85.65</v>
      </c>
      <c r="H1308" s="19"/>
    </row>
    <row r="1309" spans="2:8" s="18" customFormat="1" ht="16.899999999999999" customHeight="1">
      <c r="B1309" s="19"/>
      <c r="C1309" s="212" t="s">
        <v>335</v>
      </c>
      <c r="D1309" s="213" t="s">
        <v>333</v>
      </c>
      <c r="E1309" s="214" t="s">
        <v>17</v>
      </c>
      <c r="F1309" s="215">
        <v>64.257000000000005</v>
      </c>
      <c r="H1309" s="19"/>
    </row>
    <row r="1310" spans="2:8" s="18" customFormat="1" ht="16.899999999999999" customHeight="1">
      <c r="B1310" s="19"/>
      <c r="C1310" s="216" t="s">
        <v>17</v>
      </c>
      <c r="D1310" s="216" t="s">
        <v>1103</v>
      </c>
      <c r="E1310" s="11" t="s">
        <v>17</v>
      </c>
      <c r="F1310" s="217">
        <v>0</v>
      </c>
      <c r="H1310" s="19"/>
    </row>
    <row r="1311" spans="2:8" s="18" customFormat="1" ht="16.899999999999999" customHeight="1">
      <c r="B1311" s="19"/>
      <c r="C1311" s="216" t="s">
        <v>17</v>
      </c>
      <c r="D1311" s="216" t="s">
        <v>4981</v>
      </c>
      <c r="E1311" s="11" t="s">
        <v>17</v>
      </c>
      <c r="F1311" s="217">
        <v>29.696999999999999</v>
      </c>
      <c r="H1311" s="19"/>
    </row>
    <row r="1312" spans="2:8" s="18" customFormat="1" ht="16.899999999999999" customHeight="1">
      <c r="B1312" s="19"/>
      <c r="C1312" s="216" t="s">
        <v>17</v>
      </c>
      <c r="D1312" s="216" t="s">
        <v>677</v>
      </c>
      <c r="E1312" s="11" t="s">
        <v>17</v>
      </c>
      <c r="F1312" s="217">
        <v>0</v>
      </c>
      <c r="H1312" s="19"/>
    </row>
    <row r="1313" spans="2:8" s="18" customFormat="1" ht="16.899999999999999" customHeight="1">
      <c r="B1313" s="19"/>
      <c r="C1313" s="216" t="s">
        <v>17</v>
      </c>
      <c r="D1313" s="216" t="s">
        <v>4982</v>
      </c>
      <c r="E1313" s="11" t="s">
        <v>17</v>
      </c>
      <c r="F1313" s="217">
        <v>4.32</v>
      </c>
      <c r="H1313" s="19"/>
    </row>
    <row r="1314" spans="2:8" s="18" customFormat="1" ht="16.899999999999999" customHeight="1">
      <c r="B1314" s="19"/>
      <c r="C1314" s="216" t="s">
        <v>17</v>
      </c>
      <c r="D1314" s="216" t="s">
        <v>4682</v>
      </c>
      <c r="E1314" s="11" t="s">
        <v>17</v>
      </c>
      <c r="F1314" s="217">
        <v>34.017000000000003</v>
      </c>
      <c r="H1314" s="19"/>
    </row>
    <row r="1315" spans="2:8" s="18" customFormat="1" ht="16.899999999999999" customHeight="1">
      <c r="B1315" s="19"/>
      <c r="C1315" s="216" t="s">
        <v>17</v>
      </c>
      <c r="D1315" s="216" t="s">
        <v>679</v>
      </c>
      <c r="E1315" s="11" t="s">
        <v>17</v>
      </c>
      <c r="F1315" s="217">
        <v>0</v>
      </c>
      <c r="H1315" s="19"/>
    </row>
    <row r="1316" spans="2:8" s="18" customFormat="1" ht="16.899999999999999" customHeight="1">
      <c r="B1316" s="19"/>
      <c r="C1316" s="216" t="s">
        <v>17</v>
      </c>
      <c r="D1316" s="216" t="s">
        <v>4983</v>
      </c>
      <c r="E1316" s="11" t="s">
        <v>17</v>
      </c>
      <c r="F1316" s="217">
        <v>12.96</v>
      </c>
      <c r="H1316" s="19"/>
    </row>
    <row r="1317" spans="2:8" s="18" customFormat="1" ht="16.899999999999999" customHeight="1">
      <c r="B1317" s="19"/>
      <c r="C1317" s="216" t="s">
        <v>17</v>
      </c>
      <c r="D1317" s="216" t="s">
        <v>4682</v>
      </c>
      <c r="E1317" s="11" t="s">
        <v>17</v>
      </c>
      <c r="F1317" s="217">
        <v>12.96</v>
      </c>
      <c r="H1317" s="19"/>
    </row>
    <row r="1318" spans="2:8" s="18" customFormat="1" ht="16.899999999999999" customHeight="1">
      <c r="B1318" s="19"/>
      <c r="C1318" s="216" t="s">
        <v>17</v>
      </c>
      <c r="D1318" s="216" t="s">
        <v>681</v>
      </c>
      <c r="E1318" s="11" t="s">
        <v>17</v>
      </c>
      <c r="F1318" s="217">
        <v>0</v>
      </c>
      <c r="H1318" s="19"/>
    </row>
    <row r="1319" spans="2:8" s="18" customFormat="1" ht="16.899999999999999" customHeight="1">
      <c r="B1319" s="19"/>
      <c r="C1319" s="216" t="s">
        <v>17</v>
      </c>
      <c r="D1319" s="216" t="s">
        <v>4984</v>
      </c>
      <c r="E1319" s="11" t="s">
        <v>17</v>
      </c>
      <c r="F1319" s="217">
        <v>4.32</v>
      </c>
      <c r="H1319" s="19"/>
    </row>
    <row r="1320" spans="2:8" s="18" customFormat="1" ht="16.899999999999999" customHeight="1">
      <c r="B1320" s="19"/>
      <c r="C1320" s="216" t="s">
        <v>17</v>
      </c>
      <c r="D1320" s="216" t="s">
        <v>4682</v>
      </c>
      <c r="E1320" s="11" t="s">
        <v>17</v>
      </c>
      <c r="F1320" s="217">
        <v>4.32</v>
      </c>
      <c r="H1320" s="19"/>
    </row>
    <row r="1321" spans="2:8" s="18" customFormat="1" ht="16.899999999999999" customHeight="1">
      <c r="B1321" s="19"/>
      <c r="C1321" s="216" t="s">
        <v>17</v>
      </c>
      <c r="D1321" s="216" t="s">
        <v>682</v>
      </c>
      <c r="E1321" s="11" t="s">
        <v>17</v>
      </c>
      <c r="F1321" s="217">
        <v>0</v>
      </c>
      <c r="H1321" s="19"/>
    </row>
    <row r="1322" spans="2:8" s="18" customFormat="1" ht="16.899999999999999" customHeight="1">
      <c r="B1322" s="19"/>
      <c r="C1322" s="216" t="s">
        <v>17</v>
      </c>
      <c r="D1322" s="216" t="s">
        <v>4983</v>
      </c>
      <c r="E1322" s="11" t="s">
        <v>17</v>
      </c>
      <c r="F1322" s="217">
        <v>12.96</v>
      </c>
      <c r="H1322" s="19"/>
    </row>
    <row r="1323" spans="2:8" s="18" customFormat="1" ht="16.899999999999999" customHeight="1">
      <c r="B1323" s="19"/>
      <c r="C1323" s="216" t="s">
        <v>17</v>
      </c>
      <c r="D1323" s="216" t="s">
        <v>491</v>
      </c>
      <c r="E1323" s="11" t="s">
        <v>17</v>
      </c>
      <c r="F1323" s="217">
        <v>64.257000000000005</v>
      </c>
      <c r="H1323" s="19"/>
    </row>
    <row r="1324" spans="2:8" s="18" customFormat="1" ht="16.899999999999999" customHeight="1">
      <c r="B1324" s="19"/>
      <c r="C1324" s="218" t="s">
        <v>4648</v>
      </c>
      <c r="H1324" s="19"/>
    </row>
    <row r="1325" spans="2:8" s="18" customFormat="1" ht="16.899999999999999" customHeight="1">
      <c r="B1325" s="19"/>
      <c r="C1325" s="216" t="s">
        <v>1612</v>
      </c>
      <c r="D1325" s="216" t="s">
        <v>1613</v>
      </c>
      <c r="E1325" s="11" t="s">
        <v>452</v>
      </c>
      <c r="F1325" s="217">
        <v>64.257000000000005</v>
      </c>
      <c r="H1325" s="19"/>
    </row>
    <row r="1326" spans="2:8" s="18" customFormat="1" ht="16.899999999999999" customHeight="1">
      <c r="B1326" s="19"/>
      <c r="C1326" s="212" t="s">
        <v>329</v>
      </c>
      <c r="D1326" s="213" t="s">
        <v>330</v>
      </c>
      <c r="E1326" s="214" t="s">
        <v>17</v>
      </c>
      <c r="F1326" s="215">
        <v>359.37</v>
      </c>
      <c r="H1326" s="19"/>
    </row>
    <row r="1327" spans="2:8" s="18" customFormat="1" ht="16.899999999999999" customHeight="1">
      <c r="B1327" s="19"/>
      <c r="C1327" s="216" t="s">
        <v>17</v>
      </c>
      <c r="D1327" s="216" t="s">
        <v>1103</v>
      </c>
      <c r="E1327" s="11" t="s">
        <v>17</v>
      </c>
      <c r="F1327" s="217">
        <v>0</v>
      </c>
      <c r="H1327" s="19"/>
    </row>
    <row r="1328" spans="2:8" s="18" customFormat="1" ht="16.899999999999999" customHeight="1">
      <c r="B1328" s="19"/>
      <c r="C1328" s="216" t="s">
        <v>17</v>
      </c>
      <c r="D1328" s="216" t="s">
        <v>4985</v>
      </c>
      <c r="E1328" s="11" t="s">
        <v>17</v>
      </c>
      <c r="F1328" s="217">
        <v>33.75</v>
      </c>
      <c r="H1328" s="19"/>
    </row>
    <row r="1329" spans="2:8" s="18" customFormat="1" ht="16.899999999999999" customHeight="1">
      <c r="B1329" s="19"/>
      <c r="C1329" s="216" t="s">
        <v>17</v>
      </c>
      <c r="D1329" s="216" t="s">
        <v>677</v>
      </c>
      <c r="E1329" s="11" t="s">
        <v>17</v>
      </c>
      <c r="F1329" s="217">
        <v>0</v>
      </c>
      <c r="H1329" s="19"/>
    </row>
    <row r="1330" spans="2:8" s="18" customFormat="1" ht="16.899999999999999" customHeight="1">
      <c r="B1330" s="19"/>
      <c r="C1330" s="216" t="s">
        <v>17</v>
      </c>
      <c r="D1330" s="216" t="s">
        <v>4986</v>
      </c>
      <c r="E1330" s="11" t="s">
        <v>17</v>
      </c>
      <c r="F1330" s="217">
        <v>34.155000000000001</v>
      </c>
      <c r="H1330" s="19"/>
    </row>
    <row r="1331" spans="2:8" s="18" customFormat="1" ht="16.899999999999999" customHeight="1">
      <c r="B1331" s="19"/>
      <c r="C1331" s="216" t="s">
        <v>17</v>
      </c>
      <c r="D1331" s="216" t="s">
        <v>4987</v>
      </c>
      <c r="E1331" s="11" t="s">
        <v>17</v>
      </c>
      <c r="F1331" s="217">
        <v>8.1</v>
      </c>
      <c r="H1331" s="19"/>
    </row>
    <row r="1332" spans="2:8" s="18" customFormat="1" ht="16.899999999999999" customHeight="1">
      <c r="B1332" s="19"/>
      <c r="C1332" s="216" t="s">
        <v>17</v>
      </c>
      <c r="D1332" s="216" t="s">
        <v>4682</v>
      </c>
      <c r="E1332" s="11" t="s">
        <v>17</v>
      </c>
      <c r="F1332" s="217">
        <v>76.004999999999995</v>
      </c>
      <c r="H1332" s="19"/>
    </row>
    <row r="1333" spans="2:8" s="18" customFormat="1" ht="16.899999999999999" customHeight="1">
      <c r="B1333" s="19"/>
      <c r="C1333" s="216" t="s">
        <v>17</v>
      </c>
      <c r="D1333" s="216" t="s">
        <v>679</v>
      </c>
      <c r="E1333" s="11" t="s">
        <v>17</v>
      </c>
      <c r="F1333" s="217">
        <v>0</v>
      </c>
      <c r="H1333" s="19"/>
    </row>
    <row r="1334" spans="2:8" s="18" customFormat="1" ht="16.899999999999999" customHeight="1">
      <c r="B1334" s="19"/>
      <c r="C1334" s="216" t="s">
        <v>17</v>
      </c>
      <c r="D1334" s="216" t="s">
        <v>4988</v>
      </c>
      <c r="E1334" s="11" t="s">
        <v>17</v>
      </c>
      <c r="F1334" s="217">
        <v>126.765</v>
      </c>
      <c r="H1334" s="19"/>
    </row>
    <row r="1335" spans="2:8" s="18" customFormat="1" ht="16.899999999999999" customHeight="1">
      <c r="B1335" s="19"/>
      <c r="C1335" s="216" t="s">
        <v>17</v>
      </c>
      <c r="D1335" s="216" t="s">
        <v>4682</v>
      </c>
      <c r="E1335" s="11" t="s">
        <v>17</v>
      </c>
      <c r="F1335" s="217">
        <v>126.765</v>
      </c>
      <c r="H1335" s="19"/>
    </row>
    <row r="1336" spans="2:8" s="18" customFormat="1" ht="16.899999999999999" customHeight="1">
      <c r="B1336" s="19"/>
      <c r="C1336" s="216" t="s">
        <v>17</v>
      </c>
      <c r="D1336" s="216" t="s">
        <v>681</v>
      </c>
      <c r="E1336" s="11" t="s">
        <v>17</v>
      </c>
      <c r="F1336" s="217">
        <v>0</v>
      </c>
      <c r="H1336" s="19"/>
    </row>
    <row r="1337" spans="2:8" s="18" customFormat="1" ht="16.899999999999999" customHeight="1">
      <c r="B1337" s="19"/>
      <c r="C1337" s="216" t="s">
        <v>17</v>
      </c>
      <c r="D1337" s="216" t="s">
        <v>4989</v>
      </c>
      <c r="E1337" s="11" t="s">
        <v>17</v>
      </c>
      <c r="F1337" s="217">
        <v>31.05</v>
      </c>
      <c r="H1337" s="19"/>
    </row>
    <row r="1338" spans="2:8" s="18" customFormat="1" ht="16.899999999999999" customHeight="1">
      <c r="B1338" s="19"/>
      <c r="C1338" s="216" t="s">
        <v>17</v>
      </c>
      <c r="D1338" s="216" t="s">
        <v>4987</v>
      </c>
      <c r="E1338" s="11" t="s">
        <v>17</v>
      </c>
      <c r="F1338" s="217">
        <v>8.1</v>
      </c>
      <c r="H1338" s="19"/>
    </row>
    <row r="1339" spans="2:8" s="18" customFormat="1" ht="16.899999999999999" customHeight="1">
      <c r="B1339" s="19"/>
      <c r="C1339" s="216" t="s">
        <v>17</v>
      </c>
      <c r="D1339" s="216" t="s">
        <v>4682</v>
      </c>
      <c r="E1339" s="11" t="s">
        <v>17</v>
      </c>
      <c r="F1339" s="217">
        <v>39.15</v>
      </c>
      <c r="H1339" s="19"/>
    </row>
    <row r="1340" spans="2:8" s="18" customFormat="1" ht="16.899999999999999" customHeight="1">
      <c r="B1340" s="19"/>
      <c r="C1340" s="216" t="s">
        <v>17</v>
      </c>
      <c r="D1340" s="216" t="s">
        <v>682</v>
      </c>
      <c r="E1340" s="11" t="s">
        <v>17</v>
      </c>
      <c r="F1340" s="217">
        <v>0</v>
      </c>
      <c r="H1340" s="19"/>
    </row>
    <row r="1341" spans="2:8" s="18" customFormat="1" ht="16.899999999999999" customHeight="1">
      <c r="B1341" s="19"/>
      <c r="C1341" s="216" t="s">
        <v>17</v>
      </c>
      <c r="D1341" s="216" t="s">
        <v>4990</v>
      </c>
      <c r="E1341" s="11" t="s">
        <v>17</v>
      </c>
      <c r="F1341" s="217">
        <v>117.45</v>
      </c>
      <c r="H1341" s="19"/>
    </row>
    <row r="1342" spans="2:8" s="18" customFormat="1" ht="16.899999999999999" customHeight="1">
      <c r="B1342" s="19"/>
      <c r="C1342" s="216" t="s">
        <v>17</v>
      </c>
      <c r="D1342" s="216" t="s">
        <v>491</v>
      </c>
      <c r="E1342" s="11" t="s">
        <v>17</v>
      </c>
      <c r="F1342" s="217">
        <v>359.37</v>
      </c>
      <c r="H1342" s="19"/>
    </row>
    <row r="1343" spans="2:8" s="18" customFormat="1" ht="16.899999999999999" customHeight="1">
      <c r="B1343" s="19"/>
      <c r="C1343" s="218" t="s">
        <v>4648</v>
      </c>
      <c r="H1343" s="19"/>
    </row>
    <row r="1344" spans="2:8" s="18" customFormat="1" ht="22.5">
      <c r="B1344" s="19"/>
      <c r="C1344" s="216" t="s">
        <v>1631</v>
      </c>
      <c r="D1344" s="216" t="s">
        <v>1632</v>
      </c>
      <c r="E1344" s="11" t="s">
        <v>452</v>
      </c>
      <c r="F1344" s="217">
        <v>359.37</v>
      </c>
      <c r="H1344" s="19"/>
    </row>
    <row r="1345" spans="2:8" s="18" customFormat="1" ht="16.899999999999999" customHeight="1">
      <c r="B1345" s="19"/>
      <c r="C1345" s="212" t="s">
        <v>337</v>
      </c>
      <c r="D1345" s="213" t="s">
        <v>17</v>
      </c>
      <c r="E1345" s="214" t="s">
        <v>17</v>
      </c>
      <c r="F1345" s="215">
        <v>357.11</v>
      </c>
      <c r="H1345" s="19"/>
    </row>
    <row r="1346" spans="2:8" s="18" customFormat="1" ht="16.899999999999999" customHeight="1">
      <c r="B1346" s="19"/>
      <c r="C1346" s="216" t="s">
        <v>17</v>
      </c>
      <c r="D1346" s="216" t="s">
        <v>1103</v>
      </c>
      <c r="E1346" s="11" t="s">
        <v>17</v>
      </c>
      <c r="F1346" s="217">
        <v>0</v>
      </c>
      <c r="H1346" s="19"/>
    </row>
    <row r="1347" spans="2:8" s="18" customFormat="1" ht="16.899999999999999" customHeight="1">
      <c r="B1347" s="19"/>
      <c r="C1347" s="216" t="s">
        <v>17</v>
      </c>
      <c r="D1347" s="216" t="s">
        <v>4991</v>
      </c>
      <c r="E1347" s="11" t="s">
        <v>17</v>
      </c>
      <c r="F1347" s="217">
        <v>12.96</v>
      </c>
      <c r="H1347" s="19"/>
    </row>
    <row r="1348" spans="2:8" s="18" customFormat="1" ht="16.899999999999999" customHeight="1">
      <c r="B1348" s="19"/>
      <c r="C1348" s="216" t="s">
        <v>17</v>
      </c>
      <c r="D1348" s="216" t="s">
        <v>4682</v>
      </c>
      <c r="E1348" s="11" t="s">
        <v>17</v>
      </c>
      <c r="F1348" s="217">
        <v>12.96</v>
      </c>
      <c r="H1348" s="19"/>
    </row>
    <row r="1349" spans="2:8" s="18" customFormat="1" ht="16.899999999999999" customHeight="1">
      <c r="B1349" s="19"/>
      <c r="C1349" s="216" t="s">
        <v>17</v>
      </c>
      <c r="D1349" s="216" t="s">
        <v>677</v>
      </c>
      <c r="E1349" s="11" t="s">
        <v>17</v>
      </c>
      <c r="F1349" s="217">
        <v>0</v>
      </c>
      <c r="H1349" s="19"/>
    </row>
    <row r="1350" spans="2:8" s="18" customFormat="1" ht="16.899999999999999" customHeight="1">
      <c r="B1350" s="19"/>
      <c r="C1350" s="216" t="s">
        <v>17</v>
      </c>
      <c r="D1350" s="216" t="s">
        <v>4992</v>
      </c>
      <c r="E1350" s="11" t="s">
        <v>17</v>
      </c>
      <c r="F1350" s="217">
        <v>23.76</v>
      </c>
      <c r="H1350" s="19"/>
    </row>
    <row r="1351" spans="2:8" s="18" customFormat="1" ht="16.899999999999999" customHeight="1">
      <c r="B1351" s="19"/>
      <c r="C1351" s="216" t="s">
        <v>17</v>
      </c>
      <c r="D1351" s="216" t="s">
        <v>4993</v>
      </c>
      <c r="E1351" s="11" t="s">
        <v>17</v>
      </c>
      <c r="F1351" s="217">
        <v>3.24</v>
      </c>
      <c r="H1351" s="19"/>
    </row>
    <row r="1352" spans="2:8" s="18" customFormat="1" ht="16.899999999999999" customHeight="1">
      <c r="B1352" s="19"/>
      <c r="C1352" s="216" t="s">
        <v>17</v>
      </c>
      <c r="D1352" s="216" t="s">
        <v>4994</v>
      </c>
      <c r="E1352" s="11" t="s">
        <v>17</v>
      </c>
      <c r="F1352" s="217">
        <v>2</v>
      </c>
      <c r="H1352" s="19"/>
    </row>
    <row r="1353" spans="2:8" s="18" customFormat="1" ht="16.899999999999999" customHeight="1">
      <c r="B1353" s="19"/>
      <c r="C1353" s="216" t="s">
        <v>17</v>
      </c>
      <c r="D1353" s="216" t="s">
        <v>4995</v>
      </c>
      <c r="E1353" s="11" t="s">
        <v>17</v>
      </c>
      <c r="F1353" s="217">
        <v>15.66</v>
      </c>
      <c r="H1353" s="19"/>
    </row>
    <row r="1354" spans="2:8" s="18" customFormat="1" ht="16.899999999999999" customHeight="1">
      <c r="B1354" s="19"/>
      <c r="C1354" s="216" t="s">
        <v>17</v>
      </c>
      <c r="D1354" s="216" t="s">
        <v>4996</v>
      </c>
      <c r="E1354" s="11" t="s">
        <v>17</v>
      </c>
      <c r="F1354" s="217">
        <v>5.94</v>
      </c>
      <c r="H1354" s="19"/>
    </row>
    <row r="1355" spans="2:8" s="18" customFormat="1" ht="16.899999999999999" customHeight="1">
      <c r="B1355" s="19"/>
      <c r="C1355" s="216" t="s">
        <v>17</v>
      </c>
      <c r="D1355" s="216" t="s">
        <v>4682</v>
      </c>
      <c r="E1355" s="11" t="s">
        <v>17</v>
      </c>
      <c r="F1355" s="217">
        <v>50.6</v>
      </c>
      <c r="H1355" s="19"/>
    </row>
    <row r="1356" spans="2:8" s="18" customFormat="1" ht="16.899999999999999" customHeight="1">
      <c r="B1356" s="19"/>
      <c r="C1356" s="216" t="s">
        <v>17</v>
      </c>
      <c r="D1356" s="216" t="s">
        <v>679</v>
      </c>
      <c r="E1356" s="11" t="s">
        <v>17</v>
      </c>
      <c r="F1356" s="217">
        <v>0</v>
      </c>
      <c r="H1356" s="19"/>
    </row>
    <row r="1357" spans="2:8" s="18" customFormat="1" ht="16.899999999999999" customHeight="1">
      <c r="B1357" s="19"/>
      <c r="C1357" s="216" t="s">
        <v>17</v>
      </c>
      <c r="D1357" s="216" t="s">
        <v>4997</v>
      </c>
      <c r="E1357" s="11" t="s">
        <v>17</v>
      </c>
      <c r="F1357" s="217">
        <v>151.80000000000001</v>
      </c>
      <c r="H1357" s="19"/>
    </row>
    <row r="1358" spans="2:8" s="18" customFormat="1" ht="16.899999999999999" customHeight="1">
      <c r="B1358" s="19"/>
      <c r="C1358" s="216" t="s">
        <v>17</v>
      </c>
      <c r="D1358" s="216" t="s">
        <v>4682</v>
      </c>
      <c r="E1358" s="11" t="s">
        <v>17</v>
      </c>
      <c r="F1358" s="217">
        <v>151.80000000000001</v>
      </c>
      <c r="H1358" s="19"/>
    </row>
    <row r="1359" spans="2:8" s="18" customFormat="1" ht="16.899999999999999" customHeight="1">
      <c r="B1359" s="19"/>
      <c r="C1359" s="216" t="s">
        <v>17</v>
      </c>
      <c r="D1359" s="216" t="s">
        <v>681</v>
      </c>
      <c r="E1359" s="11" t="s">
        <v>17</v>
      </c>
      <c r="F1359" s="217">
        <v>0</v>
      </c>
      <c r="H1359" s="19"/>
    </row>
    <row r="1360" spans="2:8" s="18" customFormat="1" ht="16.899999999999999" customHeight="1">
      <c r="B1360" s="19"/>
      <c r="C1360" s="216" t="s">
        <v>17</v>
      </c>
      <c r="D1360" s="216" t="s">
        <v>4998</v>
      </c>
      <c r="E1360" s="11" t="s">
        <v>17</v>
      </c>
      <c r="F1360" s="217">
        <v>29.7</v>
      </c>
      <c r="H1360" s="19"/>
    </row>
    <row r="1361" spans="2:8" s="18" customFormat="1" ht="16.899999999999999" customHeight="1">
      <c r="B1361" s="19"/>
      <c r="C1361" s="216" t="s">
        <v>17</v>
      </c>
      <c r="D1361" s="216" t="s">
        <v>4999</v>
      </c>
      <c r="E1361" s="11" t="s">
        <v>17</v>
      </c>
      <c r="F1361" s="217">
        <v>17.55</v>
      </c>
      <c r="H1361" s="19"/>
    </row>
    <row r="1362" spans="2:8" s="18" customFormat="1" ht="16.899999999999999" customHeight="1">
      <c r="B1362" s="19"/>
      <c r="C1362" s="216" t="s">
        <v>17</v>
      </c>
      <c r="D1362" s="216" t="s">
        <v>4682</v>
      </c>
      <c r="E1362" s="11" t="s">
        <v>17</v>
      </c>
      <c r="F1362" s="217">
        <v>47.25</v>
      </c>
      <c r="H1362" s="19"/>
    </row>
    <row r="1363" spans="2:8" s="18" customFormat="1" ht="16.899999999999999" customHeight="1">
      <c r="B1363" s="19"/>
      <c r="C1363" s="216" t="s">
        <v>17</v>
      </c>
      <c r="D1363" s="216" t="s">
        <v>682</v>
      </c>
      <c r="E1363" s="11" t="s">
        <v>17</v>
      </c>
      <c r="F1363" s="217">
        <v>0</v>
      </c>
      <c r="H1363" s="19"/>
    </row>
    <row r="1364" spans="2:8" s="18" customFormat="1" ht="16.899999999999999" customHeight="1">
      <c r="B1364" s="19"/>
      <c r="C1364" s="216" t="s">
        <v>17</v>
      </c>
      <c r="D1364" s="216" t="s">
        <v>5000</v>
      </c>
      <c r="E1364" s="11" t="s">
        <v>17</v>
      </c>
      <c r="F1364" s="217">
        <v>94.5</v>
      </c>
      <c r="H1364" s="19"/>
    </row>
    <row r="1365" spans="2:8" s="18" customFormat="1" ht="16.899999999999999" customHeight="1">
      <c r="B1365" s="19"/>
      <c r="C1365" s="216" t="s">
        <v>17</v>
      </c>
      <c r="D1365" s="216" t="s">
        <v>491</v>
      </c>
      <c r="E1365" s="11" t="s">
        <v>17</v>
      </c>
      <c r="F1365" s="217">
        <v>357.11</v>
      </c>
      <c r="H1365" s="19"/>
    </row>
    <row r="1366" spans="2:8" s="18" customFormat="1" ht="16.899999999999999" customHeight="1">
      <c r="B1366" s="19"/>
      <c r="C1366" s="218" t="s">
        <v>4648</v>
      </c>
      <c r="H1366" s="19"/>
    </row>
    <row r="1367" spans="2:8" s="18" customFormat="1" ht="16.899999999999999" customHeight="1">
      <c r="B1367" s="19"/>
      <c r="C1367" s="216" t="s">
        <v>1647</v>
      </c>
      <c r="D1367" s="216" t="s">
        <v>1648</v>
      </c>
      <c r="E1367" s="11" t="s">
        <v>452</v>
      </c>
      <c r="F1367" s="217">
        <v>357.11</v>
      </c>
      <c r="H1367" s="19"/>
    </row>
    <row r="1368" spans="2:8" s="18" customFormat="1" ht="16.899999999999999" customHeight="1">
      <c r="B1368" s="19"/>
      <c r="C1368" s="212" t="s">
        <v>387</v>
      </c>
      <c r="D1368" s="213" t="s">
        <v>388</v>
      </c>
      <c r="E1368" s="214" t="s">
        <v>17</v>
      </c>
      <c r="F1368" s="215">
        <v>43.48</v>
      </c>
      <c r="H1368" s="19"/>
    </row>
    <row r="1369" spans="2:8" s="18" customFormat="1" ht="16.899999999999999" customHeight="1">
      <c r="B1369" s="19"/>
      <c r="C1369" s="216" t="s">
        <v>17</v>
      </c>
      <c r="D1369" s="216" t="s">
        <v>1101</v>
      </c>
      <c r="E1369" s="11" t="s">
        <v>17</v>
      </c>
      <c r="F1369" s="217">
        <v>0</v>
      </c>
      <c r="H1369" s="19"/>
    </row>
    <row r="1370" spans="2:8" s="18" customFormat="1" ht="16.899999999999999" customHeight="1">
      <c r="B1370" s="19"/>
      <c r="C1370" s="216" t="s">
        <v>17</v>
      </c>
      <c r="D1370" s="216" t="s">
        <v>5001</v>
      </c>
      <c r="E1370" s="11" t="s">
        <v>17</v>
      </c>
      <c r="F1370" s="217">
        <v>0</v>
      </c>
      <c r="H1370" s="19"/>
    </row>
    <row r="1371" spans="2:8" s="18" customFormat="1" ht="16.899999999999999" customHeight="1">
      <c r="B1371" s="19"/>
      <c r="C1371" s="216" t="s">
        <v>17</v>
      </c>
      <c r="D1371" s="216" t="s">
        <v>5002</v>
      </c>
      <c r="E1371" s="11" t="s">
        <v>17</v>
      </c>
      <c r="F1371" s="217">
        <v>2.85</v>
      </c>
      <c r="H1371" s="19"/>
    </row>
    <row r="1372" spans="2:8" s="18" customFormat="1" ht="16.899999999999999" customHeight="1">
      <c r="B1372" s="19"/>
      <c r="C1372" s="216" t="s">
        <v>17</v>
      </c>
      <c r="D1372" s="216" t="s">
        <v>5003</v>
      </c>
      <c r="E1372" s="11" t="s">
        <v>17</v>
      </c>
      <c r="F1372" s="217">
        <v>0</v>
      </c>
      <c r="H1372" s="19"/>
    </row>
    <row r="1373" spans="2:8" s="18" customFormat="1" ht="16.899999999999999" customHeight="1">
      <c r="B1373" s="19"/>
      <c r="C1373" s="216" t="s">
        <v>17</v>
      </c>
      <c r="D1373" s="216" t="s">
        <v>5004</v>
      </c>
      <c r="E1373" s="11" t="s">
        <v>17</v>
      </c>
      <c r="F1373" s="217">
        <v>1.08</v>
      </c>
      <c r="H1373" s="19"/>
    </row>
    <row r="1374" spans="2:8" s="18" customFormat="1" ht="16.899999999999999" customHeight="1">
      <c r="B1374" s="19"/>
      <c r="C1374" s="216" t="s">
        <v>17</v>
      </c>
      <c r="D1374" s="216" t="s">
        <v>5005</v>
      </c>
      <c r="E1374" s="11" t="s">
        <v>17</v>
      </c>
      <c r="F1374" s="217">
        <v>0</v>
      </c>
      <c r="H1374" s="19"/>
    </row>
    <row r="1375" spans="2:8" s="18" customFormat="1" ht="16.899999999999999" customHeight="1">
      <c r="B1375" s="19"/>
      <c r="C1375" s="216" t="s">
        <v>17</v>
      </c>
      <c r="D1375" s="216" t="s">
        <v>5006</v>
      </c>
      <c r="E1375" s="11" t="s">
        <v>17</v>
      </c>
      <c r="F1375" s="217">
        <v>2.85</v>
      </c>
      <c r="H1375" s="19"/>
    </row>
    <row r="1376" spans="2:8" s="18" customFormat="1" ht="16.899999999999999" customHeight="1">
      <c r="B1376" s="19"/>
      <c r="C1376" s="216" t="s">
        <v>17</v>
      </c>
      <c r="D1376" s="216" t="s">
        <v>4682</v>
      </c>
      <c r="E1376" s="11" t="s">
        <v>17</v>
      </c>
      <c r="F1376" s="217">
        <v>6.78</v>
      </c>
      <c r="H1376" s="19"/>
    </row>
    <row r="1377" spans="2:8" s="18" customFormat="1" ht="16.899999999999999" customHeight="1">
      <c r="B1377" s="19"/>
      <c r="C1377" s="216" t="s">
        <v>17</v>
      </c>
      <c r="D1377" s="216" t="s">
        <v>677</v>
      </c>
      <c r="E1377" s="11" t="s">
        <v>17</v>
      </c>
      <c r="F1377" s="217">
        <v>0</v>
      </c>
      <c r="H1377" s="19"/>
    </row>
    <row r="1378" spans="2:8" s="18" customFormat="1" ht="16.899999999999999" customHeight="1">
      <c r="B1378" s="19"/>
      <c r="C1378" s="216" t="s">
        <v>17</v>
      </c>
      <c r="D1378" s="216" t="s">
        <v>5007</v>
      </c>
      <c r="E1378" s="11" t="s">
        <v>17</v>
      </c>
      <c r="F1378" s="217">
        <v>0</v>
      </c>
      <c r="H1378" s="19"/>
    </row>
    <row r="1379" spans="2:8" s="18" customFormat="1" ht="16.899999999999999" customHeight="1">
      <c r="B1379" s="19"/>
      <c r="C1379" s="216" t="s">
        <v>17</v>
      </c>
      <c r="D1379" s="216" t="s">
        <v>5008</v>
      </c>
      <c r="E1379" s="11" t="s">
        <v>17</v>
      </c>
      <c r="F1379" s="217">
        <v>2.8</v>
      </c>
      <c r="H1379" s="19"/>
    </row>
    <row r="1380" spans="2:8" s="18" customFormat="1" ht="16.899999999999999" customHeight="1">
      <c r="B1380" s="19"/>
      <c r="C1380" s="216" t="s">
        <v>17</v>
      </c>
      <c r="D1380" s="216" t="s">
        <v>5009</v>
      </c>
      <c r="E1380" s="11" t="s">
        <v>17</v>
      </c>
      <c r="F1380" s="217">
        <v>0</v>
      </c>
      <c r="H1380" s="19"/>
    </row>
    <row r="1381" spans="2:8" s="18" customFormat="1" ht="16.899999999999999" customHeight="1">
      <c r="B1381" s="19"/>
      <c r="C1381" s="216" t="s">
        <v>17</v>
      </c>
      <c r="D1381" s="216" t="s">
        <v>5010</v>
      </c>
      <c r="E1381" s="11" t="s">
        <v>17</v>
      </c>
      <c r="F1381" s="217">
        <v>3.5750000000000002</v>
      </c>
      <c r="H1381" s="19"/>
    </row>
    <row r="1382" spans="2:8" s="18" customFormat="1" ht="16.899999999999999" customHeight="1">
      <c r="B1382" s="19"/>
      <c r="C1382" s="216" t="s">
        <v>17</v>
      </c>
      <c r="D1382" s="216" t="s">
        <v>4682</v>
      </c>
      <c r="E1382" s="11" t="s">
        <v>17</v>
      </c>
      <c r="F1382" s="217">
        <v>6.375</v>
      </c>
      <c r="H1382" s="19"/>
    </row>
    <row r="1383" spans="2:8" s="18" customFormat="1" ht="16.899999999999999" customHeight="1">
      <c r="B1383" s="19"/>
      <c r="C1383" s="216" t="s">
        <v>17</v>
      </c>
      <c r="D1383" s="216" t="s">
        <v>679</v>
      </c>
      <c r="E1383" s="11" t="s">
        <v>17</v>
      </c>
      <c r="F1383" s="217">
        <v>0</v>
      </c>
      <c r="H1383" s="19"/>
    </row>
    <row r="1384" spans="2:8" s="18" customFormat="1" ht="16.899999999999999" customHeight="1">
      <c r="B1384" s="19"/>
      <c r="C1384" s="216" t="s">
        <v>17</v>
      </c>
      <c r="D1384" s="216" t="s">
        <v>5011</v>
      </c>
      <c r="E1384" s="11" t="s">
        <v>17</v>
      </c>
      <c r="F1384" s="217">
        <v>19.125</v>
      </c>
      <c r="H1384" s="19"/>
    </row>
    <row r="1385" spans="2:8" s="18" customFormat="1" ht="16.899999999999999" customHeight="1">
      <c r="B1385" s="19"/>
      <c r="C1385" s="216" t="s">
        <v>17</v>
      </c>
      <c r="D1385" s="216" t="s">
        <v>681</v>
      </c>
      <c r="E1385" s="11" t="s">
        <v>17</v>
      </c>
      <c r="F1385" s="217">
        <v>0</v>
      </c>
      <c r="H1385" s="19"/>
    </row>
    <row r="1386" spans="2:8" s="18" customFormat="1" ht="16.899999999999999" customHeight="1">
      <c r="B1386" s="19"/>
      <c r="C1386" s="216" t="s">
        <v>17</v>
      </c>
      <c r="D1386" s="216" t="s">
        <v>5007</v>
      </c>
      <c r="E1386" s="11" t="s">
        <v>17</v>
      </c>
      <c r="F1386" s="217">
        <v>0</v>
      </c>
      <c r="H1386" s="19"/>
    </row>
    <row r="1387" spans="2:8" s="18" customFormat="1" ht="16.899999999999999" customHeight="1">
      <c r="B1387" s="19"/>
      <c r="C1387" s="216" t="s">
        <v>17</v>
      </c>
      <c r="D1387" s="216" t="s">
        <v>5008</v>
      </c>
      <c r="E1387" s="11" t="s">
        <v>17</v>
      </c>
      <c r="F1387" s="217">
        <v>2.8</v>
      </c>
      <c r="H1387" s="19"/>
    </row>
    <row r="1388" spans="2:8" s="18" customFormat="1" ht="16.899999999999999" customHeight="1">
      <c r="B1388" s="19"/>
      <c r="C1388" s="216" t="s">
        <v>17</v>
      </c>
      <c r="D1388" s="216" t="s">
        <v>682</v>
      </c>
      <c r="E1388" s="11" t="s">
        <v>17</v>
      </c>
      <c r="F1388" s="217">
        <v>0</v>
      </c>
      <c r="H1388" s="19"/>
    </row>
    <row r="1389" spans="2:8" s="18" customFormat="1" ht="16.899999999999999" customHeight="1">
      <c r="B1389" s="19"/>
      <c r="C1389" s="216" t="s">
        <v>17</v>
      </c>
      <c r="D1389" s="216" t="s">
        <v>5012</v>
      </c>
      <c r="E1389" s="11" t="s">
        <v>17</v>
      </c>
      <c r="F1389" s="217">
        <v>8.4</v>
      </c>
      <c r="H1389" s="19"/>
    </row>
    <row r="1390" spans="2:8" s="18" customFormat="1" ht="16.899999999999999" customHeight="1">
      <c r="B1390" s="19"/>
      <c r="C1390" s="216" t="s">
        <v>17</v>
      </c>
      <c r="D1390" s="216" t="s">
        <v>491</v>
      </c>
      <c r="E1390" s="11" t="s">
        <v>17</v>
      </c>
      <c r="F1390" s="217">
        <v>43.48</v>
      </c>
      <c r="H1390" s="19"/>
    </row>
    <row r="1391" spans="2:8" s="18" customFormat="1" ht="16.899999999999999" customHeight="1">
      <c r="B1391" s="19"/>
      <c r="C1391" s="218" t="s">
        <v>4648</v>
      </c>
      <c r="H1391" s="19"/>
    </row>
    <row r="1392" spans="2:8" s="18" customFormat="1" ht="16.899999999999999" customHeight="1">
      <c r="B1392" s="19"/>
      <c r="C1392" s="216" t="s">
        <v>1657</v>
      </c>
      <c r="D1392" s="216" t="s">
        <v>1658</v>
      </c>
      <c r="E1392" s="11" t="s">
        <v>452</v>
      </c>
      <c r="F1392" s="217">
        <v>43.48</v>
      </c>
      <c r="H1392" s="19"/>
    </row>
    <row r="1393" spans="2:8" s="18" customFormat="1" ht="22.5">
      <c r="B1393" s="19"/>
      <c r="C1393" s="216" t="s">
        <v>2341</v>
      </c>
      <c r="D1393" s="216" t="s">
        <v>2342</v>
      </c>
      <c r="E1393" s="11" t="s">
        <v>452</v>
      </c>
      <c r="F1393" s="217">
        <v>4517.9290000000001</v>
      </c>
      <c r="H1393" s="19"/>
    </row>
    <row r="1394" spans="2:8" s="18" customFormat="1" ht="16.899999999999999" customHeight="1">
      <c r="B1394" s="19"/>
      <c r="C1394" s="212" t="s">
        <v>390</v>
      </c>
      <c r="D1394" s="213" t="s">
        <v>391</v>
      </c>
      <c r="E1394" s="214" t="s">
        <v>17</v>
      </c>
      <c r="F1394" s="215">
        <v>258.2</v>
      </c>
      <c r="H1394" s="19"/>
    </row>
    <row r="1395" spans="2:8" s="18" customFormat="1" ht="16.899999999999999" customHeight="1">
      <c r="B1395" s="19"/>
      <c r="C1395" s="216" t="s">
        <v>17</v>
      </c>
      <c r="D1395" s="216" t="s">
        <v>1101</v>
      </c>
      <c r="E1395" s="11" t="s">
        <v>17</v>
      </c>
      <c r="F1395" s="217">
        <v>0</v>
      </c>
      <c r="H1395" s="19"/>
    </row>
    <row r="1396" spans="2:8" s="18" customFormat="1" ht="16.899999999999999" customHeight="1">
      <c r="B1396" s="19"/>
      <c r="C1396" s="216" t="s">
        <v>17</v>
      </c>
      <c r="D1396" s="216" t="s">
        <v>4659</v>
      </c>
      <c r="E1396" s="11" t="s">
        <v>17</v>
      </c>
      <c r="F1396" s="217">
        <v>0</v>
      </c>
      <c r="H1396" s="19"/>
    </row>
    <row r="1397" spans="2:8" s="18" customFormat="1" ht="16.899999999999999" customHeight="1">
      <c r="B1397" s="19"/>
      <c r="C1397" s="216" t="s">
        <v>17</v>
      </c>
      <c r="D1397" s="216" t="s">
        <v>4660</v>
      </c>
      <c r="E1397" s="11" t="s">
        <v>17</v>
      </c>
      <c r="F1397" s="217">
        <v>15.3</v>
      </c>
      <c r="H1397" s="19"/>
    </row>
    <row r="1398" spans="2:8" s="18" customFormat="1" ht="16.899999999999999" customHeight="1">
      <c r="B1398" s="19"/>
      <c r="C1398" s="216" t="s">
        <v>17</v>
      </c>
      <c r="D1398" s="216" t="s">
        <v>4669</v>
      </c>
      <c r="E1398" s="11" t="s">
        <v>17</v>
      </c>
      <c r="F1398" s="217">
        <v>0</v>
      </c>
      <c r="H1398" s="19"/>
    </row>
    <row r="1399" spans="2:8" s="18" customFormat="1" ht="16.899999999999999" customHeight="1">
      <c r="B1399" s="19"/>
      <c r="C1399" s="216" t="s">
        <v>17</v>
      </c>
      <c r="D1399" s="216" t="s">
        <v>4660</v>
      </c>
      <c r="E1399" s="11" t="s">
        <v>17</v>
      </c>
      <c r="F1399" s="217">
        <v>15.3</v>
      </c>
      <c r="H1399" s="19"/>
    </row>
    <row r="1400" spans="2:8" s="18" customFormat="1" ht="16.899999999999999" customHeight="1">
      <c r="B1400" s="19"/>
      <c r="C1400" s="216" t="s">
        <v>17</v>
      </c>
      <c r="D1400" s="216" t="s">
        <v>4670</v>
      </c>
      <c r="E1400" s="11" t="s">
        <v>17</v>
      </c>
      <c r="F1400" s="217">
        <v>0</v>
      </c>
      <c r="H1400" s="19"/>
    </row>
    <row r="1401" spans="2:8" s="18" customFormat="1" ht="16.899999999999999" customHeight="1">
      <c r="B1401" s="19"/>
      <c r="C1401" s="216" t="s">
        <v>17</v>
      </c>
      <c r="D1401" s="216" t="s">
        <v>4671</v>
      </c>
      <c r="E1401" s="11" t="s">
        <v>17</v>
      </c>
      <c r="F1401" s="217">
        <v>10.8</v>
      </c>
      <c r="H1401" s="19"/>
    </row>
    <row r="1402" spans="2:8" s="18" customFormat="1" ht="16.899999999999999" customHeight="1">
      <c r="B1402" s="19"/>
      <c r="C1402" s="216" t="s">
        <v>17</v>
      </c>
      <c r="D1402" s="216" t="s">
        <v>4672</v>
      </c>
      <c r="E1402" s="11" t="s">
        <v>17</v>
      </c>
      <c r="F1402" s="217">
        <v>0</v>
      </c>
      <c r="H1402" s="19"/>
    </row>
    <row r="1403" spans="2:8" s="18" customFormat="1" ht="16.899999999999999" customHeight="1">
      <c r="B1403" s="19"/>
      <c r="C1403" s="216" t="s">
        <v>17</v>
      </c>
      <c r="D1403" s="216" t="s">
        <v>5013</v>
      </c>
      <c r="E1403" s="11" t="s">
        <v>17</v>
      </c>
      <c r="F1403" s="217">
        <v>3.4</v>
      </c>
      <c r="H1403" s="19"/>
    </row>
    <row r="1404" spans="2:8" s="18" customFormat="1" ht="16.899999999999999" customHeight="1">
      <c r="B1404" s="19"/>
      <c r="C1404" s="216" t="s">
        <v>17</v>
      </c>
      <c r="D1404" s="216" t="s">
        <v>83</v>
      </c>
      <c r="E1404" s="11" t="s">
        <v>17</v>
      </c>
      <c r="F1404" s="217">
        <v>0</v>
      </c>
      <c r="H1404" s="19"/>
    </row>
    <row r="1405" spans="2:8" s="18" customFormat="1" ht="16.899999999999999" customHeight="1">
      <c r="B1405" s="19"/>
      <c r="C1405" s="216" t="s">
        <v>17</v>
      </c>
      <c r="D1405" s="216" t="s">
        <v>5014</v>
      </c>
      <c r="E1405" s="11" t="s">
        <v>17</v>
      </c>
      <c r="F1405" s="217">
        <v>17.399999999999999</v>
      </c>
      <c r="H1405" s="19"/>
    </row>
    <row r="1406" spans="2:8" s="18" customFormat="1" ht="16.899999999999999" customHeight="1">
      <c r="B1406" s="19"/>
      <c r="C1406" s="216" t="s">
        <v>17</v>
      </c>
      <c r="D1406" s="216" t="s">
        <v>5015</v>
      </c>
      <c r="E1406" s="11" t="s">
        <v>17</v>
      </c>
      <c r="F1406" s="217">
        <v>0</v>
      </c>
      <c r="H1406" s="19"/>
    </row>
    <row r="1407" spans="2:8" s="18" customFormat="1" ht="16.899999999999999" customHeight="1">
      <c r="B1407" s="19"/>
      <c r="C1407" s="216" t="s">
        <v>17</v>
      </c>
      <c r="D1407" s="216" t="s">
        <v>5016</v>
      </c>
      <c r="E1407" s="11" t="s">
        <v>17</v>
      </c>
      <c r="F1407" s="217">
        <v>1.6</v>
      </c>
      <c r="H1407" s="19"/>
    </row>
    <row r="1408" spans="2:8" s="18" customFormat="1" ht="16.899999999999999" customHeight="1">
      <c r="B1408" s="19"/>
      <c r="C1408" s="216" t="s">
        <v>17</v>
      </c>
      <c r="D1408" s="216" t="s">
        <v>5017</v>
      </c>
      <c r="E1408" s="11" t="s">
        <v>17</v>
      </c>
      <c r="F1408" s="217">
        <v>0</v>
      </c>
      <c r="H1408" s="19"/>
    </row>
    <row r="1409" spans="2:8" s="18" customFormat="1" ht="16.899999999999999" customHeight="1">
      <c r="B1409" s="19"/>
      <c r="C1409" s="216" t="s">
        <v>17</v>
      </c>
      <c r="D1409" s="216" t="s">
        <v>5018</v>
      </c>
      <c r="E1409" s="11" t="s">
        <v>17</v>
      </c>
      <c r="F1409" s="217">
        <v>4</v>
      </c>
      <c r="H1409" s="19"/>
    </row>
    <row r="1410" spans="2:8" s="18" customFormat="1" ht="16.899999999999999" customHeight="1">
      <c r="B1410" s="19"/>
      <c r="C1410" s="216" t="s">
        <v>17</v>
      </c>
      <c r="D1410" s="216" t="s">
        <v>4682</v>
      </c>
      <c r="E1410" s="11" t="s">
        <v>17</v>
      </c>
      <c r="F1410" s="217">
        <v>67.8</v>
      </c>
      <c r="H1410" s="19"/>
    </row>
    <row r="1411" spans="2:8" s="18" customFormat="1" ht="16.899999999999999" customHeight="1">
      <c r="B1411" s="19"/>
      <c r="C1411" s="216" t="s">
        <v>17</v>
      </c>
      <c r="D1411" s="216" t="s">
        <v>4683</v>
      </c>
      <c r="E1411" s="11" t="s">
        <v>17</v>
      </c>
      <c r="F1411" s="217">
        <v>0</v>
      </c>
      <c r="H1411" s="19"/>
    </row>
    <row r="1412" spans="2:8" s="18" customFormat="1" ht="16.899999999999999" customHeight="1">
      <c r="B1412" s="19"/>
      <c r="C1412" s="216" t="s">
        <v>17</v>
      </c>
      <c r="D1412" s="216" t="s">
        <v>4684</v>
      </c>
      <c r="E1412" s="11" t="s">
        <v>17</v>
      </c>
      <c r="F1412" s="217">
        <v>6.5</v>
      </c>
      <c r="H1412" s="19"/>
    </row>
    <row r="1413" spans="2:8" s="18" customFormat="1" ht="16.899999999999999" customHeight="1">
      <c r="B1413" s="19"/>
      <c r="C1413" s="216" t="s">
        <v>17</v>
      </c>
      <c r="D1413" s="216" t="s">
        <v>4685</v>
      </c>
      <c r="E1413" s="11" t="s">
        <v>17</v>
      </c>
      <c r="F1413" s="217">
        <v>0</v>
      </c>
      <c r="H1413" s="19"/>
    </row>
    <row r="1414" spans="2:8" s="18" customFormat="1" ht="16.899999999999999" customHeight="1">
      <c r="B1414" s="19"/>
      <c r="C1414" s="216" t="s">
        <v>17</v>
      </c>
      <c r="D1414" s="216" t="s">
        <v>4684</v>
      </c>
      <c r="E1414" s="11" t="s">
        <v>17</v>
      </c>
      <c r="F1414" s="217">
        <v>6.5</v>
      </c>
      <c r="H1414" s="19"/>
    </row>
    <row r="1415" spans="2:8" s="18" customFormat="1" ht="16.899999999999999" customHeight="1">
      <c r="B1415" s="19"/>
      <c r="C1415" s="216" t="s">
        <v>17</v>
      </c>
      <c r="D1415" s="216" t="s">
        <v>4686</v>
      </c>
      <c r="E1415" s="11" t="s">
        <v>17</v>
      </c>
      <c r="F1415" s="217">
        <v>0</v>
      </c>
      <c r="H1415" s="19"/>
    </row>
    <row r="1416" spans="2:8" s="18" customFormat="1" ht="16.899999999999999" customHeight="1">
      <c r="B1416" s="19"/>
      <c r="C1416" s="216" t="s">
        <v>17</v>
      </c>
      <c r="D1416" s="216" t="s">
        <v>4684</v>
      </c>
      <c r="E1416" s="11" t="s">
        <v>17</v>
      </c>
      <c r="F1416" s="217">
        <v>6.5</v>
      </c>
      <c r="H1416" s="19"/>
    </row>
    <row r="1417" spans="2:8" s="18" customFormat="1" ht="16.899999999999999" customHeight="1">
      <c r="B1417" s="19"/>
      <c r="C1417" s="216" t="s">
        <v>17</v>
      </c>
      <c r="D1417" s="216" t="s">
        <v>4687</v>
      </c>
      <c r="E1417" s="11" t="s">
        <v>17</v>
      </c>
      <c r="F1417" s="217">
        <v>0</v>
      </c>
      <c r="H1417" s="19"/>
    </row>
    <row r="1418" spans="2:8" s="18" customFormat="1" ht="16.899999999999999" customHeight="1">
      <c r="B1418" s="19"/>
      <c r="C1418" s="216" t="s">
        <v>17</v>
      </c>
      <c r="D1418" s="216" t="s">
        <v>4684</v>
      </c>
      <c r="E1418" s="11" t="s">
        <v>17</v>
      </c>
      <c r="F1418" s="217">
        <v>6.5</v>
      </c>
      <c r="H1418" s="19"/>
    </row>
    <row r="1419" spans="2:8" s="18" customFormat="1" ht="16.899999999999999" customHeight="1">
      <c r="B1419" s="19"/>
      <c r="C1419" s="216" t="s">
        <v>17</v>
      </c>
      <c r="D1419" s="216" t="s">
        <v>4682</v>
      </c>
      <c r="E1419" s="11" t="s">
        <v>17</v>
      </c>
      <c r="F1419" s="217">
        <v>26</v>
      </c>
      <c r="H1419" s="19"/>
    </row>
    <row r="1420" spans="2:8" s="18" customFormat="1" ht="16.899999999999999" customHeight="1">
      <c r="B1420" s="19"/>
      <c r="C1420" s="216" t="s">
        <v>17</v>
      </c>
      <c r="D1420" s="216" t="s">
        <v>677</v>
      </c>
      <c r="E1420" s="11" t="s">
        <v>17</v>
      </c>
      <c r="F1420" s="217">
        <v>0</v>
      </c>
      <c r="H1420" s="19"/>
    </row>
    <row r="1421" spans="2:8" s="18" customFormat="1" ht="16.899999999999999" customHeight="1">
      <c r="B1421" s="19"/>
      <c r="C1421" s="216" t="s">
        <v>17</v>
      </c>
      <c r="D1421" s="216" t="s">
        <v>4704</v>
      </c>
      <c r="E1421" s="11" t="s">
        <v>17</v>
      </c>
      <c r="F1421" s="217">
        <v>0</v>
      </c>
      <c r="H1421" s="19"/>
    </row>
    <row r="1422" spans="2:8" s="18" customFormat="1" ht="16.899999999999999" customHeight="1">
      <c r="B1422" s="19"/>
      <c r="C1422" s="216" t="s">
        <v>17</v>
      </c>
      <c r="D1422" s="216" t="s">
        <v>4705</v>
      </c>
      <c r="E1422" s="11" t="s">
        <v>17</v>
      </c>
      <c r="F1422" s="217">
        <v>7</v>
      </c>
      <c r="H1422" s="19"/>
    </row>
    <row r="1423" spans="2:8" s="18" customFormat="1" ht="16.899999999999999" customHeight="1">
      <c r="B1423" s="19"/>
      <c r="C1423" s="216" t="s">
        <v>17</v>
      </c>
      <c r="D1423" s="216" t="s">
        <v>4706</v>
      </c>
      <c r="E1423" s="11" t="s">
        <v>17</v>
      </c>
      <c r="F1423" s="217">
        <v>0</v>
      </c>
      <c r="H1423" s="19"/>
    </row>
    <row r="1424" spans="2:8" s="18" customFormat="1" ht="16.899999999999999" customHeight="1">
      <c r="B1424" s="19"/>
      <c r="C1424" s="216" t="s">
        <v>17</v>
      </c>
      <c r="D1424" s="216" t="s">
        <v>4707</v>
      </c>
      <c r="E1424" s="11" t="s">
        <v>17</v>
      </c>
      <c r="F1424" s="217">
        <v>8.5</v>
      </c>
      <c r="H1424" s="19"/>
    </row>
    <row r="1425" spans="2:8" s="18" customFormat="1" ht="16.899999999999999" customHeight="1">
      <c r="B1425" s="19"/>
      <c r="C1425" s="216" t="s">
        <v>17</v>
      </c>
      <c r="D1425" s="216" t="s">
        <v>4682</v>
      </c>
      <c r="E1425" s="11" t="s">
        <v>17</v>
      </c>
      <c r="F1425" s="217">
        <v>15.5</v>
      </c>
      <c r="H1425" s="19"/>
    </row>
    <row r="1426" spans="2:8" s="18" customFormat="1" ht="16.899999999999999" customHeight="1">
      <c r="B1426" s="19"/>
      <c r="C1426" s="216" t="s">
        <v>17</v>
      </c>
      <c r="D1426" s="216" t="s">
        <v>4716</v>
      </c>
      <c r="E1426" s="11" t="s">
        <v>17</v>
      </c>
      <c r="F1426" s="217">
        <v>0</v>
      </c>
      <c r="H1426" s="19"/>
    </row>
    <row r="1427" spans="2:8" s="18" customFormat="1" ht="16.899999999999999" customHeight="1">
      <c r="B1427" s="19"/>
      <c r="C1427" s="216" t="s">
        <v>17</v>
      </c>
      <c r="D1427" s="216" t="s">
        <v>4900</v>
      </c>
      <c r="E1427" s="11" t="s">
        <v>17</v>
      </c>
      <c r="F1427" s="217">
        <v>46.5</v>
      </c>
      <c r="H1427" s="19"/>
    </row>
    <row r="1428" spans="2:8" s="18" customFormat="1" ht="16.899999999999999" customHeight="1">
      <c r="B1428" s="19"/>
      <c r="C1428" s="216" t="s">
        <v>17</v>
      </c>
      <c r="D1428" s="216" t="s">
        <v>4682</v>
      </c>
      <c r="E1428" s="11" t="s">
        <v>17</v>
      </c>
      <c r="F1428" s="217">
        <v>46.5</v>
      </c>
      <c r="H1428" s="19"/>
    </row>
    <row r="1429" spans="2:8" s="18" customFormat="1" ht="16.899999999999999" customHeight="1">
      <c r="B1429" s="19"/>
      <c r="C1429" s="216" t="s">
        <v>17</v>
      </c>
      <c r="D1429" s="216" t="s">
        <v>4718</v>
      </c>
      <c r="E1429" s="11" t="s">
        <v>17</v>
      </c>
      <c r="F1429" s="217">
        <v>0</v>
      </c>
      <c r="H1429" s="19"/>
    </row>
    <row r="1430" spans="2:8" s="18" customFormat="1" ht="16.899999999999999" customHeight="1">
      <c r="B1430" s="19"/>
      <c r="C1430" s="216" t="s">
        <v>17</v>
      </c>
      <c r="D1430" s="216" t="s">
        <v>4719</v>
      </c>
      <c r="E1430" s="11" t="s">
        <v>17</v>
      </c>
      <c r="F1430" s="217">
        <v>4.2</v>
      </c>
      <c r="H1430" s="19"/>
    </row>
    <row r="1431" spans="2:8" s="18" customFormat="1" ht="16.899999999999999" customHeight="1">
      <c r="B1431" s="19"/>
      <c r="C1431" s="216" t="s">
        <v>17</v>
      </c>
      <c r="D1431" s="216" t="s">
        <v>4720</v>
      </c>
      <c r="E1431" s="11" t="s">
        <v>17</v>
      </c>
      <c r="F1431" s="217">
        <v>0</v>
      </c>
      <c r="H1431" s="19"/>
    </row>
    <row r="1432" spans="2:8" s="18" customFormat="1" ht="16.899999999999999" customHeight="1">
      <c r="B1432" s="19"/>
      <c r="C1432" s="216" t="s">
        <v>17</v>
      </c>
      <c r="D1432" s="216" t="s">
        <v>4719</v>
      </c>
      <c r="E1432" s="11" t="s">
        <v>17</v>
      </c>
      <c r="F1432" s="217">
        <v>4.2</v>
      </c>
      <c r="H1432" s="19"/>
    </row>
    <row r="1433" spans="2:8" s="18" customFormat="1" ht="16.899999999999999" customHeight="1">
      <c r="B1433" s="19"/>
      <c r="C1433" s="216" t="s">
        <v>17</v>
      </c>
      <c r="D1433" s="216" t="s">
        <v>4721</v>
      </c>
      <c r="E1433" s="11" t="s">
        <v>17</v>
      </c>
      <c r="F1433" s="217">
        <v>0</v>
      </c>
      <c r="H1433" s="19"/>
    </row>
    <row r="1434" spans="2:8" s="18" customFormat="1" ht="16.899999999999999" customHeight="1">
      <c r="B1434" s="19"/>
      <c r="C1434" s="216" t="s">
        <v>17</v>
      </c>
      <c r="D1434" s="216" t="s">
        <v>4722</v>
      </c>
      <c r="E1434" s="11" t="s">
        <v>17</v>
      </c>
      <c r="F1434" s="217">
        <v>4.4000000000000004</v>
      </c>
      <c r="H1434" s="19"/>
    </row>
    <row r="1435" spans="2:8" s="18" customFormat="1" ht="16.899999999999999" customHeight="1">
      <c r="B1435" s="19"/>
      <c r="C1435" s="216" t="s">
        <v>17</v>
      </c>
      <c r="D1435" s="216" t="s">
        <v>4723</v>
      </c>
      <c r="E1435" s="11" t="s">
        <v>17</v>
      </c>
      <c r="F1435" s="217">
        <v>0</v>
      </c>
      <c r="H1435" s="19"/>
    </row>
    <row r="1436" spans="2:8" s="18" customFormat="1" ht="16.899999999999999" customHeight="1">
      <c r="B1436" s="19"/>
      <c r="C1436" s="216" t="s">
        <v>17</v>
      </c>
      <c r="D1436" s="216" t="s">
        <v>4719</v>
      </c>
      <c r="E1436" s="11" t="s">
        <v>17</v>
      </c>
      <c r="F1436" s="217">
        <v>4.2</v>
      </c>
      <c r="H1436" s="19"/>
    </row>
    <row r="1437" spans="2:8" s="18" customFormat="1" ht="16.899999999999999" customHeight="1">
      <c r="B1437" s="19"/>
      <c r="C1437" s="216" t="s">
        <v>17</v>
      </c>
      <c r="D1437" s="216" t="s">
        <v>4724</v>
      </c>
      <c r="E1437" s="11" t="s">
        <v>17</v>
      </c>
      <c r="F1437" s="217">
        <v>0</v>
      </c>
      <c r="H1437" s="19"/>
    </row>
    <row r="1438" spans="2:8" s="18" customFormat="1" ht="16.899999999999999" customHeight="1">
      <c r="B1438" s="19"/>
      <c r="C1438" s="216" t="s">
        <v>17</v>
      </c>
      <c r="D1438" s="216" t="s">
        <v>4719</v>
      </c>
      <c r="E1438" s="11" t="s">
        <v>17</v>
      </c>
      <c r="F1438" s="217">
        <v>4.2</v>
      </c>
      <c r="H1438" s="19"/>
    </row>
    <row r="1439" spans="2:8" s="18" customFormat="1" ht="16.899999999999999" customHeight="1">
      <c r="B1439" s="19"/>
      <c r="C1439" s="216" t="s">
        <v>17</v>
      </c>
      <c r="D1439" s="216" t="s">
        <v>4725</v>
      </c>
      <c r="E1439" s="11" t="s">
        <v>17</v>
      </c>
      <c r="F1439" s="217">
        <v>0</v>
      </c>
      <c r="H1439" s="19"/>
    </row>
    <row r="1440" spans="2:8" s="18" customFormat="1" ht="16.899999999999999" customHeight="1">
      <c r="B1440" s="19"/>
      <c r="C1440" s="216" t="s">
        <v>17</v>
      </c>
      <c r="D1440" s="216" t="s">
        <v>4722</v>
      </c>
      <c r="E1440" s="11" t="s">
        <v>17</v>
      </c>
      <c r="F1440" s="217">
        <v>4.4000000000000004</v>
      </c>
      <c r="H1440" s="19"/>
    </row>
    <row r="1441" spans="2:8" s="18" customFormat="1" ht="16.899999999999999" customHeight="1">
      <c r="B1441" s="19"/>
      <c r="C1441" s="216" t="s">
        <v>17</v>
      </c>
      <c r="D1441" s="216" t="s">
        <v>4682</v>
      </c>
      <c r="E1441" s="11" t="s">
        <v>17</v>
      </c>
      <c r="F1441" s="217">
        <v>25.6</v>
      </c>
      <c r="H1441" s="19"/>
    </row>
    <row r="1442" spans="2:8" s="18" customFormat="1" ht="16.899999999999999" customHeight="1">
      <c r="B1442" s="19"/>
      <c r="C1442" s="216" t="s">
        <v>17</v>
      </c>
      <c r="D1442" s="216" t="s">
        <v>4734</v>
      </c>
      <c r="E1442" s="11" t="s">
        <v>17</v>
      </c>
      <c r="F1442" s="217">
        <v>0</v>
      </c>
      <c r="H1442" s="19"/>
    </row>
    <row r="1443" spans="2:8" s="18" customFormat="1" ht="16.899999999999999" customHeight="1">
      <c r="B1443" s="19"/>
      <c r="C1443" s="216" t="s">
        <v>17</v>
      </c>
      <c r="D1443" s="216" t="s">
        <v>4901</v>
      </c>
      <c r="E1443" s="11" t="s">
        <v>17</v>
      </c>
      <c r="F1443" s="217">
        <v>76.8</v>
      </c>
      <c r="H1443" s="19"/>
    </row>
    <row r="1444" spans="2:8" s="18" customFormat="1" ht="16.899999999999999" customHeight="1">
      <c r="B1444" s="19"/>
      <c r="C1444" s="216" t="s">
        <v>17</v>
      </c>
      <c r="D1444" s="216" t="s">
        <v>4682</v>
      </c>
      <c r="E1444" s="11" t="s">
        <v>17</v>
      </c>
      <c r="F1444" s="217">
        <v>76.8</v>
      </c>
      <c r="H1444" s="19"/>
    </row>
    <row r="1445" spans="2:8" s="18" customFormat="1" ht="16.899999999999999" customHeight="1">
      <c r="B1445" s="19"/>
      <c r="C1445" s="216" t="s">
        <v>17</v>
      </c>
      <c r="D1445" s="216" t="s">
        <v>491</v>
      </c>
      <c r="E1445" s="11" t="s">
        <v>17</v>
      </c>
      <c r="F1445" s="217">
        <v>258.2</v>
      </c>
      <c r="H1445" s="19"/>
    </row>
    <row r="1446" spans="2:8" s="18" customFormat="1" ht="16.899999999999999" customHeight="1">
      <c r="B1446" s="19"/>
      <c r="C1446" s="218" t="s">
        <v>4648</v>
      </c>
      <c r="H1446" s="19"/>
    </row>
    <row r="1447" spans="2:8" s="18" customFormat="1" ht="16.899999999999999" customHeight="1">
      <c r="B1447" s="19"/>
      <c r="C1447" s="216" t="s">
        <v>1662</v>
      </c>
      <c r="D1447" s="216" t="s">
        <v>1663</v>
      </c>
      <c r="E1447" s="11" t="s">
        <v>452</v>
      </c>
      <c r="F1447" s="217">
        <v>258.2</v>
      </c>
      <c r="H1447" s="19"/>
    </row>
    <row r="1448" spans="2:8" s="18" customFormat="1" ht="22.5">
      <c r="B1448" s="19"/>
      <c r="C1448" s="216" t="s">
        <v>2341</v>
      </c>
      <c r="D1448" s="216" t="s">
        <v>2342</v>
      </c>
      <c r="E1448" s="11" t="s">
        <v>452</v>
      </c>
      <c r="F1448" s="217">
        <v>4517.9290000000001</v>
      </c>
      <c r="H1448" s="19"/>
    </row>
    <row r="1449" spans="2:8" s="18" customFormat="1" ht="16.899999999999999" customHeight="1">
      <c r="B1449" s="19"/>
      <c r="C1449" s="212" t="s">
        <v>398</v>
      </c>
      <c r="D1449" s="213" t="s">
        <v>399</v>
      </c>
      <c r="E1449" s="214" t="s">
        <v>17</v>
      </c>
      <c r="F1449" s="215">
        <v>166.3</v>
      </c>
      <c r="H1449" s="19"/>
    </row>
    <row r="1450" spans="2:8" s="18" customFormat="1" ht="16.899999999999999" customHeight="1">
      <c r="B1450" s="19"/>
      <c r="C1450" s="216" t="s">
        <v>17</v>
      </c>
      <c r="D1450" s="216" t="s">
        <v>1101</v>
      </c>
      <c r="E1450" s="11" t="s">
        <v>17</v>
      </c>
      <c r="F1450" s="217">
        <v>0</v>
      </c>
      <c r="H1450" s="19"/>
    </row>
    <row r="1451" spans="2:8" s="18" customFormat="1" ht="16.899999999999999" customHeight="1">
      <c r="B1451" s="19"/>
      <c r="C1451" s="216" t="s">
        <v>17</v>
      </c>
      <c r="D1451" s="216" t="s">
        <v>4659</v>
      </c>
      <c r="E1451" s="11" t="s">
        <v>17</v>
      </c>
      <c r="F1451" s="217">
        <v>0</v>
      </c>
      <c r="H1451" s="19"/>
    </row>
    <row r="1452" spans="2:8" s="18" customFormat="1" ht="16.899999999999999" customHeight="1">
      <c r="B1452" s="19"/>
      <c r="C1452" s="216" t="s">
        <v>17</v>
      </c>
      <c r="D1452" s="216" t="s">
        <v>4925</v>
      </c>
      <c r="E1452" s="11" t="s">
        <v>17</v>
      </c>
      <c r="F1452" s="217">
        <v>15.1</v>
      </c>
      <c r="H1452" s="19"/>
    </row>
    <row r="1453" spans="2:8" s="18" customFormat="1" ht="16.899999999999999" customHeight="1">
      <c r="B1453" s="19"/>
      <c r="C1453" s="216" t="s">
        <v>17</v>
      </c>
      <c r="D1453" s="216" t="s">
        <v>4669</v>
      </c>
      <c r="E1453" s="11" t="s">
        <v>17</v>
      </c>
      <c r="F1453" s="217">
        <v>0</v>
      </c>
      <c r="H1453" s="19"/>
    </row>
    <row r="1454" spans="2:8" s="18" customFormat="1" ht="16.899999999999999" customHeight="1">
      <c r="B1454" s="19"/>
      <c r="C1454" s="216" t="s">
        <v>17</v>
      </c>
      <c r="D1454" s="216" t="s">
        <v>4925</v>
      </c>
      <c r="E1454" s="11" t="s">
        <v>17</v>
      </c>
      <c r="F1454" s="217">
        <v>15.1</v>
      </c>
      <c r="H1454" s="19"/>
    </row>
    <row r="1455" spans="2:8" s="18" customFormat="1" ht="16.899999999999999" customHeight="1">
      <c r="B1455" s="19"/>
      <c r="C1455" s="216" t="s">
        <v>17</v>
      </c>
      <c r="D1455" s="216" t="s">
        <v>4670</v>
      </c>
      <c r="E1455" s="11" t="s">
        <v>17</v>
      </c>
      <c r="F1455" s="217">
        <v>0</v>
      </c>
      <c r="H1455" s="19"/>
    </row>
    <row r="1456" spans="2:8" s="18" customFormat="1" ht="16.899999999999999" customHeight="1">
      <c r="B1456" s="19"/>
      <c r="C1456" s="216" t="s">
        <v>17</v>
      </c>
      <c r="D1456" s="216" t="s">
        <v>4884</v>
      </c>
      <c r="E1456" s="11" t="s">
        <v>17</v>
      </c>
      <c r="F1456" s="217">
        <v>10.1</v>
      </c>
      <c r="H1456" s="19"/>
    </row>
    <row r="1457" spans="2:8" s="18" customFormat="1" ht="16.899999999999999" customHeight="1">
      <c r="B1457" s="19"/>
      <c r="C1457" s="216" t="s">
        <v>17</v>
      </c>
      <c r="D1457" s="216" t="s">
        <v>4682</v>
      </c>
      <c r="E1457" s="11" t="s">
        <v>17</v>
      </c>
      <c r="F1457" s="217">
        <v>40.299999999999997</v>
      </c>
      <c r="H1457" s="19"/>
    </row>
    <row r="1458" spans="2:8" s="18" customFormat="1" ht="16.899999999999999" customHeight="1">
      <c r="B1458" s="19"/>
      <c r="C1458" s="216" t="s">
        <v>17</v>
      </c>
      <c r="D1458" s="216" t="s">
        <v>4683</v>
      </c>
      <c r="E1458" s="11" t="s">
        <v>17</v>
      </c>
      <c r="F1458" s="217">
        <v>0</v>
      </c>
      <c r="H1458" s="19"/>
    </row>
    <row r="1459" spans="2:8" s="18" customFormat="1" ht="16.899999999999999" customHeight="1">
      <c r="B1459" s="19"/>
      <c r="C1459" s="216" t="s">
        <v>17</v>
      </c>
      <c r="D1459" s="216" t="s">
        <v>4684</v>
      </c>
      <c r="E1459" s="11" t="s">
        <v>17</v>
      </c>
      <c r="F1459" s="217">
        <v>6.5</v>
      </c>
      <c r="H1459" s="19"/>
    </row>
    <row r="1460" spans="2:8" s="18" customFormat="1" ht="16.899999999999999" customHeight="1">
      <c r="B1460" s="19"/>
      <c r="C1460" s="216" t="s">
        <v>17</v>
      </c>
      <c r="D1460" s="216" t="s">
        <v>4685</v>
      </c>
      <c r="E1460" s="11" t="s">
        <v>17</v>
      </c>
      <c r="F1460" s="217">
        <v>0</v>
      </c>
      <c r="H1460" s="19"/>
    </row>
    <row r="1461" spans="2:8" s="18" customFormat="1" ht="16.899999999999999" customHeight="1">
      <c r="B1461" s="19"/>
      <c r="C1461" s="216" t="s">
        <v>17</v>
      </c>
      <c r="D1461" s="216" t="s">
        <v>4684</v>
      </c>
      <c r="E1461" s="11" t="s">
        <v>17</v>
      </c>
      <c r="F1461" s="217">
        <v>6.5</v>
      </c>
      <c r="H1461" s="19"/>
    </row>
    <row r="1462" spans="2:8" s="18" customFormat="1" ht="16.899999999999999" customHeight="1">
      <c r="B1462" s="19"/>
      <c r="C1462" s="216" t="s">
        <v>17</v>
      </c>
      <c r="D1462" s="216" t="s">
        <v>4686</v>
      </c>
      <c r="E1462" s="11" t="s">
        <v>17</v>
      </c>
      <c r="F1462" s="217">
        <v>0</v>
      </c>
      <c r="H1462" s="19"/>
    </row>
    <row r="1463" spans="2:8" s="18" customFormat="1" ht="16.899999999999999" customHeight="1">
      <c r="B1463" s="19"/>
      <c r="C1463" s="216" t="s">
        <v>17</v>
      </c>
      <c r="D1463" s="216" t="s">
        <v>4684</v>
      </c>
      <c r="E1463" s="11" t="s">
        <v>17</v>
      </c>
      <c r="F1463" s="217">
        <v>6.5</v>
      </c>
      <c r="H1463" s="19"/>
    </row>
    <row r="1464" spans="2:8" s="18" customFormat="1" ht="16.899999999999999" customHeight="1">
      <c r="B1464" s="19"/>
      <c r="C1464" s="216" t="s">
        <v>17</v>
      </c>
      <c r="D1464" s="216" t="s">
        <v>4687</v>
      </c>
      <c r="E1464" s="11" t="s">
        <v>17</v>
      </c>
      <c r="F1464" s="217">
        <v>0</v>
      </c>
      <c r="H1464" s="19"/>
    </row>
    <row r="1465" spans="2:8" s="18" customFormat="1" ht="16.899999999999999" customHeight="1">
      <c r="B1465" s="19"/>
      <c r="C1465" s="216" t="s">
        <v>17</v>
      </c>
      <c r="D1465" s="216" t="s">
        <v>4684</v>
      </c>
      <c r="E1465" s="11" t="s">
        <v>17</v>
      </c>
      <c r="F1465" s="217">
        <v>6.5</v>
      </c>
      <c r="H1465" s="19"/>
    </row>
    <row r="1466" spans="2:8" s="18" customFormat="1" ht="16.899999999999999" customHeight="1">
      <c r="B1466" s="19"/>
      <c r="C1466" s="216" t="s">
        <v>17</v>
      </c>
      <c r="D1466" s="216" t="s">
        <v>4682</v>
      </c>
      <c r="E1466" s="11" t="s">
        <v>17</v>
      </c>
      <c r="F1466" s="217">
        <v>26</v>
      </c>
      <c r="H1466" s="19"/>
    </row>
    <row r="1467" spans="2:8" s="18" customFormat="1" ht="16.899999999999999" customHeight="1">
      <c r="B1467" s="19"/>
      <c r="C1467" s="216" t="s">
        <v>17</v>
      </c>
      <c r="D1467" s="216" t="s">
        <v>4718</v>
      </c>
      <c r="E1467" s="11" t="s">
        <v>17</v>
      </c>
      <c r="F1467" s="217">
        <v>0</v>
      </c>
      <c r="H1467" s="19"/>
    </row>
    <row r="1468" spans="2:8" s="18" customFormat="1" ht="16.899999999999999" customHeight="1">
      <c r="B1468" s="19"/>
      <c r="C1468" s="216" t="s">
        <v>17</v>
      </c>
      <c r="D1468" s="216" t="s">
        <v>5019</v>
      </c>
      <c r="E1468" s="11" t="s">
        <v>17</v>
      </c>
      <c r="F1468" s="217">
        <v>4.0999999999999996</v>
      </c>
      <c r="H1468" s="19"/>
    </row>
    <row r="1469" spans="2:8" s="18" customFormat="1" ht="16.899999999999999" customHeight="1">
      <c r="B1469" s="19"/>
      <c r="C1469" s="216" t="s">
        <v>17</v>
      </c>
      <c r="D1469" s="216" t="s">
        <v>4720</v>
      </c>
      <c r="E1469" s="11" t="s">
        <v>17</v>
      </c>
      <c r="F1469" s="217">
        <v>0</v>
      </c>
      <c r="H1469" s="19"/>
    </row>
    <row r="1470" spans="2:8" s="18" customFormat="1" ht="16.899999999999999" customHeight="1">
      <c r="B1470" s="19"/>
      <c r="C1470" s="216" t="s">
        <v>17</v>
      </c>
      <c r="D1470" s="216" t="s">
        <v>5019</v>
      </c>
      <c r="E1470" s="11" t="s">
        <v>17</v>
      </c>
      <c r="F1470" s="217">
        <v>4.0999999999999996</v>
      </c>
      <c r="H1470" s="19"/>
    </row>
    <row r="1471" spans="2:8" s="18" customFormat="1" ht="16.899999999999999" customHeight="1">
      <c r="B1471" s="19"/>
      <c r="C1471" s="216" t="s">
        <v>17</v>
      </c>
      <c r="D1471" s="216" t="s">
        <v>4721</v>
      </c>
      <c r="E1471" s="11" t="s">
        <v>17</v>
      </c>
      <c r="F1471" s="217">
        <v>0</v>
      </c>
      <c r="H1471" s="19"/>
    </row>
    <row r="1472" spans="2:8" s="18" customFormat="1" ht="16.899999999999999" customHeight="1">
      <c r="B1472" s="19"/>
      <c r="C1472" s="216" t="s">
        <v>17</v>
      </c>
      <c r="D1472" s="216" t="s">
        <v>5020</v>
      </c>
      <c r="E1472" s="11" t="s">
        <v>17</v>
      </c>
      <c r="F1472" s="217">
        <v>4.3</v>
      </c>
      <c r="H1472" s="19"/>
    </row>
    <row r="1473" spans="2:8" s="18" customFormat="1" ht="16.899999999999999" customHeight="1">
      <c r="B1473" s="19"/>
      <c r="C1473" s="216" t="s">
        <v>17</v>
      </c>
      <c r="D1473" s="216" t="s">
        <v>4723</v>
      </c>
      <c r="E1473" s="11" t="s">
        <v>17</v>
      </c>
      <c r="F1473" s="217">
        <v>0</v>
      </c>
      <c r="H1473" s="19"/>
    </row>
    <row r="1474" spans="2:8" s="18" customFormat="1" ht="16.899999999999999" customHeight="1">
      <c r="B1474" s="19"/>
      <c r="C1474" s="216" t="s">
        <v>17</v>
      </c>
      <c r="D1474" s="216" t="s">
        <v>5019</v>
      </c>
      <c r="E1474" s="11" t="s">
        <v>17</v>
      </c>
      <c r="F1474" s="217">
        <v>4.0999999999999996</v>
      </c>
      <c r="H1474" s="19"/>
    </row>
    <row r="1475" spans="2:8" s="18" customFormat="1" ht="16.899999999999999" customHeight="1">
      <c r="B1475" s="19"/>
      <c r="C1475" s="216" t="s">
        <v>17</v>
      </c>
      <c r="D1475" s="216" t="s">
        <v>4724</v>
      </c>
      <c r="E1475" s="11" t="s">
        <v>17</v>
      </c>
      <c r="F1475" s="217">
        <v>0</v>
      </c>
      <c r="H1475" s="19"/>
    </row>
    <row r="1476" spans="2:8" s="18" customFormat="1" ht="16.899999999999999" customHeight="1">
      <c r="B1476" s="19"/>
      <c r="C1476" s="216" t="s">
        <v>17</v>
      </c>
      <c r="D1476" s="216" t="s">
        <v>5019</v>
      </c>
      <c r="E1476" s="11" t="s">
        <v>17</v>
      </c>
      <c r="F1476" s="217">
        <v>4.0999999999999996</v>
      </c>
      <c r="H1476" s="19"/>
    </row>
    <row r="1477" spans="2:8" s="18" customFormat="1" ht="16.899999999999999" customHeight="1">
      <c r="B1477" s="19"/>
      <c r="C1477" s="216" t="s">
        <v>17</v>
      </c>
      <c r="D1477" s="216" t="s">
        <v>4725</v>
      </c>
      <c r="E1477" s="11" t="s">
        <v>17</v>
      </c>
      <c r="F1477" s="217">
        <v>0</v>
      </c>
      <c r="H1477" s="19"/>
    </row>
    <row r="1478" spans="2:8" s="18" customFormat="1" ht="16.899999999999999" customHeight="1">
      <c r="B1478" s="19"/>
      <c r="C1478" s="216" t="s">
        <v>17</v>
      </c>
      <c r="D1478" s="216" t="s">
        <v>5020</v>
      </c>
      <c r="E1478" s="11" t="s">
        <v>17</v>
      </c>
      <c r="F1478" s="217">
        <v>4.3</v>
      </c>
      <c r="H1478" s="19"/>
    </row>
    <row r="1479" spans="2:8" s="18" customFormat="1" ht="16.899999999999999" customHeight="1">
      <c r="B1479" s="19"/>
      <c r="C1479" s="216" t="s">
        <v>17</v>
      </c>
      <c r="D1479" s="216" t="s">
        <v>4682</v>
      </c>
      <c r="E1479" s="11" t="s">
        <v>17</v>
      </c>
      <c r="F1479" s="217">
        <v>25</v>
      </c>
      <c r="H1479" s="19"/>
    </row>
    <row r="1480" spans="2:8" s="18" customFormat="1" ht="16.899999999999999" customHeight="1">
      <c r="B1480" s="19"/>
      <c r="C1480" s="216" t="s">
        <v>17</v>
      </c>
      <c r="D1480" s="216" t="s">
        <v>4734</v>
      </c>
      <c r="E1480" s="11" t="s">
        <v>17</v>
      </c>
      <c r="F1480" s="217">
        <v>0</v>
      </c>
      <c r="H1480" s="19"/>
    </row>
    <row r="1481" spans="2:8" s="18" customFormat="1" ht="16.899999999999999" customHeight="1">
      <c r="B1481" s="19"/>
      <c r="C1481" s="216" t="s">
        <v>17</v>
      </c>
      <c r="D1481" s="216" t="s">
        <v>5021</v>
      </c>
      <c r="E1481" s="11" t="s">
        <v>17</v>
      </c>
      <c r="F1481" s="217">
        <v>75</v>
      </c>
      <c r="H1481" s="19"/>
    </row>
    <row r="1482" spans="2:8" s="18" customFormat="1" ht="16.899999999999999" customHeight="1">
      <c r="B1482" s="19"/>
      <c r="C1482" s="216" t="s">
        <v>17</v>
      </c>
      <c r="D1482" s="216" t="s">
        <v>491</v>
      </c>
      <c r="E1482" s="11" t="s">
        <v>17</v>
      </c>
      <c r="F1482" s="217">
        <v>166.3</v>
      </c>
      <c r="H1482" s="19"/>
    </row>
    <row r="1483" spans="2:8" s="18" customFormat="1" ht="16.899999999999999" customHeight="1">
      <c r="B1483" s="19"/>
      <c r="C1483" s="218" t="s">
        <v>4648</v>
      </c>
      <c r="H1483" s="19"/>
    </row>
    <row r="1484" spans="2:8" s="18" customFormat="1" ht="16.899999999999999" customHeight="1">
      <c r="B1484" s="19"/>
      <c r="C1484" s="216" t="s">
        <v>969</v>
      </c>
      <c r="D1484" s="216" t="s">
        <v>970</v>
      </c>
      <c r="E1484" s="11" t="s">
        <v>452</v>
      </c>
      <c r="F1484" s="217">
        <v>2452.6799999999998</v>
      </c>
      <c r="H1484" s="19"/>
    </row>
    <row r="1485" spans="2:8" s="18" customFormat="1" ht="16.899999999999999" customHeight="1">
      <c r="B1485" s="19"/>
      <c r="C1485" s="212" t="s">
        <v>327</v>
      </c>
      <c r="D1485" s="213" t="s">
        <v>17</v>
      </c>
      <c r="E1485" s="214" t="s">
        <v>17</v>
      </c>
      <c r="F1485" s="215">
        <v>297.21600000000001</v>
      </c>
      <c r="H1485" s="19"/>
    </row>
    <row r="1486" spans="2:8" s="18" customFormat="1" ht="16.899999999999999" customHeight="1">
      <c r="B1486" s="19"/>
      <c r="C1486" s="216" t="s">
        <v>17</v>
      </c>
      <c r="D1486" s="216" t="s">
        <v>1103</v>
      </c>
      <c r="E1486" s="11" t="s">
        <v>17</v>
      </c>
      <c r="F1486" s="217">
        <v>0</v>
      </c>
      <c r="H1486" s="19"/>
    </row>
    <row r="1487" spans="2:8" s="18" customFormat="1" ht="16.899999999999999" customHeight="1">
      <c r="B1487" s="19"/>
      <c r="C1487" s="216" t="s">
        <v>17</v>
      </c>
      <c r="D1487" s="216" t="s">
        <v>5022</v>
      </c>
      <c r="E1487" s="11" t="s">
        <v>17</v>
      </c>
      <c r="F1487" s="217">
        <v>16.2</v>
      </c>
      <c r="H1487" s="19"/>
    </row>
    <row r="1488" spans="2:8" s="18" customFormat="1" ht="16.899999999999999" customHeight="1">
      <c r="B1488" s="19"/>
      <c r="C1488" s="216" t="s">
        <v>17</v>
      </c>
      <c r="D1488" s="216" t="s">
        <v>5023</v>
      </c>
      <c r="E1488" s="11" t="s">
        <v>17</v>
      </c>
      <c r="F1488" s="217">
        <v>10.8</v>
      </c>
      <c r="H1488" s="19"/>
    </row>
    <row r="1489" spans="2:8" s="18" customFormat="1" ht="16.899999999999999" customHeight="1">
      <c r="B1489" s="19"/>
      <c r="C1489" s="216" t="s">
        <v>17</v>
      </c>
      <c r="D1489" s="216" t="s">
        <v>4682</v>
      </c>
      <c r="E1489" s="11" t="s">
        <v>17</v>
      </c>
      <c r="F1489" s="217">
        <v>27</v>
      </c>
      <c r="H1489" s="19"/>
    </row>
    <row r="1490" spans="2:8" s="18" customFormat="1" ht="16.899999999999999" customHeight="1">
      <c r="B1490" s="19"/>
      <c r="C1490" s="216" t="s">
        <v>17</v>
      </c>
      <c r="D1490" s="216" t="s">
        <v>677</v>
      </c>
      <c r="E1490" s="11" t="s">
        <v>17</v>
      </c>
      <c r="F1490" s="217">
        <v>0</v>
      </c>
      <c r="H1490" s="19"/>
    </row>
    <row r="1491" spans="2:8" s="18" customFormat="1" ht="16.899999999999999" customHeight="1">
      <c r="B1491" s="19"/>
      <c r="C1491" s="216" t="s">
        <v>17</v>
      </c>
      <c r="D1491" s="216" t="s">
        <v>5024</v>
      </c>
      <c r="E1491" s="11" t="s">
        <v>17</v>
      </c>
      <c r="F1491" s="217">
        <v>5.8049999999999997</v>
      </c>
      <c r="H1491" s="19"/>
    </row>
    <row r="1492" spans="2:8" s="18" customFormat="1" ht="16.899999999999999" customHeight="1">
      <c r="B1492" s="19"/>
      <c r="C1492" s="216" t="s">
        <v>17</v>
      </c>
      <c r="D1492" s="216" t="s">
        <v>5025</v>
      </c>
      <c r="E1492" s="11" t="s">
        <v>17</v>
      </c>
      <c r="F1492" s="217">
        <v>4.3739999999999997</v>
      </c>
      <c r="H1492" s="19"/>
    </row>
    <row r="1493" spans="2:8" s="18" customFormat="1" ht="16.899999999999999" customHeight="1">
      <c r="B1493" s="19"/>
      <c r="C1493" s="216" t="s">
        <v>17</v>
      </c>
      <c r="D1493" s="216" t="s">
        <v>5026</v>
      </c>
      <c r="E1493" s="11" t="s">
        <v>17</v>
      </c>
      <c r="F1493" s="217">
        <v>15.93</v>
      </c>
      <c r="H1493" s="19"/>
    </row>
    <row r="1494" spans="2:8" s="18" customFormat="1" ht="16.899999999999999" customHeight="1">
      <c r="B1494" s="19"/>
      <c r="C1494" s="216" t="s">
        <v>17</v>
      </c>
      <c r="D1494" s="216" t="s">
        <v>5027</v>
      </c>
      <c r="E1494" s="11" t="s">
        <v>17</v>
      </c>
      <c r="F1494" s="217">
        <v>5.13</v>
      </c>
      <c r="H1494" s="19"/>
    </row>
    <row r="1495" spans="2:8" s="18" customFormat="1" ht="16.899999999999999" customHeight="1">
      <c r="B1495" s="19"/>
      <c r="C1495" s="216" t="s">
        <v>17</v>
      </c>
      <c r="D1495" s="216" t="s">
        <v>4682</v>
      </c>
      <c r="E1495" s="11" t="s">
        <v>17</v>
      </c>
      <c r="F1495" s="217">
        <v>31.239000000000001</v>
      </c>
      <c r="H1495" s="19"/>
    </row>
    <row r="1496" spans="2:8" s="18" customFormat="1" ht="16.899999999999999" customHeight="1">
      <c r="B1496" s="19"/>
      <c r="C1496" s="216" t="s">
        <v>17</v>
      </c>
      <c r="D1496" s="216" t="s">
        <v>679</v>
      </c>
      <c r="E1496" s="11" t="s">
        <v>17</v>
      </c>
      <c r="F1496" s="217">
        <v>0</v>
      </c>
      <c r="H1496" s="19"/>
    </row>
    <row r="1497" spans="2:8" s="18" customFormat="1" ht="16.899999999999999" customHeight="1">
      <c r="B1497" s="19"/>
      <c r="C1497" s="216" t="s">
        <v>17</v>
      </c>
      <c r="D1497" s="216" t="s">
        <v>5028</v>
      </c>
      <c r="E1497" s="11" t="s">
        <v>17</v>
      </c>
      <c r="F1497" s="217">
        <v>93.716999999999999</v>
      </c>
      <c r="H1497" s="19"/>
    </row>
    <row r="1498" spans="2:8" s="18" customFormat="1" ht="16.899999999999999" customHeight="1">
      <c r="B1498" s="19"/>
      <c r="C1498" s="216" t="s">
        <v>17</v>
      </c>
      <c r="D1498" s="216" t="s">
        <v>4682</v>
      </c>
      <c r="E1498" s="11" t="s">
        <v>17</v>
      </c>
      <c r="F1498" s="217">
        <v>93.716999999999999</v>
      </c>
      <c r="H1498" s="19"/>
    </row>
    <row r="1499" spans="2:8" s="18" customFormat="1" ht="16.899999999999999" customHeight="1">
      <c r="B1499" s="19"/>
      <c r="C1499" s="216" t="s">
        <v>17</v>
      </c>
      <c r="D1499" s="216" t="s">
        <v>681</v>
      </c>
      <c r="E1499" s="11" t="s">
        <v>17</v>
      </c>
      <c r="F1499" s="217">
        <v>0</v>
      </c>
      <c r="H1499" s="19"/>
    </row>
    <row r="1500" spans="2:8" s="18" customFormat="1" ht="16.899999999999999" customHeight="1">
      <c r="B1500" s="19"/>
      <c r="C1500" s="216" t="s">
        <v>17</v>
      </c>
      <c r="D1500" s="216" t="s">
        <v>5024</v>
      </c>
      <c r="E1500" s="11" t="s">
        <v>17</v>
      </c>
      <c r="F1500" s="217">
        <v>5.8049999999999997</v>
      </c>
      <c r="H1500" s="19"/>
    </row>
    <row r="1501" spans="2:8" s="18" customFormat="1" ht="16.899999999999999" customHeight="1">
      <c r="B1501" s="19"/>
      <c r="C1501" s="216" t="s">
        <v>17</v>
      </c>
      <c r="D1501" s="216" t="s">
        <v>5026</v>
      </c>
      <c r="E1501" s="11" t="s">
        <v>17</v>
      </c>
      <c r="F1501" s="217">
        <v>15.93</v>
      </c>
      <c r="H1501" s="19"/>
    </row>
    <row r="1502" spans="2:8" s="18" customFormat="1" ht="16.899999999999999" customHeight="1">
      <c r="B1502" s="19"/>
      <c r="C1502" s="216" t="s">
        <v>17</v>
      </c>
      <c r="D1502" s="216" t="s">
        <v>5029</v>
      </c>
      <c r="E1502" s="11" t="s">
        <v>17</v>
      </c>
      <c r="F1502" s="217">
        <v>14.58</v>
      </c>
      <c r="H1502" s="19"/>
    </row>
    <row r="1503" spans="2:8" s="18" customFormat="1" ht="16.899999999999999" customHeight="1">
      <c r="B1503" s="19"/>
      <c r="C1503" s="216" t="s">
        <v>17</v>
      </c>
      <c r="D1503" s="216" t="s">
        <v>4682</v>
      </c>
      <c r="E1503" s="11" t="s">
        <v>17</v>
      </c>
      <c r="F1503" s="217">
        <v>36.314999999999998</v>
      </c>
      <c r="H1503" s="19"/>
    </row>
    <row r="1504" spans="2:8" s="18" customFormat="1" ht="16.899999999999999" customHeight="1">
      <c r="B1504" s="19"/>
      <c r="C1504" s="216" t="s">
        <v>17</v>
      </c>
      <c r="D1504" s="216" t="s">
        <v>682</v>
      </c>
      <c r="E1504" s="11" t="s">
        <v>17</v>
      </c>
      <c r="F1504" s="217">
        <v>0</v>
      </c>
      <c r="H1504" s="19"/>
    </row>
    <row r="1505" spans="2:8" s="18" customFormat="1" ht="16.899999999999999" customHeight="1">
      <c r="B1505" s="19"/>
      <c r="C1505" s="216" t="s">
        <v>17</v>
      </c>
      <c r="D1505" s="216" t="s">
        <v>5030</v>
      </c>
      <c r="E1505" s="11" t="s">
        <v>17</v>
      </c>
      <c r="F1505" s="217">
        <v>108.94499999999999</v>
      </c>
      <c r="H1505" s="19"/>
    </row>
    <row r="1506" spans="2:8" s="18" customFormat="1" ht="16.899999999999999" customHeight="1">
      <c r="B1506" s="19"/>
      <c r="C1506" s="216" t="s">
        <v>17</v>
      </c>
      <c r="D1506" s="216" t="s">
        <v>491</v>
      </c>
      <c r="E1506" s="11" t="s">
        <v>17</v>
      </c>
      <c r="F1506" s="217">
        <v>297.21600000000001</v>
      </c>
      <c r="H1506" s="19"/>
    </row>
    <row r="1507" spans="2:8" s="18" customFormat="1" ht="16.899999999999999" customHeight="1">
      <c r="B1507" s="19"/>
      <c r="C1507" s="218" t="s">
        <v>4648</v>
      </c>
      <c r="H1507" s="19"/>
    </row>
    <row r="1508" spans="2:8" s="18" customFormat="1" ht="16.899999999999999" customHeight="1">
      <c r="B1508" s="19"/>
      <c r="C1508" s="216" t="s">
        <v>1642</v>
      </c>
      <c r="D1508" s="216" t="s">
        <v>1643</v>
      </c>
      <c r="E1508" s="11" t="s">
        <v>452</v>
      </c>
      <c r="F1508" s="217">
        <v>297.21600000000001</v>
      </c>
      <c r="H1508" s="19"/>
    </row>
    <row r="1509" spans="2:8" s="18" customFormat="1" ht="16.899999999999999" customHeight="1">
      <c r="B1509" s="19"/>
      <c r="C1509" s="212" t="s">
        <v>323</v>
      </c>
      <c r="D1509" s="213" t="s">
        <v>17</v>
      </c>
      <c r="E1509" s="214" t="s">
        <v>17</v>
      </c>
      <c r="F1509" s="215">
        <v>1252.8050000000001</v>
      </c>
      <c r="H1509" s="19"/>
    </row>
    <row r="1510" spans="2:8" s="18" customFormat="1" ht="16.899999999999999" customHeight="1">
      <c r="B1510" s="19"/>
      <c r="C1510" s="216" t="s">
        <v>17</v>
      </c>
      <c r="D1510" s="216" t="s">
        <v>1103</v>
      </c>
      <c r="E1510" s="11" t="s">
        <v>17</v>
      </c>
      <c r="F1510" s="217">
        <v>0</v>
      </c>
      <c r="H1510" s="19"/>
    </row>
    <row r="1511" spans="2:8" s="18" customFormat="1" ht="16.899999999999999" customHeight="1">
      <c r="B1511" s="19"/>
      <c r="C1511" s="216" t="s">
        <v>17</v>
      </c>
      <c r="D1511" s="216" t="s">
        <v>5031</v>
      </c>
      <c r="E1511" s="11" t="s">
        <v>17</v>
      </c>
      <c r="F1511" s="217">
        <v>83.864999999999995</v>
      </c>
      <c r="H1511" s="19"/>
    </row>
    <row r="1512" spans="2:8" s="18" customFormat="1" ht="16.899999999999999" customHeight="1">
      <c r="B1512" s="19"/>
      <c r="C1512" s="216" t="s">
        <v>17</v>
      </c>
      <c r="D1512" s="216" t="s">
        <v>677</v>
      </c>
      <c r="E1512" s="11" t="s">
        <v>17</v>
      </c>
      <c r="F1512" s="217">
        <v>0</v>
      </c>
      <c r="H1512" s="19"/>
    </row>
    <row r="1513" spans="2:8" s="18" customFormat="1" ht="16.899999999999999" customHeight="1">
      <c r="B1513" s="19"/>
      <c r="C1513" s="216" t="s">
        <v>17</v>
      </c>
      <c r="D1513" s="216" t="s">
        <v>5032</v>
      </c>
      <c r="E1513" s="11" t="s">
        <v>17</v>
      </c>
      <c r="F1513" s="217">
        <v>3.38</v>
      </c>
      <c r="H1513" s="19"/>
    </row>
    <row r="1514" spans="2:8" s="18" customFormat="1" ht="16.899999999999999" customHeight="1">
      <c r="B1514" s="19"/>
      <c r="C1514" s="216" t="s">
        <v>17</v>
      </c>
      <c r="D1514" s="216" t="s">
        <v>5033</v>
      </c>
      <c r="E1514" s="11" t="s">
        <v>17</v>
      </c>
      <c r="F1514" s="217">
        <v>64.394999999999996</v>
      </c>
      <c r="H1514" s="19"/>
    </row>
    <row r="1515" spans="2:8" s="18" customFormat="1" ht="16.899999999999999" customHeight="1">
      <c r="B1515" s="19"/>
      <c r="C1515" s="216" t="s">
        <v>17</v>
      </c>
      <c r="D1515" s="216" t="s">
        <v>5034</v>
      </c>
      <c r="E1515" s="11" t="s">
        <v>17</v>
      </c>
      <c r="F1515" s="217">
        <v>89.64</v>
      </c>
      <c r="H1515" s="19"/>
    </row>
    <row r="1516" spans="2:8" s="18" customFormat="1" ht="16.899999999999999" customHeight="1">
      <c r="B1516" s="19"/>
      <c r="C1516" s="216" t="s">
        <v>17</v>
      </c>
      <c r="D1516" s="216" t="s">
        <v>4682</v>
      </c>
      <c r="E1516" s="11" t="s">
        <v>17</v>
      </c>
      <c r="F1516" s="217">
        <v>241.28</v>
      </c>
      <c r="H1516" s="19"/>
    </row>
    <row r="1517" spans="2:8" s="18" customFormat="1" ht="16.899999999999999" customHeight="1">
      <c r="B1517" s="19"/>
      <c r="C1517" s="216" t="s">
        <v>17</v>
      </c>
      <c r="D1517" s="216" t="s">
        <v>679</v>
      </c>
      <c r="E1517" s="11" t="s">
        <v>17</v>
      </c>
      <c r="F1517" s="217">
        <v>0</v>
      </c>
      <c r="H1517" s="19"/>
    </row>
    <row r="1518" spans="2:8" s="18" customFormat="1" ht="16.899999999999999" customHeight="1">
      <c r="B1518" s="19"/>
      <c r="C1518" s="216" t="s">
        <v>17</v>
      </c>
      <c r="D1518" s="216" t="s">
        <v>5035</v>
      </c>
      <c r="E1518" s="11" t="s">
        <v>17</v>
      </c>
      <c r="F1518" s="217">
        <v>472.245</v>
      </c>
      <c r="H1518" s="19"/>
    </row>
    <row r="1519" spans="2:8" s="18" customFormat="1" ht="16.899999999999999" customHeight="1">
      <c r="B1519" s="19"/>
      <c r="C1519" s="216" t="s">
        <v>17</v>
      </c>
      <c r="D1519" s="216" t="s">
        <v>4682</v>
      </c>
      <c r="E1519" s="11" t="s">
        <v>17</v>
      </c>
      <c r="F1519" s="217">
        <v>472.245</v>
      </c>
      <c r="H1519" s="19"/>
    </row>
    <row r="1520" spans="2:8" s="18" customFormat="1" ht="16.899999999999999" customHeight="1">
      <c r="B1520" s="19"/>
      <c r="C1520" s="216" t="s">
        <v>17</v>
      </c>
      <c r="D1520" s="216" t="s">
        <v>681</v>
      </c>
      <c r="E1520" s="11" t="s">
        <v>17</v>
      </c>
      <c r="F1520" s="217">
        <v>0</v>
      </c>
      <c r="H1520" s="19"/>
    </row>
    <row r="1521" spans="2:8" s="18" customFormat="1" ht="16.899999999999999" customHeight="1">
      <c r="B1521" s="19"/>
      <c r="C1521" s="216" t="s">
        <v>17</v>
      </c>
      <c r="D1521" s="216" t="s">
        <v>5036</v>
      </c>
      <c r="E1521" s="11" t="s">
        <v>17</v>
      </c>
      <c r="F1521" s="217">
        <v>59.13</v>
      </c>
      <c r="H1521" s="19"/>
    </row>
    <row r="1522" spans="2:8" s="18" customFormat="1" ht="16.899999999999999" customHeight="1">
      <c r="B1522" s="19"/>
      <c r="C1522" s="216" t="s">
        <v>17</v>
      </c>
      <c r="D1522" s="216" t="s">
        <v>5037</v>
      </c>
      <c r="E1522" s="11" t="s">
        <v>17</v>
      </c>
      <c r="F1522" s="217">
        <v>35.316000000000003</v>
      </c>
      <c r="H1522" s="19"/>
    </row>
    <row r="1523" spans="2:8" s="18" customFormat="1" ht="16.899999999999999" customHeight="1">
      <c r="B1523" s="19"/>
      <c r="C1523" s="216" t="s">
        <v>17</v>
      </c>
      <c r="D1523" s="216" t="s">
        <v>5038</v>
      </c>
      <c r="E1523" s="11" t="s">
        <v>17</v>
      </c>
      <c r="F1523" s="217">
        <v>40.374000000000002</v>
      </c>
      <c r="H1523" s="19"/>
    </row>
    <row r="1524" spans="2:8" s="18" customFormat="1" ht="16.899999999999999" customHeight="1">
      <c r="B1524" s="19"/>
      <c r="C1524" s="216" t="s">
        <v>17</v>
      </c>
      <c r="D1524" s="216" t="s">
        <v>4682</v>
      </c>
      <c r="E1524" s="11" t="s">
        <v>17</v>
      </c>
      <c r="F1524" s="217">
        <v>134.82</v>
      </c>
      <c r="H1524" s="19"/>
    </row>
    <row r="1525" spans="2:8" s="18" customFormat="1" ht="16.899999999999999" customHeight="1">
      <c r="B1525" s="19"/>
      <c r="C1525" s="216" t="s">
        <v>17</v>
      </c>
      <c r="D1525" s="216" t="s">
        <v>682</v>
      </c>
      <c r="E1525" s="11" t="s">
        <v>17</v>
      </c>
      <c r="F1525" s="217">
        <v>0</v>
      </c>
      <c r="H1525" s="19"/>
    </row>
    <row r="1526" spans="2:8" s="18" customFormat="1" ht="16.899999999999999" customHeight="1">
      <c r="B1526" s="19"/>
      <c r="C1526" s="216" t="s">
        <v>17</v>
      </c>
      <c r="D1526" s="216" t="s">
        <v>5039</v>
      </c>
      <c r="E1526" s="11" t="s">
        <v>17</v>
      </c>
      <c r="F1526" s="217">
        <v>404.46</v>
      </c>
      <c r="H1526" s="19"/>
    </row>
    <row r="1527" spans="2:8" s="18" customFormat="1" ht="16.899999999999999" customHeight="1">
      <c r="B1527" s="19"/>
      <c r="C1527" s="216" t="s">
        <v>17</v>
      </c>
      <c r="D1527" s="216" t="s">
        <v>491</v>
      </c>
      <c r="E1527" s="11" t="s">
        <v>17</v>
      </c>
      <c r="F1527" s="217">
        <v>1252.8050000000001</v>
      </c>
      <c r="H1527" s="19"/>
    </row>
    <row r="1528" spans="2:8" s="18" customFormat="1" ht="16.899999999999999" customHeight="1">
      <c r="B1528" s="19"/>
      <c r="C1528" s="218" t="s">
        <v>4648</v>
      </c>
      <c r="H1528" s="19"/>
    </row>
    <row r="1529" spans="2:8" s="18" customFormat="1" ht="16.899999999999999" customHeight="1">
      <c r="B1529" s="19"/>
      <c r="C1529" s="216" t="s">
        <v>1616</v>
      </c>
      <c r="D1529" s="216" t="s">
        <v>1617</v>
      </c>
      <c r="E1529" s="11" t="s">
        <v>452</v>
      </c>
      <c r="F1529" s="217">
        <v>1252.8050000000001</v>
      </c>
      <c r="H1529" s="19"/>
    </row>
    <row r="1530" spans="2:8" s="18" customFormat="1" ht="16.899999999999999" customHeight="1">
      <c r="B1530" s="19"/>
      <c r="C1530" s="212" t="s">
        <v>325</v>
      </c>
      <c r="D1530" s="213" t="s">
        <v>17</v>
      </c>
      <c r="E1530" s="214" t="s">
        <v>17</v>
      </c>
      <c r="F1530" s="215">
        <v>57.454000000000001</v>
      </c>
      <c r="H1530" s="19"/>
    </row>
    <row r="1531" spans="2:8" s="18" customFormat="1" ht="16.899999999999999" customHeight="1">
      <c r="B1531" s="19"/>
      <c r="C1531" s="216" t="s">
        <v>17</v>
      </c>
      <c r="D1531" s="216" t="s">
        <v>1103</v>
      </c>
      <c r="E1531" s="11" t="s">
        <v>17</v>
      </c>
      <c r="F1531" s="217">
        <v>0</v>
      </c>
      <c r="H1531" s="19"/>
    </row>
    <row r="1532" spans="2:8" s="18" customFormat="1" ht="16.899999999999999" customHeight="1">
      <c r="B1532" s="19"/>
      <c r="C1532" s="216" t="s">
        <v>17</v>
      </c>
      <c r="D1532" s="216" t="s">
        <v>5040</v>
      </c>
      <c r="E1532" s="11" t="s">
        <v>17</v>
      </c>
      <c r="F1532" s="217">
        <v>15.53</v>
      </c>
      <c r="H1532" s="19"/>
    </row>
    <row r="1533" spans="2:8" s="18" customFormat="1" ht="16.899999999999999" customHeight="1">
      <c r="B1533" s="19"/>
      <c r="C1533" s="216" t="s">
        <v>17</v>
      </c>
      <c r="D1533" s="216" t="s">
        <v>677</v>
      </c>
      <c r="E1533" s="11" t="s">
        <v>17</v>
      </c>
      <c r="F1533" s="217">
        <v>0</v>
      </c>
      <c r="H1533" s="19"/>
    </row>
    <row r="1534" spans="2:8" s="18" customFormat="1" ht="16.899999999999999" customHeight="1">
      <c r="B1534" s="19"/>
      <c r="C1534" s="216" t="s">
        <v>17</v>
      </c>
      <c r="D1534" s="216" t="s">
        <v>5041</v>
      </c>
      <c r="E1534" s="11" t="s">
        <v>17</v>
      </c>
      <c r="F1534" s="217">
        <v>5.2690000000000001</v>
      </c>
      <c r="H1534" s="19"/>
    </row>
    <row r="1535" spans="2:8" s="18" customFormat="1" ht="16.899999999999999" customHeight="1">
      <c r="B1535" s="19"/>
      <c r="C1535" s="216" t="s">
        <v>17</v>
      </c>
      <c r="D1535" s="216" t="s">
        <v>5042</v>
      </c>
      <c r="E1535" s="11" t="s">
        <v>17</v>
      </c>
      <c r="F1535" s="217">
        <v>1.625</v>
      </c>
      <c r="H1535" s="19"/>
    </row>
    <row r="1536" spans="2:8" s="18" customFormat="1" ht="16.899999999999999" customHeight="1">
      <c r="B1536" s="19"/>
      <c r="C1536" s="216" t="s">
        <v>17</v>
      </c>
      <c r="D1536" s="216" t="s">
        <v>4682</v>
      </c>
      <c r="E1536" s="11" t="s">
        <v>17</v>
      </c>
      <c r="F1536" s="217">
        <v>22.423999999999999</v>
      </c>
      <c r="H1536" s="19"/>
    </row>
    <row r="1537" spans="2:8" s="18" customFormat="1" ht="16.899999999999999" customHeight="1">
      <c r="B1537" s="19"/>
      <c r="C1537" s="216" t="s">
        <v>17</v>
      </c>
      <c r="D1537" s="216" t="s">
        <v>5043</v>
      </c>
      <c r="E1537" s="11" t="s">
        <v>17</v>
      </c>
      <c r="F1537" s="217">
        <v>0</v>
      </c>
      <c r="H1537" s="19"/>
    </row>
    <row r="1538" spans="2:8" s="18" customFormat="1" ht="16.899999999999999" customHeight="1">
      <c r="B1538" s="19"/>
      <c r="C1538" s="216" t="s">
        <v>17</v>
      </c>
      <c r="D1538" s="216" t="s">
        <v>5044</v>
      </c>
      <c r="E1538" s="11" t="s">
        <v>17</v>
      </c>
      <c r="F1538" s="217">
        <v>20.681999999999999</v>
      </c>
      <c r="H1538" s="19"/>
    </row>
    <row r="1539" spans="2:8" s="18" customFormat="1" ht="16.899999999999999" customHeight="1">
      <c r="B1539" s="19"/>
      <c r="C1539" s="216" t="s">
        <v>17</v>
      </c>
      <c r="D1539" s="216" t="s">
        <v>681</v>
      </c>
      <c r="E1539" s="11" t="s">
        <v>17</v>
      </c>
      <c r="F1539" s="217">
        <v>0</v>
      </c>
      <c r="H1539" s="19"/>
    </row>
    <row r="1540" spans="2:8" s="18" customFormat="1" ht="16.899999999999999" customHeight="1">
      <c r="B1540" s="19"/>
      <c r="C1540" s="216" t="s">
        <v>17</v>
      </c>
      <c r="D1540" s="216" t="s">
        <v>5045</v>
      </c>
      <c r="E1540" s="11" t="s">
        <v>17</v>
      </c>
      <c r="F1540" s="217">
        <v>3.5870000000000002</v>
      </c>
      <c r="H1540" s="19"/>
    </row>
    <row r="1541" spans="2:8" s="18" customFormat="1" ht="16.899999999999999" customHeight="1">
      <c r="B1541" s="19"/>
      <c r="C1541" s="216" t="s">
        <v>17</v>
      </c>
      <c r="D1541" s="216" t="s">
        <v>682</v>
      </c>
      <c r="E1541" s="11" t="s">
        <v>17</v>
      </c>
      <c r="F1541" s="217">
        <v>0</v>
      </c>
      <c r="H1541" s="19"/>
    </row>
    <row r="1542" spans="2:8" s="18" customFormat="1" ht="16.899999999999999" customHeight="1">
      <c r="B1542" s="19"/>
      <c r="C1542" s="216" t="s">
        <v>17</v>
      </c>
      <c r="D1542" s="216" t="s">
        <v>5046</v>
      </c>
      <c r="E1542" s="11" t="s">
        <v>17</v>
      </c>
      <c r="F1542" s="217">
        <v>10.760999999999999</v>
      </c>
      <c r="H1542" s="19"/>
    </row>
    <row r="1543" spans="2:8" s="18" customFormat="1" ht="16.899999999999999" customHeight="1">
      <c r="B1543" s="19"/>
      <c r="C1543" s="216" t="s">
        <v>17</v>
      </c>
      <c r="D1543" s="216" t="s">
        <v>491</v>
      </c>
      <c r="E1543" s="11" t="s">
        <v>17</v>
      </c>
      <c r="F1543" s="217">
        <v>57.454000000000001</v>
      </c>
      <c r="H1543" s="19"/>
    </row>
    <row r="1544" spans="2:8" s="18" customFormat="1" ht="16.899999999999999" customHeight="1">
      <c r="B1544" s="19"/>
      <c r="C1544" s="218" t="s">
        <v>4648</v>
      </c>
      <c r="H1544" s="19"/>
    </row>
    <row r="1545" spans="2:8" s="18" customFormat="1" ht="16.899999999999999" customHeight="1">
      <c r="B1545" s="19"/>
      <c r="C1545" s="216" t="s">
        <v>1626</v>
      </c>
      <c r="D1545" s="216" t="s">
        <v>1627</v>
      </c>
      <c r="E1545" s="11" t="s">
        <v>452</v>
      </c>
      <c r="F1545" s="217">
        <v>57.454000000000001</v>
      </c>
      <c r="H1545" s="19"/>
    </row>
    <row r="1546" spans="2:8" s="18" customFormat="1" ht="16.899999999999999" customHeight="1">
      <c r="B1546" s="19"/>
      <c r="C1546" s="212" t="s">
        <v>321</v>
      </c>
      <c r="D1546" s="213" t="s">
        <v>17</v>
      </c>
      <c r="E1546" s="214" t="s">
        <v>17</v>
      </c>
      <c r="F1546" s="215">
        <v>619.6</v>
      </c>
      <c r="H1546" s="19"/>
    </row>
    <row r="1547" spans="2:8" s="18" customFormat="1" ht="16.899999999999999" customHeight="1">
      <c r="B1547" s="19"/>
      <c r="C1547" s="216" t="s">
        <v>17</v>
      </c>
      <c r="D1547" s="216" t="s">
        <v>1103</v>
      </c>
      <c r="E1547" s="11" t="s">
        <v>17</v>
      </c>
      <c r="F1547" s="217">
        <v>0</v>
      </c>
      <c r="H1547" s="19"/>
    </row>
    <row r="1548" spans="2:8" s="18" customFormat="1" ht="16.899999999999999" customHeight="1">
      <c r="B1548" s="19"/>
      <c r="C1548" s="216" t="s">
        <v>17</v>
      </c>
      <c r="D1548" s="216" t="s">
        <v>5047</v>
      </c>
      <c r="E1548" s="11" t="s">
        <v>17</v>
      </c>
      <c r="F1548" s="217">
        <v>108.396</v>
      </c>
      <c r="H1548" s="19"/>
    </row>
    <row r="1549" spans="2:8" s="18" customFormat="1" ht="16.899999999999999" customHeight="1">
      <c r="B1549" s="19"/>
      <c r="C1549" s="216" t="s">
        <v>17</v>
      </c>
      <c r="D1549" s="216" t="s">
        <v>4682</v>
      </c>
      <c r="E1549" s="11" t="s">
        <v>17</v>
      </c>
      <c r="F1549" s="217">
        <v>108.396</v>
      </c>
      <c r="H1549" s="19"/>
    </row>
    <row r="1550" spans="2:8" s="18" customFormat="1" ht="16.899999999999999" customHeight="1">
      <c r="B1550" s="19"/>
      <c r="C1550" s="216" t="s">
        <v>17</v>
      </c>
      <c r="D1550" s="216" t="s">
        <v>677</v>
      </c>
      <c r="E1550" s="11" t="s">
        <v>17</v>
      </c>
      <c r="F1550" s="217">
        <v>0</v>
      </c>
      <c r="H1550" s="19"/>
    </row>
    <row r="1551" spans="2:8" s="18" customFormat="1" ht="16.899999999999999" customHeight="1">
      <c r="B1551" s="19"/>
      <c r="C1551" s="216" t="s">
        <v>17</v>
      </c>
      <c r="D1551" s="216" t="s">
        <v>5048</v>
      </c>
      <c r="E1551" s="11" t="s">
        <v>17</v>
      </c>
      <c r="F1551" s="217">
        <v>29.637</v>
      </c>
      <c r="H1551" s="19"/>
    </row>
    <row r="1552" spans="2:8" s="18" customFormat="1" ht="16.899999999999999" customHeight="1">
      <c r="B1552" s="19"/>
      <c r="C1552" s="216" t="s">
        <v>17</v>
      </c>
      <c r="D1552" s="216" t="s">
        <v>679</v>
      </c>
      <c r="E1552" s="11" t="s">
        <v>17</v>
      </c>
      <c r="F1552" s="217">
        <v>0</v>
      </c>
      <c r="H1552" s="19"/>
    </row>
    <row r="1553" spans="2:8" s="18" customFormat="1" ht="16.899999999999999" customHeight="1">
      <c r="B1553" s="19"/>
      <c r="C1553" s="216" t="s">
        <v>17</v>
      </c>
      <c r="D1553" s="216" t="s">
        <v>5049</v>
      </c>
      <c r="E1553" s="11" t="s">
        <v>17</v>
      </c>
      <c r="F1553" s="217">
        <v>0</v>
      </c>
      <c r="H1553" s="19"/>
    </row>
    <row r="1554" spans="2:8" s="18" customFormat="1" ht="16.899999999999999" customHeight="1">
      <c r="B1554" s="19"/>
      <c r="C1554" s="216" t="s">
        <v>17</v>
      </c>
      <c r="D1554" s="216" t="s">
        <v>5050</v>
      </c>
      <c r="E1554" s="11" t="s">
        <v>17</v>
      </c>
      <c r="F1554" s="217">
        <v>88.911000000000001</v>
      </c>
      <c r="H1554" s="19"/>
    </row>
    <row r="1555" spans="2:8" s="18" customFormat="1" ht="16.899999999999999" customHeight="1">
      <c r="B1555" s="19"/>
      <c r="C1555" s="216" t="s">
        <v>17</v>
      </c>
      <c r="D1555" s="216" t="s">
        <v>4682</v>
      </c>
      <c r="E1555" s="11" t="s">
        <v>17</v>
      </c>
      <c r="F1555" s="217">
        <v>118.548</v>
      </c>
      <c r="H1555" s="19"/>
    </row>
    <row r="1556" spans="2:8" s="18" customFormat="1" ht="16.899999999999999" customHeight="1">
      <c r="B1556" s="19"/>
      <c r="C1556" s="216" t="s">
        <v>17</v>
      </c>
      <c r="D1556" s="216" t="s">
        <v>681</v>
      </c>
      <c r="E1556" s="11" t="s">
        <v>17</v>
      </c>
      <c r="F1556" s="217">
        <v>0</v>
      </c>
      <c r="H1556" s="19"/>
    </row>
    <row r="1557" spans="2:8" s="18" customFormat="1" ht="16.899999999999999" customHeight="1">
      <c r="B1557" s="19"/>
      <c r="C1557" s="216" t="s">
        <v>17</v>
      </c>
      <c r="D1557" s="216" t="s">
        <v>5051</v>
      </c>
      <c r="E1557" s="11" t="s">
        <v>17</v>
      </c>
      <c r="F1557" s="217">
        <v>24.984000000000002</v>
      </c>
      <c r="H1557" s="19"/>
    </row>
    <row r="1558" spans="2:8" s="18" customFormat="1" ht="16.899999999999999" customHeight="1">
      <c r="B1558" s="19"/>
      <c r="C1558" s="216" t="s">
        <v>17</v>
      </c>
      <c r="D1558" s="216" t="s">
        <v>5051</v>
      </c>
      <c r="E1558" s="11" t="s">
        <v>17</v>
      </c>
      <c r="F1558" s="217">
        <v>24.984000000000002</v>
      </c>
      <c r="H1558" s="19"/>
    </row>
    <row r="1559" spans="2:8" s="18" customFormat="1" ht="16.899999999999999" customHeight="1">
      <c r="B1559" s="19"/>
      <c r="C1559" s="216" t="s">
        <v>17</v>
      </c>
      <c r="D1559" s="216" t="s">
        <v>5052</v>
      </c>
      <c r="E1559" s="11" t="s">
        <v>17</v>
      </c>
      <c r="F1559" s="217">
        <v>36.396000000000001</v>
      </c>
      <c r="H1559" s="19"/>
    </row>
    <row r="1560" spans="2:8" s="18" customFormat="1" ht="16.899999999999999" customHeight="1">
      <c r="B1560" s="19"/>
      <c r="C1560" s="216" t="s">
        <v>17</v>
      </c>
      <c r="D1560" s="216" t="s">
        <v>5053</v>
      </c>
      <c r="E1560" s="11" t="s">
        <v>17</v>
      </c>
      <c r="F1560" s="217">
        <v>11.8</v>
      </c>
      <c r="H1560" s="19"/>
    </row>
    <row r="1561" spans="2:8" s="18" customFormat="1" ht="16.899999999999999" customHeight="1">
      <c r="B1561" s="19"/>
      <c r="C1561" s="216" t="s">
        <v>17</v>
      </c>
      <c r="D1561" s="216" t="s">
        <v>4682</v>
      </c>
      <c r="E1561" s="11" t="s">
        <v>17</v>
      </c>
      <c r="F1561" s="217">
        <v>98.164000000000001</v>
      </c>
      <c r="H1561" s="19"/>
    </row>
    <row r="1562" spans="2:8" s="18" customFormat="1" ht="16.899999999999999" customHeight="1">
      <c r="B1562" s="19"/>
      <c r="C1562" s="216" t="s">
        <v>17</v>
      </c>
      <c r="D1562" s="216" t="s">
        <v>682</v>
      </c>
      <c r="E1562" s="11" t="s">
        <v>17</v>
      </c>
      <c r="F1562" s="217">
        <v>0</v>
      </c>
      <c r="H1562" s="19"/>
    </row>
    <row r="1563" spans="2:8" s="18" customFormat="1" ht="16.899999999999999" customHeight="1">
      <c r="B1563" s="19"/>
      <c r="C1563" s="216" t="s">
        <v>17</v>
      </c>
      <c r="D1563" s="216" t="s">
        <v>5054</v>
      </c>
      <c r="E1563" s="11" t="s">
        <v>17</v>
      </c>
      <c r="F1563" s="217">
        <v>294.49200000000002</v>
      </c>
      <c r="H1563" s="19"/>
    </row>
    <row r="1564" spans="2:8" s="18" customFormat="1" ht="16.899999999999999" customHeight="1">
      <c r="B1564" s="19"/>
      <c r="C1564" s="216" t="s">
        <v>17</v>
      </c>
      <c r="D1564" s="216" t="s">
        <v>491</v>
      </c>
      <c r="E1564" s="11" t="s">
        <v>17</v>
      </c>
      <c r="F1564" s="217">
        <v>619.6</v>
      </c>
      <c r="H1564" s="19"/>
    </row>
    <row r="1565" spans="2:8" s="18" customFormat="1" ht="16.899999999999999" customHeight="1">
      <c r="B1565" s="19"/>
      <c r="C1565" s="218" t="s">
        <v>4648</v>
      </c>
      <c r="H1565" s="19"/>
    </row>
    <row r="1566" spans="2:8" s="18" customFormat="1" ht="16.899999999999999" customHeight="1">
      <c r="B1566" s="19"/>
      <c r="C1566" s="216" t="s">
        <v>1621</v>
      </c>
      <c r="D1566" s="216" t="s">
        <v>1622</v>
      </c>
      <c r="E1566" s="11" t="s">
        <v>452</v>
      </c>
      <c r="F1566" s="217">
        <v>619.6</v>
      </c>
      <c r="H1566" s="19"/>
    </row>
    <row r="1567" spans="2:8" s="18" customFormat="1" ht="16.899999999999999" customHeight="1">
      <c r="B1567" s="19"/>
      <c r="C1567" s="212" t="s">
        <v>332</v>
      </c>
      <c r="D1567" s="213" t="s">
        <v>333</v>
      </c>
      <c r="E1567" s="214" t="s">
        <v>17</v>
      </c>
      <c r="F1567" s="215">
        <v>174.80799999999999</v>
      </c>
      <c r="H1567" s="19"/>
    </row>
    <row r="1568" spans="2:8" s="18" customFormat="1" ht="16.899999999999999" customHeight="1">
      <c r="B1568" s="19"/>
      <c r="C1568" s="216" t="s">
        <v>17</v>
      </c>
      <c r="D1568" s="216" t="s">
        <v>1103</v>
      </c>
      <c r="E1568" s="11" t="s">
        <v>17</v>
      </c>
      <c r="F1568" s="217">
        <v>0</v>
      </c>
      <c r="H1568" s="19"/>
    </row>
    <row r="1569" spans="2:8" s="18" customFormat="1" ht="16.899999999999999" customHeight="1">
      <c r="B1569" s="19"/>
      <c r="C1569" s="216" t="s">
        <v>17</v>
      </c>
      <c r="D1569" s="216" t="s">
        <v>5055</v>
      </c>
      <c r="E1569" s="11" t="s">
        <v>17</v>
      </c>
      <c r="F1569" s="217">
        <v>4.8600000000000003</v>
      </c>
      <c r="H1569" s="19"/>
    </row>
    <row r="1570" spans="2:8" s="18" customFormat="1" ht="16.899999999999999" customHeight="1">
      <c r="B1570" s="19"/>
      <c r="C1570" s="216" t="s">
        <v>17</v>
      </c>
      <c r="D1570" s="216" t="s">
        <v>677</v>
      </c>
      <c r="E1570" s="11" t="s">
        <v>17</v>
      </c>
      <c r="F1570" s="217">
        <v>0</v>
      </c>
      <c r="H1570" s="19"/>
    </row>
    <row r="1571" spans="2:8" s="18" customFormat="1" ht="16.899999999999999" customHeight="1">
      <c r="B1571" s="19"/>
      <c r="C1571" s="216" t="s">
        <v>17</v>
      </c>
      <c r="D1571" s="216" t="s">
        <v>5056</v>
      </c>
      <c r="E1571" s="11" t="s">
        <v>17</v>
      </c>
      <c r="F1571" s="217">
        <v>7.4969999999999999</v>
      </c>
      <c r="H1571" s="19"/>
    </row>
    <row r="1572" spans="2:8" s="18" customFormat="1" ht="16.899999999999999" customHeight="1">
      <c r="B1572" s="19"/>
      <c r="C1572" s="216" t="s">
        <v>17</v>
      </c>
      <c r="D1572" s="216" t="s">
        <v>4682</v>
      </c>
      <c r="E1572" s="11" t="s">
        <v>17</v>
      </c>
      <c r="F1572" s="217">
        <v>12.356999999999999</v>
      </c>
      <c r="H1572" s="19"/>
    </row>
    <row r="1573" spans="2:8" s="18" customFormat="1" ht="16.899999999999999" customHeight="1">
      <c r="B1573" s="19"/>
      <c r="C1573" s="216" t="s">
        <v>17</v>
      </c>
      <c r="D1573" s="216" t="s">
        <v>679</v>
      </c>
      <c r="E1573" s="11" t="s">
        <v>17</v>
      </c>
      <c r="F1573" s="217">
        <v>0</v>
      </c>
      <c r="H1573" s="19"/>
    </row>
    <row r="1574" spans="2:8" s="18" customFormat="1" ht="16.899999999999999" customHeight="1">
      <c r="B1574" s="19"/>
      <c r="C1574" s="216" t="s">
        <v>17</v>
      </c>
      <c r="D1574" s="216" t="s">
        <v>5057</v>
      </c>
      <c r="E1574" s="11" t="s">
        <v>17</v>
      </c>
      <c r="F1574" s="217">
        <v>22.491</v>
      </c>
      <c r="H1574" s="19"/>
    </row>
    <row r="1575" spans="2:8" s="18" customFormat="1" ht="16.899999999999999" customHeight="1">
      <c r="B1575" s="19"/>
      <c r="C1575" s="216" t="s">
        <v>17</v>
      </c>
      <c r="D1575" s="216" t="s">
        <v>4682</v>
      </c>
      <c r="E1575" s="11" t="s">
        <v>17</v>
      </c>
      <c r="F1575" s="217">
        <v>22.491</v>
      </c>
      <c r="H1575" s="19"/>
    </row>
    <row r="1576" spans="2:8" s="18" customFormat="1" ht="16.899999999999999" customHeight="1">
      <c r="B1576" s="19"/>
      <c r="C1576" s="216" t="s">
        <v>17</v>
      </c>
      <c r="D1576" s="216" t="s">
        <v>681</v>
      </c>
      <c r="E1576" s="11" t="s">
        <v>17</v>
      </c>
      <c r="F1576" s="217">
        <v>0</v>
      </c>
      <c r="H1576" s="19"/>
    </row>
    <row r="1577" spans="2:8" s="18" customFormat="1" ht="16.899999999999999" customHeight="1">
      <c r="B1577" s="19"/>
      <c r="C1577" s="216" t="s">
        <v>17</v>
      </c>
      <c r="D1577" s="216" t="s">
        <v>5058</v>
      </c>
      <c r="E1577" s="11" t="s">
        <v>17</v>
      </c>
      <c r="F1577" s="217">
        <v>25.396000000000001</v>
      </c>
      <c r="H1577" s="19"/>
    </row>
    <row r="1578" spans="2:8" s="18" customFormat="1" ht="16.899999999999999" customHeight="1">
      <c r="B1578" s="19"/>
      <c r="C1578" s="216" t="s">
        <v>17</v>
      </c>
      <c r="D1578" s="216" t="s">
        <v>5059</v>
      </c>
      <c r="E1578" s="11" t="s">
        <v>17</v>
      </c>
      <c r="F1578" s="217">
        <v>9.5939999999999994</v>
      </c>
      <c r="H1578" s="19"/>
    </row>
    <row r="1579" spans="2:8" s="18" customFormat="1" ht="16.899999999999999" customHeight="1">
      <c r="B1579" s="19"/>
      <c r="C1579" s="216" t="s">
        <v>17</v>
      </c>
      <c r="D1579" s="216" t="s">
        <v>4682</v>
      </c>
      <c r="E1579" s="11" t="s">
        <v>17</v>
      </c>
      <c r="F1579" s="217">
        <v>34.99</v>
      </c>
      <c r="H1579" s="19"/>
    </row>
    <row r="1580" spans="2:8" s="18" customFormat="1" ht="16.899999999999999" customHeight="1">
      <c r="B1580" s="19"/>
      <c r="C1580" s="216" t="s">
        <v>17</v>
      </c>
      <c r="D1580" s="216" t="s">
        <v>682</v>
      </c>
      <c r="E1580" s="11" t="s">
        <v>17</v>
      </c>
      <c r="F1580" s="217">
        <v>0</v>
      </c>
      <c r="H1580" s="19"/>
    </row>
    <row r="1581" spans="2:8" s="18" customFormat="1" ht="16.899999999999999" customHeight="1">
      <c r="B1581" s="19"/>
      <c r="C1581" s="216" t="s">
        <v>17</v>
      </c>
      <c r="D1581" s="216" t="s">
        <v>5060</v>
      </c>
      <c r="E1581" s="11" t="s">
        <v>17</v>
      </c>
      <c r="F1581" s="217">
        <v>104.97</v>
      </c>
      <c r="H1581" s="19"/>
    </row>
    <row r="1582" spans="2:8" s="18" customFormat="1" ht="16.899999999999999" customHeight="1">
      <c r="B1582" s="19"/>
      <c r="C1582" s="216" t="s">
        <v>17</v>
      </c>
      <c r="D1582" s="216" t="s">
        <v>491</v>
      </c>
      <c r="E1582" s="11" t="s">
        <v>17</v>
      </c>
      <c r="F1582" s="217">
        <v>174.80799999999999</v>
      </c>
      <c r="H1582" s="19"/>
    </row>
    <row r="1583" spans="2:8" s="18" customFormat="1" ht="16.899999999999999" customHeight="1">
      <c r="B1583" s="19"/>
      <c r="C1583" s="218" t="s">
        <v>4648</v>
      </c>
      <c r="H1583" s="19"/>
    </row>
    <row r="1584" spans="2:8" s="18" customFormat="1" ht="16.899999999999999" customHeight="1">
      <c r="B1584" s="19"/>
      <c r="C1584" s="216" t="s">
        <v>1608</v>
      </c>
      <c r="D1584" s="216" t="s">
        <v>1609</v>
      </c>
      <c r="E1584" s="11" t="s">
        <v>452</v>
      </c>
      <c r="F1584" s="217">
        <v>174.80799999999999</v>
      </c>
      <c r="H1584" s="19"/>
    </row>
    <row r="1585" spans="2:8" s="18" customFormat="1" ht="16.899999999999999" customHeight="1">
      <c r="B1585" s="19"/>
      <c r="C1585" s="212" t="s">
        <v>362</v>
      </c>
      <c r="D1585" s="213" t="s">
        <v>17</v>
      </c>
      <c r="E1585" s="214" t="s">
        <v>17</v>
      </c>
      <c r="F1585" s="215">
        <v>19.440000000000001</v>
      </c>
      <c r="H1585" s="19"/>
    </row>
    <row r="1586" spans="2:8" s="18" customFormat="1" ht="16.899999999999999" customHeight="1">
      <c r="B1586" s="19"/>
      <c r="C1586" s="216" t="s">
        <v>17</v>
      </c>
      <c r="D1586" s="216" t="s">
        <v>677</v>
      </c>
      <c r="E1586" s="11" t="s">
        <v>17</v>
      </c>
      <c r="F1586" s="217">
        <v>0</v>
      </c>
      <c r="H1586" s="19"/>
    </row>
    <row r="1587" spans="2:8" s="18" customFormat="1" ht="16.899999999999999" customHeight="1">
      <c r="B1587" s="19"/>
      <c r="C1587" s="216" t="s">
        <v>17</v>
      </c>
      <c r="D1587" s="216" t="s">
        <v>5061</v>
      </c>
      <c r="E1587" s="11" t="s">
        <v>17</v>
      </c>
      <c r="F1587" s="217">
        <v>2.4300000000000002</v>
      </c>
      <c r="H1587" s="19"/>
    </row>
    <row r="1588" spans="2:8" s="18" customFormat="1" ht="16.899999999999999" customHeight="1">
      <c r="B1588" s="19"/>
      <c r="C1588" s="216" t="s">
        <v>17</v>
      </c>
      <c r="D1588" s="216" t="s">
        <v>679</v>
      </c>
      <c r="E1588" s="11" t="s">
        <v>17</v>
      </c>
      <c r="F1588" s="217">
        <v>0</v>
      </c>
      <c r="H1588" s="19"/>
    </row>
    <row r="1589" spans="2:8" s="18" customFormat="1" ht="16.899999999999999" customHeight="1">
      <c r="B1589" s="19"/>
      <c r="C1589" s="216" t="s">
        <v>17</v>
      </c>
      <c r="D1589" s="216" t="s">
        <v>5062</v>
      </c>
      <c r="E1589" s="11" t="s">
        <v>17</v>
      </c>
      <c r="F1589" s="217">
        <v>7.29</v>
      </c>
      <c r="H1589" s="19"/>
    </row>
    <row r="1590" spans="2:8" s="18" customFormat="1" ht="16.899999999999999" customHeight="1">
      <c r="B1590" s="19"/>
      <c r="C1590" s="216" t="s">
        <v>17</v>
      </c>
      <c r="D1590" s="216" t="s">
        <v>681</v>
      </c>
      <c r="E1590" s="11" t="s">
        <v>17</v>
      </c>
      <c r="F1590" s="217">
        <v>0</v>
      </c>
      <c r="H1590" s="19"/>
    </row>
    <row r="1591" spans="2:8" s="18" customFormat="1" ht="16.899999999999999" customHeight="1">
      <c r="B1591" s="19"/>
      <c r="C1591" s="216" t="s">
        <v>17</v>
      </c>
      <c r="D1591" s="216" t="s">
        <v>5063</v>
      </c>
      <c r="E1591" s="11" t="s">
        <v>17</v>
      </c>
      <c r="F1591" s="217">
        <v>2.4300000000000002</v>
      </c>
      <c r="H1591" s="19"/>
    </row>
    <row r="1592" spans="2:8" s="18" customFormat="1" ht="16.899999999999999" customHeight="1">
      <c r="B1592" s="19"/>
      <c r="C1592" s="216" t="s">
        <v>17</v>
      </c>
      <c r="D1592" s="216" t="s">
        <v>682</v>
      </c>
      <c r="E1592" s="11" t="s">
        <v>17</v>
      </c>
      <c r="F1592" s="217">
        <v>0</v>
      </c>
      <c r="H1592" s="19"/>
    </row>
    <row r="1593" spans="2:8" s="18" customFormat="1" ht="16.899999999999999" customHeight="1">
      <c r="B1593" s="19"/>
      <c r="C1593" s="216" t="s">
        <v>17</v>
      </c>
      <c r="D1593" s="216" t="s">
        <v>5062</v>
      </c>
      <c r="E1593" s="11" t="s">
        <v>17</v>
      </c>
      <c r="F1593" s="217">
        <v>7.29</v>
      </c>
      <c r="H1593" s="19"/>
    </row>
    <row r="1594" spans="2:8" s="18" customFormat="1" ht="16.899999999999999" customHeight="1">
      <c r="B1594" s="19"/>
      <c r="C1594" s="216" t="s">
        <v>17</v>
      </c>
      <c r="D1594" s="216" t="s">
        <v>491</v>
      </c>
      <c r="E1594" s="11" t="s">
        <v>17</v>
      </c>
      <c r="F1594" s="217">
        <v>19.440000000000001</v>
      </c>
      <c r="H1594" s="19"/>
    </row>
    <row r="1595" spans="2:8" s="18" customFormat="1" ht="16.899999999999999" customHeight="1">
      <c r="B1595" s="19"/>
      <c r="C1595" s="218" t="s">
        <v>4648</v>
      </c>
      <c r="H1595" s="19"/>
    </row>
    <row r="1596" spans="2:8" s="18" customFormat="1" ht="16.899999999999999" customHeight="1">
      <c r="B1596" s="19"/>
      <c r="C1596" s="216" t="s">
        <v>1652</v>
      </c>
      <c r="D1596" s="216" t="s">
        <v>1653</v>
      </c>
      <c r="E1596" s="11" t="s">
        <v>452</v>
      </c>
      <c r="F1596" s="217">
        <v>19.440000000000001</v>
      </c>
      <c r="H1596" s="19"/>
    </row>
    <row r="1597" spans="2:8" s="18" customFormat="1" ht="16.899999999999999" customHeight="1">
      <c r="B1597" s="19"/>
      <c r="C1597" s="212" t="s">
        <v>316</v>
      </c>
      <c r="D1597" s="213" t="s">
        <v>17</v>
      </c>
      <c r="E1597" s="214" t="s">
        <v>17</v>
      </c>
      <c r="F1597" s="215">
        <v>72.004999999999995</v>
      </c>
      <c r="H1597" s="19"/>
    </row>
    <row r="1598" spans="2:8" s="18" customFormat="1" ht="16.899999999999999" customHeight="1">
      <c r="B1598" s="19"/>
      <c r="C1598" s="216" t="s">
        <v>17</v>
      </c>
      <c r="D1598" s="216" t="s">
        <v>457</v>
      </c>
      <c r="E1598" s="11" t="s">
        <v>17</v>
      </c>
      <c r="F1598" s="217">
        <v>0</v>
      </c>
      <c r="H1598" s="19"/>
    </row>
    <row r="1599" spans="2:8" s="18" customFormat="1" ht="16.899999999999999" customHeight="1">
      <c r="B1599" s="19"/>
      <c r="C1599" s="216" t="s">
        <v>17</v>
      </c>
      <c r="D1599" s="216" t="s">
        <v>4637</v>
      </c>
      <c r="E1599" s="11" t="s">
        <v>17</v>
      </c>
      <c r="F1599" s="217">
        <v>0</v>
      </c>
      <c r="H1599" s="19"/>
    </row>
    <row r="1600" spans="2:8" s="18" customFormat="1" ht="16.899999999999999" customHeight="1">
      <c r="B1600" s="19"/>
      <c r="C1600" s="216" t="s">
        <v>17</v>
      </c>
      <c r="D1600" s="216" t="s">
        <v>4742</v>
      </c>
      <c r="E1600" s="11" t="s">
        <v>17</v>
      </c>
      <c r="F1600" s="217">
        <v>8.1</v>
      </c>
      <c r="H1600" s="19"/>
    </row>
    <row r="1601" spans="2:8" s="18" customFormat="1" ht="16.899999999999999" customHeight="1">
      <c r="B1601" s="19"/>
      <c r="C1601" s="216" t="s">
        <v>17</v>
      </c>
      <c r="D1601" s="216" t="s">
        <v>4639</v>
      </c>
      <c r="E1601" s="11" t="s">
        <v>17</v>
      </c>
      <c r="F1601" s="217">
        <v>0</v>
      </c>
      <c r="H1601" s="19"/>
    </row>
    <row r="1602" spans="2:8" s="18" customFormat="1" ht="16.899999999999999" customHeight="1">
      <c r="B1602" s="19"/>
      <c r="C1602" s="216" t="s">
        <v>17</v>
      </c>
      <c r="D1602" s="216" t="s">
        <v>5539</v>
      </c>
      <c r="E1602" s="11" t="s">
        <v>17</v>
      </c>
      <c r="F1602" s="217">
        <v>9.24</v>
      </c>
      <c r="H1602" s="19"/>
    </row>
    <row r="1603" spans="2:8" s="18" customFormat="1" ht="16.899999999999999" customHeight="1">
      <c r="B1603" s="19"/>
      <c r="C1603" s="216" t="s">
        <v>17</v>
      </c>
      <c r="D1603" s="216" t="s">
        <v>4642</v>
      </c>
      <c r="E1603" s="11" t="s">
        <v>17</v>
      </c>
      <c r="F1603" s="217">
        <v>0</v>
      </c>
      <c r="H1603" s="19"/>
    </row>
    <row r="1604" spans="2:8" s="18" customFormat="1" ht="16.899999999999999" customHeight="1">
      <c r="B1604" s="19"/>
      <c r="C1604" s="216" t="s">
        <v>17</v>
      </c>
      <c r="D1604" s="216" t="s">
        <v>5064</v>
      </c>
      <c r="E1604" s="11" t="s">
        <v>17</v>
      </c>
      <c r="F1604" s="217">
        <v>18.75</v>
      </c>
      <c r="H1604" s="19"/>
    </row>
    <row r="1605" spans="2:8" s="18" customFormat="1" ht="16.899999999999999" customHeight="1">
      <c r="B1605" s="19"/>
      <c r="C1605" s="216" t="s">
        <v>17</v>
      </c>
      <c r="D1605" s="216" t="s">
        <v>4645</v>
      </c>
      <c r="E1605" s="11" t="s">
        <v>17</v>
      </c>
      <c r="F1605" s="217">
        <v>0</v>
      </c>
      <c r="H1605" s="19"/>
    </row>
    <row r="1606" spans="2:8" s="18" customFormat="1" ht="16.899999999999999" customHeight="1">
      <c r="B1606" s="19"/>
      <c r="C1606" s="216" t="s">
        <v>17</v>
      </c>
      <c r="D1606" s="216" t="s">
        <v>5065</v>
      </c>
      <c r="E1606" s="11" t="s">
        <v>17</v>
      </c>
      <c r="F1606" s="217">
        <v>23.84</v>
      </c>
      <c r="H1606" s="19"/>
    </row>
    <row r="1607" spans="2:8" s="18" customFormat="1" ht="16.899999999999999" customHeight="1">
      <c r="B1607" s="19"/>
      <c r="C1607" s="216" t="s">
        <v>17</v>
      </c>
      <c r="D1607" s="216" t="s">
        <v>17</v>
      </c>
      <c r="E1607" s="11" t="s">
        <v>17</v>
      </c>
      <c r="F1607" s="217">
        <v>0</v>
      </c>
      <c r="H1607" s="19"/>
    </row>
    <row r="1608" spans="2:8" s="18" customFormat="1" ht="16.899999999999999" customHeight="1">
      <c r="B1608" s="19"/>
      <c r="C1608" s="216" t="s">
        <v>17</v>
      </c>
      <c r="D1608" s="216" t="s">
        <v>5537</v>
      </c>
      <c r="E1608" s="11" t="s">
        <v>17</v>
      </c>
      <c r="F1608" s="217">
        <v>0</v>
      </c>
      <c r="H1608" s="19"/>
    </row>
    <row r="1609" spans="2:8" s="18" customFormat="1" ht="16.899999999999999" customHeight="1">
      <c r="B1609" s="19"/>
      <c r="C1609" s="216" t="s">
        <v>17</v>
      </c>
      <c r="D1609" s="216" t="s">
        <v>5538</v>
      </c>
      <c r="E1609" s="11" t="s">
        <v>17</v>
      </c>
      <c r="F1609" s="217">
        <v>12.074999999999999</v>
      </c>
      <c r="H1609" s="19"/>
    </row>
    <row r="1610" spans="2:8" s="18" customFormat="1" ht="16.899999999999999" customHeight="1">
      <c r="B1610" s="19"/>
      <c r="C1610" s="216" t="s">
        <v>17</v>
      </c>
      <c r="D1610" s="216" t="s">
        <v>17</v>
      </c>
      <c r="E1610" s="11" t="s">
        <v>17</v>
      </c>
      <c r="F1610" s="217">
        <v>0</v>
      </c>
      <c r="H1610" s="19"/>
    </row>
    <row r="1611" spans="2:8" s="18" customFormat="1" ht="16.899999999999999" customHeight="1">
      <c r="B1611" s="19"/>
      <c r="C1611" s="216" t="s">
        <v>17</v>
      </c>
      <c r="D1611" s="216" t="s">
        <v>491</v>
      </c>
      <c r="E1611" s="11" t="s">
        <v>17</v>
      </c>
      <c r="F1611" s="217">
        <v>72.004999999999995</v>
      </c>
      <c r="H1611" s="19"/>
    </row>
    <row r="1612" spans="2:8" s="18" customFormat="1" ht="16.899999999999999" customHeight="1">
      <c r="B1612" s="19"/>
      <c r="C1612" s="218" t="s">
        <v>4648</v>
      </c>
      <c r="H1612" s="19"/>
    </row>
    <row r="1613" spans="2:8" s="18" customFormat="1" ht="16.899999999999999" customHeight="1">
      <c r="B1613" s="19"/>
      <c r="C1613" s="216" t="s">
        <v>939</v>
      </c>
      <c r="D1613" s="216" t="s">
        <v>940</v>
      </c>
      <c r="E1613" s="11" t="s">
        <v>452</v>
      </c>
      <c r="F1613" s="217">
        <v>72.004999999999995</v>
      </c>
      <c r="H1613" s="19"/>
    </row>
    <row r="1614" spans="2:8" s="18" customFormat="1" ht="16.899999999999999" customHeight="1">
      <c r="B1614" s="19"/>
      <c r="C1614" s="216" t="s">
        <v>944</v>
      </c>
      <c r="D1614" s="216" t="s">
        <v>945</v>
      </c>
      <c r="E1614" s="11" t="s">
        <v>452</v>
      </c>
      <c r="F1614" s="217">
        <v>72.004999999999995</v>
      </c>
      <c r="H1614" s="19"/>
    </row>
    <row r="1615" spans="2:8" s="18" customFormat="1" ht="16.899999999999999" customHeight="1">
      <c r="B1615" s="19"/>
      <c r="C1615" s="212" t="s">
        <v>304</v>
      </c>
      <c r="D1615" s="213" t="s">
        <v>305</v>
      </c>
      <c r="E1615" s="214" t="s">
        <v>17</v>
      </c>
      <c r="F1615" s="215">
        <v>8</v>
      </c>
      <c r="H1615" s="19"/>
    </row>
    <row r="1616" spans="2:8" s="18" customFormat="1" ht="16.899999999999999" customHeight="1">
      <c r="B1616" s="19"/>
      <c r="C1616" s="216" t="s">
        <v>17</v>
      </c>
      <c r="D1616" s="216" t="s">
        <v>457</v>
      </c>
      <c r="E1616" s="11" t="s">
        <v>17</v>
      </c>
      <c r="F1616" s="217">
        <v>0</v>
      </c>
      <c r="H1616" s="19"/>
    </row>
    <row r="1617" spans="2:8" s="18" customFormat="1" ht="16.899999999999999" customHeight="1">
      <c r="B1617" s="19"/>
      <c r="C1617" s="216" t="s">
        <v>17</v>
      </c>
      <c r="D1617" s="216" t="s">
        <v>5066</v>
      </c>
      <c r="E1617" s="11" t="s">
        <v>17</v>
      </c>
      <c r="F1617" s="217">
        <v>8</v>
      </c>
      <c r="H1617" s="19"/>
    </row>
    <row r="1618" spans="2:8" s="18" customFormat="1" ht="16.899999999999999" customHeight="1">
      <c r="B1618" s="19"/>
      <c r="C1618" s="218" t="s">
        <v>4648</v>
      </c>
      <c r="H1618" s="19"/>
    </row>
    <row r="1619" spans="2:8" s="18" customFormat="1" ht="16.899999999999999" customHeight="1">
      <c r="B1619" s="19"/>
      <c r="C1619" s="216" t="s">
        <v>724</v>
      </c>
      <c r="D1619" s="216" t="s">
        <v>725</v>
      </c>
      <c r="E1619" s="11" t="s">
        <v>461</v>
      </c>
      <c r="F1619" s="217">
        <v>54.241</v>
      </c>
      <c r="H1619" s="19"/>
    </row>
    <row r="1620" spans="2:8" s="18" customFormat="1" ht="16.899999999999999" customHeight="1">
      <c r="B1620" s="19"/>
      <c r="C1620" s="216" t="s">
        <v>752</v>
      </c>
      <c r="D1620" s="216" t="s">
        <v>753</v>
      </c>
      <c r="E1620" s="11" t="s">
        <v>452</v>
      </c>
      <c r="F1620" s="217">
        <v>451.15</v>
      </c>
      <c r="H1620" s="19"/>
    </row>
    <row r="1621" spans="2:8" s="18" customFormat="1" ht="16.899999999999999" customHeight="1">
      <c r="B1621" s="19"/>
      <c r="C1621" s="212" t="s">
        <v>306</v>
      </c>
      <c r="D1621" s="213" t="s">
        <v>17</v>
      </c>
      <c r="E1621" s="214" t="s">
        <v>17</v>
      </c>
      <c r="F1621" s="215">
        <v>42.14</v>
      </c>
      <c r="H1621" s="19"/>
    </row>
    <row r="1622" spans="2:8" s="18" customFormat="1" ht="16.899999999999999" customHeight="1">
      <c r="B1622" s="19"/>
      <c r="C1622" s="216" t="s">
        <v>17</v>
      </c>
      <c r="D1622" s="216" t="s">
        <v>457</v>
      </c>
      <c r="E1622" s="11" t="s">
        <v>17</v>
      </c>
      <c r="F1622" s="217">
        <v>0</v>
      </c>
      <c r="H1622" s="19"/>
    </row>
    <row r="1623" spans="2:8" s="18" customFormat="1" ht="16.899999999999999" customHeight="1">
      <c r="B1623" s="19"/>
      <c r="C1623" s="216" t="s">
        <v>17</v>
      </c>
      <c r="D1623" s="216" t="s">
        <v>5067</v>
      </c>
      <c r="E1623" s="11" t="s">
        <v>17</v>
      </c>
      <c r="F1623" s="217">
        <v>0</v>
      </c>
      <c r="H1623" s="19"/>
    </row>
    <row r="1624" spans="2:8" s="18" customFormat="1" ht="16.899999999999999" customHeight="1">
      <c r="B1624" s="19"/>
      <c r="C1624" s="216" t="s">
        <v>17</v>
      </c>
      <c r="D1624" s="216" t="s">
        <v>5068</v>
      </c>
      <c r="E1624" s="11" t="s">
        <v>17</v>
      </c>
      <c r="F1624" s="217">
        <v>21.07</v>
      </c>
      <c r="H1624" s="19"/>
    </row>
    <row r="1625" spans="2:8" s="18" customFormat="1" ht="16.899999999999999" customHeight="1">
      <c r="B1625" s="19"/>
      <c r="C1625" s="216" t="s">
        <v>17</v>
      </c>
      <c r="D1625" s="216" t="s">
        <v>5069</v>
      </c>
      <c r="E1625" s="11" t="s">
        <v>17</v>
      </c>
      <c r="F1625" s="217">
        <v>0</v>
      </c>
      <c r="H1625" s="19"/>
    </row>
    <row r="1626" spans="2:8" s="18" customFormat="1" ht="16.899999999999999" customHeight="1">
      <c r="B1626" s="19"/>
      <c r="C1626" s="216" t="s">
        <v>17</v>
      </c>
      <c r="D1626" s="216" t="s">
        <v>5068</v>
      </c>
      <c r="E1626" s="11" t="s">
        <v>17</v>
      </c>
      <c r="F1626" s="217">
        <v>21.07</v>
      </c>
      <c r="H1626" s="19"/>
    </row>
    <row r="1627" spans="2:8" s="18" customFormat="1" ht="16.899999999999999" customHeight="1">
      <c r="B1627" s="19"/>
      <c r="C1627" s="216" t="s">
        <v>17</v>
      </c>
      <c r="D1627" s="216" t="s">
        <v>491</v>
      </c>
      <c r="E1627" s="11" t="s">
        <v>17</v>
      </c>
      <c r="F1627" s="217">
        <v>42.14</v>
      </c>
      <c r="H1627" s="19"/>
    </row>
    <row r="1628" spans="2:8" s="18" customFormat="1" ht="16.899999999999999" customHeight="1">
      <c r="B1628" s="19"/>
      <c r="C1628" s="218" t="s">
        <v>4648</v>
      </c>
      <c r="H1628" s="19"/>
    </row>
    <row r="1629" spans="2:8" s="18" customFormat="1" ht="16.899999999999999" customHeight="1">
      <c r="B1629" s="19"/>
      <c r="C1629" s="216" t="s">
        <v>724</v>
      </c>
      <c r="D1629" s="216" t="s">
        <v>725</v>
      </c>
      <c r="E1629" s="11" t="s">
        <v>461</v>
      </c>
      <c r="F1629" s="217">
        <v>54.241</v>
      </c>
      <c r="H1629" s="19"/>
    </row>
    <row r="1630" spans="2:8" s="18" customFormat="1" ht="16.899999999999999" customHeight="1">
      <c r="B1630" s="19"/>
      <c r="C1630" s="216" t="s">
        <v>752</v>
      </c>
      <c r="D1630" s="216" t="s">
        <v>753</v>
      </c>
      <c r="E1630" s="11" t="s">
        <v>452</v>
      </c>
      <c r="F1630" s="217">
        <v>451.15</v>
      </c>
      <c r="H1630" s="19"/>
    </row>
    <row r="1631" spans="2:8" s="18" customFormat="1" ht="16.899999999999999" customHeight="1">
      <c r="B1631" s="19"/>
      <c r="C1631" s="212" t="s">
        <v>5070</v>
      </c>
      <c r="D1631" s="213" t="s">
        <v>17</v>
      </c>
      <c r="E1631" s="214" t="s">
        <v>17</v>
      </c>
      <c r="F1631" s="215">
        <v>15.88</v>
      </c>
      <c r="H1631" s="19"/>
    </row>
    <row r="1632" spans="2:8" s="18" customFormat="1" ht="16.899999999999999" customHeight="1">
      <c r="B1632" s="19"/>
      <c r="C1632" s="216" t="s">
        <v>17</v>
      </c>
      <c r="D1632" s="216" t="s">
        <v>5071</v>
      </c>
      <c r="E1632" s="11" t="s">
        <v>17</v>
      </c>
      <c r="F1632" s="217">
        <v>15.88</v>
      </c>
      <c r="H1632" s="19"/>
    </row>
    <row r="1633" spans="2:8" s="18" customFormat="1" ht="16.899999999999999" customHeight="1">
      <c r="B1633" s="19"/>
      <c r="C1633" s="212" t="s">
        <v>5072</v>
      </c>
      <c r="D1633" s="213" t="s">
        <v>17</v>
      </c>
      <c r="E1633" s="214" t="s">
        <v>17</v>
      </c>
      <c r="F1633" s="215">
        <v>25.47</v>
      </c>
      <c r="H1633" s="19"/>
    </row>
    <row r="1634" spans="2:8" s="18" customFormat="1" ht="16.899999999999999" customHeight="1">
      <c r="B1634" s="19"/>
      <c r="C1634" s="216" t="s">
        <v>17</v>
      </c>
      <c r="D1634" s="216" t="s">
        <v>457</v>
      </c>
      <c r="E1634" s="11" t="s">
        <v>17</v>
      </c>
      <c r="F1634" s="217">
        <v>0</v>
      </c>
      <c r="H1634" s="19"/>
    </row>
    <row r="1635" spans="2:8" s="18" customFormat="1" ht="16.899999999999999" customHeight="1">
      <c r="B1635" s="19"/>
      <c r="C1635" s="216" t="s">
        <v>17</v>
      </c>
      <c r="D1635" s="216" t="s">
        <v>299</v>
      </c>
      <c r="E1635" s="11" t="s">
        <v>17</v>
      </c>
      <c r="F1635" s="217">
        <v>25.47</v>
      </c>
      <c r="H1635" s="19"/>
    </row>
    <row r="1636" spans="2:8" s="18" customFormat="1" ht="16.899999999999999" customHeight="1">
      <c r="B1636" s="19"/>
      <c r="C1636" s="212" t="s">
        <v>365</v>
      </c>
      <c r="D1636" s="213" t="s">
        <v>17</v>
      </c>
      <c r="E1636" s="214" t="s">
        <v>17</v>
      </c>
      <c r="F1636" s="215">
        <v>345.5</v>
      </c>
      <c r="H1636" s="19"/>
    </row>
    <row r="1637" spans="2:8" s="18" customFormat="1" ht="16.899999999999999" customHeight="1">
      <c r="B1637" s="19"/>
      <c r="C1637" s="216" t="s">
        <v>17</v>
      </c>
      <c r="D1637" s="216" t="s">
        <v>4922</v>
      </c>
      <c r="E1637" s="11" t="s">
        <v>17</v>
      </c>
      <c r="F1637" s="217">
        <v>0</v>
      </c>
      <c r="H1637" s="19"/>
    </row>
    <row r="1638" spans="2:8" s="18" customFormat="1" ht="16.899999999999999" customHeight="1">
      <c r="B1638" s="19"/>
      <c r="C1638" s="216" t="s">
        <v>17</v>
      </c>
      <c r="D1638" s="216" t="s">
        <v>4923</v>
      </c>
      <c r="E1638" s="11" t="s">
        <v>17</v>
      </c>
      <c r="F1638" s="217">
        <v>33.799999999999997</v>
      </c>
      <c r="H1638" s="19"/>
    </row>
    <row r="1639" spans="2:8" s="18" customFormat="1" ht="16.899999999999999" customHeight="1">
      <c r="B1639" s="19"/>
      <c r="C1639" s="216" t="s">
        <v>17</v>
      </c>
      <c r="D1639" s="216" t="s">
        <v>4682</v>
      </c>
      <c r="E1639" s="11" t="s">
        <v>17</v>
      </c>
      <c r="F1639" s="217">
        <v>33.799999999999997</v>
      </c>
      <c r="H1639" s="19"/>
    </row>
    <row r="1640" spans="2:8" s="18" customFormat="1" ht="16.899999999999999" customHeight="1">
      <c r="B1640" s="19"/>
      <c r="C1640" s="216" t="s">
        <v>17</v>
      </c>
      <c r="D1640" s="216" t="s">
        <v>4906</v>
      </c>
      <c r="E1640" s="11" t="s">
        <v>17</v>
      </c>
      <c r="F1640" s="217">
        <v>0</v>
      </c>
      <c r="H1640" s="19"/>
    </row>
    <row r="1641" spans="2:8" s="18" customFormat="1" ht="16.899999999999999" customHeight="1">
      <c r="B1641" s="19"/>
      <c r="C1641" s="216" t="s">
        <v>17</v>
      </c>
      <c r="D1641" s="216" t="s">
        <v>5073</v>
      </c>
      <c r="E1641" s="11" t="s">
        <v>17</v>
      </c>
      <c r="F1641" s="217">
        <v>33.299999999999997</v>
      </c>
      <c r="H1641" s="19"/>
    </row>
    <row r="1642" spans="2:8" s="18" customFormat="1" ht="16.899999999999999" customHeight="1">
      <c r="B1642" s="19"/>
      <c r="C1642" s="216" t="s">
        <v>17</v>
      </c>
      <c r="D1642" s="216" t="s">
        <v>4682</v>
      </c>
      <c r="E1642" s="11" t="s">
        <v>17</v>
      </c>
      <c r="F1642" s="217">
        <v>33.299999999999997</v>
      </c>
      <c r="H1642" s="19"/>
    </row>
    <row r="1643" spans="2:8" s="18" customFormat="1" ht="16.899999999999999" customHeight="1">
      <c r="B1643" s="19"/>
      <c r="C1643" s="216" t="s">
        <v>17</v>
      </c>
      <c r="D1643" s="216" t="s">
        <v>4908</v>
      </c>
      <c r="E1643" s="11" t="s">
        <v>17</v>
      </c>
      <c r="F1643" s="217">
        <v>0</v>
      </c>
      <c r="H1643" s="19"/>
    </row>
    <row r="1644" spans="2:8" s="18" customFormat="1" ht="16.899999999999999" customHeight="1">
      <c r="B1644" s="19"/>
      <c r="C1644" s="216" t="s">
        <v>17</v>
      </c>
      <c r="D1644" s="216" t="s">
        <v>4909</v>
      </c>
      <c r="E1644" s="11" t="s">
        <v>17</v>
      </c>
      <c r="F1644" s="217">
        <v>34.799999999999997</v>
      </c>
      <c r="H1644" s="19"/>
    </row>
    <row r="1645" spans="2:8" s="18" customFormat="1" ht="16.899999999999999" customHeight="1">
      <c r="B1645" s="19"/>
      <c r="C1645" s="216" t="s">
        <v>17</v>
      </c>
      <c r="D1645" s="216" t="s">
        <v>4682</v>
      </c>
      <c r="E1645" s="11" t="s">
        <v>17</v>
      </c>
      <c r="F1645" s="217">
        <v>34.799999999999997</v>
      </c>
      <c r="H1645" s="19"/>
    </row>
    <row r="1646" spans="2:8" s="18" customFormat="1" ht="16.899999999999999" customHeight="1">
      <c r="B1646" s="19"/>
      <c r="C1646" s="216" t="s">
        <v>17</v>
      </c>
      <c r="D1646" s="216" t="s">
        <v>4716</v>
      </c>
      <c r="E1646" s="11" t="s">
        <v>17</v>
      </c>
      <c r="F1646" s="217">
        <v>0</v>
      </c>
      <c r="H1646" s="19"/>
    </row>
    <row r="1647" spans="2:8" s="18" customFormat="1" ht="16.899999999999999" customHeight="1">
      <c r="B1647" s="19"/>
      <c r="C1647" s="216" t="s">
        <v>17</v>
      </c>
      <c r="D1647" s="216" t="s">
        <v>4910</v>
      </c>
      <c r="E1647" s="11" t="s">
        <v>17</v>
      </c>
      <c r="F1647" s="217">
        <v>104.4</v>
      </c>
      <c r="H1647" s="19"/>
    </row>
    <row r="1648" spans="2:8" s="18" customFormat="1" ht="16.899999999999999" customHeight="1">
      <c r="B1648" s="19"/>
      <c r="C1648" s="216" t="s">
        <v>17</v>
      </c>
      <c r="D1648" s="216" t="s">
        <v>4682</v>
      </c>
      <c r="E1648" s="11" t="s">
        <v>17</v>
      </c>
      <c r="F1648" s="217">
        <v>104.4</v>
      </c>
      <c r="H1648" s="19"/>
    </row>
    <row r="1649" spans="2:8" s="18" customFormat="1" ht="16.899999999999999" customHeight="1">
      <c r="B1649" s="19"/>
      <c r="C1649" s="216" t="s">
        <v>17</v>
      </c>
      <c r="D1649" s="216" t="s">
        <v>4911</v>
      </c>
      <c r="E1649" s="11" t="s">
        <v>17</v>
      </c>
      <c r="F1649" s="217">
        <v>0</v>
      </c>
      <c r="H1649" s="19"/>
    </row>
    <row r="1650" spans="2:8" s="18" customFormat="1" ht="16.899999999999999" customHeight="1">
      <c r="B1650" s="19"/>
      <c r="C1650" s="216" t="s">
        <v>17</v>
      </c>
      <c r="D1650" s="216" t="s">
        <v>4909</v>
      </c>
      <c r="E1650" s="11" t="s">
        <v>17</v>
      </c>
      <c r="F1650" s="217">
        <v>34.799999999999997</v>
      </c>
      <c r="H1650" s="19"/>
    </row>
    <row r="1651" spans="2:8" s="18" customFormat="1" ht="16.899999999999999" customHeight="1">
      <c r="B1651" s="19"/>
      <c r="C1651" s="216" t="s">
        <v>17</v>
      </c>
      <c r="D1651" s="216" t="s">
        <v>4682</v>
      </c>
      <c r="E1651" s="11" t="s">
        <v>17</v>
      </c>
      <c r="F1651" s="217">
        <v>34.799999999999997</v>
      </c>
      <c r="H1651" s="19"/>
    </row>
    <row r="1652" spans="2:8" s="18" customFormat="1" ht="16.899999999999999" customHeight="1">
      <c r="B1652" s="19"/>
      <c r="C1652" s="216" t="s">
        <v>17</v>
      </c>
      <c r="D1652" s="216" t="s">
        <v>4734</v>
      </c>
      <c r="E1652" s="11" t="s">
        <v>17</v>
      </c>
      <c r="F1652" s="217">
        <v>0</v>
      </c>
      <c r="H1652" s="19"/>
    </row>
    <row r="1653" spans="2:8" s="18" customFormat="1" ht="16.899999999999999" customHeight="1">
      <c r="B1653" s="19"/>
      <c r="C1653" s="216" t="s">
        <v>17</v>
      </c>
      <c r="D1653" s="216" t="s">
        <v>4910</v>
      </c>
      <c r="E1653" s="11" t="s">
        <v>17</v>
      </c>
      <c r="F1653" s="217">
        <v>104.4</v>
      </c>
      <c r="H1653" s="19"/>
    </row>
    <row r="1654" spans="2:8" s="18" customFormat="1" ht="16.899999999999999" customHeight="1">
      <c r="B1654" s="19"/>
      <c r="C1654" s="216" t="s">
        <v>17</v>
      </c>
      <c r="D1654" s="216" t="s">
        <v>491</v>
      </c>
      <c r="E1654" s="11" t="s">
        <v>17</v>
      </c>
      <c r="F1654" s="217">
        <v>345.5</v>
      </c>
      <c r="H1654" s="19"/>
    </row>
    <row r="1655" spans="2:8" s="18" customFormat="1" ht="16.899999999999999" customHeight="1">
      <c r="B1655" s="19"/>
      <c r="C1655" s="218" t="s">
        <v>4648</v>
      </c>
      <c r="H1655" s="19"/>
    </row>
    <row r="1656" spans="2:8" s="18" customFormat="1" ht="16.899999999999999" customHeight="1">
      <c r="B1656" s="19"/>
      <c r="C1656" s="216" t="s">
        <v>2267</v>
      </c>
      <c r="D1656" s="216" t="s">
        <v>2268</v>
      </c>
      <c r="E1656" s="11" t="s">
        <v>452</v>
      </c>
      <c r="F1656" s="217">
        <v>345.5</v>
      </c>
      <c r="H1656" s="19"/>
    </row>
    <row r="1657" spans="2:8" s="18" customFormat="1" ht="16.899999999999999" customHeight="1">
      <c r="B1657" s="19"/>
      <c r="C1657" s="212" t="s">
        <v>265</v>
      </c>
      <c r="D1657" s="213" t="s">
        <v>17</v>
      </c>
      <c r="E1657" s="214" t="s">
        <v>17</v>
      </c>
      <c r="F1657" s="215">
        <v>733.22900000000004</v>
      </c>
      <c r="H1657" s="19"/>
    </row>
    <row r="1658" spans="2:8" s="18" customFormat="1" ht="16.899999999999999" customHeight="1">
      <c r="B1658" s="19"/>
      <c r="C1658" s="216" t="s">
        <v>17</v>
      </c>
      <c r="D1658" s="216" t="s">
        <v>1101</v>
      </c>
      <c r="E1658" s="11" t="s">
        <v>17</v>
      </c>
      <c r="F1658" s="217">
        <v>0</v>
      </c>
      <c r="H1658" s="19"/>
    </row>
    <row r="1659" spans="2:8" s="18" customFormat="1" ht="16.899999999999999" customHeight="1">
      <c r="B1659" s="19"/>
      <c r="C1659" s="216" t="s">
        <v>17</v>
      </c>
      <c r="D1659" s="216" t="s">
        <v>5074</v>
      </c>
      <c r="E1659" s="11" t="s">
        <v>17</v>
      </c>
      <c r="F1659" s="217">
        <v>13.77</v>
      </c>
      <c r="H1659" s="19"/>
    </row>
    <row r="1660" spans="2:8" s="18" customFormat="1" ht="16.899999999999999" customHeight="1">
      <c r="B1660" s="19"/>
      <c r="C1660" s="216" t="s">
        <v>17</v>
      </c>
      <c r="D1660" s="216" t="s">
        <v>5075</v>
      </c>
      <c r="E1660" s="11" t="s">
        <v>17</v>
      </c>
      <c r="F1660" s="217">
        <v>19.64</v>
      </c>
      <c r="H1660" s="19"/>
    </row>
    <row r="1661" spans="2:8" s="18" customFormat="1" ht="16.899999999999999" customHeight="1">
      <c r="B1661" s="19"/>
      <c r="C1661" s="216" t="s">
        <v>17</v>
      </c>
      <c r="D1661" s="216" t="s">
        <v>5076</v>
      </c>
      <c r="E1661" s="11" t="s">
        <v>17</v>
      </c>
      <c r="F1661" s="217">
        <v>3.2490000000000001</v>
      </c>
      <c r="H1661" s="19"/>
    </row>
    <row r="1662" spans="2:8" s="18" customFormat="1" ht="16.899999999999999" customHeight="1">
      <c r="B1662" s="19"/>
      <c r="C1662" s="216" t="s">
        <v>17</v>
      </c>
      <c r="D1662" s="216" t="s">
        <v>4682</v>
      </c>
      <c r="E1662" s="11" t="s">
        <v>17</v>
      </c>
      <c r="F1662" s="217">
        <v>36.658999999999999</v>
      </c>
      <c r="H1662" s="19"/>
    </row>
    <row r="1663" spans="2:8" s="18" customFormat="1" ht="16.899999999999999" customHeight="1">
      <c r="B1663" s="19"/>
      <c r="C1663" s="216" t="s">
        <v>17</v>
      </c>
      <c r="D1663" s="216" t="s">
        <v>1103</v>
      </c>
      <c r="E1663" s="11" t="s">
        <v>17</v>
      </c>
      <c r="F1663" s="217">
        <v>0</v>
      </c>
      <c r="H1663" s="19"/>
    </row>
    <row r="1664" spans="2:8" s="18" customFormat="1" ht="16.899999999999999" customHeight="1">
      <c r="B1664" s="19"/>
      <c r="C1664" s="216" t="s">
        <v>17</v>
      </c>
      <c r="D1664" s="216" t="s">
        <v>5077</v>
      </c>
      <c r="E1664" s="11" t="s">
        <v>17</v>
      </c>
      <c r="F1664" s="217">
        <v>7.82</v>
      </c>
      <c r="H1664" s="19"/>
    </row>
    <row r="1665" spans="2:8" s="18" customFormat="1" ht="16.899999999999999" customHeight="1">
      <c r="B1665" s="19"/>
      <c r="C1665" s="216" t="s">
        <v>17</v>
      </c>
      <c r="D1665" s="216" t="s">
        <v>5078</v>
      </c>
      <c r="E1665" s="11" t="s">
        <v>17</v>
      </c>
      <c r="F1665" s="217">
        <v>25.44</v>
      </c>
      <c r="H1665" s="19"/>
    </row>
    <row r="1666" spans="2:8" s="18" customFormat="1" ht="16.899999999999999" customHeight="1">
      <c r="B1666" s="19"/>
      <c r="C1666" s="216" t="s">
        <v>17</v>
      </c>
      <c r="D1666" s="216" t="s">
        <v>5079</v>
      </c>
      <c r="E1666" s="11" t="s">
        <v>17</v>
      </c>
      <c r="F1666" s="217">
        <v>32.25</v>
      </c>
      <c r="H1666" s="19"/>
    </row>
    <row r="1667" spans="2:8" s="18" customFormat="1" ht="16.899999999999999" customHeight="1">
      <c r="B1667" s="19"/>
      <c r="C1667" s="216" t="s">
        <v>17</v>
      </c>
      <c r="D1667" s="216" t="s">
        <v>4702</v>
      </c>
      <c r="E1667" s="11" t="s">
        <v>17</v>
      </c>
      <c r="F1667" s="217">
        <v>0</v>
      </c>
      <c r="H1667" s="19"/>
    </row>
    <row r="1668" spans="2:8" s="18" customFormat="1" ht="16.899999999999999" customHeight="1">
      <c r="B1668" s="19"/>
      <c r="C1668" s="216" t="s">
        <v>17</v>
      </c>
      <c r="D1668" s="216" t="s">
        <v>4703</v>
      </c>
      <c r="E1668" s="11" t="s">
        <v>17</v>
      </c>
      <c r="F1668" s="217">
        <v>79.5</v>
      </c>
      <c r="H1668" s="19"/>
    </row>
    <row r="1669" spans="2:8" s="18" customFormat="1" ht="16.899999999999999" customHeight="1">
      <c r="B1669" s="19"/>
      <c r="C1669" s="216" t="s">
        <v>17</v>
      </c>
      <c r="D1669" s="216" t="s">
        <v>677</v>
      </c>
      <c r="E1669" s="11" t="s">
        <v>17</v>
      </c>
      <c r="F1669" s="217">
        <v>0</v>
      </c>
      <c r="H1669" s="19"/>
    </row>
    <row r="1670" spans="2:8" s="18" customFormat="1" ht="16.899999999999999" customHeight="1">
      <c r="B1670" s="19"/>
      <c r="C1670" s="216" t="s">
        <v>17</v>
      </c>
      <c r="D1670" s="216" t="s">
        <v>5080</v>
      </c>
      <c r="E1670" s="11" t="s">
        <v>17</v>
      </c>
      <c r="F1670" s="217">
        <v>86.44</v>
      </c>
      <c r="H1670" s="19"/>
    </row>
    <row r="1671" spans="2:8" s="18" customFormat="1" ht="16.899999999999999" customHeight="1">
      <c r="B1671" s="19"/>
      <c r="C1671" s="216" t="s">
        <v>17</v>
      </c>
      <c r="D1671" s="216" t="s">
        <v>1542</v>
      </c>
      <c r="E1671" s="11" t="s">
        <v>17</v>
      </c>
      <c r="F1671" s="217">
        <v>0</v>
      </c>
      <c r="H1671" s="19"/>
    </row>
    <row r="1672" spans="2:8" s="18" customFormat="1" ht="16.899999999999999" customHeight="1">
      <c r="B1672" s="19"/>
      <c r="C1672" s="216" t="s">
        <v>17</v>
      </c>
      <c r="D1672" s="216" t="s">
        <v>5081</v>
      </c>
      <c r="E1672" s="11" t="s">
        <v>17</v>
      </c>
      <c r="F1672" s="217">
        <v>19.72</v>
      </c>
      <c r="H1672" s="19"/>
    </row>
    <row r="1673" spans="2:8" s="18" customFormat="1" ht="16.899999999999999" customHeight="1">
      <c r="B1673" s="19"/>
      <c r="C1673" s="216" t="s">
        <v>17</v>
      </c>
      <c r="D1673" s="216" t="s">
        <v>5082</v>
      </c>
      <c r="E1673" s="11" t="s">
        <v>17</v>
      </c>
      <c r="F1673" s="217">
        <v>11.94</v>
      </c>
      <c r="H1673" s="19"/>
    </row>
    <row r="1674" spans="2:8" s="18" customFormat="1" ht="16.899999999999999" customHeight="1">
      <c r="B1674" s="19"/>
      <c r="C1674" s="216" t="s">
        <v>17</v>
      </c>
      <c r="D1674" s="216" t="s">
        <v>5083</v>
      </c>
      <c r="E1674" s="11" t="s">
        <v>17</v>
      </c>
      <c r="F1674" s="217">
        <v>35.75</v>
      </c>
      <c r="H1674" s="19"/>
    </row>
    <row r="1675" spans="2:8" s="18" customFormat="1" ht="16.899999999999999" customHeight="1">
      <c r="B1675" s="19"/>
      <c r="C1675" s="216" t="s">
        <v>17</v>
      </c>
      <c r="D1675" s="216" t="s">
        <v>1543</v>
      </c>
      <c r="E1675" s="11" t="s">
        <v>17</v>
      </c>
      <c r="F1675" s="217">
        <v>0</v>
      </c>
      <c r="H1675" s="19"/>
    </row>
    <row r="1676" spans="2:8" s="18" customFormat="1" ht="16.899999999999999" customHeight="1">
      <c r="B1676" s="19"/>
      <c r="C1676" s="216" t="s">
        <v>17</v>
      </c>
      <c r="D1676" s="216" t="s">
        <v>5084</v>
      </c>
      <c r="E1676" s="11" t="s">
        <v>17</v>
      </c>
      <c r="F1676" s="217">
        <v>65.67</v>
      </c>
      <c r="H1676" s="19"/>
    </row>
    <row r="1677" spans="2:8" s="18" customFormat="1" ht="16.899999999999999" customHeight="1">
      <c r="B1677" s="19"/>
      <c r="C1677" s="216" t="s">
        <v>17</v>
      </c>
      <c r="D1677" s="216" t="s">
        <v>1544</v>
      </c>
      <c r="E1677" s="11" t="s">
        <v>17</v>
      </c>
      <c r="F1677" s="217">
        <v>0</v>
      </c>
      <c r="H1677" s="19"/>
    </row>
    <row r="1678" spans="2:8" s="18" customFormat="1" ht="16.899999999999999" customHeight="1">
      <c r="B1678" s="19"/>
      <c r="C1678" s="216" t="s">
        <v>17</v>
      </c>
      <c r="D1678" s="216" t="s">
        <v>5081</v>
      </c>
      <c r="E1678" s="11" t="s">
        <v>17</v>
      </c>
      <c r="F1678" s="217">
        <v>19.72</v>
      </c>
      <c r="H1678" s="19"/>
    </row>
    <row r="1679" spans="2:8" s="18" customFormat="1" ht="16.899999999999999" customHeight="1">
      <c r="B1679" s="19"/>
      <c r="C1679" s="216" t="s">
        <v>17</v>
      </c>
      <c r="D1679" s="216" t="s">
        <v>5082</v>
      </c>
      <c r="E1679" s="11" t="s">
        <v>17</v>
      </c>
      <c r="F1679" s="217">
        <v>11.94</v>
      </c>
      <c r="H1679" s="19"/>
    </row>
    <row r="1680" spans="2:8" s="18" customFormat="1" ht="16.899999999999999" customHeight="1">
      <c r="B1680" s="19"/>
      <c r="C1680" s="216" t="s">
        <v>17</v>
      </c>
      <c r="D1680" s="216" t="s">
        <v>5083</v>
      </c>
      <c r="E1680" s="11" t="s">
        <v>17</v>
      </c>
      <c r="F1680" s="217">
        <v>35.75</v>
      </c>
      <c r="H1680" s="19"/>
    </row>
    <row r="1681" spans="2:8" s="18" customFormat="1" ht="16.899999999999999" customHeight="1">
      <c r="B1681" s="19"/>
      <c r="C1681" s="216" t="s">
        <v>17</v>
      </c>
      <c r="D1681" s="216" t="s">
        <v>681</v>
      </c>
      <c r="E1681" s="11" t="s">
        <v>17</v>
      </c>
      <c r="F1681" s="217">
        <v>0</v>
      </c>
      <c r="H1681" s="19"/>
    </row>
    <row r="1682" spans="2:8" s="18" customFormat="1" ht="16.899999999999999" customHeight="1">
      <c r="B1682" s="19"/>
      <c r="C1682" s="216" t="s">
        <v>17</v>
      </c>
      <c r="D1682" s="216" t="s">
        <v>5085</v>
      </c>
      <c r="E1682" s="11" t="s">
        <v>17</v>
      </c>
      <c r="F1682" s="217">
        <v>59.59</v>
      </c>
      <c r="H1682" s="19"/>
    </row>
    <row r="1683" spans="2:8" s="18" customFormat="1" ht="16.899999999999999" customHeight="1">
      <c r="B1683" s="19"/>
      <c r="C1683" s="216" t="s">
        <v>17</v>
      </c>
      <c r="D1683" s="216" t="s">
        <v>1545</v>
      </c>
      <c r="E1683" s="11" t="s">
        <v>17</v>
      </c>
      <c r="F1683" s="217">
        <v>0</v>
      </c>
      <c r="H1683" s="19"/>
    </row>
    <row r="1684" spans="2:8" s="18" customFormat="1" ht="16.899999999999999" customHeight="1">
      <c r="B1684" s="19"/>
      <c r="C1684" s="216" t="s">
        <v>17</v>
      </c>
      <c r="D1684" s="216" t="s">
        <v>5086</v>
      </c>
      <c r="E1684" s="11" t="s">
        <v>17</v>
      </c>
      <c r="F1684" s="217">
        <v>12.53</v>
      </c>
      <c r="H1684" s="19"/>
    </row>
    <row r="1685" spans="2:8" s="18" customFormat="1" ht="16.899999999999999" customHeight="1">
      <c r="B1685" s="19"/>
      <c r="C1685" s="216" t="s">
        <v>17</v>
      </c>
      <c r="D1685" s="216" t="s">
        <v>5087</v>
      </c>
      <c r="E1685" s="11" t="s">
        <v>17</v>
      </c>
      <c r="F1685" s="217">
        <v>43.23</v>
      </c>
      <c r="H1685" s="19"/>
    </row>
    <row r="1686" spans="2:8" s="18" customFormat="1" ht="16.899999999999999" customHeight="1">
      <c r="B1686" s="19"/>
      <c r="C1686" s="216" t="s">
        <v>17</v>
      </c>
      <c r="D1686" s="216" t="s">
        <v>1546</v>
      </c>
      <c r="E1686" s="11" t="s">
        <v>17</v>
      </c>
      <c r="F1686" s="217">
        <v>0</v>
      </c>
      <c r="H1686" s="19"/>
    </row>
    <row r="1687" spans="2:8" s="18" customFormat="1" ht="16.899999999999999" customHeight="1">
      <c r="B1687" s="19"/>
      <c r="C1687" s="216" t="s">
        <v>17</v>
      </c>
      <c r="D1687" s="216" t="s">
        <v>5086</v>
      </c>
      <c r="E1687" s="11" t="s">
        <v>17</v>
      </c>
      <c r="F1687" s="217">
        <v>12.53</v>
      </c>
      <c r="H1687" s="19"/>
    </row>
    <row r="1688" spans="2:8" s="18" customFormat="1" ht="16.899999999999999" customHeight="1">
      <c r="B1688" s="19"/>
      <c r="C1688" s="216" t="s">
        <v>17</v>
      </c>
      <c r="D1688" s="216" t="s">
        <v>5088</v>
      </c>
      <c r="E1688" s="11" t="s">
        <v>17</v>
      </c>
      <c r="F1688" s="217">
        <v>36.36</v>
      </c>
      <c r="H1688" s="19"/>
    </row>
    <row r="1689" spans="2:8" s="18" customFormat="1" ht="16.899999999999999" customHeight="1">
      <c r="B1689" s="19"/>
      <c r="C1689" s="216" t="s">
        <v>17</v>
      </c>
      <c r="D1689" s="216" t="s">
        <v>1547</v>
      </c>
      <c r="E1689" s="11" t="s">
        <v>17</v>
      </c>
      <c r="F1689" s="217">
        <v>0</v>
      </c>
      <c r="H1689" s="19"/>
    </row>
    <row r="1690" spans="2:8" s="18" customFormat="1" ht="16.899999999999999" customHeight="1">
      <c r="B1690" s="19"/>
      <c r="C1690" s="216" t="s">
        <v>17</v>
      </c>
      <c r="D1690" s="216" t="s">
        <v>5086</v>
      </c>
      <c r="E1690" s="11" t="s">
        <v>17</v>
      </c>
      <c r="F1690" s="217">
        <v>12.53</v>
      </c>
      <c r="H1690" s="19"/>
    </row>
    <row r="1691" spans="2:8" s="18" customFormat="1" ht="16.899999999999999" customHeight="1">
      <c r="B1691" s="19"/>
      <c r="C1691" s="216" t="s">
        <v>17</v>
      </c>
      <c r="D1691" s="216" t="s">
        <v>5089</v>
      </c>
      <c r="E1691" s="11" t="s">
        <v>17</v>
      </c>
      <c r="F1691" s="217">
        <v>41.87</v>
      </c>
      <c r="H1691" s="19"/>
    </row>
    <row r="1692" spans="2:8" s="18" customFormat="1" ht="16.899999999999999" customHeight="1">
      <c r="B1692" s="19"/>
      <c r="C1692" s="216" t="s">
        <v>17</v>
      </c>
      <c r="D1692" s="216" t="s">
        <v>4632</v>
      </c>
      <c r="E1692" s="11" t="s">
        <v>17</v>
      </c>
      <c r="F1692" s="217">
        <v>0</v>
      </c>
      <c r="H1692" s="19"/>
    </row>
    <row r="1693" spans="2:8" s="18" customFormat="1" ht="16.899999999999999" customHeight="1">
      <c r="B1693" s="19"/>
      <c r="C1693" s="216" t="s">
        <v>17</v>
      </c>
      <c r="D1693" s="216" t="s">
        <v>5090</v>
      </c>
      <c r="E1693" s="11" t="s">
        <v>17</v>
      </c>
      <c r="F1693" s="217">
        <v>45.99</v>
      </c>
      <c r="H1693" s="19"/>
    </row>
    <row r="1694" spans="2:8" s="18" customFormat="1" ht="16.899999999999999" customHeight="1">
      <c r="B1694" s="19"/>
      <c r="C1694" s="216" t="s">
        <v>17</v>
      </c>
      <c r="D1694" s="216" t="s">
        <v>491</v>
      </c>
      <c r="E1694" s="11" t="s">
        <v>17</v>
      </c>
      <c r="F1694" s="217">
        <v>733.22900000000004</v>
      </c>
      <c r="H1694" s="19"/>
    </row>
    <row r="1695" spans="2:8" s="18" customFormat="1" ht="16.899999999999999" customHeight="1">
      <c r="B1695" s="19"/>
      <c r="C1695" s="218" t="s">
        <v>4648</v>
      </c>
      <c r="H1695" s="19"/>
    </row>
    <row r="1696" spans="2:8" s="18" customFormat="1" ht="16.899999999999999" customHeight="1">
      <c r="B1696" s="19"/>
      <c r="C1696" s="216" t="s">
        <v>2136</v>
      </c>
      <c r="D1696" s="216" t="s">
        <v>2137</v>
      </c>
      <c r="E1696" s="11" t="s">
        <v>452</v>
      </c>
      <c r="F1696" s="217">
        <v>733.22900000000004</v>
      </c>
      <c r="H1696" s="19"/>
    </row>
    <row r="1697" spans="2:8" s="18" customFormat="1" ht="16.899999999999999" customHeight="1">
      <c r="B1697" s="19"/>
      <c r="C1697" s="212" t="s">
        <v>269</v>
      </c>
      <c r="D1697" s="213" t="s">
        <v>17</v>
      </c>
      <c r="E1697" s="214" t="s">
        <v>17</v>
      </c>
      <c r="F1697" s="215">
        <v>636.995</v>
      </c>
      <c r="H1697" s="19"/>
    </row>
    <row r="1698" spans="2:8" s="18" customFormat="1" ht="16.899999999999999" customHeight="1">
      <c r="B1698" s="19"/>
      <c r="C1698" s="216" t="s">
        <v>17</v>
      </c>
      <c r="D1698" s="216" t="s">
        <v>1101</v>
      </c>
      <c r="E1698" s="11" t="s">
        <v>17</v>
      </c>
      <c r="F1698" s="217">
        <v>0</v>
      </c>
      <c r="H1698" s="19"/>
    </row>
    <row r="1699" spans="2:8" s="18" customFormat="1" ht="16.899999999999999" customHeight="1">
      <c r="B1699" s="19"/>
      <c r="C1699" s="216" t="s">
        <v>17</v>
      </c>
      <c r="D1699" s="216" t="s">
        <v>5091</v>
      </c>
      <c r="E1699" s="11" t="s">
        <v>17</v>
      </c>
      <c r="F1699" s="217">
        <v>7.9349999999999996</v>
      </c>
      <c r="H1699" s="19"/>
    </row>
    <row r="1700" spans="2:8" s="18" customFormat="1" ht="16.899999999999999" customHeight="1">
      <c r="B1700" s="19"/>
      <c r="C1700" s="216" t="s">
        <v>17</v>
      </c>
      <c r="D1700" s="216" t="s">
        <v>1103</v>
      </c>
      <c r="E1700" s="11" t="s">
        <v>17</v>
      </c>
      <c r="F1700" s="217">
        <v>0</v>
      </c>
      <c r="H1700" s="19"/>
    </row>
    <row r="1701" spans="2:8" s="18" customFormat="1" ht="16.899999999999999" customHeight="1">
      <c r="B1701" s="19"/>
      <c r="C1701" s="216" t="s">
        <v>17</v>
      </c>
      <c r="D1701" s="216" t="s">
        <v>5092</v>
      </c>
      <c r="E1701" s="11" t="s">
        <v>17</v>
      </c>
      <c r="F1701" s="217">
        <v>38.154000000000003</v>
      </c>
      <c r="H1701" s="19"/>
    </row>
    <row r="1702" spans="2:8" s="18" customFormat="1" ht="16.899999999999999" customHeight="1">
      <c r="B1702" s="19"/>
      <c r="C1702" s="216" t="s">
        <v>17</v>
      </c>
      <c r="D1702" s="216" t="s">
        <v>5093</v>
      </c>
      <c r="E1702" s="11" t="s">
        <v>17</v>
      </c>
      <c r="F1702" s="217">
        <v>40.316000000000003</v>
      </c>
      <c r="H1702" s="19"/>
    </row>
    <row r="1703" spans="2:8" s="18" customFormat="1" ht="16.899999999999999" customHeight="1">
      <c r="B1703" s="19"/>
      <c r="C1703" s="216" t="s">
        <v>17</v>
      </c>
      <c r="D1703" s="216" t="s">
        <v>677</v>
      </c>
      <c r="E1703" s="11" t="s">
        <v>17</v>
      </c>
      <c r="F1703" s="217">
        <v>0</v>
      </c>
      <c r="H1703" s="19"/>
    </row>
    <row r="1704" spans="2:8" s="18" customFormat="1" ht="16.899999999999999" customHeight="1">
      <c r="B1704" s="19"/>
      <c r="C1704" s="216" t="s">
        <v>17</v>
      </c>
      <c r="D1704" s="216" t="s">
        <v>5094</v>
      </c>
      <c r="E1704" s="11" t="s">
        <v>17</v>
      </c>
      <c r="F1704" s="217">
        <v>3.6749999999999998</v>
      </c>
      <c r="H1704" s="19"/>
    </row>
    <row r="1705" spans="2:8" s="18" customFormat="1" ht="16.899999999999999" customHeight="1">
      <c r="B1705" s="19"/>
      <c r="C1705" s="216" t="s">
        <v>17</v>
      </c>
      <c r="D1705" s="216" t="s">
        <v>5095</v>
      </c>
      <c r="E1705" s="11" t="s">
        <v>17</v>
      </c>
      <c r="F1705" s="217">
        <v>41.295000000000002</v>
      </c>
      <c r="H1705" s="19"/>
    </row>
    <row r="1706" spans="2:8" s="18" customFormat="1" ht="16.899999999999999" customHeight="1">
      <c r="B1706" s="19"/>
      <c r="C1706" s="216" t="s">
        <v>17</v>
      </c>
      <c r="D1706" s="216" t="s">
        <v>1542</v>
      </c>
      <c r="E1706" s="11" t="s">
        <v>17</v>
      </c>
      <c r="F1706" s="217">
        <v>0</v>
      </c>
      <c r="H1706" s="19"/>
    </row>
    <row r="1707" spans="2:8" s="18" customFormat="1" ht="16.899999999999999" customHeight="1">
      <c r="B1707" s="19"/>
      <c r="C1707" s="216" t="s">
        <v>17</v>
      </c>
      <c r="D1707" s="216" t="s">
        <v>5096</v>
      </c>
      <c r="E1707" s="11" t="s">
        <v>17</v>
      </c>
      <c r="F1707" s="217">
        <v>12.27</v>
      </c>
      <c r="H1707" s="19"/>
    </row>
    <row r="1708" spans="2:8" s="18" customFormat="1" ht="16.899999999999999" customHeight="1">
      <c r="B1708" s="19"/>
      <c r="C1708" s="216" t="s">
        <v>17</v>
      </c>
      <c r="D1708" s="216" t="s">
        <v>5097</v>
      </c>
      <c r="E1708" s="11" t="s">
        <v>17</v>
      </c>
      <c r="F1708" s="217">
        <v>22.85</v>
      </c>
      <c r="H1708" s="19"/>
    </row>
    <row r="1709" spans="2:8" s="18" customFormat="1" ht="16.899999999999999" customHeight="1">
      <c r="B1709" s="19"/>
      <c r="C1709" s="216" t="s">
        <v>17</v>
      </c>
      <c r="D1709" s="216" t="s">
        <v>5098</v>
      </c>
      <c r="E1709" s="11" t="s">
        <v>17</v>
      </c>
      <c r="F1709" s="217">
        <v>43.5</v>
      </c>
      <c r="H1709" s="19"/>
    </row>
    <row r="1710" spans="2:8" s="18" customFormat="1" ht="16.899999999999999" customHeight="1">
      <c r="B1710" s="19"/>
      <c r="C1710" s="216" t="s">
        <v>17</v>
      </c>
      <c r="D1710" s="216" t="s">
        <v>5099</v>
      </c>
      <c r="E1710" s="11" t="s">
        <v>17</v>
      </c>
      <c r="F1710" s="217">
        <v>20.25</v>
      </c>
      <c r="H1710" s="19"/>
    </row>
    <row r="1711" spans="2:8" s="18" customFormat="1" ht="16.899999999999999" customHeight="1">
      <c r="B1711" s="19"/>
      <c r="C1711" s="216" t="s">
        <v>17</v>
      </c>
      <c r="D1711" s="216" t="s">
        <v>1543</v>
      </c>
      <c r="E1711" s="11" t="s">
        <v>17</v>
      </c>
      <c r="F1711" s="217">
        <v>0</v>
      </c>
      <c r="H1711" s="19"/>
    </row>
    <row r="1712" spans="2:8" s="18" customFormat="1" ht="16.899999999999999" customHeight="1">
      <c r="B1712" s="19"/>
      <c r="C1712" s="216" t="s">
        <v>17</v>
      </c>
      <c r="D1712" s="216" t="s">
        <v>5100</v>
      </c>
      <c r="E1712" s="11" t="s">
        <v>17</v>
      </c>
      <c r="F1712" s="217">
        <v>12.75</v>
      </c>
      <c r="H1712" s="19"/>
    </row>
    <row r="1713" spans="2:8" s="18" customFormat="1" ht="16.899999999999999" customHeight="1">
      <c r="B1713" s="19"/>
      <c r="C1713" s="216" t="s">
        <v>17</v>
      </c>
      <c r="D1713" s="216" t="s">
        <v>5101</v>
      </c>
      <c r="E1713" s="11" t="s">
        <v>17</v>
      </c>
      <c r="F1713" s="217">
        <v>43.42</v>
      </c>
      <c r="H1713" s="19"/>
    </row>
    <row r="1714" spans="2:8" s="18" customFormat="1" ht="16.899999999999999" customHeight="1">
      <c r="B1714" s="19"/>
      <c r="C1714" s="216" t="s">
        <v>17</v>
      </c>
      <c r="D1714" s="216" t="s">
        <v>5102</v>
      </c>
      <c r="E1714" s="11" t="s">
        <v>17</v>
      </c>
      <c r="F1714" s="217">
        <v>18.225000000000001</v>
      </c>
      <c r="H1714" s="19"/>
    </row>
    <row r="1715" spans="2:8" s="18" customFormat="1" ht="16.899999999999999" customHeight="1">
      <c r="B1715" s="19"/>
      <c r="C1715" s="216" t="s">
        <v>17</v>
      </c>
      <c r="D1715" s="216" t="s">
        <v>1544</v>
      </c>
      <c r="E1715" s="11" t="s">
        <v>17</v>
      </c>
      <c r="F1715" s="217">
        <v>0</v>
      </c>
      <c r="H1715" s="19"/>
    </row>
    <row r="1716" spans="2:8" s="18" customFormat="1" ht="16.899999999999999" customHeight="1">
      <c r="B1716" s="19"/>
      <c r="C1716" s="216" t="s">
        <v>17</v>
      </c>
      <c r="D1716" s="216" t="s">
        <v>5097</v>
      </c>
      <c r="E1716" s="11" t="s">
        <v>17</v>
      </c>
      <c r="F1716" s="217">
        <v>22.85</v>
      </c>
      <c r="H1716" s="19"/>
    </row>
    <row r="1717" spans="2:8" s="18" customFormat="1" ht="16.899999999999999" customHeight="1">
      <c r="B1717" s="19"/>
      <c r="C1717" s="216" t="s">
        <v>17</v>
      </c>
      <c r="D1717" s="216" t="s">
        <v>5101</v>
      </c>
      <c r="E1717" s="11" t="s">
        <v>17</v>
      </c>
      <c r="F1717" s="217">
        <v>43.42</v>
      </c>
      <c r="H1717" s="19"/>
    </row>
    <row r="1718" spans="2:8" s="18" customFormat="1" ht="16.899999999999999" customHeight="1">
      <c r="B1718" s="19"/>
      <c r="C1718" s="216" t="s">
        <v>17</v>
      </c>
      <c r="D1718" s="216" t="s">
        <v>5099</v>
      </c>
      <c r="E1718" s="11" t="s">
        <v>17</v>
      </c>
      <c r="F1718" s="217">
        <v>20.25</v>
      </c>
      <c r="H1718" s="19"/>
    </row>
    <row r="1719" spans="2:8" s="18" customFormat="1" ht="16.899999999999999" customHeight="1">
      <c r="B1719" s="19"/>
      <c r="C1719" s="216" t="s">
        <v>17</v>
      </c>
      <c r="D1719" s="216" t="s">
        <v>681</v>
      </c>
      <c r="E1719" s="11" t="s">
        <v>17</v>
      </c>
      <c r="F1719" s="217">
        <v>0</v>
      </c>
      <c r="H1719" s="19"/>
    </row>
    <row r="1720" spans="2:8" s="18" customFormat="1" ht="16.899999999999999" customHeight="1">
      <c r="B1720" s="19"/>
      <c r="C1720" s="216" t="s">
        <v>17</v>
      </c>
      <c r="D1720" s="216" t="s">
        <v>5103</v>
      </c>
      <c r="E1720" s="11" t="s">
        <v>17</v>
      </c>
      <c r="F1720" s="217">
        <v>8</v>
      </c>
      <c r="H1720" s="19"/>
    </row>
    <row r="1721" spans="2:8" s="18" customFormat="1" ht="16.899999999999999" customHeight="1">
      <c r="B1721" s="19"/>
      <c r="C1721" s="216" t="s">
        <v>17</v>
      </c>
      <c r="D1721" s="216" t="s">
        <v>5104</v>
      </c>
      <c r="E1721" s="11" t="s">
        <v>17</v>
      </c>
      <c r="F1721" s="217">
        <v>27.48</v>
      </c>
      <c r="H1721" s="19"/>
    </row>
    <row r="1722" spans="2:8" s="18" customFormat="1" ht="16.899999999999999" customHeight="1">
      <c r="B1722" s="19"/>
      <c r="C1722" s="216" t="s">
        <v>17</v>
      </c>
      <c r="D1722" s="216" t="s">
        <v>5105</v>
      </c>
      <c r="E1722" s="11" t="s">
        <v>17</v>
      </c>
      <c r="F1722" s="217">
        <v>35.145000000000003</v>
      </c>
      <c r="H1722" s="19"/>
    </row>
    <row r="1723" spans="2:8" s="18" customFormat="1" ht="16.899999999999999" customHeight="1">
      <c r="B1723" s="19"/>
      <c r="C1723" s="216" t="s">
        <v>17</v>
      </c>
      <c r="D1723" s="216" t="s">
        <v>1545</v>
      </c>
      <c r="E1723" s="11" t="s">
        <v>17</v>
      </c>
      <c r="F1723" s="217">
        <v>0</v>
      </c>
      <c r="H1723" s="19"/>
    </row>
    <row r="1724" spans="2:8" s="18" customFormat="1" ht="16.899999999999999" customHeight="1">
      <c r="B1724" s="19"/>
      <c r="C1724" s="216" t="s">
        <v>17</v>
      </c>
      <c r="D1724" s="216" t="s">
        <v>5106</v>
      </c>
      <c r="E1724" s="11" t="s">
        <v>17</v>
      </c>
      <c r="F1724" s="217">
        <v>3.27</v>
      </c>
      <c r="H1724" s="19"/>
    </row>
    <row r="1725" spans="2:8" s="18" customFormat="1" ht="16.899999999999999" customHeight="1">
      <c r="B1725" s="19"/>
      <c r="C1725" s="216" t="s">
        <v>17</v>
      </c>
      <c r="D1725" s="216" t="s">
        <v>5107</v>
      </c>
      <c r="E1725" s="11" t="s">
        <v>17</v>
      </c>
      <c r="F1725" s="217">
        <v>52.7</v>
      </c>
      <c r="H1725" s="19"/>
    </row>
    <row r="1726" spans="2:8" s="18" customFormat="1" ht="16.899999999999999" customHeight="1">
      <c r="B1726" s="19"/>
      <c r="C1726" s="216" t="s">
        <v>17</v>
      </c>
      <c r="D1726" s="216" t="s">
        <v>1546</v>
      </c>
      <c r="E1726" s="11" t="s">
        <v>17</v>
      </c>
      <c r="F1726" s="217">
        <v>0</v>
      </c>
      <c r="H1726" s="19"/>
    </row>
    <row r="1727" spans="2:8" s="18" customFormat="1" ht="16.899999999999999" customHeight="1">
      <c r="B1727" s="19"/>
      <c r="C1727" s="216" t="s">
        <v>17</v>
      </c>
      <c r="D1727" s="216" t="s">
        <v>5106</v>
      </c>
      <c r="E1727" s="11" t="s">
        <v>17</v>
      </c>
      <c r="F1727" s="217">
        <v>3.27</v>
      </c>
      <c r="H1727" s="19"/>
    </row>
    <row r="1728" spans="2:8" s="18" customFormat="1" ht="16.899999999999999" customHeight="1">
      <c r="B1728" s="19"/>
      <c r="C1728" s="216" t="s">
        <v>17</v>
      </c>
      <c r="D1728" s="216" t="s">
        <v>5107</v>
      </c>
      <c r="E1728" s="11" t="s">
        <v>17</v>
      </c>
      <c r="F1728" s="217">
        <v>52.7</v>
      </c>
      <c r="H1728" s="19"/>
    </row>
    <row r="1729" spans="2:8" s="18" customFormat="1" ht="16.899999999999999" customHeight="1">
      <c r="B1729" s="19"/>
      <c r="C1729" s="216" t="s">
        <v>17</v>
      </c>
      <c r="D1729" s="216" t="s">
        <v>1547</v>
      </c>
      <c r="E1729" s="11" t="s">
        <v>17</v>
      </c>
      <c r="F1729" s="217">
        <v>0</v>
      </c>
      <c r="H1729" s="19"/>
    </row>
    <row r="1730" spans="2:8" s="18" customFormat="1" ht="16.899999999999999" customHeight="1">
      <c r="B1730" s="19"/>
      <c r="C1730" s="216" t="s">
        <v>17</v>
      </c>
      <c r="D1730" s="216" t="s">
        <v>5106</v>
      </c>
      <c r="E1730" s="11" t="s">
        <v>17</v>
      </c>
      <c r="F1730" s="217">
        <v>3.27</v>
      </c>
      <c r="H1730" s="19"/>
    </row>
    <row r="1731" spans="2:8" s="18" customFormat="1" ht="16.899999999999999" customHeight="1">
      <c r="B1731" s="19"/>
      <c r="C1731" s="216" t="s">
        <v>17</v>
      </c>
      <c r="D1731" s="216" t="s">
        <v>5107</v>
      </c>
      <c r="E1731" s="11" t="s">
        <v>17</v>
      </c>
      <c r="F1731" s="217">
        <v>52.7</v>
      </c>
      <c r="H1731" s="19"/>
    </row>
    <row r="1732" spans="2:8" s="18" customFormat="1" ht="16.899999999999999" customHeight="1">
      <c r="B1732" s="19"/>
      <c r="C1732" s="216" t="s">
        <v>17</v>
      </c>
      <c r="D1732" s="216" t="s">
        <v>5108</v>
      </c>
      <c r="E1732" s="11" t="s">
        <v>17</v>
      </c>
      <c r="F1732" s="217">
        <v>0</v>
      </c>
      <c r="H1732" s="19"/>
    </row>
    <row r="1733" spans="2:8" s="18" customFormat="1" ht="16.899999999999999" customHeight="1">
      <c r="B1733" s="19"/>
      <c r="C1733" s="216" t="s">
        <v>17</v>
      </c>
      <c r="D1733" s="216" t="s">
        <v>5109</v>
      </c>
      <c r="E1733" s="11" t="s">
        <v>17</v>
      </c>
      <c r="F1733" s="217">
        <v>7.3</v>
      </c>
      <c r="H1733" s="19"/>
    </row>
    <row r="1734" spans="2:8" s="18" customFormat="1" ht="16.899999999999999" customHeight="1">
      <c r="B1734" s="19"/>
      <c r="C1734" s="216" t="s">
        <v>17</v>
      </c>
      <c r="D1734" s="216" t="s">
        <v>491</v>
      </c>
      <c r="E1734" s="11" t="s">
        <v>17</v>
      </c>
      <c r="F1734" s="217">
        <v>636.995</v>
      </c>
      <c r="H1734" s="19"/>
    </row>
    <row r="1735" spans="2:8" s="18" customFormat="1" ht="16.899999999999999" customHeight="1">
      <c r="B1735" s="19"/>
      <c r="C1735" s="218" t="s">
        <v>4648</v>
      </c>
      <c r="H1735" s="19"/>
    </row>
    <row r="1736" spans="2:8" s="18" customFormat="1" ht="16.899999999999999" customHeight="1">
      <c r="B1736" s="19"/>
      <c r="C1736" s="216" t="s">
        <v>2293</v>
      </c>
      <c r="D1736" s="216" t="s">
        <v>2294</v>
      </c>
      <c r="E1736" s="11" t="s">
        <v>452</v>
      </c>
      <c r="F1736" s="217">
        <v>636.995</v>
      </c>
      <c r="H1736" s="19"/>
    </row>
    <row r="1737" spans="2:8" s="18" customFormat="1" ht="16.899999999999999" customHeight="1">
      <c r="B1737" s="19"/>
      <c r="C1737" s="212" t="s">
        <v>267</v>
      </c>
      <c r="D1737" s="213" t="s">
        <v>17</v>
      </c>
      <c r="E1737" s="214" t="s">
        <v>17</v>
      </c>
      <c r="F1737" s="215">
        <v>501.5</v>
      </c>
      <c r="H1737" s="19"/>
    </row>
    <row r="1738" spans="2:8" s="18" customFormat="1" ht="16.899999999999999" customHeight="1">
      <c r="B1738" s="19"/>
      <c r="C1738" s="216" t="s">
        <v>17</v>
      </c>
      <c r="D1738" s="216" t="s">
        <v>1101</v>
      </c>
      <c r="E1738" s="11" t="s">
        <v>17</v>
      </c>
      <c r="F1738" s="217">
        <v>0</v>
      </c>
      <c r="H1738" s="19"/>
    </row>
    <row r="1739" spans="2:8" s="18" customFormat="1" ht="16.899999999999999" customHeight="1">
      <c r="B1739" s="19"/>
      <c r="C1739" s="216" t="s">
        <v>17</v>
      </c>
      <c r="D1739" s="216" t="s">
        <v>5110</v>
      </c>
      <c r="E1739" s="11" t="s">
        <v>17</v>
      </c>
      <c r="F1739" s="217">
        <v>14.15</v>
      </c>
      <c r="H1739" s="19"/>
    </row>
    <row r="1740" spans="2:8" s="18" customFormat="1" ht="16.899999999999999" customHeight="1">
      <c r="B1740" s="19"/>
      <c r="C1740" s="216" t="s">
        <v>17</v>
      </c>
      <c r="D1740" s="216" t="s">
        <v>5111</v>
      </c>
      <c r="E1740" s="11" t="s">
        <v>17</v>
      </c>
      <c r="F1740" s="217">
        <v>19.350000000000001</v>
      </c>
      <c r="H1740" s="19"/>
    </row>
    <row r="1741" spans="2:8" s="18" customFormat="1" ht="16.899999999999999" customHeight="1">
      <c r="B1741" s="19"/>
      <c r="C1741" s="216" t="s">
        <v>17</v>
      </c>
      <c r="D1741" s="216" t="s">
        <v>5112</v>
      </c>
      <c r="E1741" s="11" t="s">
        <v>17</v>
      </c>
      <c r="F1741" s="217">
        <v>8.02</v>
      </c>
      <c r="H1741" s="19"/>
    </row>
    <row r="1742" spans="2:8" s="18" customFormat="1" ht="16.899999999999999" customHeight="1">
      <c r="B1742" s="19"/>
      <c r="C1742" s="216" t="s">
        <v>17</v>
      </c>
      <c r="D1742" s="216" t="s">
        <v>1103</v>
      </c>
      <c r="E1742" s="11" t="s">
        <v>17</v>
      </c>
      <c r="F1742" s="217">
        <v>0</v>
      </c>
      <c r="H1742" s="19"/>
    </row>
    <row r="1743" spans="2:8" s="18" customFormat="1" ht="16.899999999999999" customHeight="1">
      <c r="B1743" s="19"/>
      <c r="C1743" s="216" t="s">
        <v>17</v>
      </c>
      <c r="D1743" s="216" t="s">
        <v>5113</v>
      </c>
      <c r="E1743" s="11" t="s">
        <v>17</v>
      </c>
      <c r="F1743" s="217">
        <v>8.43</v>
      </c>
      <c r="H1743" s="19"/>
    </row>
    <row r="1744" spans="2:8" s="18" customFormat="1" ht="16.899999999999999" customHeight="1">
      <c r="B1744" s="19"/>
      <c r="C1744" s="216" t="s">
        <v>17</v>
      </c>
      <c r="D1744" s="216" t="s">
        <v>5114</v>
      </c>
      <c r="E1744" s="11" t="s">
        <v>17</v>
      </c>
      <c r="F1744" s="217">
        <v>27.35</v>
      </c>
      <c r="H1744" s="19"/>
    </row>
    <row r="1745" spans="2:8" s="18" customFormat="1" ht="16.899999999999999" customHeight="1">
      <c r="B1745" s="19"/>
      <c r="C1745" s="216" t="s">
        <v>17</v>
      </c>
      <c r="D1745" s="216" t="s">
        <v>677</v>
      </c>
      <c r="E1745" s="11" t="s">
        <v>17</v>
      </c>
      <c r="F1745" s="217">
        <v>0</v>
      </c>
      <c r="H1745" s="19"/>
    </row>
    <row r="1746" spans="2:8" s="18" customFormat="1" ht="16.899999999999999" customHeight="1">
      <c r="B1746" s="19"/>
      <c r="C1746" s="216" t="s">
        <v>17</v>
      </c>
      <c r="D1746" s="216" t="s">
        <v>5115</v>
      </c>
      <c r="E1746" s="11" t="s">
        <v>17</v>
      </c>
      <c r="F1746" s="217">
        <v>21.33</v>
      </c>
      <c r="H1746" s="19"/>
    </row>
    <row r="1747" spans="2:8" s="18" customFormat="1" ht="16.899999999999999" customHeight="1">
      <c r="B1747" s="19"/>
      <c r="C1747" s="216" t="s">
        <v>17</v>
      </c>
      <c r="D1747" s="216" t="s">
        <v>5116</v>
      </c>
      <c r="E1747" s="11" t="s">
        <v>17</v>
      </c>
      <c r="F1747" s="217">
        <v>9.59</v>
      </c>
      <c r="H1747" s="19"/>
    </row>
    <row r="1748" spans="2:8" s="18" customFormat="1" ht="16.899999999999999" customHeight="1">
      <c r="B1748" s="19"/>
      <c r="C1748" s="216" t="s">
        <v>17</v>
      </c>
      <c r="D1748" s="216" t="s">
        <v>5117</v>
      </c>
      <c r="E1748" s="11" t="s">
        <v>17</v>
      </c>
      <c r="F1748" s="217">
        <v>38.86</v>
      </c>
      <c r="H1748" s="19"/>
    </row>
    <row r="1749" spans="2:8" s="18" customFormat="1" ht="16.899999999999999" customHeight="1">
      <c r="B1749" s="19"/>
      <c r="C1749" s="216" t="s">
        <v>17</v>
      </c>
      <c r="D1749" s="216" t="s">
        <v>1542</v>
      </c>
      <c r="E1749" s="11" t="s">
        <v>17</v>
      </c>
      <c r="F1749" s="217">
        <v>0</v>
      </c>
      <c r="H1749" s="19"/>
    </row>
    <row r="1750" spans="2:8" s="18" customFormat="1" ht="16.899999999999999" customHeight="1">
      <c r="B1750" s="19"/>
      <c r="C1750" s="216" t="s">
        <v>17</v>
      </c>
      <c r="D1750" s="216" t="s">
        <v>5118</v>
      </c>
      <c r="E1750" s="11" t="s">
        <v>17</v>
      </c>
      <c r="F1750" s="217">
        <v>10</v>
      </c>
      <c r="H1750" s="19"/>
    </row>
    <row r="1751" spans="2:8" s="18" customFormat="1" ht="16.899999999999999" customHeight="1">
      <c r="B1751" s="19"/>
      <c r="C1751" s="216" t="s">
        <v>17</v>
      </c>
      <c r="D1751" s="216" t="s">
        <v>5119</v>
      </c>
      <c r="E1751" s="11" t="s">
        <v>17</v>
      </c>
      <c r="F1751" s="217">
        <v>5.23</v>
      </c>
      <c r="H1751" s="19"/>
    </row>
    <row r="1752" spans="2:8" s="18" customFormat="1" ht="16.899999999999999" customHeight="1">
      <c r="B1752" s="19"/>
      <c r="C1752" s="216" t="s">
        <v>17</v>
      </c>
      <c r="D1752" s="216" t="s">
        <v>5120</v>
      </c>
      <c r="E1752" s="11" t="s">
        <v>17</v>
      </c>
      <c r="F1752" s="217">
        <v>29.21</v>
      </c>
      <c r="H1752" s="19"/>
    </row>
    <row r="1753" spans="2:8" s="18" customFormat="1" ht="16.899999999999999" customHeight="1">
      <c r="B1753" s="19"/>
      <c r="C1753" s="216" t="s">
        <v>17</v>
      </c>
      <c r="D1753" s="216" t="s">
        <v>1543</v>
      </c>
      <c r="E1753" s="11" t="s">
        <v>17</v>
      </c>
      <c r="F1753" s="217">
        <v>0</v>
      </c>
      <c r="H1753" s="19"/>
    </row>
    <row r="1754" spans="2:8" s="18" customFormat="1" ht="16.899999999999999" customHeight="1">
      <c r="B1754" s="19"/>
      <c r="C1754" s="216" t="s">
        <v>17</v>
      </c>
      <c r="D1754" s="216" t="s">
        <v>5121</v>
      </c>
      <c r="E1754" s="11" t="s">
        <v>17</v>
      </c>
      <c r="F1754" s="217">
        <v>8.91</v>
      </c>
      <c r="H1754" s="19"/>
    </row>
    <row r="1755" spans="2:8" s="18" customFormat="1" ht="16.899999999999999" customHeight="1">
      <c r="B1755" s="19"/>
      <c r="C1755" s="216" t="s">
        <v>17</v>
      </c>
      <c r="D1755" s="216" t="s">
        <v>5122</v>
      </c>
      <c r="E1755" s="11" t="s">
        <v>17</v>
      </c>
      <c r="F1755" s="217">
        <v>10.52</v>
      </c>
      <c r="H1755" s="19"/>
    </row>
    <row r="1756" spans="2:8" s="18" customFormat="1" ht="16.899999999999999" customHeight="1">
      <c r="B1756" s="19"/>
      <c r="C1756" s="216" t="s">
        <v>17</v>
      </c>
      <c r="D1756" s="216" t="s">
        <v>5123</v>
      </c>
      <c r="E1756" s="11" t="s">
        <v>17</v>
      </c>
      <c r="F1756" s="217">
        <v>29.4</v>
      </c>
      <c r="H1756" s="19"/>
    </row>
    <row r="1757" spans="2:8" s="18" customFormat="1" ht="16.899999999999999" customHeight="1">
      <c r="B1757" s="19"/>
      <c r="C1757" s="216" t="s">
        <v>17</v>
      </c>
      <c r="D1757" s="216" t="s">
        <v>1544</v>
      </c>
      <c r="E1757" s="11" t="s">
        <v>17</v>
      </c>
      <c r="F1757" s="217">
        <v>0</v>
      </c>
      <c r="H1757" s="19"/>
    </row>
    <row r="1758" spans="2:8" s="18" customFormat="1" ht="16.899999999999999" customHeight="1">
      <c r="B1758" s="19"/>
      <c r="C1758" s="216" t="s">
        <v>17</v>
      </c>
      <c r="D1758" s="216" t="s">
        <v>5118</v>
      </c>
      <c r="E1758" s="11" t="s">
        <v>17</v>
      </c>
      <c r="F1758" s="217">
        <v>10</v>
      </c>
      <c r="H1758" s="19"/>
    </row>
    <row r="1759" spans="2:8" s="18" customFormat="1" ht="16.899999999999999" customHeight="1">
      <c r="B1759" s="19"/>
      <c r="C1759" s="216" t="s">
        <v>17</v>
      </c>
      <c r="D1759" s="216" t="s">
        <v>5119</v>
      </c>
      <c r="E1759" s="11" t="s">
        <v>17</v>
      </c>
      <c r="F1759" s="217">
        <v>5.23</v>
      </c>
      <c r="H1759" s="19"/>
    </row>
    <row r="1760" spans="2:8" s="18" customFormat="1" ht="16.899999999999999" customHeight="1">
      <c r="B1760" s="19"/>
      <c r="C1760" s="216" t="s">
        <v>17</v>
      </c>
      <c r="D1760" s="216" t="s">
        <v>5120</v>
      </c>
      <c r="E1760" s="11" t="s">
        <v>17</v>
      </c>
      <c r="F1760" s="217">
        <v>29.21</v>
      </c>
      <c r="H1760" s="19"/>
    </row>
    <row r="1761" spans="2:8" s="18" customFormat="1" ht="16.899999999999999" customHeight="1">
      <c r="B1761" s="19"/>
      <c r="C1761" s="216" t="s">
        <v>17</v>
      </c>
      <c r="D1761" s="216" t="s">
        <v>681</v>
      </c>
      <c r="E1761" s="11" t="s">
        <v>17</v>
      </c>
      <c r="F1761" s="217">
        <v>0</v>
      </c>
      <c r="H1761" s="19"/>
    </row>
    <row r="1762" spans="2:8" s="18" customFormat="1" ht="16.899999999999999" customHeight="1">
      <c r="B1762" s="19"/>
      <c r="C1762" s="216" t="s">
        <v>17</v>
      </c>
      <c r="D1762" s="216" t="s">
        <v>5124</v>
      </c>
      <c r="E1762" s="11" t="s">
        <v>17</v>
      </c>
      <c r="F1762" s="217">
        <v>13.65</v>
      </c>
      <c r="H1762" s="19"/>
    </row>
    <row r="1763" spans="2:8" s="18" customFormat="1" ht="16.899999999999999" customHeight="1">
      <c r="B1763" s="19"/>
      <c r="C1763" s="216" t="s">
        <v>17</v>
      </c>
      <c r="D1763" s="216" t="s">
        <v>5125</v>
      </c>
      <c r="E1763" s="11" t="s">
        <v>17</v>
      </c>
      <c r="F1763" s="217">
        <v>27.35</v>
      </c>
      <c r="H1763" s="19"/>
    </row>
    <row r="1764" spans="2:8" s="18" customFormat="1" ht="16.899999999999999" customHeight="1">
      <c r="B1764" s="19"/>
      <c r="C1764" s="216" t="s">
        <v>17</v>
      </c>
      <c r="D1764" s="216" t="s">
        <v>1545</v>
      </c>
      <c r="E1764" s="11" t="s">
        <v>17</v>
      </c>
      <c r="F1764" s="217">
        <v>0</v>
      </c>
      <c r="H1764" s="19"/>
    </row>
    <row r="1765" spans="2:8" s="18" customFormat="1" ht="16.899999999999999" customHeight="1">
      <c r="B1765" s="19"/>
      <c r="C1765" s="216" t="s">
        <v>17</v>
      </c>
      <c r="D1765" s="216" t="s">
        <v>5126</v>
      </c>
      <c r="E1765" s="11" t="s">
        <v>17</v>
      </c>
      <c r="F1765" s="217">
        <v>8.32</v>
      </c>
      <c r="H1765" s="19"/>
    </row>
    <row r="1766" spans="2:8" s="18" customFormat="1" ht="16.899999999999999" customHeight="1">
      <c r="B1766" s="19"/>
      <c r="C1766" s="216" t="s">
        <v>17</v>
      </c>
      <c r="D1766" s="216" t="s">
        <v>5127</v>
      </c>
      <c r="E1766" s="11" t="s">
        <v>17</v>
      </c>
      <c r="F1766" s="217">
        <v>9.81</v>
      </c>
      <c r="H1766" s="19"/>
    </row>
    <row r="1767" spans="2:8" s="18" customFormat="1" ht="16.899999999999999" customHeight="1">
      <c r="B1767" s="19"/>
      <c r="C1767" s="216" t="s">
        <v>17</v>
      </c>
      <c r="D1767" s="216" t="s">
        <v>5128</v>
      </c>
      <c r="E1767" s="11" t="s">
        <v>17</v>
      </c>
      <c r="F1767" s="217">
        <v>5.2</v>
      </c>
      <c r="H1767" s="19"/>
    </row>
    <row r="1768" spans="2:8" s="18" customFormat="1" ht="16.899999999999999" customHeight="1">
      <c r="B1768" s="19"/>
      <c r="C1768" s="216" t="s">
        <v>17</v>
      </c>
      <c r="D1768" s="216" t="s">
        <v>5129</v>
      </c>
      <c r="E1768" s="11" t="s">
        <v>17</v>
      </c>
      <c r="F1768" s="217">
        <v>19.95</v>
      </c>
      <c r="H1768" s="19"/>
    </row>
    <row r="1769" spans="2:8" s="18" customFormat="1" ht="16.899999999999999" customHeight="1">
      <c r="B1769" s="19"/>
      <c r="C1769" s="216" t="s">
        <v>17</v>
      </c>
      <c r="D1769" s="216" t="s">
        <v>1546</v>
      </c>
      <c r="E1769" s="11" t="s">
        <v>17</v>
      </c>
      <c r="F1769" s="217">
        <v>0</v>
      </c>
      <c r="H1769" s="19"/>
    </row>
    <row r="1770" spans="2:8" s="18" customFormat="1" ht="16.899999999999999" customHeight="1">
      <c r="B1770" s="19"/>
      <c r="C1770" s="216" t="s">
        <v>17</v>
      </c>
      <c r="D1770" s="216" t="s">
        <v>5130</v>
      </c>
      <c r="E1770" s="11" t="s">
        <v>17</v>
      </c>
      <c r="F1770" s="217">
        <v>8.7200000000000006</v>
      </c>
      <c r="H1770" s="19"/>
    </row>
    <row r="1771" spans="2:8" s="18" customFormat="1" ht="16.899999999999999" customHeight="1">
      <c r="B1771" s="19"/>
      <c r="C1771" s="216" t="s">
        <v>17</v>
      </c>
      <c r="D1771" s="216" t="s">
        <v>5131</v>
      </c>
      <c r="E1771" s="11" t="s">
        <v>17</v>
      </c>
      <c r="F1771" s="217">
        <v>8.91</v>
      </c>
      <c r="H1771" s="19"/>
    </row>
    <row r="1772" spans="2:8" s="18" customFormat="1" ht="16.899999999999999" customHeight="1">
      <c r="B1772" s="19"/>
      <c r="C1772" s="216" t="s">
        <v>17</v>
      </c>
      <c r="D1772" s="216" t="s">
        <v>5132</v>
      </c>
      <c r="E1772" s="11" t="s">
        <v>17</v>
      </c>
      <c r="F1772" s="217">
        <v>17.36</v>
      </c>
      <c r="H1772" s="19"/>
    </row>
    <row r="1773" spans="2:8" s="18" customFormat="1" ht="16.899999999999999" customHeight="1">
      <c r="B1773" s="19"/>
      <c r="C1773" s="216" t="s">
        <v>17</v>
      </c>
      <c r="D1773" s="216" t="s">
        <v>1547</v>
      </c>
      <c r="E1773" s="11" t="s">
        <v>17</v>
      </c>
      <c r="F1773" s="217">
        <v>0</v>
      </c>
      <c r="H1773" s="19"/>
    </row>
    <row r="1774" spans="2:8" s="18" customFormat="1" ht="16.899999999999999" customHeight="1">
      <c r="B1774" s="19"/>
      <c r="C1774" s="216" t="s">
        <v>17</v>
      </c>
      <c r="D1774" s="216" t="s">
        <v>5133</v>
      </c>
      <c r="E1774" s="11" t="s">
        <v>17</v>
      </c>
      <c r="F1774" s="217">
        <v>6.92</v>
      </c>
      <c r="H1774" s="19"/>
    </row>
    <row r="1775" spans="2:8" s="18" customFormat="1" ht="16.899999999999999" customHeight="1">
      <c r="B1775" s="19"/>
      <c r="C1775" s="216" t="s">
        <v>17</v>
      </c>
      <c r="D1775" s="216" t="s">
        <v>5131</v>
      </c>
      <c r="E1775" s="11" t="s">
        <v>17</v>
      </c>
      <c r="F1775" s="217">
        <v>8.91</v>
      </c>
      <c r="H1775" s="19"/>
    </row>
    <row r="1776" spans="2:8" s="18" customFormat="1" ht="16.899999999999999" customHeight="1">
      <c r="B1776" s="19"/>
      <c r="C1776" s="216" t="s">
        <v>17</v>
      </c>
      <c r="D1776" s="216" t="s">
        <v>5134</v>
      </c>
      <c r="E1776" s="11" t="s">
        <v>17</v>
      </c>
      <c r="F1776" s="217">
        <v>23.56</v>
      </c>
      <c r="H1776" s="19"/>
    </row>
    <row r="1777" spans="2:8" s="18" customFormat="1" ht="16.899999999999999" customHeight="1">
      <c r="B1777" s="19"/>
      <c r="C1777" s="216" t="s">
        <v>17</v>
      </c>
      <c r="D1777" s="216" t="s">
        <v>4632</v>
      </c>
      <c r="E1777" s="11" t="s">
        <v>17</v>
      </c>
      <c r="F1777" s="217">
        <v>0</v>
      </c>
      <c r="H1777" s="19"/>
    </row>
    <row r="1778" spans="2:8" s="18" customFormat="1" ht="16.899999999999999" customHeight="1">
      <c r="B1778" s="19"/>
      <c r="C1778" s="216" t="s">
        <v>17</v>
      </c>
      <c r="D1778" s="216" t="s">
        <v>5135</v>
      </c>
      <c r="E1778" s="11" t="s">
        <v>17</v>
      </c>
      <c r="F1778" s="217">
        <v>58.05</v>
      </c>
      <c r="H1778" s="19"/>
    </row>
    <row r="1779" spans="2:8" s="18" customFormat="1" ht="16.899999999999999" customHeight="1">
      <c r="B1779" s="19"/>
      <c r="C1779" s="216" t="s">
        <v>17</v>
      </c>
      <c r="D1779" s="216" t="s">
        <v>491</v>
      </c>
      <c r="E1779" s="11" t="s">
        <v>17</v>
      </c>
      <c r="F1779" s="217">
        <v>501.5</v>
      </c>
      <c r="H1779" s="19"/>
    </row>
    <row r="1780" spans="2:8" s="18" customFormat="1" ht="16.899999999999999" customHeight="1">
      <c r="B1780" s="19"/>
      <c r="C1780" s="218" t="s">
        <v>4648</v>
      </c>
      <c r="H1780" s="19"/>
    </row>
    <row r="1781" spans="2:8" s="18" customFormat="1" ht="16.899999999999999" customHeight="1">
      <c r="B1781" s="19"/>
      <c r="C1781" s="216" t="s">
        <v>2140</v>
      </c>
      <c r="D1781" s="216" t="s">
        <v>2141</v>
      </c>
      <c r="E1781" s="11" t="s">
        <v>816</v>
      </c>
      <c r="F1781" s="217">
        <v>501.5</v>
      </c>
      <c r="H1781" s="19"/>
    </row>
    <row r="1782" spans="2:8" s="18" customFormat="1" ht="16.899999999999999" customHeight="1">
      <c r="B1782" s="19"/>
      <c r="C1782" s="212" t="s">
        <v>286</v>
      </c>
      <c r="D1782" s="213" t="s">
        <v>17</v>
      </c>
      <c r="E1782" s="214" t="s">
        <v>17</v>
      </c>
      <c r="F1782" s="215">
        <v>1137.54</v>
      </c>
      <c r="H1782" s="19"/>
    </row>
    <row r="1783" spans="2:8" s="18" customFormat="1" ht="16.899999999999999" customHeight="1">
      <c r="B1783" s="19"/>
      <c r="C1783" s="216" t="s">
        <v>17</v>
      </c>
      <c r="D1783" s="216" t="s">
        <v>457</v>
      </c>
      <c r="E1783" s="11" t="s">
        <v>17</v>
      </c>
      <c r="F1783" s="217">
        <v>0</v>
      </c>
      <c r="H1783" s="19"/>
    </row>
    <row r="1784" spans="2:8" s="18" customFormat="1" ht="16.899999999999999" customHeight="1">
      <c r="B1784" s="19"/>
      <c r="C1784" s="216" t="s">
        <v>17</v>
      </c>
      <c r="D1784" s="216" t="s">
        <v>4637</v>
      </c>
      <c r="E1784" s="11" t="s">
        <v>17</v>
      </c>
      <c r="F1784" s="217">
        <v>0</v>
      </c>
      <c r="H1784" s="19"/>
    </row>
    <row r="1785" spans="2:8" s="18" customFormat="1" ht="16.899999999999999" customHeight="1">
      <c r="B1785" s="19"/>
      <c r="C1785" s="216" t="s">
        <v>17</v>
      </c>
      <c r="D1785" s="216" t="s">
        <v>5136</v>
      </c>
      <c r="E1785" s="11" t="s">
        <v>17</v>
      </c>
      <c r="F1785" s="217">
        <v>277.33999999999997</v>
      </c>
      <c r="H1785" s="19"/>
    </row>
    <row r="1786" spans="2:8" s="18" customFormat="1" ht="16.899999999999999" customHeight="1">
      <c r="B1786" s="19"/>
      <c r="C1786" s="216" t="s">
        <v>17</v>
      </c>
      <c r="D1786" s="216" t="s">
        <v>4682</v>
      </c>
      <c r="E1786" s="11" t="s">
        <v>17</v>
      </c>
      <c r="F1786" s="217">
        <v>277.33999999999997</v>
      </c>
      <c r="H1786" s="19"/>
    </row>
    <row r="1787" spans="2:8" s="18" customFormat="1" ht="16.899999999999999" customHeight="1">
      <c r="B1787" s="19"/>
      <c r="C1787" s="216" t="s">
        <v>17</v>
      </c>
      <c r="D1787" s="216" t="s">
        <v>4639</v>
      </c>
      <c r="E1787" s="11" t="s">
        <v>17</v>
      </c>
      <c r="F1787" s="217">
        <v>0</v>
      </c>
      <c r="H1787" s="19"/>
    </row>
    <row r="1788" spans="2:8" s="18" customFormat="1" ht="16.899999999999999" customHeight="1">
      <c r="B1788" s="19"/>
      <c r="C1788" s="216" t="s">
        <v>17</v>
      </c>
      <c r="D1788" s="216" t="s">
        <v>5137</v>
      </c>
      <c r="E1788" s="11" t="s">
        <v>17</v>
      </c>
      <c r="F1788" s="217">
        <v>156.06</v>
      </c>
      <c r="H1788" s="19"/>
    </row>
    <row r="1789" spans="2:8" s="18" customFormat="1" ht="16.899999999999999" customHeight="1">
      <c r="B1789" s="19"/>
      <c r="C1789" s="216" t="s">
        <v>17</v>
      </c>
      <c r="D1789" s="216" t="s">
        <v>4682</v>
      </c>
      <c r="E1789" s="11" t="s">
        <v>17</v>
      </c>
      <c r="F1789" s="217">
        <v>156.06</v>
      </c>
      <c r="H1789" s="19"/>
    </row>
    <row r="1790" spans="2:8" s="18" customFormat="1" ht="16.899999999999999" customHeight="1">
      <c r="B1790" s="19"/>
      <c r="C1790" s="216" t="s">
        <v>17</v>
      </c>
      <c r="D1790" s="216" t="s">
        <v>4642</v>
      </c>
      <c r="E1790" s="11" t="s">
        <v>17</v>
      </c>
      <c r="F1790" s="217">
        <v>0</v>
      </c>
      <c r="H1790" s="19"/>
    </row>
    <row r="1791" spans="2:8" s="18" customFormat="1" ht="16.899999999999999" customHeight="1">
      <c r="B1791" s="19"/>
      <c r="C1791" s="216" t="s">
        <v>17</v>
      </c>
      <c r="D1791" s="216" t="s">
        <v>5138</v>
      </c>
      <c r="E1791" s="11" t="s">
        <v>17</v>
      </c>
      <c r="F1791" s="217">
        <v>499.39</v>
      </c>
      <c r="H1791" s="19"/>
    </row>
    <row r="1792" spans="2:8" s="18" customFormat="1" ht="16.899999999999999" customHeight="1">
      <c r="B1792" s="19"/>
      <c r="C1792" s="216" t="s">
        <v>17</v>
      </c>
      <c r="D1792" s="216" t="s">
        <v>5139</v>
      </c>
      <c r="E1792" s="11" t="s">
        <v>17</v>
      </c>
      <c r="F1792" s="217">
        <v>-136.88</v>
      </c>
      <c r="H1792" s="19"/>
    </row>
    <row r="1793" spans="2:8" s="18" customFormat="1" ht="16.899999999999999" customHeight="1">
      <c r="B1793" s="19"/>
      <c r="C1793" s="216" t="s">
        <v>17</v>
      </c>
      <c r="D1793" s="216" t="s">
        <v>5140</v>
      </c>
      <c r="E1793" s="11" t="s">
        <v>17</v>
      </c>
      <c r="F1793" s="217">
        <v>-10.44</v>
      </c>
      <c r="H1793" s="19"/>
    </row>
    <row r="1794" spans="2:8" s="18" customFormat="1" ht="16.899999999999999" customHeight="1">
      <c r="B1794" s="19"/>
      <c r="C1794" s="216" t="s">
        <v>17</v>
      </c>
      <c r="D1794" s="216" t="s">
        <v>4682</v>
      </c>
      <c r="E1794" s="11" t="s">
        <v>17</v>
      </c>
      <c r="F1794" s="217">
        <v>352.07</v>
      </c>
      <c r="H1794" s="19"/>
    </row>
    <row r="1795" spans="2:8" s="18" customFormat="1" ht="16.899999999999999" customHeight="1">
      <c r="B1795" s="19"/>
      <c r="C1795" s="216" t="s">
        <v>17</v>
      </c>
      <c r="D1795" s="216" t="s">
        <v>4645</v>
      </c>
      <c r="E1795" s="11" t="s">
        <v>17</v>
      </c>
      <c r="F1795" s="217">
        <v>0</v>
      </c>
      <c r="H1795" s="19"/>
    </row>
    <row r="1796" spans="2:8" s="18" customFormat="1" ht="16.899999999999999" customHeight="1">
      <c r="B1796" s="19"/>
      <c r="C1796" s="216" t="s">
        <v>17</v>
      </c>
      <c r="D1796" s="216" t="s">
        <v>5138</v>
      </c>
      <c r="E1796" s="11" t="s">
        <v>17</v>
      </c>
      <c r="F1796" s="217">
        <v>499.39</v>
      </c>
      <c r="H1796" s="19"/>
    </row>
    <row r="1797" spans="2:8" s="18" customFormat="1" ht="16.899999999999999" customHeight="1">
      <c r="B1797" s="19"/>
      <c r="C1797" s="216" t="s">
        <v>17</v>
      </c>
      <c r="D1797" s="216" t="s">
        <v>5139</v>
      </c>
      <c r="E1797" s="11" t="s">
        <v>17</v>
      </c>
      <c r="F1797" s="217">
        <v>-136.88</v>
      </c>
      <c r="H1797" s="19"/>
    </row>
    <row r="1798" spans="2:8" s="18" customFormat="1" ht="16.899999999999999" customHeight="1">
      <c r="B1798" s="19"/>
      <c r="C1798" s="216" t="s">
        <v>17</v>
      </c>
      <c r="D1798" s="216" t="s">
        <v>5140</v>
      </c>
      <c r="E1798" s="11" t="s">
        <v>17</v>
      </c>
      <c r="F1798" s="217">
        <v>-10.44</v>
      </c>
      <c r="H1798" s="19"/>
    </row>
    <row r="1799" spans="2:8" s="18" customFormat="1" ht="16.899999999999999" customHeight="1">
      <c r="B1799" s="19"/>
      <c r="C1799" s="216" t="s">
        <v>17</v>
      </c>
      <c r="D1799" s="216" t="s">
        <v>4682</v>
      </c>
      <c r="E1799" s="11" t="s">
        <v>17</v>
      </c>
      <c r="F1799" s="217">
        <v>352.07</v>
      </c>
      <c r="H1799" s="19"/>
    </row>
    <row r="1800" spans="2:8" s="18" customFormat="1" ht="16.899999999999999" customHeight="1">
      <c r="B1800" s="19"/>
      <c r="C1800" s="216" t="s">
        <v>17</v>
      </c>
      <c r="D1800" s="216" t="s">
        <v>491</v>
      </c>
      <c r="E1800" s="11" t="s">
        <v>17</v>
      </c>
      <c r="F1800" s="217">
        <v>1137.54</v>
      </c>
      <c r="H1800" s="19"/>
    </row>
    <row r="1801" spans="2:8" s="18" customFormat="1" ht="16.899999999999999" customHeight="1">
      <c r="B1801" s="19"/>
      <c r="C1801" s="218" t="s">
        <v>4648</v>
      </c>
      <c r="H1801" s="19"/>
    </row>
    <row r="1802" spans="2:8" s="18" customFormat="1" ht="16.899999999999999" customHeight="1">
      <c r="B1802" s="19"/>
      <c r="C1802" s="216" t="s">
        <v>1329</v>
      </c>
      <c r="D1802" s="216" t="s">
        <v>1330</v>
      </c>
      <c r="E1802" s="11" t="s">
        <v>452</v>
      </c>
      <c r="F1802" s="217">
        <v>1137.54</v>
      </c>
      <c r="H1802" s="19"/>
    </row>
    <row r="1803" spans="2:8" s="18" customFormat="1" ht="16.899999999999999" customHeight="1">
      <c r="B1803" s="19"/>
      <c r="C1803" s="212" t="s">
        <v>403</v>
      </c>
      <c r="D1803" s="213" t="s">
        <v>17</v>
      </c>
      <c r="E1803" s="214" t="s">
        <v>17</v>
      </c>
      <c r="F1803" s="215">
        <v>436.66</v>
      </c>
      <c r="H1803" s="19"/>
    </row>
    <row r="1804" spans="2:8" s="18" customFormat="1" ht="16.899999999999999" customHeight="1">
      <c r="B1804" s="19"/>
      <c r="C1804" s="216" t="s">
        <v>17</v>
      </c>
      <c r="D1804" s="216" t="s">
        <v>4830</v>
      </c>
      <c r="E1804" s="11" t="s">
        <v>17</v>
      </c>
      <c r="F1804" s="217">
        <v>0</v>
      </c>
      <c r="H1804" s="19"/>
    </row>
    <row r="1805" spans="2:8" s="18" customFormat="1" ht="16.899999999999999" customHeight="1">
      <c r="B1805" s="19"/>
      <c r="C1805" s="216" t="s">
        <v>17</v>
      </c>
      <c r="D1805" s="216" t="s">
        <v>5141</v>
      </c>
      <c r="E1805" s="11" t="s">
        <v>17</v>
      </c>
      <c r="F1805" s="217">
        <v>203.3</v>
      </c>
      <c r="H1805" s="19"/>
    </row>
    <row r="1806" spans="2:8" s="18" customFormat="1" ht="16.899999999999999" customHeight="1">
      <c r="B1806" s="19"/>
      <c r="C1806" s="216" t="s">
        <v>17</v>
      </c>
      <c r="D1806" s="216" t="s">
        <v>4832</v>
      </c>
      <c r="E1806" s="11" t="s">
        <v>17</v>
      </c>
      <c r="F1806" s="217">
        <v>0</v>
      </c>
      <c r="H1806" s="19"/>
    </row>
    <row r="1807" spans="2:8" s="18" customFormat="1" ht="16.899999999999999" customHeight="1">
      <c r="B1807" s="19"/>
      <c r="C1807" s="216" t="s">
        <v>17</v>
      </c>
      <c r="D1807" s="216" t="s">
        <v>5142</v>
      </c>
      <c r="E1807" s="11" t="s">
        <v>17</v>
      </c>
      <c r="F1807" s="217">
        <v>139.1</v>
      </c>
      <c r="H1807" s="19"/>
    </row>
    <row r="1808" spans="2:8" s="18" customFormat="1" ht="16.899999999999999" customHeight="1">
      <c r="B1808" s="19"/>
      <c r="C1808" s="216" t="s">
        <v>17</v>
      </c>
      <c r="D1808" s="216" t="s">
        <v>4834</v>
      </c>
      <c r="E1808" s="11" t="s">
        <v>17</v>
      </c>
      <c r="F1808" s="217">
        <v>0</v>
      </c>
      <c r="H1808" s="19"/>
    </row>
    <row r="1809" spans="2:8" s="18" customFormat="1" ht="16.899999999999999" customHeight="1">
      <c r="B1809" s="19"/>
      <c r="C1809" s="216" t="s">
        <v>17</v>
      </c>
      <c r="D1809" s="216" t="s">
        <v>5143</v>
      </c>
      <c r="E1809" s="11" t="s">
        <v>17</v>
      </c>
      <c r="F1809" s="217">
        <v>45.2</v>
      </c>
      <c r="H1809" s="19"/>
    </row>
    <row r="1810" spans="2:8" s="18" customFormat="1" ht="16.899999999999999" customHeight="1">
      <c r="B1810" s="19"/>
      <c r="C1810" s="216" t="s">
        <v>17</v>
      </c>
      <c r="D1810" s="216" t="s">
        <v>4836</v>
      </c>
      <c r="E1810" s="11" t="s">
        <v>17</v>
      </c>
      <c r="F1810" s="217">
        <v>0</v>
      </c>
      <c r="H1810" s="19"/>
    </row>
    <row r="1811" spans="2:8" s="18" customFormat="1" ht="16.899999999999999" customHeight="1">
      <c r="B1811" s="19"/>
      <c r="C1811" s="216" t="s">
        <v>17</v>
      </c>
      <c r="D1811" s="216" t="s">
        <v>5144</v>
      </c>
      <c r="E1811" s="11" t="s">
        <v>17</v>
      </c>
      <c r="F1811" s="217">
        <v>16.05</v>
      </c>
      <c r="H1811" s="19"/>
    </row>
    <row r="1812" spans="2:8" s="18" customFormat="1" ht="16.899999999999999" customHeight="1">
      <c r="B1812" s="19"/>
      <c r="C1812" s="216" t="s">
        <v>17</v>
      </c>
      <c r="D1812" s="216" t="s">
        <v>4838</v>
      </c>
      <c r="E1812" s="11" t="s">
        <v>17</v>
      </c>
      <c r="F1812" s="217">
        <v>0</v>
      </c>
      <c r="H1812" s="19"/>
    </row>
    <row r="1813" spans="2:8" s="18" customFormat="1" ht="16.899999999999999" customHeight="1">
      <c r="B1813" s="19"/>
      <c r="C1813" s="216" t="s">
        <v>17</v>
      </c>
      <c r="D1813" s="216" t="s">
        <v>5145</v>
      </c>
      <c r="E1813" s="11" t="s">
        <v>17</v>
      </c>
      <c r="F1813" s="217">
        <v>26.75</v>
      </c>
      <c r="H1813" s="19"/>
    </row>
    <row r="1814" spans="2:8" s="18" customFormat="1" ht="16.899999999999999" customHeight="1">
      <c r="B1814" s="19"/>
      <c r="C1814" s="216" t="s">
        <v>17</v>
      </c>
      <c r="D1814" s="216" t="s">
        <v>4840</v>
      </c>
      <c r="E1814" s="11" t="s">
        <v>17</v>
      </c>
      <c r="F1814" s="217">
        <v>0</v>
      </c>
      <c r="H1814" s="19"/>
    </row>
    <row r="1815" spans="2:8" s="18" customFormat="1" ht="16.899999999999999" customHeight="1">
      <c r="B1815" s="19"/>
      <c r="C1815" s="216" t="s">
        <v>17</v>
      </c>
      <c r="D1815" s="216" t="s">
        <v>4841</v>
      </c>
      <c r="E1815" s="11" t="s">
        <v>17</v>
      </c>
      <c r="F1815" s="217">
        <v>6.26</v>
      </c>
      <c r="H1815" s="19"/>
    </row>
    <row r="1816" spans="2:8" s="18" customFormat="1" ht="16.899999999999999" customHeight="1">
      <c r="B1816" s="19"/>
      <c r="C1816" s="216" t="s">
        <v>17</v>
      </c>
      <c r="D1816" s="216" t="s">
        <v>491</v>
      </c>
      <c r="E1816" s="11" t="s">
        <v>17</v>
      </c>
      <c r="F1816" s="217">
        <v>436.66</v>
      </c>
      <c r="H1816" s="19"/>
    </row>
    <row r="1817" spans="2:8" s="18" customFormat="1" ht="16.899999999999999" customHeight="1">
      <c r="B1817" s="19"/>
      <c r="C1817" s="218" t="s">
        <v>4648</v>
      </c>
      <c r="H1817" s="19"/>
    </row>
    <row r="1818" spans="2:8" s="18" customFormat="1" ht="16.899999999999999" customHeight="1">
      <c r="B1818" s="19"/>
      <c r="C1818" s="216" t="s">
        <v>1218</v>
      </c>
      <c r="D1818" s="216" t="s">
        <v>1219</v>
      </c>
      <c r="E1818" s="11" t="s">
        <v>461</v>
      </c>
      <c r="F1818" s="217">
        <v>61.26</v>
      </c>
      <c r="H1818" s="19"/>
    </row>
    <row r="1819" spans="2:8" s="18" customFormat="1" ht="16.899999999999999" customHeight="1">
      <c r="B1819" s="19"/>
      <c r="C1819" s="212" t="s">
        <v>290</v>
      </c>
      <c r="D1819" s="213" t="s">
        <v>291</v>
      </c>
      <c r="E1819" s="214" t="s">
        <v>17</v>
      </c>
      <c r="F1819" s="215">
        <v>784.54499999999996</v>
      </c>
      <c r="H1819" s="19"/>
    </row>
    <row r="1820" spans="2:8" s="18" customFormat="1" ht="16.899999999999999" customHeight="1">
      <c r="B1820" s="19"/>
      <c r="C1820" s="216" t="s">
        <v>17</v>
      </c>
      <c r="D1820" s="216" t="s">
        <v>1101</v>
      </c>
      <c r="E1820" s="11" t="s">
        <v>17</v>
      </c>
      <c r="F1820" s="217">
        <v>0</v>
      </c>
      <c r="H1820" s="19"/>
    </row>
    <row r="1821" spans="2:8" s="18" customFormat="1" ht="16.899999999999999" customHeight="1">
      <c r="B1821" s="19"/>
      <c r="C1821" s="216" t="s">
        <v>17</v>
      </c>
      <c r="D1821" s="216" t="s">
        <v>5146</v>
      </c>
      <c r="E1821" s="11" t="s">
        <v>17</v>
      </c>
      <c r="F1821" s="217">
        <v>0</v>
      </c>
      <c r="H1821" s="19"/>
    </row>
    <row r="1822" spans="2:8" s="18" customFormat="1" ht="16.899999999999999" customHeight="1">
      <c r="B1822" s="19"/>
      <c r="C1822" s="216" t="s">
        <v>17</v>
      </c>
      <c r="D1822" s="216" t="s">
        <v>5147</v>
      </c>
      <c r="E1822" s="11" t="s">
        <v>17</v>
      </c>
      <c r="F1822" s="217">
        <v>239.12</v>
      </c>
      <c r="H1822" s="19"/>
    </row>
    <row r="1823" spans="2:8" s="18" customFormat="1" ht="16.899999999999999" customHeight="1">
      <c r="B1823" s="19"/>
      <c r="C1823" s="216" t="s">
        <v>17</v>
      </c>
      <c r="D1823" s="216" t="s">
        <v>4682</v>
      </c>
      <c r="E1823" s="11" t="s">
        <v>17</v>
      </c>
      <c r="F1823" s="217">
        <v>239.12</v>
      </c>
      <c r="H1823" s="19"/>
    </row>
    <row r="1824" spans="2:8" s="18" customFormat="1" ht="16.899999999999999" customHeight="1">
      <c r="B1824" s="19"/>
      <c r="C1824" s="216" t="s">
        <v>17</v>
      </c>
      <c r="D1824" s="216" t="s">
        <v>1103</v>
      </c>
      <c r="E1824" s="11" t="s">
        <v>17</v>
      </c>
      <c r="F1824" s="217">
        <v>0</v>
      </c>
      <c r="H1824" s="19"/>
    </row>
    <row r="1825" spans="2:8" s="18" customFormat="1" ht="16.899999999999999" customHeight="1">
      <c r="B1825" s="19"/>
      <c r="C1825" s="216" t="s">
        <v>17</v>
      </c>
      <c r="D1825" s="216" t="s">
        <v>5148</v>
      </c>
      <c r="E1825" s="11" t="s">
        <v>17</v>
      </c>
      <c r="F1825" s="217">
        <v>193.61699999999999</v>
      </c>
      <c r="H1825" s="19"/>
    </row>
    <row r="1826" spans="2:8" s="18" customFormat="1" ht="16.899999999999999" customHeight="1">
      <c r="B1826" s="19"/>
      <c r="C1826" s="216" t="s">
        <v>17</v>
      </c>
      <c r="D1826" s="216" t="s">
        <v>4682</v>
      </c>
      <c r="E1826" s="11" t="s">
        <v>17</v>
      </c>
      <c r="F1826" s="217">
        <v>193.61699999999999</v>
      </c>
      <c r="H1826" s="19"/>
    </row>
    <row r="1827" spans="2:8" s="18" customFormat="1" ht="16.899999999999999" customHeight="1">
      <c r="B1827" s="19"/>
      <c r="C1827" s="216" t="s">
        <v>17</v>
      </c>
      <c r="D1827" s="216" t="s">
        <v>5149</v>
      </c>
      <c r="E1827" s="11" t="s">
        <v>17</v>
      </c>
      <c r="F1827" s="217">
        <v>0</v>
      </c>
      <c r="H1827" s="19"/>
    </row>
    <row r="1828" spans="2:8" s="18" customFormat="1" ht="16.899999999999999" customHeight="1">
      <c r="B1828" s="19"/>
      <c r="C1828" s="216" t="s">
        <v>17</v>
      </c>
      <c r="D1828" s="216" t="s">
        <v>5150</v>
      </c>
      <c r="E1828" s="11" t="s">
        <v>17</v>
      </c>
      <c r="F1828" s="217">
        <v>0</v>
      </c>
      <c r="H1828" s="19"/>
    </row>
    <row r="1829" spans="2:8" s="18" customFormat="1" ht="16.899999999999999" customHeight="1">
      <c r="B1829" s="19"/>
      <c r="C1829" s="216" t="s">
        <v>17</v>
      </c>
      <c r="D1829" s="216" t="s">
        <v>5151</v>
      </c>
      <c r="E1829" s="11" t="s">
        <v>17</v>
      </c>
      <c r="F1829" s="217">
        <v>43.975999999999999</v>
      </c>
      <c r="H1829" s="19"/>
    </row>
    <row r="1830" spans="2:8" s="18" customFormat="1" ht="16.899999999999999" customHeight="1">
      <c r="B1830" s="19"/>
      <c r="C1830" s="216" t="s">
        <v>17</v>
      </c>
      <c r="D1830" s="216" t="s">
        <v>4682</v>
      </c>
      <c r="E1830" s="11" t="s">
        <v>17</v>
      </c>
      <c r="F1830" s="217">
        <v>43.975999999999999</v>
      </c>
      <c r="H1830" s="19"/>
    </row>
    <row r="1831" spans="2:8" s="18" customFormat="1" ht="16.899999999999999" customHeight="1">
      <c r="B1831" s="19"/>
      <c r="C1831" s="216" t="s">
        <v>17</v>
      </c>
      <c r="D1831" s="216" t="s">
        <v>4865</v>
      </c>
      <c r="E1831" s="11" t="s">
        <v>17</v>
      </c>
      <c r="F1831" s="217">
        <v>0</v>
      </c>
      <c r="H1831" s="19"/>
    </row>
    <row r="1832" spans="2:8" s="18" customFormat="1" ht="16.899999999999999" customHeight="1">
      <c r="B1832" s="19"/>
      <c r="C1832" s="216" t="s">
        <v>17</v>
      </c>
      <c r="D1832" s="216" t="s">
        <v>5152</v>
      </c>
      <c r="E1832" s="11" t="s">
        <v>17</v>
      </c>
      <c r="F1832" s="217">
        <v>307.83199999999999</v>
      </c>
      <c r="H1832" s="19"/>
    </row>
    <row r="1833" spans="2:8" s="18" customFormat="1" ht="16.899999999999999" customHeight="1">
      <c r="B1833" s="19"/>
      <c r="C1833" s="216" t="s">
        <v>17</v>
      </c>
      <c r="D1833" s="216" t="s">
        <v>491</v>
      </c>
      <c r="E1833" s="11" t="s">
        <v>17</v>
      </c>
      <c r="F1833" s="217">
        <v>784.54499999999996</v>
      </c>
      <c r="H1833" s="19"/>
    </row>
    <row r="1834" spans="2:8" s="18" customFormat="1" ht="16.899999999999999" customHeight="1">
      <c r="B1834" s="19"/>
      <c r="C1834" s="218" t="s">
        <v>4648</v>
      </c>
      <c r="H1834" s="19"/>
    </row>
    <row r="1835" spans="2:8" s="18" customFormat="1" ht="16.899999999999999" customHeight="1">
      <c r="B1835" s="19"/>
      <c r="C1835" s="216" t="s">
        <v>956</v>
      </c>
      <c r="D1835" s="216" t="s">
        <v>957</v>
      </c>
      <c r="E1835" s="11" t="s">
        <v>452</v>
      </c>
      <c r="F1835" s="217">
        <v>2515.7649999999999</v>
      </c>
      <c r="H1835" s="19"/>
    </row>
    <row r="1836" spans="2:8" s="18" customFormat="1" ht="22.5">
      <c r="B1836" s="19"/>
      <c r="C1836" s="216" t="s">
        <v>2341</v>
      </c>
      <c r="D1836" s="216" t="s">
        <v>2342</v>
      </c>
      <c r="E1836" s="11" t="s">
        <v>452</v>
      </c>
      <c r="F1836" s="217">
        <v>4517.9290000000001</v>
      </c>
      <c r="H1836" s="19"/>
    </row>
    <row r="1837" spans="2:8" s="18" customFormat="1" ht="22.5">
      <c r="B1837" s="19"/>
      <c r="C1837" s="216" t="s">
        <v>1346</v>
      </c>
      <c r="D1837" s="216" t="s">
        <v>1347</v>
      </c>
      <c r="E1837" s="11" t="s">
        <v>452</v>
      </c>
      <c r="F1837" s="217">
        <v>784.54499999999996</v>
      </c>
      <c r="H1837" s="19"/>
    </row>
    <row r="1838" spans="2:8" s="18" customFormat="1" ht="16.899999999999999" customHeight="1">
      <c r="B1838" s="19"/>
      <c r="C1838" s="212" t="s">
        <v>396</v>
      </c>
      <c r="D1838" s="213" t="s">
        <v>17</v>
      </c>
      <c r="E1838" s="214" t="s">
        <v>17</v>
      </c>
      <c r="F1838" s="215">
        <v>2597.91</v>
      </c>
      <c r="H1838" s="19"/>
    </row>
    <row r="1839" spans="2:8" s="18" customFormat="1" ht="16.899999999999999" customHeight="1">
      <c r="B1839" s="19"/>
      <c r="C1839" s="216" t="s">
        <v>17</v>
      </c>
      <c r="D1839" s="216" t="s">
        <v>4657</v>
      </c>
      <c r="E1839" s="11" t="s">
        <v>17</v>
      </c>
      <c r="F1839" s="217">
        <v>0</v>
      </c>
      <c r="H1839" s="19"/>
    </row>
    <row r="1840" spans="2:8" s="18" customFormat="1" ht="16.899999999999999" customHeight="1">
      <c r="B1840" s="19"/>
      <c r="C1840" s="216" t="s">
        <v>17</v>
      </c>
      <c r="D1840" s="216" t="s">
        <v>5153</v>
      </c>
      <c r="E1840" s="11" t="s">
        <v>17</v>
      </c>
      <c r="F1840" s="217">
        <v>15.4</v>
      </c>
      <c r="H1840" s="19"/>
    </row>
    <row r="1841" spans="2:8" s="18" customFormat="1" ht="16.899999999999999" customHeight="1">
      <c r="B1841" s="19"/>
      <c r="C1841" s="216" t="s">
        <v>17</v>
      </c>
      <c r="D1841" s="216" t="s">
        <v>4659</v>
      </c>
      <c r="E1841" s="11" t="s">
        <v>17</v>
      </c>
      <c r="F1841" s="217">
        <v>0</v>
      </c>
      <c r="H1841" s="19"/>
    </row>
    <row r="1842" spans="2:8" s="18" customFormat="1" ht="16.899999999999999" customHeight="1">
      <c r="B1842" s="19"/>
      <c r="C1842" s="216" t="s">
        <v>17</v>
      </c>
      <c r="D1842" s="216" t="s">
        <v>4925</v>
      </c>
      <c r="E1842" s="11" t="s">
        <v>17</v>
      </c>
      <c r="F1842" s="217">
        <v>15.1</v>
      </c>
      <c r="H1842" s="19"/>
    </row>
    <row r="1843" spans="2:8" s="18" customFormat="1" ht="16.899999999999999" customHeight="1">
      <c r="B1843" s="19"/>
      <c r="C1843" s="216" t="s">
        <v>17</v>
      </c>
      <c r="D1843" s="216" t="s">
        <v>4661</v>
      </c>
      <c r="E1843" s="11" t="s">
        <v>17</v>
      </c>
      <c r="F1843" s="217">
        <v>0</v>
      </c>
      <c r="H1843" s="19"/>
    </row>
    <row r="1844" spans="2:8" s="18" customFormat="1" ht="16.899999999999999" customHeight="1">
      <c r="B1844" s="19"/>
      <c r="C1844" s="216" t="s">
        <v>17</v>
      </c>
      <c r="D1844" s="216" t="s">
        <v>4664</v>
      </c>
      <c r="E1844" s="11" t="s">
        <v>17</v>
      </c>
      <c r="F1844" s="217">
        <v>14.9</v>
      </c>
      <c r="H1844" s="19"/>
    </row>
    <row r="1845" spans="2:8" s="18" customFormat="1" ht="16.899999999999999" customHeight="1">
      <c r="B1845" s="19"/>
      <c r="C1845" s="216" t="s">
        <v>17</v>
      </c>
      <c r="D1845" s="216" t="s">
        <v>4663</v>
      </c>
      <c r="E1845" s="11" t="s">
        <v>17</v>
      </c>
      <c r="F1845" s="217">
        <v>0</v>
      </c>
      <c r="H1845" s="19"/>
    </row>
    <row r="1846" spans="2:8" s="18" customFormat="1" ht="16.899999999999999" customHeight="1">
      <c r="B1846" s="19"/>
      <c r="C1846" s="216" t="s">
        <v>17</v>
      </c>
      <c r="D1846" s="216" t="s">
        <v>4664</v>
      </c>
      <c r="E1846" s="11" t="s">
        <v>17</v>
      </c>
      <c r="F1846" s="217">
        <v>14.9</v>
      </c>
      <c r="H1846" s="19"/>
    </row>
    <row r="1847" spans="2:8" s="18" customFormat="1" ht="16.899999999999999" customHeight="1">
      <c r="B1847" s="19"/>
      <c r="C1847" s="216" t="s">
        <v>17</v>
      </c>
      <c r="D1847" s="216" t="s">
        <v>4665</v>
      </c>
      <c r="E1847" s="11" t="s">
        <v>17</v>
      </c>
      <c r="F1847" s="217">
        <v>0</v>
      </c>
      <c r="H1847" s="19"/>
    </row>
    <row r="1848" spans="2:8" s="18" customFormat="1" ht="16.899999999999999" customHeight="1">
      <c r="B1848" s="19"/>
      <c r="C1848" s="216" t="s">
        <v>17</v>
      </c>
      <c r="D1848" s="216" t="s">
        <v>4926</v>
      </c>
      <c r="E1848" s="11" t="s">
        <v>17</v>
      </c>
      <c r="F1848" s="217">
        <v>13.5</v>
      </c>
      <c r="H1848" s="19"/>
    </row>
    <row r="1849" spans="2:8" s="18" customFormat="1" ht="16.899999999999999" customHeight="1">
      <c r="B1849" s="19"/>
      <c r="C1849" s="216" t="s">
        <v>17</v>
      </c>
      <c r="D1849" s="216" t="s">
        <v>4924</v>
      </c>
      <c r="E1849" s="11" t="s">
        <v>17</v>
      </c>
      <c r="F1849" s="217">
        <v>0</v>
      </c>
      <c r="H1849" s="19"/>
    </row>
    <row r="1850" spans="2:8" s="18" customFormat="1" ht="16.899999999999999" customHeight="1">
      <c r="B1850" s="19"/>
      <c r="C1850" s="216" t="s">
        <v>17</v>
      </c>
      <c r="D1850" s="216" t="s">
        <v>4927</v>
      </c>
      <c r="E1850" s="11" t="s">
        <v>17</v>
      </c>
      <c r="F1850" s="217">
        <v>13.6</v>
      </c>
      <c r="H1850" s="19"/>
    </row>
    <row r="1851" spans="2:8" s="18" customFormat="1" ht="16.899999999999999" customHeight="1">
      <c r="B1851" s="19"/>
      <c r="C1851" s="216" t="s">
        <v>17</v>
      </c>
      <c r="D1851" s="216" t="s">
        <v>4667</v>
      </c>
      <c r="E1851" s="11" t="s">
        <v>17</v>
      </c>
      <c r="F1851" s="217">
        <v>0</v>
      </c>
      <c r="H1851" s="19"/>
    </row>
    <row r="1852" spans="2:8" s="18" customFormat="1" ht="16.899999999999999" customHeight="1">
      <c r="B1852" s="19"/>
      <c r="C1852" s="216" t="s">
        <v>17</v>
      </c>
      <c r="D1852" s="216" t="s">
        <v>4664</v>
      </c>
      <c r="E1852" s="11" t="s">
        <v>17</v>
      </c>
      <c r="F1852" s="217">
        <v>14.9</v>
      </c>
      <c r="H1852" s="19"/>
    </row>
    <row r="1853" spans="2:8" s="18" customFormat="1" ht="16.899999999999999" customHeight="1">
      <c r="B1853" s="19"/>
      <c r="C1853" s="216" t="s">
        <v>17</v>
      </c>
      <c r="D1853" s="216" t="s">
        <v>4668</v>
      </c>
      <c r="E1853" s="11" t="s">
        <v>17</v>
      </c>
      <c r="F1853" s="217">
        <v>0</v>
      </c>
      <c r="H1853" s="19"/>
    </row>
    <row r="1854" spans="2:8" s="18" customFormat="1" ht="16.899999999999999" customHeight="1">
      <c r="B1854" s="19"/>
      <c r="C1854" s="216" t="s">
        <v>17</v>
      </c>
      <c r="D1854" s="216" t="s">
        <v>4664</v>
      </c>
      <c r="E1854" s="11" t="s">
        <v>17</v>
      </c>
      <c r="F1854" s="217">
        <v>14.9</v>
      </c>
      <c r="H1854" s="19"/>
    </row>
    <row r="1855" spans="2:8" s="18" customFormat="1" ht="16.899999999999999" customHeight="1">
      <c r="B1855" s="19"/>
      <c r="C1855" s="216" t="s">
        <v>17</v>
      </c>
      <c r="D1855" s="216" t="s">
        <v>4669</v>
      </c>
      <c r="E1855" s="11" t="s">
        <v>17</v>
      </c>
      <c r="F1855" s="217">
        <v>0</v>
      </c>
      <c r="H1855" s="19"/>
    </row>
    <row r="1856" spans="2:8" s="18" customFormat="1" ht="16.899999999999999" customHeight="1">
      <c r="B1856" s="19"/>
      <c r="C1856" s="216" t="s">
        <v>17</v>
      </c>
      <c r="D1856" s="216" t="s">
        <v>4925</v>
      </c>
      <c r="E1856" s="11" t="s">
        <v>17</v>
      </c>
      <c r="F1856" s="217">
        <v>15.1</v>
      </c>
      <c r="H1856" s="19"/>
    </row>
    <row r="1857" spans="2:8" s="18" customFormat="1" ht="16.899999999999999" customHeight="1">
      <c r="B1857" s="19"/>
      <c r="C1857" s="216" t="s">
        <v>17</v>
      </c>
      <c r="D1857" s="216" t="s">
        <v>4670</v>
      </c>
      <c r="E1857" s="11" t="s">
        <v>17</v>
      </c>
      <c r="F1857" s="217">
        <v>0</v>
      </c>
      <c r="H1857" s="19"/>
    </row>
    <row r="1858" spans="2:8" s="18" customFormat="1" ht="16.899999999999999" customHeight="1">
      <c r="B1858" s="19"/>
      <c r="C1858" s="216" t="s">
        <v>17</v>
      </c>
      <c r="D1858" s="216" t="s">
        <v>4884</v>
      </c>
      <c r="E1858" s="11" t="s">
        <v>17</v>
      </c>
      <c r="F1858" s="217">
        <v>10.1</v>
      </c>
      <c r="H1858" s="19"/>
    </row>
    <row r="1859" spans="2:8" s="18" customFormat="1" ht="16.899999999999999" customHeight="1">
      <c r="B1859" s="19"/>
      <c r="C1859" s="216" t="s">
        <v>17</v>
      </c>
      <c r="D1859" s="216" t="s">
        <v>4672</v>
      </c>
      <c r="E1859" s="11" t="s">
        <v>17</v>
      </c>
      <c r="F1859" s="217">
        <v>0</v>
      </c>
      <c r="H1859" s="19"/>
    </row>
    <row r="1860" spans="2:8" s="18" customFormat="1" ht="16.899999999999999" customHeight="1">
      <c r="B1860" s="19"/>
      <c r="C1860" s="216" t="s">
        <v>17</v>
      </c>
      <c r="D1860" s="216" t="s">
        <v>4673</v>
      </c>
      <c r="E1860" s="11" t="s">
        <v>17</v>
      </c>
      <c r="F1860" s="217">
        <v>3.4</v>
      </c>
      <c r="H1860" s="19"/>
    </row>
    <row r="1861" spans="2:8" s="18" customFormat="1" ht="16.899999999999999" customHeight="1">
      <c r="B1861" s="19"/>
      <c r="C1861" s="216" t="s">
        <v>17</v>
      </c>
      <c r="D1861" s="216" t="s">
        <v>4674</v>
      </c>
      <c r="E1861" s="11" t="s">
        <v>17</v>
      </c>
      <c r="F1861" s="217">
        <v>0</v>
      </c>
      <c r="H1861" s="19"/>
    </row>
    <row r="1862" spans="2:8" s="18" customFormat="1" ht="16.899999999999999" customHeight="1">
      <c r="B1862" s="19"/>
      <c r="C1862" s="216" t="s">
        <v>17</v>
      </c>
      <c r="D1862" s="216" t="s">
        <v>5154</v>
      </c>
      <c r="E1862" s="11" t="s">
        <v>17</v>
      </c>
      <c r="F1862" s="217">
        <v>18.2</v>
      </c>
      <c r="H1862" s="19"/>
    </row>
    <row r="1863" spans="2:8" s="18" customFormat="1" ht="16.899999999999999" customHeight="1">
      <c r="B1863" s="19"/>
      <c r="C1863" s="216" t="s">
        <v>17</v>
      </c>
      <c r="D1863" s="216" t="s">
        <v>4676</v>
      </c>
      <c r="E1863" s="11" t="s">
        <v>17</v>
      </c>
      <c r="F1863" s="217">
        <v>0</v>
      </c>
      <c r="H1863" s="19"/>
    </row>
    <row r="1864" spans="2:8" s="18" customFormat="1" ht="16.899999999999999" customHeight="1">
      <c r="B1864" s="19"/>
      <c r="C1864" s="216" t="s">
        <v>17</v>
      </c>
      <c r="D1864" s="216" t="s">
        <v>4677</v>
      </c>
      <c r="E1864" s="11" t="s">
        <v>17</v>
      </c>
      <c r="F1864" s="217">
        <v>6.1</v>
      </c>
      <c r="H1864" s="19"/>
    </row>
    <row r="1865" spans="2:8" s="18" customFormat="1" ht="16.899999999999999" customHeight="1">
      <c r="B1865" s="19"/>
      <c r="C1865" s="216" t="s">
        <v>17</v>
      </c>
      <c r="D1865" s="216" t="s">
        <v>4678</v>
      </c>
      <c r="E1865" s="11" t="s">
        <v>17</v>
      </c>
      <c r="F1865" s="217">
        <v>0</v>
      </c>
      <c r="H1865" s="19"/>
    </row>
    <row r="1866" spans="2:8" s="18" customFormat="1" ht="16.899999999999999" customHeight="1">
      <c r="B1866" s="19"/>
      <c r="C1866" s="216" t="s">
        <v>17</v>
      </c>
      <c r="D1866" s="216" t="s">
        <v>5155</v>
      </c>
      <c r="E1866" s="11" t="s">
        <v>17</v>
      </c>
      <c r="F1866" s="217">
        <v>19.7</v>
      </c>
      <c r="H1866" s="19"/>
    </row>
    <row r="1867" spans="2:8" s="18" customFormat="1" ht="16.899999999999999" customHeight="1">
      <c r="B1867" s="19"/>
      <c r="C1867" s="216" t="s">
        <v>17</v>
      </c>
      <c r="D1867" s="216" t="s">
        <v>4922</v>
      </c>
      <c r="E1867" s="11" t="s">
        <v>17</v>
      </c>
      <c r="F1867" s="217">
        <v>0</v>
      </c>
      <c r="H1867" s="19"/>
    </row>
    <row r="1868" spans="2:8" s="18" customFormat="1" ht="16.899999999999999" customHeight="1">
      <c r="B1868" s="19"/>
      <c r="C1868" s="216" t="s">
        <v>17</v>
      </c>
      <c r="D1868" s="216" t="s">
        <v>5156</v>
      </c>
      <c r="E1868" s="11" t="s">
        <v>17</v>
      </c>
      <c r="F1868" s="217">
        <v>32.1</v>
      </c>
      <c r="H1868" s="19"/>
    </row>
    <row r="1869" spans="2:8" s="18" customFormat="1" ht="16.899999999999999" customHeight="1">
      <c r="B1869" s="19"/>
      <c r="C1869" s="216" t="s">
        <v>17</v>
      </c>
      <c r="D1869" s="216" t="s">
        <v>4680</v>
      </c>
      <c r="E1869" s="11" t="s">
        <v>17</v>
      </c>
      <c r="F1869" s="217">
        <v>0</v>
      </c>
      <c r="H1869" s="19"/>
    </row>
    <row r="1870" spans="2:8" s="18" customFormat="1" ht="16.899999999999999" customHeight="1">
      <c r="B1870" s="19"/>
      <c r="C1870" s="216" t="s">
        <v>17</v>
      </c>
      <c r="D1870" s="216" t="s">
        <v>5157</v>
      </c>
      <c r="E1870" s="11" t="s">
        <v>17</v>
      </c>
      <c r="F1870" s="217">
        <v>14.14</v>
      </c>
      <c r="H1870" s="19"/>
    </row>
    <row r="1871" spans="2:8" s="18" customFormat="1" ht="16.899999999999999" customHeight="1">
      <c r="B1871" s="19"/>
      <c r="C1871" s="216" t="s">
        <v>17</v>
      </c>
      <c r="D1871" s="216" t="s">
        <v>4682</v>
      </c>
      <c r="E1871" s="11" t="s">
        <v>17</v>
      </c>
      <c r="F1871" s="217">
        <v>236.04</v>
      </c>
      <c r="H1871" s="19"/>
    </row>
    <row r="1872" spans="2:8" s="18" customFormat="1" ht="16.899999999999999" customHeight="1">
      <c r="B1872" s="19"/>
      <c r="C1872" s="216" t="s">
        <v>17</v>
      </c>
      <c r="D1872" s="216" t="s">
        <v>4768</v>
      </c>
      <c r="E1872" s="11" t="s">
        <v>17</v>
      </c>
      <c r="F1872" s="217">
        <v>0</v>
      </c>
      <c r="H1872" s="19"/>
    </row>
    <row r="1873" spans="2:8" s="18" customFormat="1" ht="16.899999999999999" customHeight="1">
      <c r="B1873" s="19"/>
      <c r="C1873" s="216" t="s">
        <v>17</v>
      </c>
      <c r="D1873" s="216" t="s">
        <v>4875</v>
      </c>
      <c r="E1873" s="11" t="s">
        <v>17</v>
      </c>
      <c r="F1873" s="217">
        <v>21.6</v>
      </c>
      <c r="H1873" s="19"/>
    </row>
    <row r="1874" spans="2:8" s="18" customFormat="1" ht="16.899999999999999" customHeight="1">
      <c r="B1874" s="19"/>
      <c r="C1874" s="216" t="s">
        <v>17</v>
      </c>
      <c r="D1874" s="216" t="s">
        <v>4683</v>
      </c>
      <c r="E1874" s="11" t="s">
        <v>17</v>
      </c>
      <c r="F1874" s="217">
        <v>0</v>
      </c>
      <c r="H1874" s="19"/>
    </row>
    <row r="1875" spans="2:8" s="18" customFormat="1" ht="16.899999999999999" customHeight="1">
      <c r="B1875" s="19"/>
      <c r="C1875" s="216" t="s">
        <v>17</v>
      </c>
      <c r="D1875" s="216" t="s">
        <v>4684</v>
      </c>
      <c r="E1875" s="11" t="s">
        <v>17</v>
      </c>
      <c r="F1875" s="217">
        <v>6.5</v>
      </c>
      <c r="H1875" s="19"/>
    </row>
    <row r="1876" spans="2:8" s="18" customFormat="1" ht="16.899999999999999" customHeight="1">
      <c r="B1876" s="19"/>
      <c r="C1876" s="216" t="s">
        <v>17</v>
      </c>
      <c r="D1876" s="216" t="s">
        <v>4771</v>
      </c>
      <c r="E1876" s="11" t="s">
        <v>17</v>
      </c>
      <c r="F1876" s="217">
        <v>0</v>
      </c>
      <c r="H1876" s="19"/>
    </row>
    <row r="1877" spans="2:8" s="18" customFormat="1" ht="16.899999999999999" customHeight="1">
      <c r="B1877" s="19"/>
      <c r="C1877" s="216" t="s">
        <v>17</v>
      </c>
      <c r="D1877" s="216" t="s">
        <v>5158</v>
      </c>
      <c r="E1877" s="11" t="s">
        <v>17</v>
      </c>
      <c r="F1877" s="217">
        <v>21.8</v>
      </c>
      <c r="H1877" s="19"/>
    </row>
    <row r="1878" spans="2:8" s="18" customFormat="1" ht="16.899999999999999" customHeight="1">
      <c r="B1878" s="19"/>
      <c r="C1878" s="216" t="s">
        <v>17</v>
      </c>
      <c r="D1878" s="216" t="s">
        <v>4685</v>
      </c>
      <c r="E1878" s="11" t="s">
        <v>17</v>
      </c>
      <c r="F1878" s="217">
        <v>0</v>
      </c>
      <c r="H1878" s="19"/>
    </row>
    <row r="1879" spans="2:8" s="18" customFormat="1" ht="16.899999999999999" customHeight="1">
      <c r="B1879" s="19"/>
      <c r="C1879" s="216" t="s">
        <v>17</v>
      </c>
      <c r="D1879" s="216" t="s">
        <v>4684</v>
      </c>
      <c r="E1879" s="11" t="s">
        <v>17</v>
      </c>
      <c r="F1879" s="217">
        <v>6.5</v>
      </c>
      <c r="H1879" s="19"/>
    </row>
    <row r="1880" spans="2:8" s="18" customFormat="1" ht="16.899999999999999" customHeight="1">
      <c r="B1880" s="19"/>
      <c r="C1880" s="216" t="s">
        <v>17</v>
      </c>
      <c r="D1880" s="216" t="s">
        <v>4772</v>
      </c>
      <c r="E1880" s="11" t="s">
        <v>17</v>
      </c>
      <c r="F1880" s="217">
        <v>0</v>
      </c>
      <c r="H1880" s="19"/>
    </row>
    <row r="1881" spans="2:8" s="18" customFormat="1" ht="16.899999999999999" customHeight="1">
      <c r="B1881" s="19"/>
      <c r="C1881" s="216" t="s">
        <v>17</v>
      </c>
      <c r="D1881" s="216" t="s">
        <v>5158</v>
      </c>
      <c r="E1881" s="11" t="s">
        <v>17</v>
      </c>
      <c r="F1881" s="217">
        <v>21.8</v>
      </c>
      <c r="H1881" s="19"/>
    </row>
    <row r="1882" spans="2:8" s="18" customFormat="1" ht="16.899999999999999" customHeight="1">
      <c r="B1882" s="19"/>
      <c r="C1882" s="216" t="s">
        <v>17</v>
      </c>
      <c r="D1882" s="216" t="s">
        <v>4686</v>
      </c>
      <c r="E1882" s="11" t="s">
        <v>17</v>
      </c>
      <c r="F1882" s="217">
        <v>0</v>
      </c>
      <c r="H1882" s="19"/>
    </row>
    <row r="1883" spans="2:8" s="18" customFormat="1" ht="16.899999999999999" customHeight="1">
      <c r="B1883" s="19"/>
      <c r="C1883" s="216" t="s">
        <v>17</v>
      </c>
      <c r="D1883" s="216" t="s">
        <v>4684</v>
      </c>
      <c r="E1883" s="11" t="s">
        <v>17</v>
      </c>
      <c r="F1883" s="217">
        <v>6.5</v>
      </c>
      <c r="H1883" s="19"/>
    </row>
    <row r="1884" spans="2:8" s="18" customFormat="1" ht="16.899999999999999" customHeight="1">
      <c r="B1884" s="19"/>
      <c r="C1884" s="216" t="s">
        <v>17</v>
      </c>
      <c r="D1884" s="216" t="s">
        <v>4773</v>
      </c>
      <c r="E1884" s="11" t="s">
        <v>17</v>
      </c>
      <c r="F1884" s="217">
        <v>0</v>
      </c>
      <c r="H1884" s="19"/>
    </row>
    <row r="1885" spans="2:8" s="18" customFormat="1" ht="16.899999999999999" customHeight="1">
      <c r="B1885" s="19"/>
      <c r="C1885" s="216" t="s">
        <v>17</v>
      </c>
      <c r="D1885" s="216" t="s">
        <v>4875</v>
      </c>
      <c r="E1885" s="11" t="s">
        <v>17</v>
      </c>
      <c r="F1885" s="217">
        <v>21.6</v>
      </c>
      <c r="H1885" s="19"/>
    </row>
    <row r="1886" spans="2:8" s="18" customFormat="1" ht="16.899999999999999" customHeight="1">
      <c r="B1886" s="19"/>
      <c r="C1886" s="216" t="s">
        <v>17</v>
      </c>
      <c r="D1886" s="216" t="s">
        <v>4687</v>
      </c>
      <c r="E1886" s="11" t="s">
        <v>17</v>
      </c>
      <c r="F1886" s="217">
        <v>0</v>
      </c>
      <c r="H1886" s="19"/>
    </row>
    <row r="1887" spans="2:8" s="18" customFormat="1" ht="16.899999999999999" customHeight="1">
      <c r="B1887" s="19"/>
      <c r="C1887" s="216" t="s">
        <v>17</v>
      </c>
      <c r="D1887" s="216" t="s">
        <v>4684</v>
      </c>
      <c r="E1887" s="11" t="s">
        <v>17</v>
      </c>
      <c r="F1887" s="217">
        <v>6.5</v>
      </c>
      <c r="H1887" s="19"/>
    </row>
    <row r="1888" spans="2:8" s="18" customFormat="1" ht="16.899999999999999" customHeight="1">
      <c r="B1888" s="19"/>
      <c r="C1888" s="216" t="s">
        <v>17</v>
      </c>
      <c r="D1888" s="216" t="s">
        <v>4876</v>
      </c>
      <c r="E1888" s="11" t="s">
        <v>17</v>
      </c>
      <c r="F1888" s="217">
        <v>0</v>
      </c>
      <c r="H1888" s="19"/>
    </row>
    <row r="1889" spans="2:8" s="18" customFormat="1" ht="16.899999999999999" customHeight="1">
      <c r="B1889" s="19"/>
      <c r="C1889" s="216" t="s">
        <v>17</v>
      </c>
      <c r="D1889" s="216" t="s">
        <v>5159</v>
      </c>
      <c r="E1889" s="11" t="s">
        <v>17</v>
      </c>
      <c r="F1889" s="217">
        <v>12.8</v>
      </c>
      <c r="H1889" s="19"/>
    </row>
    <row r="1890" spans="2:8" s="18" customFormat="1" ht="16.899999999999999" customHeight="1">
      <c r="B1890" s="19"/>
      <c r="C1890" s="216" t="s">
        <v>17</v>
      </c>
      <c r="D1890" s="216" t="s">
        <v>4878</v>
      </c>
      <c r="E1890" s="11" t="s">
        <v>17</v>
      </c>
      <c r="F1890" s="217">
        <v>0</v>
      </c>
      <c r="H1890" s="19"/>
    </row>
    <row r="1891" spans="2:8" s="18" customFormat="1" ht="16.899999999999999" customHeight="1">
      <c r="B1891" s="19"/>
      <c r="C1891" s="216" t="s">
        <v>17</v>
      </c>
      <c r="D1891" s="216" t="s">
        <v>5159</v>
      </c>
      <c r="E1891" s="11" t="s">
        <v>17</v>
      </c>
      <c r="F1891" s="217">
        <v>12.8</v>
      </c>
      <c r="H1891" s="19"/>
    </row>
    <row r="1892" spans="2:8" s="18" customFormat="1" ht="16.899999999999999" customHeight="1">
      <c r="B1892" s="19"/>
      <c r="C1892" s="216" t="s">
        <v>17</v>
      </c>
      <c r="D1892" s="216" t="s">
        <v>4912</v>
      </c>
      <c r="E1892" s="11" t="s">
        <v>17</v>
      </c>
      <c r="F1892" s="217">
        <v>0</v>
      </c>
      <c r="H1892" s="19"/>
    </row>
    <row r="1893" spans="2:8" s="18" customFormat="1" ht="16.899999999999999" customHeight="1">
      <c r="B1893" s="19"/>
      <c r="C1893" s="216" t="s">
        <v>17</v>
      </c>
      <c r="D1893" s="216" t="s">
        <v>4913</v>
      </c>
      <c r="E1893" s="11" t="s">
        <v>17</v>
      </c>
      <c r="F1893" s="217">
        <v>12</v>
      </c>
      <c r="H1893" s="19"/>
    </row>
    <row r="1894" spans="2:8" s="18" customFormat="1" ht="16.899999999999999" customHeight="1">
      <c r="B1894" s="19"/>
      <c r="C1894" s="216" t="s">
        <v>17</v>
      </c>
      <c r="D1894" s="216" t="s">
        <v>4688</v>
      </c>
      <c r="E1894" s="11" t="s">
        <v>17</v>
      </c>
      <c r="F1894" s="217">
        <v>0</v>
      </c>
      <c r="H1894" s="19"/>
    </row>
    <row r="1895" spans="2:8" s="18" customFormat="1" ht="16.899999999999999" customHeight="1">
      <c r="B1895" s="19"/>
      <c r="C1895" s="216" t="s">
        <v>17</v>
      </c>
      <c r="D1895" s="216" t="s">
        <v>4914</v>
      </c>
      <c r="E1895" s="11" t="s">
        <v>17</v>
      </c>
      <c r="F1895" s="217">
        <v>2</v>
      </c>
      <c r="H1895" s="19"/>
    </row>
    <row r="1896" spans="2:8" s="18" customFormat="1" ht="16.899999999999999" customHeight="1">
      <c r="B1896" s="19"/>
      <c r="C1896" s="216" t="s">
        <v>17</v>
      </c>
      <c r="D1896" s="216" t="s">
        <v>4690</v>
      </c>
      <c r="E1896" s="11" t="s">
        <v>17</v>
      </c>
      <c r="F1896" s="217">
        <v>0</v>
      </c>
      <c r="H1896" s="19"/>
    </row>
    <row r="1897" spans="2:8" s="18" customFormat="1" ht="16.899999999999999" customHeight="1">
      <c r="B1897" s="19"/>
      <c r="C1897" s="216" t="s">
        <v>17</v>
      </c>
      <c r="D1897" s="216" t="s">
        <v>5160</v>
      </c>
      <c r="E1897" s="11" t="s">
        <v>17</v>
      </c>
      <c r="F1897" s="217">
        <v>8.3000000000000007</v>
      </c>
      <c r="H1897" s="19"/>
    </row>
    <row r="1898" spans="2:8" s="18" customFormat="1" ht="16.899999999999999" customHeight="1">
      <c r="B1898" s="19"/>
      <c r="C1898" s="216" t="s">
        <v>17</v>
      </c>
      <c r="D1898" s="216" t="s">
        <v>4692</v>
      </c>
      <c r="E1898" s="11" t="s">
        <v>17</v>
      </c>
      <c r="F1898" s="217">
        <v>0</v>
      </c>
      <c r="H1898" s="19"/>
    </row>
    <row r="1899" spans="2:8" s="18" customFormat="1" ht="16.899999999999999" customHeight="1">
      <c r="B1899" s="19"/>
      <c r="C1899" s="216" t="s">
        <v>17</v>
      </c>
      <c r="D1899" s="216" t="s">
        <v>5161</v>
      </c>
      <c r="E1899" s="11" t="s">
        <v>17</v>
      </c>
      <c r="F1899" s="217">
        <v>3</v>
      </c>
      <c r="H1899" s="19"/>
    </row>
    <row r="1900" spans="2:8" s="18" customFormat="1" ht="16.899999999999999" customHeight="1">
      <c r="B1900" s="19"/>
      <c r="C1900" s="216" t="s">
        <v>17</v>
      </c>
      <c r="D1900" s="216" t="s">
        <v>4694</v>
      </c>
      <c r="E1900" s="11" t="s">
        <v>17</v>
      </c>
      <c r="F1900" s="217">
        <v>0</v>
      </c>
      <c r="H1900" s="19"/>
    </row>
    <row r="1901" spans="2:8" s="18" customFormat="1" ht="16.899999999999999" customHeight="1">
      <c r="B1901" s="19"/>
      <c r="C1901" s="216" t="s">
        <v>17</v>
      </c>
      <c r="D1901" s="216" t="s">
        <v>5161</v>
      </c>
      <c r="E1901" s="11" t="s">
        <v>17</v>
      </c>
      <c r="F1901" s="217">
        <v>3</v>
      </c>
      <c r="H1901" s="19"/>
    </row>
    <row r="1902" spans="2:8" s="18" customFormat="1" ht="16.899999999999999" customHeight="1">
      <c r="B1902" s="19"/>
      <c r="C1902" s="216" t="s">
        <v>17</v>
      </c>
      <c r="D1902" s="216" t="s">
        <v>4696</v>
      </c>
      <c r="E1902" s="11" t="s">
        <v>17</v>
      </c>
      <c r="F1902" s="217">
        <v>0</v>
      </c>
      <c r="H1902" s="19"/>
    </row>
    <row r="1903" spans="2:8" s="18" customFormat="1" ht="16.899999999999999" customHeight="1">
      <c r="B1903" s="19"/>
      <c r="C1903" s="216" t="s">
        <v>17</v>
      </c>
      <c r="D1903" s="216" t="s">
        <v>5162</v>
      </c>
      <c r="E1903" s="11" t="s">
        <v>17</v>
      </c>
      <c r="F1903" s="217">
        <v>25</v>
      </c>
      <c r="H1903" s="19"/>
    </row>
    <row r="1904" spans="2:8" s="18" customFormat="1" ht="16.899999999999999" customHeight="1">
      <c r="B1904" s="19"/>
      <c r="C1904" s="216" t="s">
        <v>17</v>
      </c>
      <c r="D1904" s="216" t="s">
        <v>4906</v>
      </c>
      <c r="E1904" s="11" t="s">
        <v>17</v>
      </c>
      <c r="F1904" s="217">
        <v>0</v>
      </c>
      <c r="H1904" s="19"/>
    </row>
    <row r="1905" spans="2:8" s="18" customFormat="1" ht="16.899999999999999" customHeight="1">
      <c r="B1905" s="19"/>
      <c r="C1905" s="216" t="s">
        <v>17</v>
      </c>
      <c r="D1905" s="216" t="s">
        <v>5163</v>
      </c>
      <c r="E1905" s="11" t="s">
        <v>17</v>
      </c>
      <c r="F1905" s="217">
        <v>32.200000000000003</v>
      </c>
      <c r="H1905" s="19"/>
    </row>
    <row r="1906" spans="2:8" s="18" customFormat="1" ht="16.899999999999999" customHeight="1">
      <c r="B1906" s="19"/>
      <c r="C1906" s="216" t="s">
        <v>17</v>
      </c>
      <c r="D1906" s="216" t="s">
        <v>4698</v>
      </c>
      <c r="E1906" s="11" t="s">
        <v>17</v>
      </c>
      <c r="F1906" s="217">
        <v>0</v>
      </c>
      <c r="H1906" s="19"/>
    </row>
    <row r="1907" spans="2:8" s="18" customFormat="1" ht="16.899999999999999" customHeight="1">
      <c r="B1907" s="19"/>
      <c r="C1907" s="216" t="s">
        <v>17</v>
      </c>
      <c r="D1907" s="216" t="s">
        <v>5157</v>
      </c>
      <c r="E1907" s="11" t="s">
        <v>17</v>
      </c>
      <c r="F1907" s="217">
        <v>14.14</v>
      </c>
      <c r="H1907" s="19"/>
    </row>
    <row r="1908" spans="2:8" s="18" customFormat="1" ht="16.899999999999999" customHeight="1">
      <c r="B1908" s="19"/>
      <c r="C1908" s="216" t="s">
        <v>17</v>
      </c>
      <c r="D1908" s="216" t="s">
        <v>4700</v>
      </c>
      <c r="E1908" s="11" t="s">
        <v>17</v>
      </c>
      <c r="F1908" s="217">
        <v>0</v>
      </c>
      <c r="H1908" s="19"/>
    </row>
    <row r="1909" spans="2:8" s="18" customFormat="1" ht="16.899999999999999" customHeight="1">
      <c r="B1909" s="19"/>
      <c r="C1909" s="216" t="s">
        <v>17</v>
      </c>
      <c r="D1909" s="216" t="s">
        <v>5164</v>
      </c>
      <c r="E1909" s="11" t="s">
        <v>17</v>
      </c>
      <c r="F1909" s="217">
        <v>7.8</v>
      </c>
      <c r="H1909" s="19"/>
    </row>
    <row r="1910" spans="2:8" s="18" customFormat="1" ht="16.899999999999999" customHeight="1">
      <c r="B1910" s="19"/>
      <c r="C1910" s="216" t="s">
        <v>17</v>
      </c>
      <c r="D1910" s="216" t="s">
        <v>4702</v>
      </c>
      <c r="E1910" s="11" t="s">
        <v>17</v>
      </c>
      <c r="F1910" s="217">
        <v>0</v>
      </c>
      <c r="H1910" s="19"/>
    </row>
    <row r="1911" spans="2:8" s="18" customFormat="1" ht="16.899999999999999" customHeight="1">
      <c r="B1911" s="19"/>
      <c r="C1911" s="216" t="s">
        <v>17</v>
      </c>
      <c r="D1911" s="216" t="s">
        <v>5165</v>
      </c>
      <c r="E1911" s="11" t="s">
        <v>17</v>
      </c>
      <c r="F1911" s="217">
        <v>75.2</v>
      </c>
      <c r="H1911" s="19"/>
    </row>
    <row r="1912" spans="2:8" s="18" customFormat="1" ht="16.899999999999999" customHeight="1">
      <c r="B1912" s="19"/>
      <c r="C1912" s="216" t="s">
        <v>17</v>
      </c>
      <c r="D1912" s="216" t="s">
        <v>4682</v>
      </c>
      <c r="E1912" s="11" t="s">
        <v>17</v>
      </c>
      <c r="F1912" s="217">
        <v>321.04000000000002</v>
      </c>
      <c r="H1912" s="19"/>
    </row>
    <row r="1913" spans="2:8" s="18" customFormat="1" ht="16.899999999999999" customHeight="1">
      <c r="B1913" s="19"/>
      <c r="C1913" s="216" t="s">
        <v>17</v>
      </c>
      <c r="D1913" s="216" t="s">
        <v>4775</v>
      </c>
      <c r="E1913" s="11" t="s">
        <v>17</v>
      </c>
      <c r="F1913" s="217">
        <v>0</v>
      </c>
      <c r="H1913" s="19"/>
    </row>
    <row r="1914" spans="2:8" s="18" customFormat="1" ht="16.899999999999999" customHeight="1">
      <c r="B1914" s="19"/>
      <c r="C1914" s="216" t="s">
        <v>17</v>
      </c>
      <c r="D1914" s="216" t="s">
        <v>5166</v>
      </c>
      <c r="E1914" s="11" t="s">
        <v>17</v>
      </c>
      <c r="F1914" s="217">
        <v>16.399999999999999</v>
      </c>
      <c r="H1914" s="19"/>
    </row>
    <row r="1915" spans="2:8" s="18" customFormat="1" ht="16.899999999999999" customHeight="1">
      <c r="B1915" s="19"/>
      <c r="C1915" s="216" t="s">
        <v>17</v>
      </c>
      <c r="D1915" s="216" t="s">
        <v>4777</v>
      </c>
      <c r="E1915" s="11" t="s">
        <v>17</v>
      </c>
      <c r="F1915" s="217">
        <v>0</v>
      </c>
      <c r="H1915" s="19"/>
    </row>
    <row r="1916" spans="2:8" s="18" customFormat="1" ht="16.899999999999999" customHeight="1">
      <c r="B1916" s="19"/>
      <c r="C1916" s="216" t="s">
        <v>17</v>
      </c>
      <c r="D1916" s="216" t="s">
        <v>5166</v>
      </c>
      <c r="E1916" s="11" t="s">
        <v>17</v>
      </c>
      <c r="F1916" s="217">
        <v>16.399999999999999</v>
      </c>
      <c r="H1916" s="19"/>
    </row>
    <row r="1917" spans="2:8" s="18" customFormat="1" ht="16.899999999999999" customHeight="1">
      <c r="B1917" s="19"/>
      <c r="C1917" s="216" t="s">
        <v>17</v>
      </c>
      <c r="D1917" s="216" t="s">
        <v>4778</v>
      </c>
      <c r="E1917" s="11" t="s">
        <v>17</v>
      </c>
      <c r="F1917" s="217">
        <v>0</v>
      </c>
      <c r="H1917" s="19"/>
    </row>
    <row r="1918" spans="2:8" s="18" customFormat="1" ht="16.899999999999999" customHeight="1">
      <c r="B1918" s="19"/>
      <c r="C1918" s="216" t="s">
        <v>17</v>
      </c>
      <c r="D1918" s="216" t="s">
        <v>5166</v>
      </c>
      <c r="E1918" s="11" t="s">
        <v>17</v>
      </c>
      <c r="F1918" s="217">
        <v>16.399999999999999</v>
      </c>
      <c r="H1918" s="19"/>
    </row>
    <row r="1919" spans="2:8" s="18" customFormat="1" ht="16.899999999999999" customHeight="1">
      <c r="B1919" s="19"/>
      <c r="C1919" s="216" t="s">
        <v>17</v>
      </c>
      <c r="D1919" s="216" t="s">
        <v>4779</v>
      </c>
      <c r="E1919" s="11" t="s">
        <v>17</v>
      </c>
      <c r="F1919" s="217">
        <v>0</v>
      </c>
      <c r="H1919" s="19"/>
    </row>
    <row r="1920" spans="2:8" s="18" customFormat="1" ht="16.899999999999999" customHeight="1">
      <c r="B1920" s="19"/>
      <c r="C1920" s="216" t="s">
        <v>17</v>
      </c>
      <c r="D1920" s="216" t="s">
        <v>5166</v>
      </c>
      <c r="E1920" s="11" t="s">
        <v>17</v>
      </c>
      <c r="F1920" s="217">
        <v>16.399999999999999</v>
      </c>
      <c r="H1920" s="19"/>
    </row>
    <row r="1921" spans="2:8" s="18" customFormat="1" ht="16.899999999999999" customHeight="1">
      <c r="B1921" s="19"/>
      <c r="C1921" s="216" t="s">
        <v>17</v>
      </c>
      <c r="D1921" s="216" t="s">
        <v>4780</v>
      </c>
      <c r="E1921" s="11" t="s">
        <v>17</v>
      </c>
      <c r="F1921" s="217">
        <v>0</v>
      </c>
      <c r="H1921" s="19"/>
    </row>
    <row r="1922" spans="2:8" s="18" customFormat="1" ht="16.899999999999999" customHeight="1">
      <c r="B1922" s="19"/>
      <c r="C1922" s="216" t="s">
        <v>17</v>
      </c>
      <c r="D1922" s="216" t="s">
        <v>5166</v>
      </c>
      <c r="E1922" s="11" t="s">
        <v>17</v>
      </c>
      <c r="F1922" s="217">
        <v>16.399999999999999</v>
      </c>
      <c r="H1922" s="19"/>
    </row>
    <row r="1923" spans="2:8" s="18" customFormat="1" ht="16.899999999999999" customHeight="1">
      <c r="B1923" s="19"/>
      <c r="C1923" s="216" t="s">
        <v>17</v>
      </c>
      <c r="D1923" s="216" t="s">
        <v>4781</v>
      </c>
      <c r="E1923" s="11" t="s">
        <v>17</v>
      </c>
      <c r="F1923" s="217">
        <v>0</v>
      </c>
      <c r="H1923" s="19"/>
    </row>
    <row r="1924" spans="2:8" s="18" customFormat="1" ht="16.899999999999999" customHeight="1">
      <c r="B1924" s="19"/>
      <c r="C1924" s="216" t="s">
        <v>17</v>
      </c>
      <c r="D1924" s="216" t="s">
        <v>5166</v>
      </c>
      <c r="E1924" s="11" t="s">
        <v>17</v>
      </c>
      <c r="F1924" s="217">
        <v>16.399999999999999</v>
      </c>
      <c r="H1924" s="19"/>
    </row>
    <row r="1925" spans="2:8" s="18" customFormat="1" ht="16.899999999999999" customHeight="1">
      <c r="B1925" s="19"/>
      <c r="C1925" s="216" t="s">
        <v>17</v>
      </c>
      <c r="D1925" s="216" t="s">
        <v>4782</v>
      </c>
      <c r="E1925" s="11" t="s">
        <v>17</v>
      </c>
      <c r="F1925" s="217">
        <v>0</v>
      </c>
      <c r="H1925" s="19"/>
    </row>
    <row r="1926" spans="2:8" s="18" customFormat="1" ht="16.899999999999999" customHeight="1">
      <c r="B1926" s="19"/>
      <c r="C1926" s="216" t="s">
        <v>17</v>
      </c>
      <c r="D1926" s="216" t="s">
        <v>5166</v>
      </c>
      <c r="E1926" s="11" t="s">
        <v>17</v>
      </c>
      <c r="F1926" s="217">
        <v>16.399999999999999</v>
      </c>
      <c r="H1926" s="19"/>
    </row>
    <row r="1927" spans="2:8" s="18" customFormat="1" ht="16.899999999999999" customHeight="1">
      <c r="B1927" s="19"/>
      <c r="C1927" s="216" t="s">
        <v>17</v>
      </c>
      <c r="D1927" s="216" t="s">
        <v>4783</v>
      </c>
      <c r="E1927" s="11" t="s">
        <v>17</v>
      </c>
      <c r="F1927" s="217">
        <v>0</v>
      </c>
      <c r="H1927" s="19"/>
    </row>
    <row r="1928" spans="2:8" s="18" customFormat="1" ht="16.899999999999999" customHeight="1">
      <c r="B1928" s="19"/>
      <c r="C1928" s="216" t="s">
        <v>17</v>
      </c>
      <c r="D1928" s="216" t="s">
        <v>5166</v>
      </c>
      <c r="E1928" s="11" t="s">
        <v>17</v>
      </c>
      <c r="F1928" s="217">
        <v>16.399999999999999</v>
      </c>
      <c r="H1928" s="19"/>
    </row>
    <row r="1929" spans="2:8" s="18" customFormat="1" ht="16.899999999999999" customHeight="1">
      <c r="B1929" s="19"/>
      <c r="C1929" s="216" t="s">
        <v>17</v>
      </c>
      <c r="D1929" s="216" t="s">
        <v>4784</v>
      </c>
      <c r="E1929" s="11" t="s">
        <v>17</v>
      </c>
      <c r="F1929" s="217">
        <v>0</v>
      </c>
      <c r="H1929" s="19"/>
    </row>
    <row r="1930" spans="2:8" s="18" customFormat="1" ht="16.899999999999999" customHeight="1">
      <c r="B1930" s="19"/>
      <c r="C1930" s="216" t="s">
        <v>17</v>
      </c>
      <c r="D1930" s="216" t="s">
        <v>5166</v>
      </c>
      <c r="E1930" s="11" t="s">
        <v>17</v>
      </c>
      <c r="F1930" s="217">
        <v>16.399999999999999</v>
      </c>
      <c r="H1930" s="19"/>
    </row>
    <row r="1931" spans="2:8" s="18" customFormat="1" ht="16.899999999999999" customHeight="1">
      <c r="B1931" s="19"/>
      <c r="C1931" s="216" t="s">
        <v>17</v>
      </c>
      <c r="D1931" s="216" t="s">
        <v>4704</v>
      </c>
      <c r="E1931" s="11" t="s">
        <v>17</v>
      </c>
      <c r="F1931" s="217">
        <v>0</v>
      </c>
      <c r="H1931" s="19"/>
    </row>
    <row r="1932" spans="2:8" s="18" customFormat="1" ht="16.899999999999999" customHeight="1">
      <c r="B1932" s="19"/>
      <c r="C1932" s="216" t="s">
        <v>17</v>
      </c>
      <c r="D1932" s="216" t="s">
        <v>5167</v>
      </c>
      <c r="E1932" s="11" t="s">
        <v>17</v>
      </c>
      <c r="F1932" s="217">
        <v>6.8</v>
      </c>
      <c r="H1932" s="19"/>
    </row>
    <row r="1933" spans="2:8" s="18" customFormat="1" ht="16.899999999999999" customHeight="1">
      <c r="B1933" s="19"/>
      <c r="C1933" s="216" t="s">
        <v>17</v>
      </c>
      <c r="D1933" s="216" t="s">
        <v>4706</v>
      </c>
      <c r="E1933" s="11" t="s">
        <v>17</v>
      </c>
      <c r="F1933" s="217">
        <v>0</v>
      </c>
      <c r="H1933" s="19"/>
    </row>
    <row r="1934" spans="2:8" s="18" customFormat="1" ht="16.899999999999999" customHeight="1">
      <c r="B1934" s="19"/>
      <c r="C1934" s="216" t="s">
        <v>17</v>
      </c>
      <c r="D1934" s="216" t="s">
        <v>5168</v>
      </c>
      <c r="E1934" s="11" t="s">
        <v>17</v>
      </c>
      <c r="F1934" s="217">
        <v>11.7</v>
      </c>
      <c r="H1934" s="19"/>
    </row>
    <row r="1935" spans="2:8" s="18" customFormat="1" ht="16.899999999999999" customHeight="1">
      <c r="B1935" s="19"/>
      <c r="C1935" s="216" t="s">
        <v>17</v>
      </c>
      <c r="D1935" s="216" t="s">
        <v>4708</v>
      </c>
      <c r="E1935" s="11" t="s">
        <v>17</v>
      </c>
      <c r="F1935" s="217">
        <v>0</v>
      </c>
      <c r="H1935" s="19"/>
    </row>
    <row r="1936" spans="2:8" s="18" customFormat="1" ht="16.899999999999999" customHeight="1">
      <c r="B1936" s="19"/>
      <c r="C1936" s="216" t="s">
        <v>17</v>
      </c>
      <c r="D1936" s="216" t="s">
        <v>5169</v>
      </c>
      <c r="E1936" s="11" t="s">
        <v>17</v>
      </c>
      <c r="F1936" s="217">
        <v>10.199999999999999</v>
      </c>
      <c r="H1936" s="19"/>
    </row>
    <row r="1937" spans="2:8" s="18" customFormat="1" ht="16.899999999999999" customHeight="1">
      <c r="B1937" s="19"/>
      <c r="C1937" s="216" t="s">
        <v>17</v>
      </c>
      <c r="D1937" s="216" t="s">
        <v>4710</v>
      </c>
      <c r="E1937" s="11" t="s">
        <v>17</v>
      </c>
      <c r="F1937" s="217">
        <v>0</v>
      </c>
      <c r="H1937" s="19"/>
    </row>
    <row r="1938" spans="2:8" s="18" customFormat="1" ht="16.899999999999999" customHeight="1">
      <c r="B1938" s="19"/>
      <c r="C1938" s="216" t="s">
        <v>17</v>
      </c>
      <c r="D1938" s="216" t="s">
        <v>4915</v>
      </c>
      <c r="E1938" s="11" t="s">
        <v>17</v>
      </c>
      <c r="F1938" s="217">
        <v>20</v>
      </c>
      <c r="H1938" s="19"/>
    </row>
    <row r="1939" spans="2:8" s="18" customFormat="1" ht="16.899999999999999" customHeight="1">
      <c r="B1939" s="19"/>
      <c r="C1939" s="216" t="s">
        <v>17</v>
      </c>
      <c r="D1939" s="216" t="s">
        <v>4712</v>
      </c>
      <c r="E1939" s="11" t="s">
        <v>17</v>
      </c>
      <c r="F1939" s="217">
        <v>0</v>
      </c>
      <c r="H1939" s="19"/>
    </row>
    <row r="1940" spans="2:8" s="18" customFormat="1" ht="16.899999999999999" customHeight="1">
      <c r="B1940" s="19"/>
      <c r="C1940" s="216" t="s">
        <v>17</v>
      </c>
      <c r="D1940" s="216" t="s">
        <v>4916</v>
      </c>
      <c r="E1940" s="11" t="s">
        <v>17</v>
      </c>
      <c r="F1940" s="217">
        <v>1.3</v>
      </c>
      <c r="H1940" s="19"/>
    </row>
    <row r="1941" spans="2:8" s="18" customFormat="1" ht="16.899999999999999" customHeight="1">
      <c r="B1941" s="19"/>
      <c r="C1941" s="216" t="s">
        <v>17</v>
      </c>
      <c r="D1941" s="216" t="s">
        <v>4714</v>
      </c>
      <c r="E1941" s="11" t="s">
        <v>17</v>
      </c>
      <c r="F1941" s="217">
        <v>0</v>
      </c>
      <c r="H1941" s="19"/>
    </row>
    <row r="1942" spans="2:8" s="18" customFormat="1" ht="16.899999999999999" customHeight="1">
      <c r="B1942" s="19"/>
      <c r="C1942" s="216" t="s">
        <v>17</v>
      </c>
      <c r="D1942" s="216" t="s">
        <v>5157</v>
      </c>
      <c r="E1942" s="11" t="s">
        <v>17</v>
      </c>
      <c r="F1942" s="217">
        <v>14.14</v>
      </c>
      <c r="H1942" s="19"/>
    </row>
    <row r="1943" spans="2:8" s="18" customFormat="1" ht="16.899999999999999" customHeight="1">
      <c r="B1943" s="19"/>
      <c r="C1943" s="216" t="s">
        <v>17</v>
      </c>
      <c r="D1943" s="216" t="s">
        <v>4908</v>
      </c>
      <c r="E1943" s="11" t="s">
        <v>17</v>
      </c>
      <c r="F1943" s="217">
        <v>0</v>
      </c>
      <c r="H1943" s="19"/>
    </row>
    <row r="1944" spans="2:8" s="18" customFormat="1" ht="16.899999999999999" customHeight="1">
      <c r="B1944" s="19"/>
      <c r="C1944" s="216" t="s">
        <v>17</v>
      </c>
      <c r="D1944" s="216" t="s">
        <v>5163</v>
      </c>
      <c r="E1944" s="11" t="s">
        <v>17</v>
      </c>
      <c r="F1944" s="217">
        <v>32.200000000000003</v>
      </c>
      <c r="H1944" s="19"/>
    </row>
    <row r="1945" spans="2:8" s="18" customFormat="1" ht="16.899999999999999" customHeight="1">
      <c r="B1945" s="19"/>
      <c r="C1945" s="216" t="s">
        <v>17</v>
      </c>
      <c r="D1945" s="216" t="s">
        <v>4682</v>
      </c>
      <c r="E1945" s="11" t="s">
        <v>17</v>
      </c>
      <c r="F1945" s="217">
        <v>243.94</v>
      </c>
      <c r="H1945" s="19"/>
    </row>
    <row r="1946" spans="2:8" s="18" customFormat="1" ht="16.899999999999999" customHeight="1">
      <c r="B1946" s="19"/>
      <c r="C1946" s="216" t="s">
        <v>17</v>
      </c>
      <c r="D1946" s="216" t="s">
        <v>4716</v>
      </c>
      <c r="E1946" s="11" t="s">
        <v>17</v>
      </c>
      <c r="F1946" s="217">
        <v>0</v>
      </c>
      <c r="H1946" s="19"/>
    </row>
    <row r="1947" spans="2:8" s="18" customFormat="1" ht="16.899999999999999" customHeight="1">
      <c r="B1947" s="19"/>
      <c r="C1947" s="216" t="s">
        <v>17</v>
      </c>
      <c r="D1947" s="216" t="s">
        <v>5170</v>
      </c>
      <c r="E1947" s="11" t="s">
        <v>17</v>
      </c>
      <c r="F1947" s="217">
        <v>731.82</v>
      </c>
      <c r="H1947" s="19"/>
    </row>
    <row r="1948" spans="2:8" s="18" customFormat="1" ht="16.899999999999999" customHeight="1">
      <c r="B1948" s="19"/>
      <c r="C1948" s="216" t="s">
        <v>17</v>
      </c>
      <c r="D1948" s="216" t="s">
        <v>4682</v>
      </c>
      <c r="E1948" s="11" t="s">
        <v>17</v>
      </c>
      <c r="F1948" s="217">
        <v>731.82</v>
      </c>
      <c r="H1948" s="19"/>
    </row>
    <row r="1949" spans="2:8" s="18" customFormat="1" ht="16.899999999999999" customHeight="1">
      <c r="B1949" s="19"/>
      <c r="C1949" s="216" t="s">
        <v>17</v>
      </c>
      <c r="D1949" s="216" t="s">
        <v>4883</v>
      </c>
      <c r="E1949" s="11" t="s">
        <v>17</v>
      </c>
      <c r="F1949" s="217">
        <v>0</v>
      </c>
      <c r="H1949" s="19"/>
    </row>
    <row r="1950" spans="2:8" s="18" customFormat="1" ht="16.899999999999999" customHeight="1">
      <c r="B1950" s="19"/>
      <c r="C1950" s="216" t="s">
        <v>17</v>
      </c>
      <c r="D1950" s="216" t="s">
        <v>5169</v>
      </c>
      <c r="E1950" s="11" t="s">
        <v>17</v>
      </c>
      <c r="F1950" s="217">
        <v>10.199999999999999</v>
      </c>
      <c r="H1950" s="19"/>
    </row>
    <row r="1951" spans="2:8" s="18" customFormat="1" ht="16.899999999999999" customHeight="1">
      <c r="B1951" s="19"/>
      <c r="C1951" s="216" t="s">
        <v>17</v>
      </c>
      <c r="D1951" s="216" t="s">
        <v>4718</v>
      </c>
      <c r="E1951" s="11" t="s">
        <v>17</v>
      </c>
      <c r="F1951" s="217">
        <v>0</v>
      </c>
      <c r="H1951" s="19"/>
    </row>
    <row r="1952" spans="2:8" s="18" customFormat="1" ht="16.899999999999999" customHeight="1">
      <c r="B1952" s="19"/>
      <c r="C1952" s="216" t="s">
        <v>17</v>
      </c>
      <c r="D1952" s="216" t="s">
        <v>5019</v>
      </c>
      <c r="E1952" s="11" t="s">
        <v>17</v>
      </c>
      <c r="F1952" s="217">
        <v>4.0999999999999996</v>
      </c>
      <c r="H1952" s="19"/>
    </row>
    <row r="1953" spans="2:8" s="18" customFormat="1" ht="16.899999999999999" customHeight="1">
      <c r="B1953" s="19"/>
      <c r="C1953" s="216" t="s">
        <v>17</v>
      </c>
      <c r="D1953" s="216" t="s">
        <v>4791</v>
      </c>
      <c r="E1953" s="11" t="s">
        <v>17</v>
      </c>
      <c r="F1953" s="217">
        <v>0</v>
      </c>
      <c r="H1953" s="19"/>
    </row>
    <row r="1954" spans="2:8" s="18" customFormat="1" ht="16.899999999999999" customHeight="1">
      <c r="B1954" s="19"/>
      <c r="C1954" s="216" t="s">
        <v>17</v>
      </c>
      <c r="D1954" s="216" t="s">
        <v>5164</v>
      </c>
      <c r="E1954" s="11" t="s">
        <v>17</v>
      </c>
      <c r="F1954" s="217">
        <v>7.8</v>
      </c>
      <c r="H1954" s="19"/>
    </row>
    <row r="1955" spans="2:8" s="18" customFormat="1" ht="16.899999999999999" customHeight="1">
      <c r="B1955" s="19"/>
      <c r="C1955" s="216" t="s">
        <v>17</v>
      </c>
      <c r="D1955" s="216" t="s">
        <v>4886</v>
      </c>
      <c r="E1955" s="11" t="s">
        <v>17</v>
      </c>
      <c r="F1955" s="217">
        <v>0</v>
      </c>
      <c r="H1955" s="19"/>
    </row>
    <row r="1956" spans="2:8" s="18" customFormat="1" ht="16.899999999999999" customHeight="1">
      <c r="B1956" s="19"/>
      <c r="C1956" s="216" t="s">
        <v>17</v>
      </c>
      <c r="D1956" s="216" t="s">
        <v>5169</v>
      </c>
      <c r="E1956" s="11" t="s">
        <v>17</v>
      </c>
      <c r="F1956" s="217">
        <v>10.199999999999999</v>
      </c>
      <c r="H1956" s="19"/>
    </row>
    <row r="1957" spans="2:8" s="18" customFormat="1" ht="16.899999999999999" customHeight="1">
      <c r="B1957" s="19"/>
      <c r="C1957" s="216" t="s">
        <v>17</v>
      </c>
      <c r="D1957" s="216" t="s">
        <v>4887</v>
      </c>
      <c r="E1957" s="11" t="s">
        <v>17</v>
      </c>
      <c r="F1957" s="217">
        <v>0</v>
      </c>
      <c r="H1957" s="19"/>
    </row>
    <row r="1958" spans="2:8" s="18" customFormat="1" ht="16.899999999999999" customHeight="1">
      <c r="B1958" s="19"/>
      <c r="C1958" s="216" t="s">
        <v>17</v>
      </c>
      <c r="D1958" s="216" t="s">
        <v>5169</v>
      </c>
      <c r="E1958" s="11" t="s">
        <v>17</v>
      </c>
      <c r="F1958" s="217">
        <v>10.199999999999999</v>
      </c>
      <c r="H1958" s="19"/>
    </row>
    <row r="1959" spans="2:8" s="18" customFormat="1" ht="16.899999999999999" customHeight="1">
      <c r="B1959" s="19"/>
      <c r="C1959" s="216" t="s">
        <v>17</v>
      </c>
      <c r="D1959" s="216" t="s">
        <v>4720</v>
      </c>
      <c r="E1959" s="11" t="s">
        <v>17</v>
      </c>
      <c r="F1959" s="217">
        <v>0</v>
      </c>
      <c r="H1959" s="19"/>
    </row>
    <row r="1960" spans="2:8" s="18" customFormat="1" ht="16.899999999999999" customHeight="1">
      <c r="B1960" s="19"/>
      <c r="C1960" s="216" t="s">
        <v>17</v>
      </c>
      <c r="D1960" s="216" t="s">
        <v>5019</v>
      </c>
      <c r="E1960" s="11" t="s">
        <v>17</v>
      </c>
      <c r="F1960" s="217">
        <v>4.0999999999999996</v>
      </c>
      <c r="H1960" s="19"/>
    </row>
    <row r="1961" spans="2:8" s="18" customFormat="1" ht="16.899999999999999" customHeight="1">
      <c r="B1961" s="19"/>
      <c r="C1961" s="216" t="s">
        <v>17</v>
      </c>
      <c r="D1961" s="216" t="s">
        <v>4793</v>
      </c>
      <c r="E1961" s="11" t="s">
        <v>17</v>
      </c>
      <c r="F1961" s="217">
        <v>0</v>
      </c>
      <c r="H1961" s="19"/>
    </row>
    <row r="1962" spans="2:8" s="18" customFormat="1" ht="16.899999999999999" customHeight="1">
      <c r="B1962" s="19"/>
      <c r="C1962" s="216" t="s">
        <v>17</v>
      </c>
      <c r="D1962" s="216" t="s">
        <v>5164</v>
      </c>
      <c r="E1962" s="11" t="s">
        <v>17</v>
      </c>
      <c r="F1962" s="217">
        <v>7.8</v>
      </c>
      <c r="H1962" s="19"/>
    </row>
    <row r="1963" spans="2:8" s="18" customFormat="1" ht="16.899999999999999" customHeight="1">
      <c r="B1963" s="19"/>
      <c r="C1963" s="216" t="s">
        <v>17</v>
      </c>
      <c r="D1963" s="216" t="s">
        <v>4888</v>
      </c>
      <c r="E1963" s="11" t="s">
        <v>17</v>
      </c>
      <c r="F1963" s="217">
        <v>0</v>
      </c>
      <c r="H1963" s="19"/>
    </row>
    <row r="1964" spans="2:8" s="18" customFormat="1" ht="16.899999999999999" customHeight="1">
      <c r="B1964" s="19"/>
      <c r="C1964" s="216" t="s">
        <v>17</v>
      </c>
      <c r="D1964" s="216" t="s">
        <v>5169</v>
      </c>
      <c r="E1964" s="11" t="s">
        <v>17</v>
      </c>
      <c r="F1964" s="217">
        <v>10.199999999999999</v>
      </c>
      <c r="H1964" s="19"/>
    </row>
    <row r="1965" spans="2:8" s="18" customFormat="1" ht="16.899999999999999" customHeight="1">
      <c r="B1965" s="19"/>
      <c r="C1965" s="216" t="s">
        <v>17</v>
      </c>
      <c r="D1965" s="216" t="s">
        <v>4889</v>
      </c>
      <c r="E1965" s="11" t="s">
        <v>17</v>
      </c>
      <c r="F1965" s="217">
        <v>0</v>
      </c>
      <c r="H1965" s="19"/>
    </row>
    <row r="1966" spans="2:8" s="18" customFormat="1" ht="16.899999999999999" customHeight="1">
      <c r="B1966" s="19"/>
      <c r="C1966" s="216" t="s">
        <v>17</v>
      </c>
      <c r="D1966" s="216" t="s">
        <v>5171</v>
      </c>
      <c r="E1966" s="11" t="s">
        <v>17</v>
      </c>
      <c r="F1966" s="217">
        <v>8.1999999999999993</v>
      </c>
      <c r="H1966" s="19"/>
    </row>
    <row r="1967" spans="2:8" s="18" customFormat="1" ht="16.899999999999999" customHeight="1">
      <c r="B1967" s="19"/>
      <c r="C1967" s="216" t="s">
        <v>17</v>
      </c>
      <c r="D1967" s="216" t="s">
        <v>4721</v>
      </c>
      <c r="E1967" s="11" t="s">
        <v>17</v>
      </c>
      <c r="F1967" s="217">
        <v>0</v>
      </c>
      <c r="H1967" s="19"/>
    </row>
    <row r="1968" spans="2:8" s="18" customFormat="1" ht="16.899999999999999" customHeight="1">
      <c r="B1968" s="19"/>
      <c r="C1968" s="216" t="s">
        <v>17</v>
      </c>
      <c r="D1968" s="216" t="s">
        <v>5020</v>
      </c>
      <c r="E1968" s="11" t="s">
        <v>17</v>
      </c>
      <c r="F1968" s="217">
        <v>4.3</v>
      </c>
      <c r="H1968" s="19"/>
    </row>
    <row r="1969" spans="2:8" s="18" customFormat="1" ht="16.899999999999999" customHeight="1">
      <c r="B1969" s="19"/>
      <c r="C1969" s="216" t="s">
        <v>17</v>
      </c>
      <c r="D1969" s="216" t="s">
        <v>4890</v>
      </c>
      <c r="E1969" s="11" t="s">
        <v>17</v>
      </c>
      <c r="F1969" s="217">
        <v>0</v>
      </c>
      <c r="H1969" s="19"/>
    </row>
    <row r="1970" spans="2:8" s="18" customFormat="1" ht="16.899999999999999" customHeight="1">
      <c r="B1970" s="19"/>
      <c r="C1970" s="216" t="s">
        <v>17</v>
      </c>
      <c r="D1970" s="216" t="s">
        <v>5161</v>
      </c>
      <c r="E1970" s="11" t="s">
        <v>17</v>
      </c>
      <c r="F1970" s="217">
        <v>3</v>
      </c>
      <c r="H1970" s="19"/>
    </row>
    <row r="1971" spans="2:8" s="18" customFormat="1" ht="16.899999999999999" customHeight="1">
      <c r="B1971" s="19"/>
      <c r="C1971" s="216" t="s">
        <v>17</v>
      </c>
      <c r="D1971" s="216" t="s">
        <v>4892</v>
      </c>
      <c r="E1971" s="11" t="s">
        <v>17</v>
      </c>
      <c r="F1971" s="217">
        <v>0</v>
      </c>
      <c r="H1971" s="19"/>
    </row>
    <row r="1972" spans="2:8" s="18" customFormat="1" ht="16.899999999999999" customHeight="1">
      <c r="B1972" s="19"/>
      <c r="C1972" s="216" t="s">
        <v>17</v>
      </c>
      <c r="D1972" s="216" t="s">
        <v>5169</v>
      </c>
      <c r="E1972" s="11" t="s">
        <v>17</v>
      </c>
      <c r="F1972" s="217">
        <v>10.199999999999999</v>
      </c>
      <c r="H1972" s="19"/>
    </row>
    <row r="1973" spans="2:8" s="18" customFormat="1" ht="16.899999999999999" customHeight="1">
      <c r="B1973" s="19"/>
      <c r="C1973" s="216" t="s">
        <v>17</v>
      </c>
      <c r="D1973" s="216" t="s">
        <v>4723</v>
      </c>
      <c r="E1973" s="11" t="s">
        <v>17</v>
      </c>
      <c r="F1973" s="217">
        <v>0</v>
      </c>
      <c r="H1973" s="19"/>
    </row>
    <row r="1974" spans="2:8" s="18" customFormat="1" ht="16.899999999999999" customHeight="1">
      <c r="B1974" s="19"/>
      <c r="C1974" s="216" t="s">
        <v>17</v>
      </c>
      <c r="D1974" s="216" t="s">
        <v>5019</v>
      </c>
      <c r="E1974" s="11" t="s">
        <v>17</v>
      </c>
      <c r="F1974" s="217">
        <v>4.0999999999999996</v>
      </c>
      <c r="H1974" s="19"/>
    </row>
    <row r="1975" spans="2:8" s="18" customFormat="1" ht="16.899999999999999" customHeight="1">
      <c r="B1975" s="19"/>
      <c r="C1975" s="216" t="s">
        <v>17</v>
      </c>
      <c r="D1975" s="216" t="s">
        <v>4795</v>
      </c>
      <c r="E1975" s="11" t="s">
        <v>17</v>
      </c>
      <c r="F1975" s="217">
        <v>0</v>
      </c>
      <c r="H1975" s="19"/>
    </row>
    <row r="1976" spans="2:8" s="18" customFormat="1" ht="16.899999999999999" customHeight="1">
      <c r="B1976" s="19"/>
      <c r="C1976" s="216" t="s">
        <v>17</v>
      </c>
      <c r="D1976" s="216" t="s">
        <v>5164</v>
      </c>
      <c r="E1976" s="11" t="s">
        <v>17</v>
      </c>
      <c r="F1976" s="217">
        <v>7.8</v>
      </c>
      <c r="H1976" s="19"/>
    </row>
    <row r="1977" spans="2:8" s="18" customFormat="1" ht="16.899999999999999" customHeight="1">
      <c r="B1977" s="19"/>
      <c r="C1977" s="216" t="s">
        <v>17</v>
      </c>
      <c r="D1977" s="216" t="s">
        <v>4893</v>
      </c>
      <c r="E1977" s="11" t="s">
        <v>17</v>
      </c>
      <c r="F1977" s="217">
        <v>0</v>
      </c>
      <c r="H1977" s="19"/>
    </row>
    <row r="1978" spans="2:8" s="18" customFormat="1" ht="16.899999999999999" customHeight="1">
      <c r="B1978" s="19"/>
      <c r="C1978" s="216" t="s">
        <v>17</v>
      </c>
      <c r="D1978" s="216" t="s">
        <v>5169</v>
      </c>
      <c r="E1978" s="11" t="s">
        <v>17</v>
      </c>
      <c r="F1978" s="217">
        <v>10.199999999999999</v>
      </c>
      <c r="H1978" s="19"/>
    </row>
    <row r="1979" spans="2:8" s="18" customFormat="1" ht="16.899999999999999" customHeight="1">
      <c r="B1979" s="19"/>
      <c r="C1979" s="216" t="s">
        <v>17</v>
      </c>
      <c r="D1979" s="216" t="s">
        <v>4894</v>
      </c>
      <c r="E1979" s="11" t="s">
        <v>17</v>
      </c>
      <c r="F1979" s="217">
        <v>0</v>
      </c>
      <c r="H1979" s="19"/>
    </row>
    <row r="1980" spans="2:8" s="18" customFormat="1" ht="16.899999999999999" customHeight="1">
      <c r="B1980" s="19"/>
      <c r="C1980" s="216" t="s">
        <v>17</v>
      </c>
      <c r="D1980" s="216" t="s">
        <v>5169</v>
      </c>
      <c r="E1980" s="11" t="s">
        <v>17</v>
      </c>
      <c r="F1980" s="217">
        <v>10.199999999999999</v>
      </c>
      <c r="H1980" s="19"/>
    </row>
    <row r="1981" spans="2:8" s="18" customFormat="1" ht="16.899999999999999" customHeight="1">
      <c r="B1981" s="19"/>
      <c r="C1981" s="216" t="s">
        <v>17</v>
      </c>
      <c r="D1981" s="216" t="s">
        <v>4724</v>
      </c>
      <c r="E1981" s="11" t="s">
        <v>17</v>
      </c>
      <c r="F1981" s="217">
        <v>0</v>
      </c>
      <c r="H1981" s="19"/>
    </row>
    <row r="1982" spans="2:8" s="18" customFormat="1" ht="16.899999999999999" customHeight="1">
      <c r="B1982" s="19"/>
      <c r="C1982" s="216" t="s">
        <v>17</v>
      </c>
      <c r="D1982" s="216" t="s">
        <v>5019</v>
      </c>
      <c r="E1982" s="11" t="s">
        <v>17</v>
      </c>
      <c r="F1982" s="217">
        <v>4.0999999999999996</v>
      </c>
      <c r="H1982" s="19"/>
    </row>
    <row r="1983" spans="2:8" s="18" customFormat="1" ht="16.899999999999999" customHeight="1">
      <c r="B1983" s="19"/>
      <c r="C1983" s="216" t="s">
        <v>17</v>
      </c>
      <c r="D1983" s="216" t="s">
        <v>4796</v>
      </c>
      <c r="E1983" s="11" t="s">
        <v>17</v>
      </c>
      <c r="F1983" s="217">
        <v>0</v>
      </c>
      <c r="H1983" s="19"/>
    </row>
    <row r="1984" spans="2:8" s="18" customFormat="1" ht="16.899999999999999" customHeight="1">
      <c r="B1984" s="19"/>
      <c r="C1984" s="216" t="s">
        <v>17</v>
      </c>
      <c r="D1984" s="216" t="s">
        <v>5164</v>
      </c>
      <c r="E1984" s="11" t="s">
        <v>17</v>
      </c>
      <c r="F1984" s="217">
        <v>7.8</v>
      </c>
      <c r="H1984" s="19"/>
    </row>
    <row r="1985" spans="2:8" s="18" customFormat="1" ht="16.899999999999999" customHeight="1">
      <c r="B1985" s="19"/>
      <c r="C1985" s="216" t="s">
        <v>17</v>
      </c>
      <c r="D1985" s="216" t="s">
        <v>4895</v>
      </c>
      <c r="E1985" s="11" t="s">
        <v>17</v>
      </c>
      <c r="F1985" s="217">
        <v>0</v>
      </c>
      <c r="H1985" s="19"/>
    </row>
    <row r="1986" spans="2:8" s="18" customFormat="1" ht="16.899999999999999" customHeight="1">
      <c r="B1986" s="19"/>
      <c r="C1986" s="216" t="s">
        <v>17</v>
      </c>
      <c r="D1986" s="216" t="s">
        <v>5169</v>
      </c>
      <c r="E1986" s="11" t="s">
        <v>17</v>
      </c>
      <c r="F1986" s="217">
        <v>10.199999999999999</v>
      </c>
      <c r="H1986" s="19"/>
    </row>
    <row r="1987" spans="2:8" s="18" customFormat="1" ht="16.899999999999999" customHeight="1">
      <c r="B1987" s="19"/>
      <c r="C1987" s="216" t="s">
        <v>17</v>
      </c>
      <c r="D1987" s="216" t="s">
        <v>4896</v>
      </c>
      <c r="E1987" s="11" t="s">
        <v>17</v>
      </c>
      <c r="F1987" s="217">
        <v>0</v>
      </c>
      <c r="H1987" s="19"/>
    </row>
    <row r="1988" spans="2:8" s="18" customFormat="1" ht="16.899999999999999" customHeight="1">
      <c r="B1988" s="19"/>
      <c r="C1988" s="216" t="s">
        <v>17</v>
      </c>
      <c r="D1988" s="216" t="s">
        <v>5171</v>
      </c>
      <c r="E1988" s="11" t="s">
        <v>17</v>
      </c>
      <c r="F1988" s="217">
        <v>8.1999999999999993</v>
      </c>
      <c r="H1988" s="19"/>
    </row>
    <row r="1989" spans="2:8" s="18" customFormat="1" ht="16.899999999999999" customHeight="1">
      <c r="B1989" s="19"/>
      <c r="C1989" s="216" t="s">
        <v>17</v>
      </c>
      <c r="D1989" s="216" t="s">
        <v>4725</v>
      </c>
      <c r="E1989" s="11" t="s">
        <v>17</v>
      </c>
      <c r="F1989" s="217">
        <v>0</v>
      </c>
      <c r="H1989" s="19"/>
    </row>
    <row r="1990" spans="2:8" s="18" customFormat="1" ht="16.899999999999999" customHeight="1">
      <c r="B1990" s="19"/>
      <c r="C1990" s="216" t="s">
        <v>17</v>
      </c>
      <c r="D1990" s="216" t="s">
        <v>5020</v>
      </c>
      <c r="E1990" s="11" t="s">
        <v>17</v>
      </c>
      <c r="F1990" s="217">
        <v>4.3</v>
      </c>
      <c r="H1990" s="19"/>
    </row>
    <row r="1991" spans="2:8" s="18" customFormat="1" ht="16.899999999999999" customHeight="1">
      <c r="B1991" s="19"/>
      <c r="C1991" s="216" t="s">
        <v>17</v>
      </c>
      <c r="D1991" s="216" t="s">
        <v>4897</v>
      </c>
      <c r="E1991" s="11" t="s">
        <v>17</v>
      </c>
      <c r="F1991" s="217">
        <v>0</v>
      </c>
      <c r="H1991" s="19"/>
    </row>
    <row r="1992" spans="2:8" s="18" customFormat="1" ht="16.899999999999999" customHeight="1">
      <c r="B1992" s="19"/>
      <c r="C1992" s="216" t="s">
        <v>17</v>
      </c>
      <c r="D1992" s="216" t="s">
        <v>5161</v>
      </c>
      <c r="E1992" s="11" t="s">
        <v>17</v>
      </c>
      <c r="F1992" s="217">
        <v>3</v>
      </c>
      <c r="H1992" s="19"/>
    </row>
    <row r="1993" spans="2:8" s="18" customFormat="1" ht="16.899999999999999" customHeight="1">
      <c r="B1993" s="19"/>
      <c r="C1993" s="216" t="s">
        <v>17</v>
      </c>
      <c r="D1993" s="216" t="s">
        <v>4911</v>
      </c>
      <c r="E1993" s="11" t="s">
        <v>17</v>
      </c>
      <c r="F1993" s="217">
        <v>0</v>
      </c>
      <c r="H1993" s="19"/>
    </row>
    <row r="1994" spans="2:8" s="18" customFormat="1" ht="16.899999999999999" customHeight="1">
      <c r="B1994" s="19"/>
      <c r="C1994" s="216" t="s">
        <v>17</v>
      </c>
      <c r="D1994" s="216" t="s">
        <v>5163</v>
      </c>
      <c r="E1994" s="11" t="s">
        <v>17</v>
      </c>
      <c r="F1994" s="217">
        <v>32.200000000000003</v>
      </c>
      <c r="H1994" s="19"/>
    </row>
    <row r="1995" spans="2:8" s="18" customFormat="1" ht="16.899999999999999" customHeight="1">
      <c r="B1995" s="19"/>
      <c r="C1995" s="216" t="s">
        <v>17</v>
      </c>
      <c r="D1995" s="216" t="s">
        <v>4726</v>
      </c>
      <c r="E1995" s="11" t="s">
        <v>17</v>
      </c>
      <c r="F1995" s="217">
        <v>0</v>
      </c>
      <c r="H1995" s="19"/>
    </row>
    <row r="1996" spans="2:8" s="18" customFormat="1" ht="16.899999999999999" customHeight="1">
      <c r="B1996" s="19"/>
      <c r="C1996" s="216" t="s">
        <v>17</v>
      </c>
      <c r="D1996" s="216" t="s">
        <v>4915</v>
      </c>
      <c r="E1996" s="11" t="s">
        <v>17</v>
      </c>
      <c r="F1996" s="217">
        <v>20</v>
      </c>
      <c r="H1996" s="19"/>
    </row>
    <row r="1997" spans="2:8" s="18" customFormat="1" ht="16.899999999999999" customHeight="1">
      <c r="B1997" s="19"/>
      <c r="C1997" s="216" t="s">
        <v>17</v>
      </c>
      <c r="D1997" s="216" t="s">
        <v>4728</v>
      </c>
      <c r="E1997" s="11" t="s">
        <v>17</v>
      </c>
      <c r="F1997" s="217">
        <v>0</v>
      </c>
      <c r="H1997" s="19"/>
    </row>
    <row r="1998" spans="2:8" s="18" customFormat="1" ht="16.899999999999999" customHeight="1">
      <c r="B1998" s="19"/>
      <c r="C1998" s="216" t="s">
        <v>17</v>
      </c>
      <c r="D1998" s="216" t="s">
        <v>4916</v>
      </c>
      <c r="E1998" s="11" t="s">
        <v>17</v>
      </c>
      <c r="F1998" s="217">
        <v>1.3</v>
      </c>
      <c r="H1998" s="19"/>
    </row>
    <row r="1999" spans="2:8" s="18" customFormat="1" ht="16.899999999999999" customHeight="1">
      <c r="B1999" s="19"/>
      <c r="C1999" s="216" t="s">
        <v>17</v>
      </c>
      <c r="D1999" s="216" t="s">
        <v>4730</v>
      </c>
      <c r="E1999" s="11" t="s">
        <v>17</v>
      </c>
      <c r="F1999" s="217">
        <v>0</v>
      </c>
      <c r="H1999" s="19"/>
    </row>
    <row r="2000" spans="2:8" s="18" customFormat="1" ht="16.899999999999999" customHeight="1">
      <c r="B2000" s="19"/>
      <c r="C2000" s="216" t="s">
        <v>17</v>
      </c>
      <c r="D2000" s="216" t="s">
        <v>5172</v>
      </c>
      <c r="E2000" s="11" t="s">
        <v>17</v>
      </c>
      <c r="F2000" s="217">
        <v>7.5</v>
      </c>
      <c r="H2000" s="19"/>
    </row>
    <row r="2001" spans="2:8" s="18" customFormat="1" ht="16.899999999999999" customHeight="1">
      <c r="B2001" s="19"/>
      <c r="C2001" s="216" t="s">
        <v>17</v>
      </c>
      <c r="D2001" s="216" t="s">
        <v>4732</v>
      </c>
      <c r="E2001" s="11" t="s">
        <v>17</v>
      </c>
      <c r="F2001" s="217">
        <v>0</v>
      </c>
      <c r="H2001" s="19"/>
    </row>
    <row r="2002" spans="2:8" s="18" customFormat="1" ht="16.899999999999999" customHeight="1">
      <c r="B2002" s="19"/>
      <c r="C2002" s="216" t="s">
        <v>17</v>
      </c>
      <c r="D2002" s="216" t="s">
        <v>5157</v>
      </c>
      <c r="E2002" s="11" t="s">
        <v>17</v>
      </c>
      <c r="F2002" s="217">
        <v>14.14</v>
      </c>
      <c r="H2002" s="19"/>
    </row>
    <row r="2003" spans="2:8" s="18" customFormat="1" ht="16.899999999999999" customHeight="1">
      <c r="B2003" s="19"/>
      <c r="C2003" s="216" t="s">
        <v>17</v>
      </c>
      <c r="D2003" s="216" t="s">
        <v>4682</v>
      </c>
      <c r="E2003" s="11" t="s">
        <v>17</v>
      </c>
      <c r="F2003" s="217">
        <v>235.34</v>
      </c>
      <c r="H2003" s="19"/>
    </row>
    <row r="2004" spans="2:8" s="18" customFormat="1" ht="16.899999999999999" customHeight="1">
      <c r="B2004" s="19"/>
      <c r="C2004" s="216" t="s">
        <v>17</v>
      </c>
      <c r="D2004" s="216" t="s">
        <v>4734</v>
      </c>
      <c r="E2004" s="11" t="s">
        <v>17</v>
      </c>
      <c r="F2004" s="217">
        <v>0</v>
      </c>
      <c r="H2004" s="19"/>
    </row>
    <row r="2005" spans="2:8" s="18" customFormat="1" ht="16.899999999999999" customHeight="1">
      <c r="B2005" s="19"/>
      <c r="C2005" s="216" t="s">
        <v>17</v>
      </c>
      <c r="D2005" s="216" t="s">
        <v>5173</v>
      </c>
      <c r="E2005" s="11" t="s">
        <v>17</v>
      </c>
      <c r="F2005" s="217">
        <v>706.02</v>
      </c>
      <c r="H2005" s="19"/>
    </row>
    <row r="2006" spans="2:8" s="18" customFormat="1" ht="16.899999999999999" customHeight="1">
      <c r="B2006" s="19"/>
      <c r="C2006" s="216" t="s">
        <v>17</v>
      </c>
      <c r="D2006" s="216" t="s">
        <v>491</v>
      </c>
      <c r="E2006" s="11" t="s">
        <v>17</v>
      </c>
      <c r="F2006" s="217">
        <v>2474.1999999999998</v>
      </c>
      <c r="H2006" s="19"/>
    </row>
    <row r="2007" spans="2:8" s="18" customFormat="1" ht="16.899999999999999" customHeight="1">
      <c r="B2007" s="19"/>
      <c r="C2007" s="216" t="s">
        <v>17</v>
      </c>
      <c r="D2007" s="216" t="s">
        <v>5174</v>
      </c>
      <c r="E2007" s="11" t="s">
        <v>17</v>
      </c>
      <c r="F2007" s="217">
        <v>0</v>
      </c>
      <c r="H2007" s="19"/>
    </row>
    <row r="2008" spans="2:8" s="18" customFormat="1" ht="16.899999999999999" customHeight="1">
      <c r="B2008" s="19"/>
      <c r="C2008" s="216" t="s">
        <v>17</v>
      </c>
      <c r="D2008" s="216" t="s">
        <v>5175</v>
      </c>
      <c r="E2008" s="11" t="s">
        <v>17</v>
      </c>
      <c r="F2008" s="217">
        <v>2597.91</v>
      </c>
      <c r="H2008" s="19"/>
    </row>
    <row r="2009" spans="2:8" s="18" customFormat="1" ht="16.899999999999999" customHeight="1">
      <c r="B2009" s="19"/>
      <c r="C2009" s="218" t="s">
        <v>4648</v>
      </c>
      <c r="H2009" s="19"/>
    </row>
    <row r="2010" spans="2:8" s="18" customFormat="1" ht="16.899999999999999" customHeight="1">
      <c r="B2010" s="19"/>
      <c r="C2010" s="216" t="s">
        <v>969</v>
      </c>
      <c r="D2010" s="216" t="s">
        <v>970</v>
      </c>
      <c r="E2010" s="11" t="s">
        <v>452</v>
      </c>
      <c r="F2010" s="217">
        <v>2452.6799999999998</v>
      </c>
      <c r="H2010" s="19"/>
    </row>
    <row r="2011" spans="2:8" s="18" customFormat="1" ht="22.5">
      <c r="B2011" s="19"/>
      <c r="C2011" s="216" t="s">
        <v>2341</v>
      </c>
      <c r="D2011" s="216" t="s">
        <v>2342</v>
      </c>
      <c r="E2011" s="11" t="s">
        <v>452</v>
      </c>
      <c r="F2011" s="217">
        <v>4517.9290000000001</v>
      </c>
      <c r="H2011" s="19"/>
    </row>
    <row r="2012" spans="2:8" s="18" customFormat="1" ht="16.899999999999999" customHeight="1">
      <c r="B2012" s="19"/>
      <c r="C2012" s="212" t="s">
        <v>277</v>
      </c>
      <c r="D2012" s="213" t="s">
        <v>17</v>
      </c>
      <c r="E2012" s="214" t="s">
        <v>17</v>
      </c>
      <c r="F2012" s="215">
        <v>2159.1089999999999</v>
      </c>
      <c r="H2012" s="19"/>
    </row>
    <row r="2013" spans="2:8" s="18" customFormat="1" ht="16.899999999999999" customHeight="1">
      <c r="B2013" s="19"/>
      <c r="C2013" s="216" t="s">
        <v>17</v>
      </c>
      <c r="D2013" s="216" t="s">
        <v>1101</v>
      </c>
      <c r="E2013" s="11" t="s">
        <v>17</v>
      </c>
      <c r="F2013" s="217">
        <v>0</v>
      </c>
      <c r="H2013" s="19"/>
    </row>
    <row r="2014" spans="2:8" s="18" customFormat="1" ht="16.899999999999999" customHeight="1">
      <c r="B2014" s="19"/>
      <c r="C2014" s="216" t="s">
        <v>17</v>
      </c>
      <c r="D2014" s="216" t="s">
        <v>5176</v>
      </c>
      <c r="E2014" s="11" t="s">
        <v>17</v>
      </c>
      <c r="F2014" s="217">
        <v>23.055</v>
      </c>
      <c r="H2014" s="19"/>
    </row>
    <row r="2015" spans="2:8" s="18" customFormat="1" ht="16.899999999999999" customHeight="1">
      <c r="B2015" s="19"/>
      <c r="C2015" s="216" t="s">
        <v>17</v>
      </c>
      <c r="D2015" s="216" t="s">
        <v>5177</v>
      </c>
      <c r="E2015" s="11" t="s">
        <v>17</v>
      </c>
      <c r="F2015" s="217">
        <v>23.556999999999999</v>
      </c>
      <c r="H2015" s="19"/>
    </row>
    <row r="2016" spans="2:8" s="18" customFormat="1" ht="16.899999999999999" customHeight="1">
      <c r="B2016" s="19"/>
      <c r="C2016" s="216" t="s">
        <v>17</v>
      </c>
      <c r="D2016" s="216" t="s">
        <v>5178</v>
      </c>
      <c r="E2016" s="11" t="s">
        <v>17</v>
      </c>
      <c r="F2016" s="217">
        <v>36.384</v>
      </c>
      <c r="H2016" s="19"/>
    </row>
    <row r="2017" spans="2:8" s="18" customFormat="1" ht="16.899999999999999" customHeight="1">
      <c r="B2017" s="19"/>
      <c r="C2017" s="216" t="s">
        <v>17</v>
      </c>
      <c r="D2017" s="216" t="s">
        <v>5179</v>
      </c>
      <c r="E2017" s="11" t="s">
        <v>17</v>
      </c>
      <c r="F2017" s="217">
        <v>11.076000000000001</v>
      </c>
      <c r="H2017" s="19"/>
    </row>
    <row r="2018" spans="2:8" s="18" customFormat="1" ht="16.899999999999999" customHeight="1">
      <c r="B2018" s="19"/>
      <c r="C2018" s="216" t="s">
        <v>17</v>
      </c>
      <c r="D2018" s="216" t="s">
        <v>5180</v>
      </c>
      <c r="E2018" s="11" t="s">
        <v>17</v>
      </c>
      <c r="F2018" s="217">
        <v>46.328000000000003</v>
      </c>
      <c r="H2018" s="19"/>
    </row>
    <row r="2019" spans="2:8" s="18" customFormat="1" ht="16.899999999999999" customHeight="1">
      <c r="B2019" s="19"/>
      <c r="C2019" s="216" t="s">
        <v>17</v>
      </c>
      <c r="D2019" s="216" t="s">
        <v>5181</v>
      </c>
      <c r="E2019" s="11" t="s">
        <v>17</v>
      </c>
      <c r="F2019" s="217">
        <v>28.43</v>
      </c>
      <c r="H2019" s="19"/>
    </row>
    <row r="2020" spans="2:8" s="18" customFormat="1" ht="16.899999999999999" customHeight="1">
      <c r="B2020" s="19"/>
      <c r="C2020" s="216" t="s">
        <v>17</v>
      </c>
      <c r="D2020" s="216" t="s">
        <v>5182</v>
      </c>
      <c r="E2020" s="11" t="s">
        <v>17</v>
      </c>
      <c r="F2020" s="217">
        <v>35.69</v>
      </c>
      <c r="H2020" s="19"/>
    </row>
    <row r="2021" spans="2:8" s="18" customFormat="1" ht="16.899999999999999" customHeight="1">
      <c r="B2021" s="19"/>
      <c r="C2021" s="216" t="s">
        <v>17</v>
      </c>
      <c r="D2021" s="216" t="s">
        <v>1103</v>
      </c>
      <c r="E2021" s="11" t="s">
        <v>17</v>
      </c>
      <c r="F2021" s="217">
        <v>0</v>
      </c>
      <c r="H2021" s="19"/>
    </row>
    <row r="2022" spans="2:8" s="18" customFormat="1" ht="16.899999999999999" customHeight="1">
      <c r="B2022" s="19"/>
      <c r="C2022" s="216" t="s">
        <v>17</v>
      </c>
      <c r="D2022" s="216" t="s">
        <v>5183</v>
      </c>
      <c r="E2022" s="11" t="s">
        <v>17</v>
      </c>
      <c r="F2022" s="217">
        <v>29.922000000000001</v>
      </c>
      <c r="H2022" s="19"/>
    </row>
    <row r="2023" spans="2:8" s="18" customFormat="1" ht="16.899999999999999" customHeight="1">
      <c r="B2023" s="19"/>
      <c r="C2023" s="216" t="s">
        <v>17</v>
      </c>
      <c r="D2023" s="216" t="s">
        <v>5184</v>
      </c>
      <c r="E2023" s="11" t="s">
        <v>17</v>
      </c>
      <c r="F2023" s="217">
        <v>29.61</v>
      </c>
      <c r="H2023" s="19"/>
    </row>
    <row r="2024" spans="2:8" s="18" customFormat="1" ht="16.899999999999999" customHeight="1">
      <c r="B2024" s="19"/>
      <c r="C2024" s="216" t="s">
        <v>17</v>
      </c>
      <c r="D2024" s="216" t="s">
        <v>5185</v>
      </c>
      <c r="E2024" s="11" t="s">
        <v>17</v>
      </c>
      <c r="F2024" s="217">
        <v>131.28899999999999</v>
      </c>
      <c r="H2024" s="19"/>
    </row>
    <row r="2025" spans="2:8" s="18" customFormat="1" ht="16.899999999999999" customHeight="1">
      <c r="B2025" s="19"/>
      <c r="C2025" s="216" t="s">
        <v>17</v>
      </c>
      <c r="D2025" s="216" t="s">
        <v>677</v>
      </c>
      <c r="E2025" s="11" t="s">
        <v>17</v>
      </c>
      <c r="F2025" s="217">
        <v>0</v>
      </c>
      <c r="H2025" s="19"/>
    </row>
    <row r="2026" spans="2:8" s="18" customFormat="1" ht="16.899999999999999" customHeight="1">
      <c r="B2026" s="19"/>
      <c r="C2026" s="216" t="s">
        <v>17</v>
      </c>
      <c r="D2026" s="216" t="s">
        <v>5186</v>
      </c>
      <c r="E2026" s="11" t="s">
        <v>17</v>
      </c>
      <c r="F2026" s="217">
        <v>28.757000000000001</v>
      </c>
      <c r="H2026" s="19"/>
    </row>
    <row r="2027" spans="2:8" s="18" customFormat="1" ht="16.899999999999999" customHeight="1">
      <c r="B2027" s="19"/>
      <c r="C2027" s="216" t="s">
        <v>17</v>
      </c>
      <c r="D2027" s="216" t="s">
        <v>5187</v>
      </c>
      <c r="E2027" s="11" t="s">
        <v>17</v>
      </c>
      <c r="F2027" s="217">
        <v>66.037999999999997</v>
      </c>
      <c r="H2027" s="19"/>
    </row>
    <row r="2028" spans="2:8" s="18" customFormat="1" ht="22.5">
      <c r="B2028" s="19"/>
      <c r="C2028" s="216" t="s">
        <v>17</v>
      </c>
      <c r="D2028" s="216" t="s">
        <v>5188</v>
      </c>
      <c r="E2028" s="11" t="s">
        <v>17</v>
      </c>
      <c r="F2028" s="217">
        <v>77.569999999999993</v>
      </c>
      <c r="H2028" s="19"/>
    </row>
    <row r="2029" spans="2:8" s="18" customFormat="1" ht="16.899999999999999" customHeight="1">
      <c r="B2029" s="19"/>
      <c r="C2029" s="216" t="s">
        <v>17</v>
      </c>
      <c r="D2029" s="216" t="s">
        <v>5189</v>
      </c>
      <c r="E2029" s="11" t="s">
        <v>17</v>
      </c>
      <c r="F2029" s="217">
        <v>16.902000000000001</v>
      </c>
      <c r="H2029" s="19"/>
    </row>
    <row r="2030" spans="2:8" s="18" customFormat="1" ht="16.899999999999999" customHeight="1">
      <c r="B2030" s="19"/>
      <c r="C2030" s="216" t="s">
        <v>17</v>
      </c>
      <c r="D2030" s="216" t="s">
        <v>5190</v>
      </c>
      <c r="E2030" s="11" t="s">
        <v>17</v>
      </c>
      <c r="F2030" s="217">
        <v>22.41</v>
      </c>
      <c r="H2030" s="19"/>
    </row>
    <row r="2031" spans="2:8" s="18" customFormat="1" ht="16.899999999999999" customHeight="1">
      <c r="B2031" s="19"/>
      <c r="C2031" s="216" t="s">
        <v>17</v>
      </c>
      <c r="D2031" s="216" t="s">
        <v>1542</v>
      </c>
      <c r="E2031" s="11" t="s">
        <v>17</v>
      </c>
      <c r="F2031" s="217">
        <v>0</v>
      </c>
      <c r="H2031" s="19"/>
    </row>
    <row r="2032" spans="2:8" s="18" customFormat="1" ht="16.899999999999999" customHeight="1">
      <c r="B2032" s="19"/>
      <c r="C2032" s="216" t="s">
        <v>17</v>
      </c>
      <c r="D2032" s="216" t="s">
        <v>5191</v>
      </c>
      <c r="E2032" s="11" t="s">
        <v>17</v>
      </c>
      <c r="F2032" s="217">
        <v>30.731000000000002</v>
      </c>
      <c r="H2032" s="19"/>
    </row>
    <row r="2033" spans="2:8" s="18" customFormat="1" ht="16.899999999999999" customHeight="1">
      <c r="B2033" s="19"/>
      <c r="C2033" s="216" t="s">
        <v>17</v>
      </c>
      <c r="D2033" s="216" t="s">
        <v>5192</v>
      </c>
      <c r="E2033" s="11" t="s">
        <v>17</v>
      </c>
      <c r="F2033" s="217">
        <v>25.864000000000001</v>
      </c>
      <c r="H2033" s="19"/>
    </row>
    <row r="2034" spans="2:8" s="18" customFormat="1" ht="16.899999999999999" customHeight="1">
      <c r="B2034" s="19"/>
      <c r="C2034" s="216" t="s">
        <v>17</v>
      </c>
      <c r="D2034" s="216" t="s">
        <v>5193</v>
      </c>
      <c r="E2034" s="11" t="s">
        <v>17</v>
      </c>
      <c r="F2034" s="217">
        <v>68.67</v>
      </c>
      <c r="H2034" s="19"/>
    </row>
    <row r="2035" spans="2:8" s="18" customFormat="1" ht="16.899999999999999" customHeight="1">
      <c r="B2035" s="19"/>
      <c r="C2035" s="216" t="s">
        <v>17</v>
      </c>
      <c r="D2035" s="216" t="s">
        <v>5194</v>
      </c>
      <c r="E2035" s="11" t="s">
        <v>17</v>
      </c>
      <c r="F2035" s="217">
        <v>57.6</v>
      </c>
      <c r="H2035" s="19"/>
    </row>
    <row r="2036" spans="2:8" s="18" customFormat="1" ht="16.899999999999999" customHeight="1">
      <c r="B2036" s="19"/>
      <c r="C2036" s="216" t="s">
        <v>17</v>
      </c>
      <c r="D2036" s="216" t="s">
        <v>5195</v>
      </c>
      <c r="E2036" s="11" t="s">
        <v>17</v>
      </c>
      <c r="F2036" s="217">
        <v>2.2690000000000001</v>
      </c>
      <c r="H2036" s="19"/>
    </row>
    <row r="2037" spans="2:8" s="18" customFormat="1" ht="16.899999999999999" customHeight="1">
      <c r="B2037" s="19"/>
      <c r="C2037" s="216" t="s">
        <v>17</v>
      </c>
      <c r="D2037" s="216" t="s">
        <v>5189</v>
      </c>
      <c r="E2037" s="11" t="s">
        <v>17</v>
      </c>
      <c r="F2037" s="217">
        <v>16.902000000000001</v>
      </c>
      <c r="H2037" s="19"/>
    </row>
    <row r="2038" spans="2:8" s="18" customFormat="1" ht="16.899999999999999" customHeight="1">
      <c r="B2038" s="19"/>
      <c r="C2038" s="216" t="s">
        <v>17</v>
      </c>
      <c r="D2038" s="216" t="s">
        <v>5190</v>
      </c>
      <c r="E2038" s="11" t="s">
        <v>17</v>
      </c>
      <c r="F2038" s="217">
        <v>22.41</v>
      </c>
      <c r="H2038" s="19"/>
    </row>
    <row r="2039" spans="2:8" s="18" customFormat="1" ht="16.899999999999999" customHeight="1">
      <c r="B2039" s="19"/>
      <c r="C2039" s="216" t="s">
        <v>17</v>
      </c>
      <c r="D2039" s="216" t="s">
        <v>1543</v>
      </c>
      <c r="E2039" s="11" t="s">
        <v>17</v>
      </c>
      <c r="F2039" s="217">
        <v>0</v>
      </c>
      <c r="H2039" s="19"/>
    </row>
    <row r="2040" spans="2:8" s="18" customFormat="1" ht="16.899999999999999" customHeight="1">
      <c r="B2040" s="19"/>
      <c r="C2040" s="216" t="s">
        <v>17</v>
      </c>
      <c r="D2040" s="216" t="s">
        <v>5191</v>
      </c>
      <c r="E2040" s="11" t="s">
        <v>17</v>
      </c>
      <c r="F2040" s="217">
        <v>30.731000000000002</v>
      </c>
      <c r="H2040" s="19"/>
    </row>
    <row r="2041" spans="2:8" s="18" customFormat="1" ht="16.899999999999999" customHeight="1">
      <c r="B2041" s="19"/>
      <c r="C2041" s="216" t="s">
        <v>17</v>
      </c>
      <c r="D2041" s="216" t="s">
        <v>5196</v>
      </c>
      <c r="E2041" s="11" t="s">
        <v>17</v>
      </c>
      <c r="F2041" s="217">
        <v>19.178000000000001</v>
      </c>
      <c r="H2041" s="19"/>
    </row>
    <row r="2042" spans="2:8" s="18" customFormat="1" ht="16.899999999999999" customHeight="1">
      <c r="B2042" s="19"/>
      <c r="C2042" s="216" t="s">
        <v>17</v>
      </c>
      <c r="D2042" s="216" t="s">
        <v>5197</v>
      </c>
      <c r="E2042" s="11" t="s">
        <v>17</v>
      </c>
      <c r="F2042" s="217">
        <v>69.3</v>
      </c>
      <c r="H2042" s="19"/>
    </row>
    <row r="2043" spans="2:8" s="18" customFormat="1" ht="16.899999999999999" customHeight="1">
      <c r="B2043" s="19"/>
      <c r="C2043" s="216" t="s">
        <v>17</v>
      </c>
      <c r="D2043" s="216" t="s">
        <v>5198</v>
      </c>
      <c r="E2043" s="11" t="s">
        <v>17</v>
      </c>
      <c r="F2043" s="217">
        <v>45.576000000000001</v>
      </c>
      <c r="H2043" s="19"/>
    </row>
    <row r="2044" spans="2:8" s="18" customFormat="1" ht="16.899999999999999" customHeight="1">
      <c r="B2044" s="19"/>
      <c r="C2044" s="216" t="s">
        <v>17</v>
      </c>
      <c r="D2044" s="216" t="s">
        <v>5195</v>
      </c>
      <c r="E2044" s="11" t="s">
        <v>17</v>
      </c>
      <c r="F2044" s="217">
        <v>2.2690000000000001</v>
      </c>
      <c r="H2044" s="19"/>
    </row>
    <row r="2045" spans="2:8" s="18" customFormat="1" ht="16.899999999999999" customHeight="1">
      <c r="B2045" s="19"/>
      <c r="C2045" s="216" t="s">
        <v>17</v>
      </c>
      <c r="D2045" s="216" t="s">
        <v>5189</v>
      </c>
      <c r="E2045" s="11" t="s">
        <v>17</v>
      </c>
      <c r="F2045" s="217">
        <v>16.902000000000001</v>
      </c>
      <c r="H2045" s="19"/>
    </row>
    <row r="2046" spans="2:8" s="18" customFormat="1" ht="16.899999999999999" customHeight="1">
      <c r="B2046" s="19"/>
      <c r="C2046" s="216" t="s">
        <v>17</v>
      </c>
      <c r="D2046" s="216" t="s">
        <v>5190</v>
      </c>
      <c r="E2046" s="11" t="s">
        <v>17</v>
      </c>
      <c r="F2046" s="217">
        <v>22.41</v>
      </c>
      <c r="H2046" s="19"/>
    </row>
    <row r="2047" spans="2:8" s="18" customFormat="1" ht="16.899999999999999" customHeight="1">
      <c r="B2047" s="19"/>
      <c r="C2047" s="216" t="s">
        <v>17</v>
      </c>
      <c r="D2047" s="216" t="s">
        <v>1544</v>
      </c>
      <c r="E2047" s="11" t="s">
        <v>17</v>
      </c>
      <c r="F2047" s="217">
        <v>0</v>
      </c>
      <c r="H2047" s="19"/>
    </row>
    <row r="2048" spans="2:8" s="18" customFormat="1" ht="16.899999999999999" customHeight="1">
      <c r="B2048" s="19"/>
      <c r="C2048" s="216" t="s">
        <v>17</v>
      </c>
      <c r="D2048" s="216" t="s">
        <v>5191</v>
      </c>
      <c r="E2048" s="11" t="s">
        <v>17</v>
      </c>
      <c r="F2048" s="217">
        <v>30.731000000000002</v>
      </c>
      <c r="H2048" s="19"/>
    </row>
    <row r="2049" spans="2:8" s="18" customFormat="1" ht="16.899999999999999" customHeight="1">
      <c r="B2049" s="19"/>
      <c r="C2049" s="216" t="s">
        <v>17</v>
      </c>
      <c r="D2049" s="216" t="s">
        <v>5196</v>
      </c>
      <c r="E2049" s="11" t="s">
        <v>17</v>
      </c>
      <c r="F2049" s="217">
        <v>19.178000000000001</v>
      </c>
      <c r="H2049" s="19"/>
    </row>
    <row r="2050" spans="2:8" s="18" customFormat="1" ht="16.899999999999999" customHeight="1">
      <c r="B2050" s="19"/>
      <c r="C2050" s="216" t="s">
        <v>17</v>
      </c>
      <c r="D2050" s="216" t="s">
        <v>5197</v>
      </c>
      <c r="E2050" s="11" t="s">
        <v>17</v>
      </c>
      <c r="F2050" s="217">
        <v>69.3</v>
      </c>
      <c r="H2050" s="19"/>
    </row>
    <row r="2051" spans="2:8" s="18" customFormat="1" ht="16.899999999999999" customHeight="1">
      <c r="B2051" s="19"/>
      <c r="C2051" s="216" t="s">
        <v>17</v>
      </c>
      <c r="D2051" s="216" t="s">
        <v>5198</v>
      </c>
      <c r="E2051" s="11" t="s">
        <v>17</v>
      </c>
      <c r="F2051" s="217">
        <v>45.576000000000001</v>
      </c>
      <c r="H2051" s="19"/>
    </row>
    <row r="2052" spans="2:8" s="18" customFormat="1" ht="16.899999999999999" customHeight="1">
      <c r="B2052" s="19"/>
      <c r="C2052" s="216" t="s">
        <v>17</v>
      </c>
      <c r="D2052" s="216" t="s">
        <v>5195</v>
      </c>
      <c r="E2052" s="11" t="s">
        <v>17</v>
      </c>
      <c r="F2052" s="217">
        <v>2.2690000000000001</v>
      </c>
      <c r="H2052" s="19"/>
    </row>
    <row r="2053" spans="2:8" s="18" customFormat="1" ht="16.899999999999999" customHeight="1">
      <c r="B2053" s="19"/>
      <c r="C2053" s="216" t="s">
        <v>17</v>
      </c>
      <c r="D2053" s="216" t="s">
        <v>5199</v>
      </c>
      <c r="E2053" s="11" t="s">
        <v>17</v>
      </c>
      <c r="F2053" s="217">
        <v>5.3360000000000003</v>
      </c>
      <c r="H2053" s="19"/>
    </row>
    <row r="2054" spans="2:8" s="18" customFormat="1" ht="16.899999999999999" customHeight="1">
      <c r="B2054" s="19"/>
      <c r="C2054" s="216" t="s">
        <v>17</v>
      </c>
      <c r="D2054" s="216" t="s">
        <v>5189</v>
      </c>
      <c r="E2054" s="11" t="s">
        <v>17</v>
      </c>
      <c r="F2054" s="217">
        <v>16.902000000000001</v>
      </c>
      <c r="H2054" s="19"/>
    </row>
    <row r="2055" spans="2:8" s="18" customFormat="1" ht="16.899999999999999" customHeight="1">
      <c r="B2055" s="19"/>
      <c r="C2055" s="216" t="s">
        <v>17</v>
      </c>
      <c r="D2055" s="216" t="s">
        <v>5190</v>
      </c>
      <c r="E2055" s="11" t="s">
        <v>17</v>
      </c>
      <c r="F2055" s="217">
        <v>22.41</v>
      </c>
      <c r="H2055" s="19"/>
    </row>
    <row r="2056" spans="2:8" s="18" customFormat="1" ht="16.899999999999999" customHeight="1">
      <c r="B2056" s="19"/>
      <c r="C2056" s="216" t="s">
        <v>17</v>
      </c>
      <c r="D2056" s="216" t="s">
        <v>681</v>
      </c>
      <c r="E2056" s="11" t="s">
        <v>17</v>
      </c>
      <c r="F2056" s="217">
        <v>0</v>
      </c>
      <c r="H2056" s="19"/>
    </row>
    <row r="2057" spans="2:8" s="18" customFormat="1" ht="16.899999999999999" customHeight="1">
      <c r="B2057" s="19"/>
      <c r="C2057" s="216" t="s">
        <v>17</v>
      </c>
      <c r="D2057" s="216" t="s">
        <v>5200</v>
      </c>
      <c r="E2057" s="11" t="s">
        <v>17</v>
      </c>
      <c r="F2057" s="217">
        <v>24.45</v>
      </c>
      <c r="H2057" s="19"/>
    </row>
    <row r="2058" spans="2:8" s="18" customFormat="1" ht="16.899999999999999" customHeight="1">
      <c r="B2058" s="19"/>
      <c r="C2058" s="216" t="s">
        <v>17</v>
      </c>
      <c r="D2058" s="216" t="s">
        <v>5201</v>
      </c>
      <c r="E2058" s="11" t="s">
        <v>17</v>
      </c>
      <c r="F2058" s="217">
        <v>28.707000000000001</v>
      </c>
      <c r="H2058" s="19"/>
    </row>
    <row r="2059" spans="2:8" s="18" customFormat="1" ht="16.899999999999999" customHeight="1">
      <c r="B2059" s="19"/>
      <c r="C2059" s="216" t="s">
        <v>17</v>
      </c>
      <c r="D2059" s="216" t="s">
        <v>5202</v>
      </c>
      <c r="E2059" s="11" t="s">
        <v>17</v>
      </c>
      <c r="F2059" s="217">
        <v>78.39</v>
      </c>
      <c r="H2059" s="19"/>
    </row>
    <row r="2060" spans="2:8" s="18" customFormat="1" ht="16.899999999999999" customHeight="1">
      <c r="B2060" s="19"/>
      <c r="C2060" s="216" t="s">
        <v>17</v>
      </c>
      <c r="D2060" s="216" t="s">
        <v>5203</v>
      </c>
      <c r="E2060" s="11" t="s">
        <v>17</v>
      </c>
      <c r="F2060" s="217">
        <v>9.4329999999999998</v>
      </c>
      <c r="H2060" s="19"/>
    </row>
    <row r="2061" spans="2:8" s="18" customFormat="1" ht="16.899999999999999" customHeight="1">
      <c r="B2061" s="19"/>
      <c r="C2061" s="216" t="s">
        <v>17</v>
      </c>
      <c r="D2061" s="216" t="s">
        <v>5204</v>
      </c>
      <c r="E2061" s="11" t="s">
        <v>17</v>
      </c>
      <c r="F2061" s="217">
        <v>38.142000000000003</v>
      </c>
      <c r="H2061" s="19"/>
    </row>
    <row r="2062" spans="2:8" s="18" customFormat="1" ht="16.899999999999999" customHeight="1">
      <c r="B2062" s="19"/>
      <c r="C2062" s="216" t="s">
        <v>17</v>
      </c>
      <c r="D2062" s="216" t="s">
        <v>5205</v>
      </c>
      <c r="E2062" s="11" t="s">
        <v>17</v>
      </c>
      <c r="F2062" s="217">
        <v>-9.84</v>
      </c>
      <c r="H2062" s="19"/>
    </row>
    <row r="2063" spans="2:8" s="18" customFormat="1" ht="16.899999999999999" customHeight="1">
      <c r="B2063" s="19"/>
      <c r="C2063" s="216" t="s">
        <v>17</v>
      </c>
      <c r="D2063" s="216" t="s">
        <v>5189</v>
      </c>
      <c r="E2063" s="11" t="s">
        <v>17</v>
      </c>
      <c r="F2063" s="217">
        <v>16.902000000000001</v>
      </c>
      <c r="H2063" s="19"/>
    </row>
    <row r="2064" spans="2:8" s="18" customFormat="1" ht="16.899999999999999" customHeight="1">
      <c r="B2064" s="19"/>
      <c r="C2064" s="216" t="s">
        <v>17</v>
      </c>
      <c r="D2064" s="216" t="s">
        <v>5190</v>
      </c>
      <c r="E2064" s="11" t="s">
        <v>17</v>
      </c>
      <c r="F2064" s="217">
        <v>22.41</v>
      </c>
      <c r="H2064" s="19"/>
    </row>
    <row r="2065" spans="2:8" s="18" customFormat="1" ht="16.899999999999999" customHeight="1">
      <c r="B2065" s="19"/>
      <c r="C2065" s="216" t="s">
        <v>17</v>
      </c>
      <c r="D2065" s="216" t="s">
        <v>1545</v>
      </c>
      <c r="E2065" s="11" t="s">
        <v>17</v>
      </c>
      <c r="F2065" s="217">
        <v>0</v>
      </c>
      <c r="H2065" s="19"/>
    </row>
    <row r="2066" spans="2:8" s="18" customFormat="1" ht="16.899999999999999" customHeight="1">
      <c r="B2066" s="19"/>
      <c r="C2066" s="216" t="s">
        <v>17</v>
      </c>
      <c r="D2066" s="216" t="s">
        <v>5206</v>
      </c>
      <c r="E2066" s="11" t="s">
        <v>17</v>
      </c>
      <c r="F2066" s="217">
        <v>29.992000000000001</v>
      </c>
      <c r="H2066" s="19"/>
    </row>
    <row r="2067" spans="2:8" s="18" customFormat="1" ht="16.899999999999999" customHeight="1">
      <c r="B2067" s="19"/>
      <c r="C2067" s="216" t="s">
        <v>17</v>
      </c>
      <c r="D2067" s="216" t="s">
        <v>5207</v>
      </c>
      <c r="E2067" s="11" t="s">
        <v>17</v>
      </c>
      <c r="F2067" s="217">
        <v>11.411</v>
      </c>
      <c r="H2067" s="19"/>
    </row>
    <row r="2068" spans="2:8" s="18" customFormat="1" ht="16.899999999999999" customHeight="1">
      <c r="B2068" s="19"/>
      <c r="C2068" s="216" t="s">
        <v>17</v>
      </c>
      <c r="D2068" s="216" t="s">
        <v>5208</v>
      </c>
      <c r="E2068" s="11" t="s">
        <v>17</v>
      </c>
      <c r="F2068" s="217">
        <v>25.65</v>
      </c>
      <c r="H2068" s="19"/>
    </row>
    <row r="2069" spans="2:8" s="18" customFormat="1" ht="16.899999999999999" customHeight="1">
      <c r="B2069" s="19"/>
      <c r="C2069" s="216" t="s">
        <v>17</v>
      </c>
      <c r="D2069" s="216" t="s">
        <v>5209</v>
      </c>
      <c r="E2069" s="11" t="s">
        <v>17</v>
      </c>
      <c r="F2069" s="217">
        <v>72.936000000000007</v>
      </c>
      <c r="H2069" s="19"/>
    </row>
    <row r="2070" spans="2:8" s="18" customFormat="1" ht="16.899999999999999" customHeight="1">
      <c r="B2070" s="19"/>
      <c r="C2070" s="216" t="s">
        <v>17</v>
      </c>
      <c r="D2070" s="216" t="s">
        <v>5210</v>
      </c>
      <c r="E2070" s="11" t="s">
        <v>17</v>
      </c>
      <c r="F2070" s="217">
        <v>9.9380000000000006</v>
      </c>
      <c r="H2070" s="19"/>
    </row>
    <row r="2071" spans="2:8" s="18" customFormat="1" ht="16.899999999999999" customHeight="1">
      <c r="B2071" s="19"/>
      <c r="C2071" s="216" t="s">
        <v>17</v>
      </c>
      <c r="D2071" s="216" t="s">
        <v>5211</v>
      </c>
      <c r="E2071" s="11" t="s">
        <v>17</v>
      </c>
      <c r="F2071" s="217">
        <v>44.82</v>
      </c>
      <c r="H2071" s="19"/>
    </row>
    <row r="2072" spans="2:8" s="18" customFormat="1" ht="16.899999999999999" customHeight="1">
      <c r="B2072" s="19"/>
      <c r="C2072" s="216" t="s">
        <v>17</v>
      </c>
      <c r="D2072" s="216" t="s">
        <v>5189</v>
      </c>
      <c r="E2072" s="11" t="s">
        <v>17</v>
      </c>
      <c r="F2072" s="217">
        <v>16.902000000000001</v>
      </c>
      <c r="H2072" s="19"/>
    </row>
    <row r="2073" spans="2:8" s="18" customFormat="1" ht="16.899999999999999" customHeight="1">
      <c r="B2073" s="19"/>
      <c r="C2073" s="216" t="s">
        <v>17</v>
      </c>
      <c r="D2073" s="216" t="s">
        <v>5190</v>
      </c>
      <c r="E2073" s="11" t="s">
        <v>17</v>
      </c>
      <c r="F2073" s="217">
        <v>22.41</v>
      </c>
      <c r="H2073" s="19"/>
    </row>
    <row r="2074" spans="2:8" s="18" customFormat="1" ht="16.899999999999999" customHeight="1">
      <c r="B2074" s="19"/>
      <c r="C2074" s="216" t="s">
        <v>17</v>
      </c>
      <c r="D2074" s="216" t="s">
        <v>1546</v>
      </c>
      <c r="E2074" s="11" t="s">
        <v>17</v>
      </c>
      <c r="F2074" s="217">
        <v>0</v>
      </c>
      <c r="H2074" s="19"/>
    </row>
    <row r="2075" spans="2:8" s="18" customFormat="1" ht="16.899999999999999" customHeight="1">
      <c r="B2075" s="19"/>
      <c r="C2075" s="216" t="s">
        <v>17</v>
      </c>
      <c r="D2075" s="216" t="s">
        <v>5206</v>
      </c>
      <c r="E2075" s="11" t="s">
        <v>17</v>
      </c>
      <c r="F2075" s="217">
        <v>29.992000000000001</v>
      </c>
      <c r="H2075" s="19"/>
    </row>
    <row r="2076" spans="2:8" s="18" customFormat="1" ht="16.899999999999999" customHeight="1">
      <c r="B2076" s="19"/>
      <c r="C2076" s="216" t="s">
        <v>17</v>
      </c>
      <c r="D2076" s="216" t="s">
        <v>5207</v>
      </c>
      <c r="E2076" s="11" t="s">
        <v>17</v>
      </c>
      <c r="F2076" s="217">
        <v>11.411</v>
      </c>
      <c r="H2076" s="19"/>
    </row>
    <row r="2077" spans="2:8" s="18" customFormat="1" ht="16.899999999999999" customHeight="1">
      <c r="B2077" s="19"/>
      <c r="C2077" s="216" t="s">
        <v>17</v>
      </c>
      <c r="D2077" s="216" t="s">
        <v>5212</v>
      </c>
      <c r="E2077" s="11" t="s">
        <v>17</v>
      </c>
      <c r="F2077" s="217">
        <v>12.555</v>
      </c>
      <c r="H2077" s="19"/>
    </row>
    <row r="2078" spans="2:8" s="18" customFormat="1" ht="16.899999999999999" customHeight="1">
      <c r="B2078" s="19"/>
      <c r="C2078" s="216" t="s">
        <v>17</v>
      </c>
      <c r="D2078" s="216" t="s">
        <v>5209</v>
      </c>
      <c r="E2078" s="11" t="s">
        <v>17</v>
      </c>
      <c r="F2078" s="217">
        <v>72.936000000000007</v>
      </c>
      <c r="H2078" s="19"/>
    </row>
    <row r="2079" spans="2:8" s="18" customFormat="1" ht="16.899999999999999" customHeight="1">
      <c r="B2079" s="19"/>
      <c r="C2079" s="216" t="s">
        <v>17</v>
      </c>
      <c r="D2079" s="216" t="s">
        <v>5203</v>
      </c>
      <c r="E2079" s="11" t="s">
        <v>17</v>
      </c>
      <c r="F2079" s="217">
        <v>9.4329999999999998</v>
      </c>
      <c r="H2079" s="19"/>
    </row>
    <row r="2080" spans="2:8" s="18" customFormat="1" ht="16.899999999999999" customHeight="1">
      <c r="B2080" s="19"/>
      <c r="C2080" s="216" t="s">
        <v>17</v>
      </c>
      <c r="D2080" s="216" t="s">
        <v>5213</v>
      </c>
      <c r="E2080" s="11" t="s">
        <v>17</v>
      </c>
      <c r="F2080" s="217">
        <v>48.744</v>
      </c>
      <c r="H2080" s="19"/>
    </row>
    <row r="2081" spans="2:8" s="18" customFormat="1" ht="16.899999999999999" customHeight="1">
      <c r="B2081" s="19"/>
      <c r="C2081" s="216" t="s">
        <v>17</v>
      </c>
      <c r="D2081" s="216" t="s">
        <v>5189</v>
      </c>
      <c r="E2081" s="11" t="s">
        <v>17</v>
      </c>
      <c r="F2081" s="217">
        <v>16.902000000000001</v>
      </c>
      <c r="H2081" s="19"/>
    </row>
    <row r="2082" spans="2:8" s="18" customFormat="1" ht="16.899999999999999" customHeight="1">
      <c r="B2082" s="19"/>
      <c r="C2082" s="216" t="s">
        <v>17</v>
      </c>
      <c r="D2082" s="216" t="s">
        <v>5190</v>
      </c>
      <c r="E2082" s="11" t="s">
        <v>17</v>
      </c>
      <c r="F2082" s="217">
        <v>22.41</v>
      </c>
      <c r="H2082" s="19"/>
    </row>
    <row r="2083" spans="2:8" s="18" customFormat="1" ht="16.899999999999999" customHeight="1">
      <c r="B2083" s="19"/>
      <c r="C2083" s="216" t="s">
        <v>17</v>
      </c>
      <c r="D2083" s="216" t="s">
        <v>1547</v>
      </c>
      <c r="E2083" s="11" t="s">
        <v>17</v>
      </c>
      <c r="F2083" s="217">
        <v>0</v>
      </c>
      <c r="H2083" s="19"/>
    </row>
    <row r="2084" spans="2:8" s="18" customFormat="1" ht="16.899999999999999" customHeight="1">
      <c r="B2084" s="19"/>
      <c r="C2084" s="216" t="s">
        <v>17</v>
      </c>
      <c r="D2084" s="216" t="s">
        <v>5206</v>
      </c>
      <c r="E2084" s="11" t="s">
        <v>17</v>
      </c>
      <c r="F2084" s="217">
        <v>29.992000000000001</v>
      </c>
      <c r="H2084" s="19"/>
    </row>
    <row r="2085" spans="2:8" s="18" customFormat="1" ht="16.899999999999999" customHeight="1">
      <c r="B2085" s="19"/>
      <c r="C2085" s="216" t="s">
        <v>17</v>
      </c>
      <c r="D2085" s="216" t="s">
        <v>5214</v>
      </c>
      <c r="E2085" s="11" t="s">
        <v>17</v>
      </c>
      <c r="F2085" s="217">
        <v>10.808999999999999</v>
      </c>
      <c r="H2085" s="19"/>
    </row>
    <row r="2086" spans="2:8" s="18" customFormat="1" ht="16.899999999999999" customHeight="1">
      <c r="B2086" s="19"/>
      <c r="C2086" s="216" t="s">
        <v>17</v>
      </c>
      <c r="D2086" s="216" t="s">
        <v>5215</v>
      </c>
      <c r="E2086" s="11" t="s">
        <v>17</v>
      </c>
      <c r="F2086" s="217">
        <v>10.935</v>
      </c>
      <c r="H2086" s="19"/>
    </row>
    <row r="2087" spans="2:8" s="18" customFormat="1" ht="16.899999999999999" customHeight="1">
      <c r="B2087" s="19"/>
      <c r="C2087" s="216" t="s">
        <v>17</v>
      </c>
      <c r="D2087" s="216" t="s">
        <v>5216</v>
      </c>
      <c r="E2087" s="11" t="s">
        <v>17</v>
      </c>
      <c r="F2087" s="217">
        <v>65.978999999999999</v>
      </c>
      <c r="H2087" s="19"/>
    </row>
    <row r="2088" spans="2:8" s="18" customFormat="1" ht="16.899999999999999" customHeight="1">
      <c r="B2088" s="19"/>
      <c r="C2088" s="216" t="s">
        <v>17</v>
      </c>
      <c r="D2088" s="216" t="s">
        <v>5217</v>
      </c>
      <c r="E2088" s="11" t="s">
        <v>17</v>
      </c>
      <c r="F2088" s="217">
        <v>5.851</v>
      </c>
      <c r="H2088" s="19"/>
    </row>
    <row r="2089" spans="2:8" s="18" customFormat="1" ht="16.899999999999999" customHeight="1">
      <c r="B2089" s="19"/>
      <c r="C2089" s="216" t="s">
        <v>17</v>
      </c>
      <c r="D2089" s="216" t="s">
        <v>5218</v>
      </c>
      <c r="E2089" s="11" t="s">
        <v>17</v>
      </c>
      <c r="F2089" s="217">
        <v>13.099</v>
      </c>
      <c r="H2089" s="19"/>
    </row>
    <row r="2090" spans="2:8" s="18" customFormat="1" ht="16.899999999999999" customHeight="1">
      <c r="B2090" s="19"/>
      <c r="C2090" s="216" t="s">
        <v>17</v>
      </c>
      <c r="D2090" s="216" t="s">
        <v>5219</v>
      </c>
      <c r="E2090" s="11" t="s">
        <v>17</v>
      </c>
      <c r="F2090" s="217">
        <v>66.563999999999993</v>
      </c>
      <c r="H2090" s="19"/>
    </row>
    <row r="2091" spans="2:8" s="18" customFormat="1" ht="16.899999999999999" customHeight="1">
      <c r="B2091" s="19"/>
      <c r="C2091" s="216" t="s">
        <v>17</v>
      </c>
      <c r="D2091" s="216" t="s">
        <v>5189</v>
      </c>
      <c r="E2091" s="11" t="s">
        <v>17</v>
      </c>
      <c r="F2091" s="217">
        <v>16.902000000000001</v>
      </c>
      <c r="H2091" s="19"/>
    </row>
    <row r="2092" spans="2:8" s="18" customFormat="1" ht="16.899999999999999" customHeight="1">
      <c r="B2092" s="19"/>
      <c r="C2092" s="216" t="s">
        <v>17</v>
      </c>
      <c r="D2092" s="216" t="s">
        <v>5190</v>
      </c>
      <c r="E2092" s="11" t="s">
        <v>17</v>
      </c>
      <c r="F2092" s="217">
        <v>22.41</v>
      </c>
      <c r="H2092" s="19"/>
    </row>
    <row r="2093" spans="2:8" s="18" customFormat="1" ht="16.899999999999999" customHeight="1">
      <c r="B2093" s="19"/>
      <c r="C2093" s="216" t="s">
        <v>17</v>
      </c>
      <c r="D2093" s="216" t="s">
        <v>491</v>
      </c>
      <c r="E2093" s="11" t="s">
        <v>17</v>
      </c>
      <c r="F2093" s="217">
        <v>2159.1089999999999</v>
      </c>
      <c r="H2093" s="19"/>
    </row>
    <row r="2094" spans="2:8" s="18" customFormat="1" ht="16.899999999999999" customHeight="1">
      <c r="B2094" s="19"/>
      <c r="C2094" s="218" t="s">
        <v>4648</v>
      </c>
      <c r="H2094" s="19"/>
    </row>
    <row r="2095" spans="2:8" s="18" customFormat="1" ht="16.899999999999999" customHeight="1">
      <c r="B2095" s="19"/>
      <c r="C2095" s="216" t="s">
        <v>1174</v>
      </c>
      <c r="D2095" s="216" t="s">
        <v>1175</v>
      </c>
      <c r="E2095" s="11" t="s">
        <v>452</v>
      </c>
      <c r="F2095" s="217">
        <v>2159.1089999999999</v>
      </c>
      <c r="H2095" s="19"/>
    </row>
    <row r="2096" spans="2:8" s="18" customFormat="1" ht="16.899999999999999" customHeight="1">
      <c r="B2096" s="19"/>
      <c r="C2096" s="212" t="s">
        <v>282</v>
      </c>
      <c r="D2096" s="213" t="s">
        <v>17</v>
      </c>
      <c r="E2096" s="214" t="s">
        <v>17</v>
      </c>
      <c r="F2096" s="215">
        <v>28.89</v>
      </c>
      <c r="H2096" s="19"/>
    </row>
    <row r="2097" spans="2:8" s="18" customFormat="1" ht="16.899999999999999" customHeight="1">
      <c r="B2097" s="19"/>
      <c r="C2097" s="216" t="s">
        <v>17</v>
      </c>
      <c r="D2097" s="216" t="s">
        <v>1101</v>
      </c>
      <c r="E2097" s="11" t="s">
        <v>17</v>
      </c>
      <c r="F2097" s="217">
        <v>0</v>
      </c>
      <c r="H2097" s="19"/>
    </row>
    <row r="2098" spans="2:8" s="18" customFormat="1" ht="16.899999999999999" customHeight="1">
      <c r="B2098" s="19"/>
      <c r="C2098" s="216" t="s">
        <v>17</v>
      </c>
      <c r="D2098" s="216" t="s">
        <v>17</v>
      </c>
      <c r="E2098" s="11" t="s">
        <v>17</v>
      </c>
      <c r="F2098" s="217">
        <v>0</v>
      </c>
      <c r="H2098" s="19"/>
    </row>
    <row r="2099" spans="2:8" s="18" customFormat="1" ht="16.899999999999999" customHeight="1">
      <c r="B2099" s="19"/>
      <c r="C2099" s="216" t="s">
        <v>17</v>
      </c>
      <c r="D2099" s="216" t="s">
        <v>1103</v>
      </c>
      <c r="E2099" s="11" t="s">
        <v>17</v>
      </c>
      <c r="F2099" s="217">
        <v>0</v>
      </c>
      <c r="H2099" s="19"/>
    </row>
    <row r="2100" spans="2:8" s="18" customFormat="1" ht="16.899999999999999" customHeight="1">
      <c r="B2100" s="19"/>
      <c r="C2100" s="216" t="s">
        <v>17</v>
      </c>
      <c r="D2100" s="216" t="s">
        <v>5220</v>
      </c>
      <c r="E2100" s="11" t="s">
        <v>17</v>
      </c>
      <c r="F2100" s="217">
        <v>2.16</v>
      </c>
      <c r="H2100" s="19"/>
    </row>
    <row r="2101" spans="2:8" s="18" customFormat="1" ht="16.899999999999999" customHeight="1">
      <c r="B2101" s="19"/>
      <c r="C2101" s="216" t="s">
        <v>17</v>
      </c>
      <c r="D2101" s="216" t="s">
        <v>5221</v>
      </c>
      <c r="E2101" s="11" t="s">
        <v>17</v>
      </c>
      <c r="F2101" s="217">
        <v>1.89</v>
      </c>
      <c r="H2101" s="19"/>
    </row>
    <row r="2102" spans="2:8" s="18" customFormat="1" ht="16.899999999999999" customHeight="1">
      <c r="B2102" s="19"/>
      <c r="C2102" s="216" t="s">
        <v>17</v>
      </c>
      <c r="D2102" s="216" t="s">
        <v>677</v>
      </c>
      <c r="E2102" s="11" t="s">
        <v>17</v>
      </c>
      <c r="F2102" s="217">
        <v>0</v>
      </c>
      <c r="H2102" s="19"/>
    </row>
    <row r="2103" spans="2:8" s="18" customFormat="1" ht="16.899999999999999" customHeight="1">
      <c r="B2103" s="19"/>
      <c r="C2103" s="216" t="s">
        <v>17</v>
      </c>
      <c r="D2103" s="216" t="s">
        <v>5220</v>
      </c>
      <c r="E2103" s="11" t="s">
        <v>17</v>
      </c>
      <c r="F2103" s="217">
        <v>2.16</v>
      </c>
      <c r="H2103" s="19"/>
    </row>
    <row r="2104" spans="2:8" s="18" customFormat="1" ht="16.899999999999999" customHeight="1">
      <c r="B2104" s="19"/>
      <c r="C2104" s="216" t="s">
        <v>17</v>
      </c>
      <c r="D2104" s="216" t="s">
        <v>5221</v>
      </c>
      <c r="E2104" s="11" t="s">
        <v>17</v>
      </c>
      <c r="F2104" s="217">
        <v>1.89</v>
      </c>
      <c r="H2104" s="19"/>
    </row>
    <row r="2105" spans="2:8" s="18" customFormat="1" ht="16.899999999999999" customHeight="1">
      <c r="B2105" s="19"/>
      <c r="C2105" s="216" t="s">
        <v>17</v>
      </c>
      <c r="D2105" s="216" t="s">
        <v>1542</v>
      </c>
      <c r="E2105" s="11" t="s">
        <v>17</v>
      </c>
      <c r="F2105" s="217">
        <v>0</v>
      </c>
      <c r="H2105" s="19"/>
    </row>
    <row r="2106" spans="2:8" s="18" customFormat="1" ht="16.899999999999999" customHeight="1">
      <c r="B2106" s="19"/>
      <c r="C2106" s="216" t="s">
        <v>17</v>
      </c>
      <c r="D2106" s="216" t="s">
        <v>5222</v>
      </c>
      <c r="E2106" s="11" t="s">
        <v>17</v>
      </c>
      <c r="F2106" s="217">
        <v>1.62</v>
      </c>
      <c r="H2106" s="19"/>
    </row>
    <row r="2107" spans="2:8" s="18" customFormat="1" ht="16.899999999999999" customHeight="1">
      <c r="B2107" s="19"/>
      <c r="C2107" s="216" t="s">
        <v>17</v>
      </c>
      <c r="D2107" s="216" t="s">
        <v>5223</v>
      </c>
      <c r="E2107" s="11" t="s">
        <v>17</v>
      </c>
      <c r="F2107" s="217">
        <v>1.35</v>
      </c>
      <c r="H2107" s="19"/>
    </row>
    <row r="2108" spans="2:8" s="18" customFormat="1" ht="16.899999999999999" customHeight="1">
      <c r="B2108" s="19"/>
      <c r="C2108" s="216" t="s">
        <v>17</v>
      </c>
      <c r="D2108" s="216" t="s">
        <v>1543</v>
      </c>
      <c r="E2108" s="11" t="s">
        <v>17</v>
      </c>
      <c r="F2108" s="217">
        <v>0</v>
      </c>
      <c r="H2108" s="19"/>
    </row>
    <row r="2109" spans="2:8" s="18" customFormat="1" ht="16.899999999999999" customHeight="1">
      <c r="B2109" s="19"/>
      <c r="C2109" s="216" t="s">
        <v>17</v>
      </c>
      <c r="D2109" s="216" t="s">
        <v>5222</v>
      </c>
      <c r="E2109" s="11" t="s">
        <v>17</v>
      </c>
      <c r="F2109" s="217">
        <v>1.62</v>
      </c>
      <c r="H2109" s="19"/>
    </row>
    <row r="2110" spans="2:8" s="18" customFormat="1" ht="16.899999999999999" customHeight="1">
      <c r="B2110" s="19"/>
      <c r="C2110" s="216" t="s">
        <v>17</v>
      </c>
      <c r="D2110" s="216" t="s">
        <v>5223</v>
      </c>
      <c r="E2110" s="11" t="s">
        <v>17</v>
      </c>
      <c r="F2110" s="217">
        <v>1.35</v>
      </c>
      <c r="H2110" s="19"/>
    </row>
    <row r="2111" spans="2:8" s="18" customFormat="1" ht="16.899999999999999" customHeight="1">
      <c r="B2111" s="19"/>
      <c r="C2111" s="216" t="s">
        <v>17</v>
      </c>
      <c r="D2111" s="216" t="s">
        <v>1544</v>
      </c>
      <c r="E2111" s="11" t="s">
        <v>17</v>
      </c>
      <c r="F2111" s="217">
        <v>0</v>
      </c>
      <c r="H2111" s="19"/>
    </row>
    <row r="2112" spans="2:8" s="18" customFormat="1" ht="16.899999999999999" customHeight="1">
      <c r="B2112" s="19"/>
      <c r="C2112" s="216" t="s">
        <v>17</v>
      </c>
      <c r="D2112" s="216" t="s">
        <v>5222</v>
      </c>
      <c r="E2112" s="11" t="s">
        <v>17</v>
      </c>
      <c r="F2112" s="217">
        <v>1.62</v>
      </c>
      <c r="H2112" s="19"/>
    </row>
    <row r="2113" spans="2:8" s="18" customFormat="1" ht="16.899999999999999" customHeight="1">
      <c r="B2113" s="19"/>
      <c r="C2113" s="216" t="s">
        <v>17</v>
      </c>
      <c r="D2113" s="216" t="s">
        <v>5223</v>
      </c>
      <c r="E2113" s="11" t="s">
        <v>17</v>
      </c>
      <c r="F2113" s="217">
        <v>1.35</v>
      </c>
      <c r="H2113" s="19"/>
    </row>
    <row r="2114" spans="2:8" s="18" customFormat="1" ht="16.899999999999999" customHeight="1">
      <c r="B2114" s="19"/>
      <c r="C2114" s="216" t="s">
        <v>17</v>
      </c>
      <c r="D2114" s="216" t="s">
        <v>681</v>
      </c>
      <c r="E2114" s="11" t="s">
        <v>17</v>
      </c>
      <c r="F2114" s="217">
        <v>0</v>
      </c>
      <c r="H2114" s="19"/>
    </row>
    <row r="2115" spans="2:8" s="18" customFormat="1" ht="16.899999999999999" customHeight="1">
      <c r="B2115" s="19"/>
      <c r="C2115" s="216" t="s">
        <v>17</v>
      </c>
      <c r="D2115" s="216" t="s">
        <v>5222</v>
      </c>
      <c r="E2115" s="11" t="s">
        <v>17</v>
      </c>
      <c r="F2115" s="217">
        <v>1.62</v>
      </c>
      <c r="H2115" s="19"/>
    </row>
    <row r="2116" spans="2:8" s="18" customFormat="1" ht="16.899999999999999" customHeight="1">
      <c r="B2116" s="19"/>
      <c r="C2116" s="216" t="s">
        <v>17</v>
      </c>
      <c r="D2116" s="216" t="s">
        <v>5223</v>
      </c>
      <c r="E2116" s="11" t="s">
        <v>17</v>
      </c>
      <c r="F2116" s="217">
        <v>1.35</v>
      </c>
      <c r="H2116" s="19"/>
    </row>
    <row r="2117" spans="2:8" s="18" customFormat="1" ht="16.899999999999999" customHeight="1">
      <c r="B2117" s="19"/>
      <c r="C2117" s="216" t="s">
        <v>17</v>
      </c>
      <c r="D2117" s="216" t="s">
        <v>1545</v>
      </c>
      <c r="E2117" s="11" t="s">
        <v>17</v>
      </c>
      <c r="F2117" s="217">
        <v>0</v>
      </c>
      <c r="H2117" s="19"/>
    </row>
    <row r="2118" spans="2:8" s="18" customFormat="1" ht="16.899999999999999" customHeight="1">
      <c r="B2118" s="19"/>
      <c r="C2118" s="216" t="s">
        <v>17</v>
      </c>
      <c r="D2118" s="216" t="s">
        <v>5222</v>
      </c>
      <c r="E2118" s="11" t="s">
        <v>17</v>
      </c>
      <c r="F2118" s="217">
        <v>1.62</v>
      </c>
      <c r="H2118" s="19"/>
    </row>
    <row r="2119" spans="2:8" s="18" customFormat="1" ht="16.899999999999999" customHeight="1">
      <c r="B2119" s="19"/>
      <c r="C2119" s="216" t="s">
        <v>17</v>
      </c>
      <c r="D2119" s="216" t="s">
        <v>5223</v>
      </c>
      <c r="E2119" s="11" t="s">
        <v>17</v>
      </c>
      <c r="F2119" s="217">
        <v>1.35</v>
      </c>
      <c r="H2119" s="19"/>
    </row>
    <row r="2120" spans="2:8" s="18" customFormat="1" ht="16.899999999999999" customHeight="1">
      <c r="B2120" s="19"/>
      <c r="C2120" s="216" t="s">
        <v>17</v>
      </c>
      <c r="D2120" s="216" t="s">
        <v>1546</v>
      </c>
      <c r="E2120" s="11" t="s">
        <v>17</v>
      </c>
      <c r="F2120" s="217">
        <v>0</v>
      </c>
      <c r="H2120" s="19"/>
    </row>
    <row r="2121" spans="2:8" s="18" customFormat="1" ht="16.899999999999999" customHeight="1">
      <c r="B2121" s="19"/>
      <c r="C2121" s="216" t="s">
        <v>17</v>
      </c>
      <c r="D2121" s="216" t="s">
        <v>5222</v>
      </c>
      <c r="E2121" s="11" t="s">
        <v>17</v>
      </c>
      <c r="F2121" s="217">
        <v>1.62</v>
      </c>
      <c r="H2121" s="19"/>
    </row>
    <row r="2122" spans="2:8" s="18" customFormat="1" ht="16.899999999999999" customHeight="1">
      <c r="B2122" s="19"/>
      <c r="C2122" s="216" t="s">
        <v>17</v>
      </c>
      <c r="D2122" s="216" t="s">
        <v>5223</v>
      </c>
      <c r="E2122" s="11" t="s">
        <v>17</v>
      </c>
      <c r="F2122" s="217">
        <v>1.35</v>
      </c>
      <c r="H2122" s="19"/>
    </row>
    <row r="2123" spans="2:8" s="18" customFormat="1" ht="16.899999999999999" customHeight="1">
      <c r="B2123" s="19"/>
      <c r="C2123" s="216" t="s">
        <v>17</v>
      </c>
      <c r="D2123" s="216" t="s">
        <v>1547</v>
      </c>
      <c r="E2123" s="11" t="s">
        <v>17</v>
      </c>
      <c r="F2123" s="217">
        <v>0</v>
      </c>
      <c r="H2123" s="19"/>
    </row>
    <row r="2124" spans="2:8" s="18" customFormat="1" ht="16.899999999999999" customHeight="1">
      <c r="B2124" s="19"/>
      <c r="C2124" s="216" t="s">
        <v>17</v>
      </c>
      <c r="D2124" s="216" t="s">
        <v>5222</v>
      </c>
      <c r="E2124" s="11" t="s">
        <v>17</v>
      </c>
      <c r="F2124" s="217">
        <v>1.62</v>
      </c>
      <c r="H2124" s="19"/>
    </row>
    <row r="2125" spans="2:8" s="18" customFormat="1" ht="16.899999999999999" customHeight="1">
      <c r="B2125" s="19"/>
      <c r="C2125" s="216" t="s">
        <v>17</v>
      </c>
      <c r="D2125" s="216" t="s">
        <v>5223</v>
      </c>
      <c r="E2125" s="11" t="s">
        <v>17</v>
      </c>
      <c r="F2125" s="217">
        <v>1.35</v>
      </c>
      <c r="H2125" s="19"/>
    </row>
    <row r="2126" spans="2:8" s="18" customFormat="1" ht="16.899999999999999" customHeight="1">
      <c r="B2126" s="19"/>
      <c r="C2126" s="216" t="s">
        <v>17</v>
      </c>
      <c r="D2126" s="216" t="s">
        <v>491</v>
      </c>
      <c r="E2126" s="11" t="s">
        <v>17</v>
      </c>
      <c r="F2126" s="217">
        <v>28.89</v>
      </c>
      <c r="H2126" s="19"/>
    </row>
    <row r="2127" spans="2:8" s="18" customFormat="1" ht="16.899999999999999" customHeight="1">
      <c r="B2127" s="19"/>
      <c r="C2127" s="218" t="s">
        <v>4648</v>
      </c>
      <c r="H2127" s="19"/>
    </row>
    <row r="2128" spans="2:8" s="18" customFormat="1" ht="16.899999999999999" customHeight="1">
      <c r="B2128" s="19"/>
      <c r="C2128" s="216" t="s">
        <v>1169</v>
      </c>
      <c r="D2128" s="216" t="s">
        <v>1170</v>
      </c>
      <c r="E2128" s="11" t="s">
        <v>452</v>
      </c>
      <c r="F2128" s="217">
        <v>28.89</v>
      </c>
      <c r="H2128" s="19"/>
    </row>
    <row r="2129" spans="2:8" s="18" customFormat="1" ht="16.899999999999999" customHeight="1">
      <c r="B2129" s="19"/>
      <c r="C2129" s="212" t="s">
        <v>273</v>
      </c>
      <c r="D2129" s="213" t="s">
        <v>17</v>
      </c>
      <c r="E2129" s="214" t="s">
        <v>17</v>
      </c>
      <c r="F2129" s="215">
        <v>1421.56</v>
      </c>
      <c r="H2129" s="19"/>
    </row>
    <row r="2130" spans="2:8" s="18" customFormat="1" ht="16.899999999999999" customHeight="1">
      <c r="B2130" s="19"/>
      <c r="C2130" s="216" t="s">
        <v>17</v>
      </c>
      <c r="D2130" s="216" t="s">
        <v>1101</v>
      </c>
      <c r="E2130" s="11" t="s">
        <v>17</v>
      </c>
      <c r="F2130" s="217">
        <v>0</v>
      </c>
      <c r="H2130" s="19"/>
    </row>
    <row r="2131" spans="2:8" s="18" customFormat="1" ht="16.899999999999999" customHeight="1">
      <c r="B2131" s="19"/>
      <c r="C2131" s="216" t="s">
        <v>17</v>
      </c>
      <c r="D2131" s="216" t="s">
        <v>5224</v>
      </c>
      <c r="E2131" s="11" t="s">
        <v>17</v>
      </c>
      <c r="F2131" s="217">
        <v>14.9</v>
      </c>
      <c r="H2131" s="19"/>
    </row>
    <row r="2132" spans="2:8" s="18" customFormat="1" ht="16.899999999999999" customHeight="1">
      <c r="B2132" s="19"/>
      <c r="C2132" s="216" t="s">
        <v>17</v>
      </c>
      <c r="D2132" s="216" t="s">
        <v>5225</v>
      </c>
      <c r="E2132" s="11" t="s">
        <v>17</v>
      </c>
      <c r="F2132" s="217">
        <v>25.17</v>
      </c>
      <c r="H2132" s="19"/>
    </row>
    <row r="2133" spans="2:8" s="18" customFormat="1" ht="16.899999999999999" customHeight="1">
      <c r="B2133" s="19"/>
      <c r="C2133" s="216" t="s">
        <v>17</v>
      </c>
      <c r="D2133" s="216" t="s">
        <v>5226</v>
      </c>
      <c r="E2133" s="11" t="s">
        <v>17</v>
      </c>
      <c r="F2133" s="217">
        <v>14.79</v>
      </c>
      <c r="H2133" s="19"/>
    </row>
    <row r="2134" spans="2:8" s="18" customFormat="1" ht="16.899999999999999" customHeight="1">
      <c r="B2134" s="19"/>
      <c r="C2134" s="216" t="s">
        <v>17</v>
      </c>
      <c r="D2134" s="216" t="s">
        <v>5227</v>
      </c>
      <c r="E2134" s="11" t="s">
        <v>17</v>
      </c>
      <c r="F2134" s="217">
        <v>7.3</v>
      </c>
      <c r="H2134" s="19"/>
    </row>
    <row r="2135" spans="2:8" s="18" customFormat="1" ht="16.899999999999999" customHeight="1">
      <c r="B2135" s="19"/>
      <c r="C2135" s="216" t="s">
        <v>17</v>
      </c>
      <c r="D2135" s="216" t="s">
        <v>5228</v>
      </c>
      <c r="E2135" s="11" t="s">
        <v>17</v>
      </c>
      <c r="F2135" s="217">
        <v>20.95</v>
      </c>
      <c r="H2135" s="19"/>
    </row>
    <row r="2136" spans="2:8" s="18" customFormat="1" ht="16.899999999999999" customHeight="1">
      <c r="B2136" s="19"/>
      <c r="C2136" s="216" t="s">
        <v>17</v>
      </c>
      <c r="D2136" s="216" t="s">
        <v>1103</v>
      </c>
      <c r="E2136" s="11" t="s">
        <v>17</v>
      </c>
      <c r="F2136" s="217">
        <v>0</v>
      </c>
      <c r="H2136" s="19"/>
    </row>
    <row r="2137" spans="2:8" s="18" customFormat="1" ht="16.899999999999999" customHeight="1">
      <c r="B2137" s="19"/>
      <c r="C2137" s="216" t="s">
        <v>17</v>
      </c>
      <c r="D2137" s="216" t="s">
        <v>5229</v>
      </c>
      <c r="E2137" s="11" t="s">
        <v>17</v>
      </c>
      <c r="F2137" s="217">
        <v>15</v>
      </c>
      <c r="H2137" s="19"/>
    </row>
    <row r="2138" spans="2:8" s="18" customFormat="1" ht="16.899999999999999" customHeight="1">
      <c r="B2138" s="19"/>
      <c r="C2138" s="216" t="s">
        <v>17</v>
      </c>
      <c r="D2138" s="216" t="s">
        <v>5230</v>
      </c>
      <c r="E2138" s="11" t="s">
        <v>17</v>
      </c>
      <c r="F2138" s="217">
        <v>122.14</v>
      </c>
      <c r="H2138" s="19"/>
    </row>
    <row r="2139" spans="2:8" s="18" customFormat="1" ht="16.899999999999999" customHeight="1">
      <c r="B2139" s="19"/>
      <c r="C2139" s="216" t="s">
        <v>17</v>
      </c>
      <c r="D2139" s="216" t="s">
        <v>677</v>
      </c>
      <c r="E2139" s="11" t="s">
        <v>17</v>
      </c>
      <c r="F2139" s="217">
        <v>0</v>
      </c>
      <c r="H2139" s="19"/>
    </row>
    <row r="2140" spans="2:8" s="18" customFormat="1" ht="16.899999999999999" customHeight="1">
      <c r="B2140" s="19"/>
      <c r="C2140" s="216" t="s">
        <v>17</v>
      </c>
      <c r="D2140" s="216" t="s">
        <v>5231</v>
      </c>
      <c r="E2140" s="11" t="s">
        <v>17</v>
      </c>
      <c r="F2140" s="217">
        <v>146.03</v>
      </c>
      <c r="H2140" s="19"/>
    </row>
    <row r="2141" spans="2:8" s="18" customFormat="1" ht="16.899999999999999" customHeight="1">
      <c r="B2141" s="19"/>
      <c r="C2141" s="216" t="s">
        <v>17</v>
      </c>
      <c r="D2141" s="216" t="s">
        <v>5232</v>
      </c>
      <c r="E2141" s="11" t="s">
        <v>17</v>
      </c>
      <c r="F2141" s="217">
        <v>-13.5</v>
      </c>
      <c r="H2141" s="19"/>
    </row>
    <row r="2142" spans="2:8" s="18" customFormat="1" ht="16.899999999999999" customHeight="1">
      <c r="B2142" s="19"/>
      <c r="C2142" s="216" t="s">
        <v>17</v>
      </c>
      <c r="D2142" s="216" t="s">
        <v>1542</v>
      </c>
      <c r="E2142" s="11" t="s">
        <v>17</v>
      </c>
      <c r="F2142" s="217">
        <v>0</v>
      </c>
      <c r="H2142" s="19"/>
    </row>
    <row r="2143" spans="2:8" s="18" customFormat="1" ht="16.899999999999999" customHeight="1">
      <c r="B2143" s="19"/>
      <c r="C2143" s="216" t="s">
        <v>17</v>
      </c>
      <c r="D2143" s="216" t="s">
        <v>5233</v>
      </c>
      <c r="E2143" s="11" t="s">
        <v>17</v>
      </c>
      <c r="F2143" s="217">
        <v>158.54</v>
      </c>
      <c r="H2143" s="19"/>
    </row>
    <row r="2144" spans="2:8" s="18" customFormat="1" ht="16.899999999999999" customHeight="1">
      <c r="B2144" s="19"/>
      <c r="C2144" s="216" t="s">
        <v>17</v>
      </c>
      <c r="D2144" s="216" t="s">
        <v>1543</v>
      </c>
      <c r="E2144" s="11" t="s">
        <v>17</v>
      </c>
      <c r="F2144" s="217">
        <v>0</v>
      </c>
      <c r="H2144" s="19"/>
    </row>
    <row r="2145" spans="2:8" s="18" customFormat="1" ht="16.899999999999999" customHeight="1">
      <c r="B2145" s="19"/>
      <c r="C2145" s="216" t="s">
        <v>17</v>
      </c>
      <c r="D2145" s="216" t="s">
        <v>5234</v>
      </c>
      <c r="E2145" s="11" t="s">
        <v>17</v>
      </c>
      <c r="F2145" s="217">
        <v>99.42</v>
      </c>
      <c r="H2145" s="19"/>
    </row>
    <row r="2146" spans="2:8" s="18" customFormat="1" ht="16.899999999999999" customHeight="1">
      <c r="B2146" s="19"/>
      <c r="C2146" s="216" t="s">
        <v>17</v>
      </c>
      <c r="D2146" s="216" t="s">
        <v>5235</v>
      </c>
      <c r="E2146" s="11" t="s">
        <v>17</v>
      </c>
      <c r="F2146" s="217">
        <v>48.66</v>
      </c>
      <c r="H2146" s="19"/>
    </row>
    <row r="2147" spans="2:8" s="18" customFormat="1" ht="16.899999999999999" customHeight="1">
      <c r="B2147" s="19"/>
      <c r="C2147" s="216" t="s">
        <v>17</v>
      </c>
      <c r="D2147" s="216" t="s">
        <v>1544</v>
      </c>
      <c r="E2147" s="11" t="s">
        <v>17</v>
      </c>
      <c r="F2147" s="217">
        <v>0</v>
      </c>
      <c r="H2147" s="19"/>
    </row>
    <row r="2148" spans="2:8" s="18" customFormat="1" ht="16.899999999999999" customHeight="1">
      <c r="B2148" s="19"/>
      <c r="C2148" s="216" t="s">
        <v>17</v>
      </c>
      <c r="D2148" s="216" t="s">
        <v>5236</v>
      </c>
      <c r="E2148" s="11" t="s">
        <v>17</v>
      </c>
      <c r="F2148" s="217">
        <v>133.76</v>
      </c>
      <c r="H2148" s="19"/>
    </row>
    <row r="2149" spans="2:8" s="18" customFormat="1" ht="16.899999999999999" customHeight="1">
      <c r="B2149" s="19"/>
      <c r="C2149" s="216" t="s">
        <v>17</v>
      </c>
      <c r="D2149" s="216" t="s">
        <v>5237</v>
      </c>
      <c r="E2149" s="11" t="s">
        <v>17</v>
      </c>
      <c r="F2149" s="217">
        <v>24.78</v>
      </c>
      <c r="H2149" s="19"/>
    </row>
    <row r="2150" spans="2:8" s="18" customFormat="1" ht="16.899999999999999" customHeight="1">
      <c r="B2150" s="19"/>
      <c r="C2150" s="216" t="s">
        <v>17</v>
      </c>
      <c r="D2150" s="216" t="s">
        <v>681</v>
      </c>
      <c r="E2150" s="11" t="s">
        <v>17</v>
      </c>
      <c r="F2150" s="217">
        <v>0</v>
      </c>
      <c r="H2150" s="19"/>
    </row>
    <row r="2151" spans="2:8" s="18" customFormat="1" ht="16.899999999999999" customHeight="1">
      <c r="B2151" s="19"/>
      <c r="C2151" s="216" t="s">
        <v>17</v>
      </c>
      <c r="D2151" s="216" t="s">
        <v>5238</v>
      </c>
      <c r="E2151" s="11" t="s">
        <v>17</v>
      </c>
      <c r="F2151" s="217">
        <v>65.98</v>
      </c>
      <c r="H2151" s="19"/>
    </row>
    <row r="2152" spans="2:8" s="18" customFormat="1" ht="16.899999999999999" customHeight="1">
      <c r="B2152" s="19"/>
      <c r="C2152" s="216" t="s">
        <v>17</v>
      </c>
      <c r="D2152" s="216" t="s">
        <v>5239</v>
      </c>
      <c r="E2152" s="11" t="s">
        <v>17</v>
      </c>
      <c r="F2152" s="217">
        <v>38.07</v>
      </c>
      <c r="H2152" s="19"/>
    </row>
    <row r="2153" spans="2:8" s="18" customFormat="1" ht="16.899999999999999" customHeight="1">
      <c r="B2153" s="19"/>
      <c r="C2153" s="216" t="s">
        <v>17</v>
      </c>
      <c r="D2153" s="216" t="s">
        <v>5240</v>
      </c>
      <c r="E2153" s="11" t="s">
        <v>17</v>
      </c>
      <c r="F2153" s="217">
        <v>19.25</v>
      </c>
      <c r="H2153" s="19"/>
    </row>
    <row r="2154" spans="2:8" s="18" customFormat="1" ht="16.899999999999999" customHeight="1">
      <c r="B2154" s="19"/>
      <c r="C2154" s="216" t="s">
        <v>17</v>
      </c>
      <c r="D2154" s="216" t="s">
        <v>1545</v>
      </c>
      <c r="E2154" s="11" t="s">
        <v>17</v>
      </c>
      <c r="F2154" s="217">
        <v>0</v>
      </c>
      <c r="H2154" s="19"/>
    </row>
    <row r="2155" spans="2:8" s="18" customFormat="1" ht="16.899999999999999" customHeight="1">
      <c r="B2155" s="19"/>
      <c r="C2155" s="216" t="s">
        <v>17</v>
      </c>
      <c r="D2155" s="216" t="s">
        <v>5241</v>
      </c>
      <c r="E2155" s="11" t="s">
        <v>17</v>
      </c>
      <c r="F2155" s="217">
        <v>56.23</v>
      </c>
      <c r="H2155" s="19"/>
    </row>
    <row r="2156" spans="2:8" s="18" customFormat="1" ht="16.899999999999999" customHeight="1">
      <c r="B2156" s="19"/>
      <c r="C2156" s="216" t="s">
        <v>17</v>
      </c>
      <c r="D2156" s="216" t="s">
        <v>5242</v>
      </c>
      <c r="E2156" s="11" t="s">
        <v>17</v>
      </c>
      <c r="F2156" s="217">
        <v>66.239999999999995</v>
      </c>
      <c r="H2156" s="19"/>
    </row>
    <row r="2157" spans="2:8" s="18" customFormat="1" ht="16.899999999999999" customHeight="1">
      <c r="B2157" s="19"/>
      <c r="C2157" s="216" t="s">
        <v>17</v>
      </c>
      <c r="D2157" s="216" t="s">
        <v>5243</v>
      </c>
      <c r="E2157" s="11" t="s">
        <v>17</v>
      </c>
      <c r="F2157" s="217">
        <v>32.61</v>
      </c>
      <c r="H2157" s="19"/>
    </row>
    <row r="2158" spans="2:8" s="18" customFormat="1" ht="16.899999999999999" customHeight="1">
      <c r="B2158" s="19"/>
      <c r="C2158" s="216" t="s">
        <v>17</v>
      </c>
      <c r="D2158" s="216" t="s">
        <v>5244</v>
      </c>
      <c r="E2158" s="11" t="s">
        <v>17</v>
      </c>
      <c r="F2158" s="217">
        <v>15.9</v>
      </c>
      <c r="H2158" s="19"/>
    </row>
    <row r="2159" spans="2:8" s="18" customFormat="1" ht="16.899999999999999" customHeight="1">
      <c r="B2159" s="19"/>
      <c r="C2159" s="216" t="s">
        <v>17</v>
      </c>
      <c r="D2159" s="216" t="s">
        <v>1546</v>
      </c>
      <c r="E2159" s="11" t="s">
        <v>17</v>
      </c>
      <c r="F2159" s="217">
        <v>0</v>
      </c>
      <c r="H2159" s="19"/>
    </row>
    <row r="2160" spans="2:8" s="18" customFormat="1" ht="16.899999999999999" customHeight="1">
      <c r="B2160" s="19"/>
      <c r="C2160" s="216" t="s">
        <v>17</v>
      </c>
      <c r="D2160" s="216" t="s">
        <v>5245</v>
      </c>
      <c r="E2160" s="11" t="s">
        <v>17</v>
      </c>
      <c r="F2160" s="217">
        <v>48.38</v>
      </c>
      <c r="H2160" s="19"/>
    </row>
    <row r="2161" spans="2:8" s="18" customFormat="1" ht="16.899999999999999" customHeight="1">
      <c r="B2161" s="19"/>
      <c r="C2161" s="216" t="s">
        <v>17</v>
      </c>
      <c r="D2161" s="216" t="s">
        <v>5246</v>
      </c>
      <c r="E2161" s="11" t="s">
        <v>17</v>
      </c>
      <c r="F2161" s="217">
        <v>49.56</v>
      </c>
      <c r="H2161" s="19"/>
    </row>
    <row r="2162" spans="2:8" s="18" customFormat="1" ht="16.899999999999999" customHeight="1">
      <c r="B2162" s="19"/>
      <c r="C2162" s="216" t="s">
        <v>17</v>
      </c>
      <c r="D2162" s="216" t="s">
        <v>5247</v>
      </c>
      <c r="E2162" s="11" t="s">
        <v>17</v>
      </c>
      <c r="F2162" s="217">
        <v>14.02</v>
      </c>
      <c r="H2162" s="19"/>
    </row>
    <row r="2163" spans="2:8" s="18" customFormat="1" ht="16.899999999999999" customHeight="1">
      <c r="B2163" s="19"/>
      <c r="C2163" s="216" t="s">
        <v>17</v>
      </c>
      <c r="D2163" s="216" t="s">
        <v>1547</v>
      </c>
      <c r="E2163" s="11" t="s">
        <v>17</v>
      </c>
      <c r="F2163" s="217">
        <v>0</v>
      </c>
      <c r="H2163" s="19"/>
    </row>
    <row r="2164" spans="2:8" s="18" customFormat="1" ht="16.899999999999999" customHeight="1">
      <c r="B2164" s="19"/>
      <c r="C2164" s="216" t="s">
        <v>17</v>
      </c>
      <c r="D2164" s="216" t="s">
        <v>5248</v>
      </c>
      <c r="E2164" s="11" t="s">
        <v>17</v>
      </c>
      <c r="F2164" s="217">
        <v>32.880000000000003</v>
      </c>
      <c r="H2164" s="19"/>
    </row>
    <row r="2165" spans="2:8" s="18" customFormat="1" ht="16.899999999999999" customHeight="1">
      <c r="B2165" s="19"/>
      <c r="C2165" s="216" t="s">
        <v>17</v>
      </c>
      <c r="D2165" s="216" t="s">
        <v>5249</v>
      </c>
      <c r="E2165" s="11" t="s">
        <v>17</v>
      </c>
      <c r="F2165" s="217">
        <v>164.5</v>
      </c>
      <c r="H2165" s="19"/>
    </row>
    <row r="2166" spans="2:8" s="18" customFormat="1" ht="16.899999999999999" customHeight="1">
      <c r="B2166" s="19"/>
      <c r="C2166" s="216" t="s">
        <v>17</v>
      </c>
      <c r="D2166" s="216" t="s">
        <v>491</v>
      </c>
      <c r="E2166" s="11" t="s">
        <v>17</v>
      </c>
      <c r="F2166" s="217">
        <v>1421.56</v>
      </c>
      <c r="H2166" s="19"/>
    </row>
    <row r="2167" spans="2:8" s="18" customFormat="1" ht="16.899999999999999" customHeight="1">
      <c r="B2167" s="19"/>
      <c r="C2167" s="218" t="s">
        <v>4648</v>
      </c>
      <c r="H2167" s="19"/>
    </row>
    <row r="2168" spans="2:8" s="18" customFormat="1" ht="16.899999999999999" customHeight="1">
      <c r="B2168" s="19"/>
      <c r="C2168" s="216" t="s">
        <v>2230</v>
      </c>
      <c r="D2168" s="216" t="s">
        <v>2231</v>
      </c>
      <c r="E2168" s="11" t="s">
        <v>816</v>
      </c>
      <c r="F2168" s="217">
        <v>1421.56</v>
      </c>
      <c r="H2168" s="19"/>
    </row>
    <row r="2169" spans="2:8" s="18" customFormat="1" ht="16.899999999999999" customHeight="1">
      <c r="B2169" s="19"/>
      <c r="C2169" s="212" t="s">
        <v>271</v>
      </c>
      <c r="D2169" s="213" t="s">
        <v>17</v>
      </c>
      <c r="E2169" s="214" t="s">
        <v>17</v>
      </c>
      <c r="F2169" s="215">
        <v>3398.82</v>
      </c>
      <c r="H2169" s="19"/>
    </row>
    <row r="2170" spans="2:8" s="18" customFormat="1" ht="16.899999999999999" customHeight="1">
      <c r="B2170" s="19"/>
      <c r="C2170" s="216" t="s">
        <v>17</v>
      </c>
      <c r="D2170" s="216" t="s">
        <v>1101</v>
      </c>
      <c r="E2170" s="11" t="s">
        <v>17</v>
      </c>
      <c r="F2170" s="217">
        <v>0</v>
      </c>
      <c r="H2170" s="19"/>
    </row>
    <row r="2171" spans="2:8" s="18" customFormat="1" ht="16.899999999999999" customHeight="1">
      <c r="B2171" s="19"/>
      <c r="C2171" s="216" t="s">
        <v>17</v>
      </c>
      <c r="D2171" s="216" t="s">
        <v>5250</v>
      </c>
      <c r="E2171" s="11" t="s">
        <v>17</v>
      </c>
      <c r="F2171" s="217">
        <v>5.24</v>
      </c>
      <c r="H2171" s="19"/>
    </row>
    <row r="2172" spans="2:8" s="18" customFormat="1" ht="16.899999999999999" customHeight="1">
      <c r="B2172" s="19"/>
      <c r="C2172" s="216" t="s">
        <v>17</v>
      </c>
      <c r="D2172" s="216" t="s">
        <v>5251</v>
      </c>
      <c r="E2172" s="11" t="s">
        <v>17</v>
      </c>
      <c r="F2172" s="217">
        <v>30.06</v>
      </c>
      <c r="H2172" s="19"/>
    </row>
    <row r="2173" spans="2:8" s="18" customFormat="1" ht="16.899999999999999" customHeight="1">
      <c r="B2173" s="19"/>
      <c r="C2173" s="216" t="s">
        <v>17</v>
      </c>
      <c r="D2173" s="216" t="s">
        <v>5252</v>
      </c>
      <c r="E2173" s="11" t="s">
        <v>17</v>
      </c>
      <c r="F2173" s="217">
        <v>12.32</v>
      </c>
      <c r="H2173" s="19"/>
    </row>
    <row r="2174" spans="2:8" s="18" customFormat="1" ht="16.899999999999999" customHeight="1">
      <c r="B2174" s="19"/>
      <c r="C2174" s="216" t="s">
        <v>17</v>
      </c>
      <c r="D2174" s="216" t="s">
        <v>5253</v>
      </c>
      <c r="E2174" s="11" t="s">
        <v>17</v>
      </c>
      <c r="F2174" s="217">
        <v>6.08</v>
      </c>
      <c r="H2174" s="19"/>
    </row>
    <row r="2175" spans="2:8" s="18" customFormat="1" ht="16.899999999999999" customHeight="1">
      <c r="B2175" s="19"/>
      <c r="C2175" s="216" t="s">
        <v>17</v>
      </c>
      <c r="D2175" s="216" t="s">
        <v>5254</v>
      </c>
      <c r="E2175" s="11" t="s">
        <v>17</v>
      </c>
      <c r="F2175" s="217">
        <v>24.56</v>
      </c>
      <c r="H2175" s="19"/>
    </row>
    <row r="2176" spans="2:8" s="18" customFormat="1" ht="16.899999999999999" customHeight="1">
      <c r="B2176" s="19"/>
      <c r="C2176" s="216" t="s">
        <v>17</v>
      </c>
      <c r="D2176" s="216" t="s">
        <v>1103</v>
      </c>
      <c r="E2176" s="11" t="s">
        <v>17</v>
      </c>
      <c r="F2176" s="217">
        <v>0</v>
      </c>
      <c r="H2176" s="19"/>
    </row>
    <row r="2177" spans="2:8" s="18" customFormat="1" ht="16.899999999999999" customHeight="1">
      <c r="B2177" s="19"/>
      <c r="C2177" s="216" t="s">
        <v>17</v>
      </c>
      <c r="D2177" s="216" t="s">
        <v>5255</v>
      </c>
      <c r="E2177" s="11" t="s">
        <v>17</v>
      </c>
      <c r="F2177" s="217">
        <v>267.27999999999997</v>
      </c>
      <c r="H2177" s="19"/>
    </row>
    <row r="2178" spans="2:8" s="18" customFormat="1" ht="16.899999999999999" customHeight="1">
      <c r="B2178" s="19"/>
      <c r="C2178" s="216" t="s">
        <v>17</v>
      </c>
      <c r="D2178" s="216" t="s">
        <v>5256</v>
      </c>
      <c r="E2178" s="11" t="s">
        <v>17</v>
      </c>
      <c r="F2178" s="217">
        <v>15.35</v>
      </c>
      <c r="H2178" s="19"/>
    </row>
    <row r="2179" spans="2:8" s="18" customFormat="1" ht="16.899999999999999" customHeight="1">
      <c r="B2179" s="19"/>
      <c r="C2179" s="216" t="s">
        <v>17</v>
      </c>
      <c r="D2179" s="216" t="s">
        <v>677</v>
      </c>
      <c r="E2179" s="11" t="s">
        <v>17</v>
      </c>
      <c r="F2179" s="217">
        <v>0</v>
      </c>
      <c r="H2179" s="19"/>
    </row>
    <row r="2180" spans="2:8" s="18" customFormat="1" ht="16.899999999999999" customHeight="1">
      <c r="B2180" s="19"/>
      <c r="C2180" s="216" t="s">
        <v>17</v>
      </c>
      <c r="D2180" s="216" t="s">
        <v>5257</v>
      </c>
      <c r="E2180" s="11" t="s">
        <v>17</v>
      </c>
      <c r="F2180" s="217">
        <v>66.22</v>
      </c>
      <c r="H2180" s="19"/>
    </row>
    <row r="2181" spans="2:8" s="18" customFormat="1" ht="16.899999999999999" customHeight="1">
      <c r="B2181" s="19"/>
      <c r="C2181" s="216" t="s">
        <v>17</v>
      </c>
      <c r="D2181" s="216" t="s">
        <v>5258</v>
      </c>
      <c r="E2181" s="11" t="s">
        <v>17</v>
      </c>
      <c r="F2181" s="217">
        <v>306.06</v>
      </c>
      <c r="H2181" s="19"/>
    </row>
    <row r="2182" spans="2:8" s="18" customFormat="1" ht="16.899999999999999" customHeight="1">
      <c r="B2182" s="19"/>
      <c r="C2182" s="216" t="s">
        <v>17</v>
      </c>
      <c r="D2182" s="216" t="s">
        <v>1542</v>
      </c>
      <c r="E2182" s="11" t="s">
        <v>17</v>
      </c>
      <c r="F2182" s="217">
        <v>0</v>
      </c>
      <c r="H2182" s="19"/>
    </row>
    <row r="2183" spans="2:8" s="18" customFormat="1" ht="16.899999999999999" customHeight="1">
      <c r="B2183" s="19"/>
      <c r="C2183" s="216" t="s">
        <v>17</v>
      </c>
      <c r="D2183" s="216" t="s">
        <v>5259</v>
      </c>
      <c r="E2183" s="11" t="s">
        <v>17</v>
      </c>
      <c r="F2183" s="217">
        <v>349.08</v>
      </c>
      <c r="H2183" s="19"/>
    </row>
    <row r="2184" spans="2:8" s="18" customFormat="1" ht="16.899999999999999" customHeight="1">
      <c r="B2184" s="19"/>
      <c r="C2184" s="216" t="s">
        <v>17</v>
      </c>
      <c r="D2184" s="216" t="s">
        <v>1543</v>
      </c>
      <c r="E2184" s="11" t="s">
        <v>17</v>
      </c>
      <c r="F2184" s="217">
        <v>0</v>
      </c>
      <c r="H2184" s="19"/>
    </row>
    <row r="2185" spans="2:8" s="18" customFormat="1" ht="16.899999999999999" customHeight="1">
      <c r="B2185" s="19"/>
      <c r="C2185" s="216" t="s">
        <v>17</v>
      </c>
      <c r="D2185" s="216" t="s">
        <v>5260</v>
      </c>
      <c r="E2185" s="11" t="s">
        <v>17</v>
      </c>
      <c r="F2185" s="217">
        <v>205.2</v>
      </c>
      <c r="H2185" s="19"/>
    </row>
    <row r="2186" spans="2:8" s="18" customFormat="1" ht="16.899999999999999" customHeight="1">
      <c r="B2186" s="19"/>
      <c r="C2186" s="216" t="s">
        <v>17</v>
      </c>
      <c r="D2186" s="216" t="s">
        <v>5261</v>
      </c>
      <c r="E2186" s="11" t="s">
        <v>17</v>
      </c>
      <c r="F2186" s="217">
        <v>138.96</v>
      </c>
      <c r="H2186" s="19"/>
    </row>
    <row r="2187" spans="2:8" s="18" customFormat="1" ht="16.899999999999999" customHeight="1">
      <c r="B2187" s="19"/>
      <c r="C2187" s="216" t="s">
        <v>17</v>
      </c>
      <c r="D2187" s="216" t="s">
        <v>1544</v>
      </c>
      <c r="E2187" s="11" t="s">
        <v>17</v>
      </c>
      <c r="F2187" s="217">
        <v>0</v>
      </c>
      <c r="H2187" s="19"/>
    </row>
    <row r="2188" spans="2:8" s="18" customFormat="1" ht="16.899999999999999" customHeight="1">
      <c r="B2188" s="19"/>
      <c r="C2188" s="216" t="s">
        <v>17</v>
      </c>
      <c r="D2188" s="216" t="s">
        <v>5262</v>
      </c>
      <c r="E2188" s="11" t="s">
        <v>17</v>
      </c>
      <c r="F2188" s="217">
        <v>273.60000000000002</v>
      </c>
      <c r="H2188" s="19"/>
    </row>
    <row r="2189" spans="2:8" s="18" customFormat="1" ht="16.899999999999999" customHeight="1">
      <c r="B2189" s="19"/>
      <c r="C2189" s="216" t="s">
        <v>17</v>
      </c>
      <c r="D2189" s="216" t="s">
        <v>5263</v>
      </c>
      <c r="E2189" s="11" t="s">
        <v>17</v>
      </c>
      <c r="F2189" s="217">
        <v>49.48</v>
      </c>
      <c r="H2189" s="19"/>
    </row>
    <row r="2190" spans="2:8" s="18" customFormat="1" ht="16.899999999999999" customHeight="1">
      <c r="B2190" s="19"/>
      <c r="C2190" s="216" t="s">
        <v>17</v>
      </c>
      <c r="D2190" s="216" t="s">
        <v>5264</v>
      </c>
      <c r="E2190" s="11" t="s">
        <v>17</v>
      </c>
      <c r="F2190" s="217">
        <v>35.950000000000003</v>
      </c>
      <c r="H2190" s="19"/>
    </row>
    <row r="2191" spans="2:8" s="18" customFormat="1" ht="16.899999999999999" customHeight="1">
      <c r="B2191" s="19"/>
      <c r="C2191" s="216" t="s">
        <v>17</v>
      </c>
      <c r="D2191" s="216" t="s">
        <v>681</v>
      </c>
      <c r="E2191" s="11" t="s">
        <v>17</v>
      </c>
      <c r="F2191" s="217">
        <v>0</v>
      </c>
      <c r="H2191" s="19"/>
    </row>
    <row r="2192" spans="2:8" s="18" customFormat="1" ht="16.899999999999999" customHeight="1">
      <c r="B2192" s="19"/>
      <c r="C2192" s="216" t="s">
        <v>17</v>
      </c>
      <c r="D2192" s="216" t="s">
        <v>5265</v>
      </c>
      <c r="E2192" s="11" t="s">
        <v>17</v>
      </c>
      <c r="F2192" s="217">
        <v>104.18</v>
      </c>
      <c r="H2192" s="19"/>
    </row>
    <row r="2193" spans="2:8" s="18" customFormat="1" ht="16.899999999999999" customHeight="1">
      <c r="B2193" s="19"/>
      <c r="C2193" s="216" t="s">
        <v>17</v>
      </c>
      <c r="D2193" s="216" t="s">
        <v>5266</v>
      </c>
      <c r="E2193" s="11" t="s">
        <v>17</v>
      </c>
      <c r="F2193" s="217">
        <v>136.80000000000001</v>
      </c>
      <c r="H2193" s="19"/>
    </row>
    <row r="2194" spans="2:8" s="18" customFormat="1" ht="16.899999999999999" customHeight="1">
      <c r="B2194" s="19"/>
      <c r="C2194" s="216" t="s">
        <v>17</v>
      </c>
      <c r="D2194" s="216" t="s">
        <v>5267</v>
      </c>
      <c r="E2194" s="11" t="s">
        <v>17</v>
      </c>
      <c r="F2194" s="217">
        <v>69.48</v>
      </c>
      <c r="H2194" s="19"/>
    </row>
    <row r="2195" spans="2:8" s="18" customFormat="1" ht="16.899999999999999" customHeight="1">
      <c r="B2195" s="19"/>
      <c r="C2195" s="216" t="s">
        <v>17</v>
      </c>
      <c r="D2195" s="216" t="s">
        <v>5268</v>
      </c>
      <c r="E2195" s="11" t="s">
        <v>17</v>
      </c>
      <c r="F2195" s="217">
        <v>49.16</v>
      </c>
      <c r="H2195" s="19"/>
    </row>
    <row r="2196" spans="2:8" s="18" customFormat="1" ht="16.899999999999999" customHeight="1">
      <c r="B2196" s="19"/>
      <c r="C2196" s="216" t="s">
        <v>17</v>
      </c>
      <c r="D2196" s="216" t="s">
        <v>5269</v>
      </c>
      <c r="E2196" s="11" t="s">
        <v>17</v>
      </c>
      <c r="F2196" s="217">
        <v>13.9</v>
      </c>
      <c r="H2196" s="19"/>
    </row>
    <row r="2197" spans="2:8" s="18" customFormat="1" ht="16.899999999999999" customHeight="1">
      <c r="B2197" s="19"/>
      <c r="C2197" s="216" t="s">
        <v>17</v>
      </c>
      <c r="D2197" s="216" t="s">
        <v>4745</v>
      </c>
      <c r="E2197" s="11" t="s">
        <v>17</v>
      </c>
      <c r="F2197" s="217">
        <v>14.2</v>
      </c>
      <c r="H2197" s="19"/>
    </row>
    <row r="2198" spans="2:8" s="18" customFormat="1" ht="16.899999999999999" customHeight="1">
      <c r="B2198" s="19"/>
      <c r="C2198" s="216" t="s">
        <v>17</v>
      </c>
      <c r="D2198" s="216" t="s">
        <v>5270</v>
      </c>
      <c r="E2198" s="11" t="s">
        <v>17</v>
      </c>
      <c r="F2198" s="217">
        <v>7.57</v>
      </c>
      <c r="H2198" s="19"/>
    </row>
    <row r="2199" spans="2:8" s="18" customFormat="1" ht="16.899999999999999" customHeight="1">
      <c r="B2199" s="19"/>
      <c r="C2199" s="216" t="s">
        <v>17</v>
      </c>
      <c r="D2199" s="216" t="s">
        <v>1545</v>
      </c>
      <c r="E2199" s="11" t="s">
        <v>17</v>
      </c>
      <c r="F2199" s="217">
        <v>0</v>
      </c>
      <c r="H2199" s="19"/>
    </row>
    <row r="2200" spans="2:8" s="18" customFormat="1" ht="16.899999999999999" customHeight="1">
      <c r="B2200" s="19"/>
      <c r="C2200" s="216" t="s">
        <v>17</v>
      </c>
      <c r="D2200" s="216" t="s">
        <v>5271</v>
      </c>
      <c r="E2200" s="11" t="s">
        <v>17</v>
      </c>
      <c r="F2200" s="217">
        <v>36.76</v>
      </c>
      <c r="H2200" s="19"/>
    </row>
    <row r="2201" spans="2:8" s="18" customFormat="1" ht="16.899999999999999" customHeight="1">
      <c r="B2201" s="19"/>
      <c r="C2201" s="216" t="s">
        <v>17</v>
      </c>
      <c r="D2201" s="216" t="s">
        <v>5272</v>
      </c>
      <c r="E2201" s="11" t="s">
        <v>17</v>
      </c>
      <c r="F2201" s="217">
        <v>16.12</v>
      </c>
      <c r="H2201" s="19"/>
    </row>
    <row r="2202" spans="2:8" s="18" customFormat="1" ht="16.899999999999999" customHeight="1">
      <c r="B2202" s="19"/>
      <c r="C2202" s="216" t="s">
        <v>17</v>
      </c>
      <c r="D2202" s="216" t="s">
        <v>5273</v>
      </c>
      <c r="E2202" s="11" t="s">
        <v>17</v>
      </c>
      <c r="F2202" s="217">
        <v>90.78</v>
      </c>
      <c r="H2202" s="19"/>
    </row>
    <row r="2203" spans="2:8" s="18" customFormat="1" ht="16.899999999999999" customHeight="1">
      <c r="B2203" s="19"/>
      <c r="C2203" s="216" t="s">
        <v>17</v>
      </c>
      <c r="D2203" s="216" t="s">
        <v>5274</v>
      </c>
      <c r="E2203" s="11" t="s">
        <v>17</v>
      </c>
      <c r="F2203" s="217">
        <v>239.4</v>
      </c>
      <c r="H2203" s="19"/>
    </row>
    <row r="2204" spans="2:8" s="18" customFormat="1" ht="16.899999999999999" customHeight="1">
      <c r="B2204" s="19"/>
      <c r="C2204" s="216" t="s">
        <v>17</v>
      </c>
      <c r="D2204" s="216" t="s">
        <v>1546</v>
      </c>
      <c r="E2204" s="11" t="s">
        <v>17</v>
      </c>
      <c r="F2204" s="217">
        <v>0</v>
      </c>
      <c r="H2204" s="19"/>
    </row>
    <row r="2205" spans="2:8" s="18" customFormat="1" ht="16.899999999999999" customHeight="1">
      <c r="B2205" s="19"/>
      <c r="C2205" s="216" t="s">
        <v>17</v>
      </c>
      <c r="D2205" s="216" t="s">
        <v>5275</v>
      </c>
      <c r="E2205" s="11" t="s">
        <v>17</v>
      </c>
      <c r="F2205" s="217">
        <v>34.08</v>
      </c>
      <c r="H2205" s="19"/>
    </row>
    <row r="2206" spans="2:8" s="18" customFormat="1" ht="16.899999999999999" customHeight="1">
      <c r="B2206" s="19"/>
      <c r="C2206" s="216" t="s">
        <v>17</v>
      </c>
      <c r="D2206" s="216" t="s">
        <v>5276</v>
      </c>
      <c r="E2206" s="11" t="s">
        <v>17</v>
      </c>
      <c r="F2206" s="217">
        <v>275.76</v>
      </c>
      <c r="H2206" s="19"/>
    </row>
    <row r="2207" spans="2:8" s="18" customFormat="1" ht="16.899999999999999" customHeight="1">
      <c r="B2207" s="19"/>
      <c r="C2207" s="216" t="s">
        <v>17</v>
      </c>
      <c r="D2207" s="216" t="s">
        <v>5277</v>
      </c>
      <c r="E2207" s="11" t="s">
        <v>17</v>
      </c>
      <c r="F2207" s="217">
        <v>94.28</v>
      </c>
      <c r="H2207" s="19"/>
    </row>
    <row r="2208" spans="2:8" s="18" customFormat="1" ht="16.899999999999999" customHeight="1">
      <c r="B2208" s="19"/>
      <c r="C2208" s="216" t="s">
        <v>17</v>
      </c>
      <c r="D2208" s="216" t="s">
        <v>1547</v>
      </c>
      <c r="E2208" s="11" t="s">
        <v>17</v>
      </c>
      <c r="F2208" s="217">
        <v>0</v>
      </c>
      <c r="H2208" s="19"/>
    </row>
    <row r="2209" spans="2:8" s="18" customFormat="1" ht="16.899999999999999" customHeight="1">
      <c r="B2209" s="19"/>
      <c r="C2209" s="216" t="s">
        <v>17</v>
      </c>
      <c r="D2209" s="216" t="s">
        <v>5278</v>
      </c>
      <c r="E2209" s="11" t="s">
        <v>17</v>
      </c>
      <c r="F2209" s="217">
        <v>42.92</v>
      </c>
      <c r="H2209" s="19"/>
    </row>
    <row r="2210" spans="2:8" s="18" customFormat="1" ht="16.899999999999999" customHeight="1">
      <c r="B2210" s="19"/>
      <c r="C2210" s="216" t="s">
        <v>17</v>
      </c>
      <c r="D2210" s="216" t="s">
        <v>5279</v>
      </c>
      <c r="E2210" s="11" t="s">
        <v>17</v>
      </c>
      <c r="F2210" s="217">
        <v>342</v>
      </c>
      <c r="H2210" s="19"/>
    </row>
    <row r="2211" spans="2:8" s="18" customFormat="1" ht="16.899999999999999" customHeight="1">
      <c r="B2211" s="19"/>
      <c r="C2211" s="216" t="s">
        <v>17</v>
      </c>
      <c r="D2211" s="216" t="s">
        <v>4632</v>
      </c>
      <c r="E2211" s="11" t="s">
        <v>17</v>
      </c>
      <c r="F2211" s="217">
        <v>0</v>
      </c>
      <c r="H2211" s="19"/>
    </row>
    <row r="2212" spans="2:8" s="18" customFormat="1" ht="16.899999999999999" customHeight="1">
      <c r="B2212" s="19"/>
      <c r="C2212" s="216" t="s">
        <v>17</v>
      </c>
      <c r="D2212" s="216" t="s">
        <v>5090</v>
      </c>
      <c r="E2212" s="11" t="s">
        <v>17</v>
      </c>
      <c r="F2212" s="217">
        <v>45.99</v>
      </c>
      <c r="H2212" s="19"/>
    </row>
    <row r="2213" spans="2:8" s="18" customFormat="1" ht="16.899999999999999" customHeight="1">
      <c r="B2213" s="19"/>
      <c r="C2213" s="216" t="s">
        <v>17</v>
      </c>
      <c r="D2213" s="216" t="s">
        <v>491</v>
      </c>
      <c r="E2213" s="11" t="s">
        <v>17</v>
      </c>
      <c r="F2213" s="217">
        <v>3398.82</v>
      </c>
      <c r="H2213" s="19"/>
    </row>
    <row r="2214" spans="2:8" s="18" customFormat="1" ht="16.899999999999999" customHeight="1">
      <c r="B2214" s="19"/>
      <c r="C2214" s="218" t="s">
        <v>4648</v>
      </c>
      <c r="H2214" s="19"/>
    </row>
    <row r="2215" spans="2:8" s="18" customFormat="1" ht="16.899999999999999" customHeight="1">
      <c r="B2215" s="19"/>
      <c r="C2215" s="216" t="s">
        <v>2225</v>
      </c>
      <c r="D2215" s="216" t="s">
        <v>2226</v>
      </c>
      <c r="E2215" s="11" t="s">
        <v>452</v>
      </c>
      <c r="F2215" s="217">
        <v>3398.82</v>
      </c>
      <c r="H2215" s="19"/>
    </row>
    <row r="2216" spans="2:8" s="18" customFormat="1" ht="16.899999999999999" customHeight="1">
      <c r="B2216" s="19"/>
      <c r="C2216" s="212" t="s">
        <v>275</v>
      </c>
      <c r="D2216" s="213" t="s">
        <v>17</v>
      </c>
      <c r="E2216" s="214" t="s">
        <v>17</v>
      </c>
      <c r="F2216" s="215">
        <v>126.65</v>
      </c>
      <c r="H2216" s="19"/>
    </row>
    <row r="2217" spans="2:8" s="18" customFormat="1" ht="16.899999999999999" customHeight="1">
      <c r="B2217" s="19"/>
      <c r="C2217" s="216" t="s">
        <v>17</v>
      </c>
      <c r="D2217" s="216" t="s">
        <v>1101</v>
      </c>
      <c r="E2217" s="11" t="s">
        <v>17</v>
      </c>
      <c r="F2217" s="217">
        <v>0</v>
      </c>
      <c r="H2217" s="19"/>
    </row>
    <row r="2218" spans="2:8" s="18" customFormat="1" ht="16.899999999999999" customHeight="1">
      <c r="B2218" s="19"/>
      <c r="C2218" s="216" t="s">
        <v>17</v>
      </c>
      <c r="D2218" s="216" t="s">
        <v>5074</v>
      </c>
      <c r="E2218" s="11" t="s">
        <v>17</v>
      </c>
      <c r="F2218" s="217">
        <v>13.77</v>
      </c>
      <c r="H2218" s="19"/>
    </row>
    <row r="2219" spans="2:8" s="18" customFormat="1" ht="16.899999999999999" customHeight="1">
      <c r="B2219" s="19"/>
      <c r="C2219" s="216" t="s">
        <v>17</v>
      </c>
      <c r="D2219" s="216" t="s">
        <v>1103</v>
      </c>
      <c r="E2219" s="11" t="s">
        <v>17</v>
      </c>
      <c r="F2219" s="217">
        <v>0</v>
      </c>
      <c r="H2219" s="19"/>
    </row>
    <row r="2220" spans="2:8" s="18" customFormat="1" ht="16.899999999999999" customHeight="1">
      <c r="B2220" s="19"/>
      <c r="C2220" s="216" t="s">
        <v>17</v>
      </c>
      <c r="D2220" s="216" t="s">
        <v>5280</v>
      </c>
      <c r="E2220" s="11" t="s">
        <v>17</v>
      </c>
      <c r="F2220" s="217">
        <v>33.25</v>
      </c>
      <c r="H2220" s="19"/>
    </row>
    <row r="2221" spans="2:8" s="18" customFormat="1" ht="16.899999999999999" customHeight="1">
      <c r="B2221" s="19"/>
      <c r="C2221" s="216" t="s">
        <v>17</v>
      </c>
      <c r="D2221" s="216" t="s">
        <v>677</v>
      </c>
      <c r="E2221" s="11" t="s">
        <v>17</v>
      </c>
      <c r="F2221" s="217">
        <v>0</v>
      </c>
      <c r="H2221" s="19"/>
    </row>
    <row r="2222" spans="2:8" s="18" customFormat="1" ht="16.899999999999999" customHeight="1">
      <c r="B2222" s="19"/>
      <c r="C2222" s="216" t="s">
        <v>17</v>
      </c>
      <c r="D2222" s="216" t="s">
        <v>5281</v>
      </c>
      <c r="E2222" s="11" t="s">
        <v>17</v>
      </c>
      <c r="F2222" s="217">
        <v>21.71</v>
      </c>
      <c r="H2222" s="19"/>
    </row>
    <row r="2223" spans="2:8" s="18" customFormat="1" ht="16.899999999999999" customHeight="1">
      <c r="B2223" s="19"/>
      <c r="C2223" s="216" t="s">
        <v>17</v>
      </c>
      <c r="D2223" s="216" t="s">
        <v>1545</v>
      </c>
      <c r="E2223" s="11" t="s">
        <v>17</v>
      </c>
      <c r="F2223" s="217">
        <v>0</v>
      </c>
      <c r="H2223" s="19"/>
    </row>
    <row r="2224" spans="2:8" s="18" customFormat="1" ht="16.899999999999999" customHeight="1">
      <c r="B2224" s="19"/>
      <c r="C2224" s="216" t="s">
        <v>17</v>
      </c>
      <c r="D2224" s="216" t="s">
        <v>5282</v>
      </c>
      <c r="E2224" s="11" t="s">
        <v>17</v>
      </c>
      <c r="F2224" s="217">
        <v>34.200000000000003</v>
      </c>
      <c r="H2224" s="19"/>
    </row>
    <row r="2225" spans="2:8" s="18" customFormat="1" ht="16.899999999999999" customHeight="1">
      <c r="B2225" s="19"/>
      <c r="C2225" s="216" t="s">
        <v>17</v>
      </c>
      <c r="D2225" s="216" t="s">
        <v>5283</v>
      </c>
      <c r="E2225" s="11" t="s">
        <v>17</v>
      </c>
      <c r="F2225" s="217">
        <v>23.72</v>
      </c>
      <c r="H2225" s="19"/>
    </row>
    <row r="2226" spans="2:8" s="18" customFormat="1" ht="16.899999999999999" customHeight="1">
      <c r="B2226" s="19"/>
      <c r="C2226" s="216" t="s">
        <v>17</v>
      </c>
      <c r="D2226" s="216" t="s">
        <v>491</v>
      </c>
      <c r="E2226" s="11" t="s">
        <v>17</v>
      </c>
      <c r="F2226" s="217">
        <v>126.65</v>
      </c>
      <c r="H2226" s="19"/>
    </row>
    <row r="2227" spans="2:8" s="18" customFormat="1" ht="16.899999999999999" customHeight="1">
      <c r="B2227" s="19"/>
      <c r="C2227" s="218" t="s">
        <v>4648</v>
      </c>
      <c r="H2227" s="19"/>
    </row>
    <row r="2228" spans="2:8" s="18" customFormat="1" ht="16.899999999999999" customHeight="1">
      <c r="B2228" s="19"/>
      <c r="C2228" s="216" t="s">
        <v>1598</v>
      </c>
      <c r="D2228" s="216" t="s">
        <v>1599</v>
      </c>
      <c r="E2228" s="11" t="s">
        <v>452</v>
      </c>
      <c r="F2228" s="217">
        <v>126.65</v>
      </c>
      <c r="H2228" s="19"/>
    </row>
    <row r="2229" spans="2:8" s="18" customFormat="1" ht="16.899999999999999" customHeight="1">
      <c r="B2229" s="19"/>
      <c r="C2229" s="212" t="s">
        <v>288</v>
      </c>
      <c r="D2229" s="213" t="s">
        <v>17</v>
      </c>
      <c r="E2229" s="214" t="s">
        <v>17</v>
      </c>
      <c r="F2229" s="215">
        <v>2634.5549999999998</v>
      </c>
      <c r="H2229" s="19"/>
    </row>
    <row r="2230" spans="2:8" s="18" customFormat="1" ht="16.899999999999999" customHeight="1">
      <c r="B2230" s="19"/>
      <c r="C2230" s="216" t="s">
        <v>17</v>
      </c>
      <c r="D2230" s="216" t="s">
        <v>5284</v>
      </c>
      <c r="E2230" s="11" t="s">
        <v>17</v>
      </c>
      <c r="F2230" s="217">
        <v>0</v>
      </c>
      <c r="H2230" s="19"/>
    </row>
    <row r="2231" spans="2:8" s="18" customFormat="1" ht="16.899999999999999" customHeight="1">
      <c r="B2231" s="19"/>
      <c r="C2231" s="216" t="s">
        <v>17</v>
      </c>
      <c r="D2231" s="216" t="s">
        <v>5285</v>
      </c>
      <c r="E2231" s="11" t="s">
        <v>17</v>
      </c>
      <c r="F2231" s="217">
        <v>2509.1</v>
      </c>
      <c r="H2231" s="19"/>
    </row>
    <row r="2232" spans="2:8" s="18" customFormat="1" ht="16.899999999999999" customHeight="1">
      <c r="B2232" s="19"/>
      <c r="C2232" s="216" t="s">
        <v>17</v>
      </c>
      <c r="D2232" s="216" t="s">
        <v>491</v>
      </c>
      <c r="E2232" s="11" t="s">
        <v>17</v>
      </c>
      <c r="F2232" s="217">
        <v>2509.1</v>
      </c>
      <c r="H2232" s="19"/>
    </row>
    <row r="2233" spans="2:8" s="18" customFormat="1" ht="16.899999999999999" customHeight="1">
      <c r="B2233" s="19"/>
      <c r="C2233" s="216" t="s">
        <v>17</v>
      </c>
      <c r="D2233" s="216" t="s">
        <v>5174</v>
      </c>
      <c r="E2233" s="11" t="s">
        <v>17</v>
      </c>
      <c r="F2233" s="217">
        <v>0</v>
      </c>
      <c r="H2233" s="19"/>
    </row>
    <row r="2234" spans="2:8" s="18" customFormat="1" ht="16.899999999999999" customHeight="1">
      <c r="B2234" s="19"/>
      <c r="C2234" s="216" t="s">
        <v>17</v>
      </c>
      <c r="D2234" s="216" t="s">
        <v>5286</v>
      </c>
      <c r="E2234" s="11" t="s">
        <v>17</v>
      </c>
      <c r="F2234" s="217">
        <v>2634.5549999999998</v>
      </c>
      <c r="H2234" s="19"/>
    </row>
    <row r="2235" spans="2:8" s="18" customFormat="1" ht="16.899999999999999" customHeight="1">
      <c r="B2235" s="19"/>
      <c r="C2235" s="218" t="s">
        <v>4648</v>
      </c>
      <c r="H2235" s="19"/>
    </row>
    <row r="2236" spans="2:8" s="18" customFormat="1" ht="22.5">
      <c r="B2236" s="19"/>
      <c r="C2236" s="216" t="s">
        <v>1339</v>
      </c>
      <c r="D2236" s="216" t="s">
        <v>1340</v>
      </c>
      <c r="E2236" s="11" t="s">
        <v>452</v>
      </c>
      <c r="F2236" s="217">
        <v>2766.2829999999999</v>
      </c>
      <c r="H2236" s="19"/>
    </row>
    <row r="2237" spans="2:8" s="18" customFormat="1" ht="16.899999999999999" customHeight="1">
      <c r="B2237" s="19"/>
      <c r="C2237" s="212" t="s">
        <v>5287</v>
      </c>
      <c r="D2237" s="213" t="s">
        <v>17</v>
      </c>
      <c r="E2237" s="214" t="s">
        <v>17</v>
      </c>
      <c r="F2237" s="215">
        <v>15.4</v>
      </c>
      <c r="H2237" s="19"/>
    </row>
    <row r="2238" spans="2:8" s="18" customFormat="1" ht="16.899999999999999" customHeight="1">
      <c r="B2238" s="19"/>
      <c r="C2238" s="216" t="s">
        <v>17</v>
      </c>
      <c r="D2238" s="216" t="s">
        <v>457</v>
      </c>
      <c r="E2238" s="11" t="s">
        <v>17</v>
      </c>
      <c r="F2238" s="217">
        <v>0</v>
      </c>
      <c r="H2238" s="19"/>
    </row>
    <row r="2239" spans="2:8" s="18" customFormat="1" ht="16.899999999999999" customHeight="1">
      <c r="B2239" s="19"/>
      <c r="C2239" s="216" t="s">
        <v>17</v>
      </c>
      <c r="D2239" s="216" t="s">
        <v>5288</v>
      </c>
      <c r="E2239" s="11" t="s">
        <v>17</v>
      </c>
      <c r="F2239" s="217">
        <v>15.4</v>
      </c>
      <c r="H2239" s="19"/>
    </row>
    <row r="2240" spans="2:8" s="18" customFormat="1" ht="16.899999999999999" customHeight="1">
      <c r="B2240" s="19"/>
      <c r="C2240" s="212" t="s">
        <v>295</v>
      </c>
      <c r="D2240" s="213" t="s">
        <v>17</v>
      </c>
      <c r="E2240" s="214" t="s">
        <v>17</v>
      </c>
      <c r="F2240" s="215">
        <v>264.83999999999997</v>
      </c>
      <c r="H2240" s="19"/>
    </row>
    <row r="2241" spans="2:8" s="18" customFormat="1" ht="16.899999999999999" customHeight="1">
      <c r="B2241" s="19"/>
      <c r="C2241" s="216" t="s">
        <v>17</v>
      </c>
      <c r="D2241" s="216" t="s">
        <v>457</v>
      </c>
      <c r="E2241" s="11" t="s">
        <v>17</v>
      </c>
      <c r="F2241" s="217">
        <v>0</v>
      </c>
      <c r="H2241" s="19"/>
    </row>
    <row r="2242" spans="2:8" s="18" customFormat="1" ht="16.899999999999999" customHeight="1">
      <c r="B2242" s="19"/>
      <c r="C2242" s="216" t="s">
        <v>17</v>
      </c>
      <c r="D2242" s="216" t="s">
        <v>296</v>
      </c>
      <c r="E2242" s="11" t="s">
        <v>17</v>
      </c>
      <c r="F2242" s="217">
        <v>264.83999999999997</v>
      </c>
      <c r="H2242" s="19"/>
    </row>
    <row r="2243" spans="2:8" s="18" customFormat="1" ht="16.899999999999999" customHeight="1">
      <c r="B2243" s="19"/>
      <c r="C2243" s="218" t="s">
        <v>4648</v>
      </c>
      <c r="H2243" s="19"/>
    </row>
    <row r="2244" spans="2:8" s="18" customFormat="1" ht="16.899999999999999" customHeight="1">
      <c r="B2244" s="19"/>
      <c r="C2244" s="216" t="s">
        <v>1204</v>
      </c>
      <c r="D2244" s="216" t="s">
        <v>1205</v>
      </c>
      <c r="E2244" s="11" t="s">
        <v>461</v>
      </c>
      <c r="F2244" s="217">
        <v>63.561999999999998</v>
      </c>
      <c r="H2244" s="19"/>
    </row>
    <row r="2245" spans="2:8" s="18" customFormat="1" ht="16.899999999999999" customHeight="1">
      <c r="B2245" s="19"/>
      <c r="C2245" s="212" t="s">
        <v>297</v>
      </c>
      <c r="D2245" s="213" t="s">
        <v>298</v>
      </c>
      <c r="E2245" s="214" t="s">
        <v>17</v>
      </c>
      <c r="F2245" s="215">
        <v>25.47</v>
      </c>
      <c r="H2245" s="19"/>
    </row>
    <row r="2246" spans="2:8" s="18" customFormat="1" ht="16.899999999999999" customHeight="1">
      <c r="B2246" s="19"/>
      <c r="C2246" s="216" t="s">
        <v>17</v>
      </c>
      <c r="D2246" s="216" t="s">
        <v>457</v>
      </c>
      <c r="E2246" s="11" t="s">
        <v>17</v>
      </c>
      <c r="F2246" s="217">
        <v>0</v>
      </c>
      <c r="H2246" s="19"/>
    </row>
    <row r="2247" spans="2:8" s="18" customFormat="1" ht="16.899999999999999" customHeight="1">
      <c r="B2247" s="19"/>
      <c r="C2247" s="216" t="s">
        <v>17</v>
      </c>
      <c r="D2247" s="216" t="s">
        <v>299</v>
      </c>
      <c r="E2247" s="11" t="s">
        <v>17</v>
      </c>
      <c r="F2247" s="217">
        <v>25.47</v>
      </c>
      <c r="H2247" s="19"/>
    </row>
    <row r="2248" spans="2:8" s="18" customFormat="1" ht="16.899999999999999" customHeight="1">
      <c r="B2248" s="19"/>
      <c r="C2248" s="218" t="s">
        <v>4648</v>
      </c>
      <c r="H2248" s="19"/>
    </row>
    <row r="2249" spans="2:8" s="18" customFormat="1" ht="22.5">
      <c r="B2249" s="19"/>
      <c r="C2249" s="216" t="s">
        <v>1244</v>
      </c>
      <c r="D2249" s="216" t="s">
        <v>1245</v>
      </c>
      <c r="E2249" s="11" t="s">
        <v>461</v>
      </c>
      <c r="F2249" s="217">
        <v>24.466000000000001</v>
      </c>
      <c r="H2249" s="19"/>
    </row>
    <row r="2250" spans="2:8" s="18" customFormat="1" ht="16.899999999999999" customHeight="1">
      <c r="B2250" s="19"/>
      <c r="C2250" s="212" t="s">
        <v>5289</v>
      </c>
      <c r="D2250" s="213" t="s">
        <v>298</v>
      </c>
      <c r="E2250" s="214" t="s">
        <v>17</v>
      </c>
      <c r="F2250" s="215">
        <v>24.68</v>
      </c>
      <c r="H2250" s="19"/>
    </row>
    <row r="2251" spans="2:8" s="18" customFormat="1" ht="16.899999999999999" customHeight="1">
      <c r="B2251" s="19"/>
      <c r="C2251" s="216" t="s">
        <v>17</v>
      </c>
      <c r="D2251" s="216" t="s">
        <v>457</v>
      </c>
      <c r="E2251" s="11" t="s">
        <v>17</v>
      </c>
      <c r="F2251" s="217">
        <v>0</v>
      </c>
      <c r="H2251" s="19"/>
    </row>
    <row r="2252" spans="2:8" s="18" customFormat="1" ht="16.899999999999999" customHeight="1">
      <c r="B2252" s="19"/>
      <c r="C2252" s="216" t="s">
        <v>17</v>
      </c>
      <c r="D2252" s="216" t="s">
        <v>5290</v>
      </c>
      <c r="E2252" s="11" t="s">
        <v>17</v>
      </c>
      <c r="F2252" s="217">
        <v>24.68</v>
      </c>
      <c r="H2252" s="19"/>
    </row>
    <row r="2253" spans="2:8" s="18" customFormat="1" ht="16.899999999999999" customHeight="1">
      <c r="B2253" s="19"/>
      <c r="C2253" s="212" t="s">
        <v>280</v>
      </c>
      <c r="D2253" s="213" t="s">
        <v>17</v>
      </c>
      <c r="E2253" s="214" t="s">
        <v>17</v>
      </c>
      <c r="F2253" s="215">
        <v>86.850999999999999</v>
      </c>
      <c r="H2253" s="19"/>
    </row>
    <row r="2254" spans="2:8" s="18" customFormat="1" ht="16.899999999999999" customHeight="1">
      <c r="B2254" s="19"/>
      <c r="C2254" s="216" t="s">
        <v>17</v>
      </c>
      <c r="D2254" s="216" t="s">
        <v>1101</v>
      </c>
      <c r="E2254" s="11" t="s">
        <v>17</v>
      </c>
      <c r="F2254" s="217">
        <v>0</v>
      </c>
      <c r="H2254" s="19"/>
    </row>
    <row r="2255" spans="2:8" s="18" customFormat="1" ht="16.899999999999999" customHeight="1">
      <c r="B2255" s="19"/>
      <c r="C2255" s="216" t="s">
        <v>17</v>
      </c>
      <c r="D2255" s="216" t="s">
        <v>5291</v>
      </c>
      <c r="E2255" s="11" t="s">
        <v>17</v>
      </c>
      <c r="F2255" s="217">
        <v>0.79800000000000004</v>
      </c>
      <c r="H2255" s="19"/>
    </row>
    <row r="2256" spans="2:8" s="18" customFormat="1" ht="16.899999999999999" customHeight="1">
      <c r="B2256" s="19"/>
      <c r="C2256" s="216" t="s">
        <v>17</v>
      </c>
      <c r="D2256" s="216" t="s">
        <v>1103</v>
      </c>
      <c r="E2256" s="11" t="s">
        <v>17</v>
      </c>
      <c r="F2256" s="217">
        <v>0</v>
      </c>
      <c r="H2256" s="19"/>
    </row>
    <row r="2257" spans="2:8" s="18" customFormat="1" ht="16.899999999999999" customHeight="1">
      <c r="B2257" s="19"/>
      <c r="C2257" s="216" t="s">
        <v>17</v>
      </c>
      <c r="D2257" s="216" t="s">
        <v>5292</v>
      </c>
      <c r="E2257" s="11" t="s">
        <v>17</v>
      </c>
      <c r="F2257" s="217">
        <v>0.47299999999999998</v>
      </c>
      <c r="H2257" s="19"/>
    </row>
    <row r="2258" spans="2:8" s="18" customFormat="1" ht="16.899999999999999" customHeight="1">
      <c r="B2258" s="19"/>
      <c r="C2258" s="216" t="s">
        <v>17</v>
      </c>
      <c r="D2258" s="216" t="s">
        <v>5293</v>
      </c>
      <c r="E2258" s="11" t="s">
        <v>17</v>
      </c>
      <c r="F2258" s="217">
        <v>0.86399999999999999</v>
      </c>
      <c r="H2258" s="19"/>
    </row>
    <row r="2259" spans="2:8" s="18" customFormat="1" ht="16.899999999999999" customHeight="1">
      <c r="B2259" s="19"/>
      <c r="C2259" s="216" t="s">
        <v>17</v>
      </c>
      <c r="D2259" s="216" t="s">
        <v>5294</v>
      </c>
      <c r="E2259" s="11" t="s">
        <v>17</v>
      </c>
      <c r="F2259" s="217">
        <v>4.7249999999999996</v>
      </c>
      <c r="H2259" s="19"/>
    </row>
    <row r="2260" spans="2:8" s="18" customFormat="1" ht="16.899999999999999" customHeight="1">
      <c r="B2260" s="19"/>
      <c r="C2260" s="216" t="s">
        <v>17</v>
      </c>
      <c r="D2260" s="216" t="s">
        <v>677</v>
      </c>
      <c r="E2260" s="11" t="s">
        <v>17</v>
      </c>
      <c r="F2260" s="217">
        <v>0</v>
      </c>
      <c r="H2260" s="19"/>
    </row>
    <row r="2261" spans="2:8" s="18" customFormat="1" ht="16.899999999999999" customHeight="1">
      <c r="B2261" s="19"/>
      <c r="C2261" s="216" t="s">
        <v>17</v>
      </c>
      <c r="D2261" s="216" t="s">
        <v>5295</v>
      </c>
      <c r="E2261" s="11" t="s">
        <v>17</v>
      </c>
      <c r="F2261" s="217">
        <v>1.6879999999999999</v>
      </c>
      <c r="H2261" s="19"/>
    </row>
    <row r="2262" spans="2:8" s="18" customFormat="1" ht="16.899999999999999" customHeight="1">
      <c r="B2262" s="19"/>
      <c r="C2262" s="216" t="s">
        <v>17</v>
      </c>
      <c r="D2262" s="216" t="s">
        <v>5296</v>
      </c>
      <c r="E2262" s="11" t="s">
        <v>17</v>
      </c>
      <c r="F2262" s="217">
        <v>2.4300000000000002</v>
      </c>
      <c r="H2262" s="19"/>
    </row>
    <row r="2263" spans="2:8" s="18" customFormat="1" ht="16.899999999999999" customHeight="1">
      <c r="B2263" s="19"/>
      <c r="C2263" s="216" t="s">
        <v>17</v>
      </c>
      <c r="D2263" s="216" t="s">
        <v>5297</v>
      </c>
      <c r="E2263" s="11" t="s">
        <v>17</v>
      </c>
      <c r="F2263" s="217">
        <v>0.30399999999999999</v>
      </c>
      <c r="H2263" s="19"/>
    </row>
    <row r="2264" spans="2:8" s="18" customFormat="1" ht="16.899999999999999" customHeight="1">
      <c r="B2264" s="19"/>
      <c r="C2264" s="216" t="s">
        <v>17</v>
      </c>
      <c r="D2264" s="216" t="s">
        <v>5298</v>
      </c>
      <c r="E2264" s="11" t="s">
        <v>17</v>
      </c>
      <c r="F2264" s="217">
        <v>5.468</v>
      </c>
      <c r="H2264" s="19"/>
    </row>
    <row r="2265" spans="2:8" s="18" customFormat="1" ht="16.899999999999999" customHeight="1">
      <c r="B2265" s="19"/>
      <c r="C2265" s="216" t="s">
        <v>17</v>
      </c>
      <c r="D2265" s="216" t="s">
        <v>1542</v>
      </c>
      <c r="E2265" s="11" t="s">
        <v>17</v>
      </c>
      <c r="F2265" s="217">
        <v>0</v>
      </c>
      <c r="H2265" s="19"/>
    </row>
    <row r="2266" spans="2:8" s="18" customFormat="1" ht="16.899999999999999" customHeight="1">
      <c r="B2266" s="19"/>
      <c r="C2266" s="216" t="s">
        <v>17</v>
      </c>
      <c r="D2266" s="216" t="s">
        <v>5295</v>
      </c>
      <c r="E2266" s="11" t="s">
        <v>17</v>
      </c>
      <c r="F2266" s="217">
        <v>1.6879999999999999</v>
      </c>
      <c r="H2266" s="19"/>
    </row>
    <row r="2267" spans="2:8" s="18" customFormat="1" ht="16.899999999999999" customHeight="1">
      <c r="B2267" s="19"/>
      <c r="C2267" s="216" t="s">
        <v>17</v>
      </c>
      <c r="D2267" s="216" t="s">
        <v>5299</v>
      </c>
      <c r="E2267" s="11" t="s">
        <v>17</v>
      </c>
      <c r="F2267" s="217">
        <v>5.8460000000000001</v>
      </c>
      <c r="H2267" s="19"/>
    </row>
    <row r="2268" spans="2:8" s="18" customFormat="1" ht="16.899999999999999" customHeight="1">
      <c r="B2268" s="19"/>
      <c r="C2268" s="216" t="s">
        <v>17</v>
      </c>
      <c r="D2268" s="216" t="s">
        <v>5300</v>
      </c>
      <c r="E2268" s="11" t="s">
        <v>17</v>
      </c>
      <c r="F2268" s="217">
        <v>0.47299999999999998</v>
      </c>
      <c r="H2268" s="19"/>
    </row>
    <row r="2269" spans="2:8" s="18" customFormat="1" ht="16.899999999999999" customHeight="1">
      <c r="B2269" s="19"/>
      <c r="C2269" s="216" t="s">
        <v>17</v>
      </c>
      <c r="D2269" s="216" t="s">
        <v>5301</v>
      </c>
      <c r="E2269" s="11" t="s">
        <v>17</v>
      </c>
      <c r="F2269" s="217">
        <v>0.3</v>
      </c>
      <c r="H2269" s="19"/>
    </row>
    <row r="2270" spans="2:8" s="18" customFormat="1" ht="16.899999999999999" customHeight="1">
      <c r="B2270" s="19"/>
      <c r="C2270" s="216" t="s">
        <v>17</v>
      </c>
      <c r="D2270" s="216" t="s">
        <v>5302</v>
      </c>
      <c r="E2270" s="11" t="s">
        <v>17</v>
      </c>
      <c r="F2270" s="217">
        <v>0.27</v>
      </c>
      <c r="H2270" s="19"/>
    </row>
    <row r="2271" spans="2:8" s="18" customFormat="1" ht="16.899999999999999" customHeight="1">
      <c r="B2271" s="19"/>
      <c r="C2271" s="216" t="s">
        <v>17</v>
      </c>
      <c r="D2271" s="216" t="s">
        <v>1543</v>
      </c>
      <c r="E2271" s="11" t="s">
        <v>17</v>
      </c>
      <c r="F2271" s="217">
        <v>0</v>
      </c>
      <c r="H2271" s="19"/>
    </row>
    <row r="2272" spans="2:8" s="18" customFormat="1" ht="16.899999999999999" customHeight="1">
      <c r="B2272" s="19"/>
      <c r="C2272" s="216" t="s">
        <v>17</v>
      </c>
      <c r="D2272" s="216" t="s">
        <v>5295</v>
      </c>
      <c r="E2272" s="11" t="s">
        <v>17</v>
      </c>
      <c r="F2272" s="217">
        <v>1.6879999999999999</v>
      </c>
      <c r="H2272" s="19"/>
    </row>
    <row r="2273" spans="2:8" s="18" customFormat="1" ht="16.899999999999999" customHeight="1">
      <c r="B2273" s="19"/>
      <c r="C2273" s="216" t="s">
        <v>17</v>
      </c>
      <c r="D2273" s="216" t="s">
        <v>5303</v>
      </c>
      <c r="E2273" s="11" t="s">
        <v>17</v>
      </c>
      <c r="F2273" s="217">
        <v>6.6559999999999997</v>
      </c>
      <c r="H2273" s="19"/>
    </row>
    <row r="2274" spans="2:8" s="18" customFormat="1" ht="16.899999999999999" customHeight="1">
      <c r="B2274" s="19"/>
      <c r="C2274" s="216" t="s">
        <v>17</v>
      </c>
      <c r="D2274" s="216" t="s">
        <v>5304</v>
      </c>
      <c r="E2274" s="11" t="s">
        <v>17</v>
      </c>
      <c r="F2274" s="217">
        <v>1.64</v>
      </c>
      <c r="H2274" s="19"/>
    </row>
    <row r="2275" spans="2:8" s="18" customFormat="1" ht="16.899999999999999" customHeight="1">
      <c r="B2275" s="19"/>
      <c r="C2275" s="216" t="s">
        <v>17</v>
      </c>
      <c r="D2275" s="216" t="s">
        <v>5302</v>
      </c>
      <c r="E2275" s="11" t="s">
        <v>17</v>
      </c>
      <c r="F2275" s="217">
        <v>0.27</v>
      </c>
      <c r="H2275" s="19"/>
    </row>
    <row r="2276" spans="2:8" s="18" customFormat="1" ht="16.899999999999999" customHeight="1">
      <c r="B2276" s="19"/>
      <c r="C2276" s="216" t="s">
        <v>17</v>
      </c>
      <c r="D2276" s="216" t="s">
        <v>1544</v>
      </c>
      <c r="E2276" s="11" t="s">
        <v>17</v>
      </c>
      <c r="F2276" s="217">
        <v>0</v>
      </c>
      <c r="H2276" s="19"/>
    </row>
    <row r="2277" spans="2:8" s="18" customFormat="1" ht="16.899999999999999" customHeight="1">
      <c r="B2277" s="19"/>
      <c r="C2277" s="216" t="s">
        <v>17</v>
      </c>
      <c r="D2277" s="216" t="s">
        <v>5295</v>
      </c>
      <c r="E2277" s="11" t="s">
        <v>17</v>
      </c>
      <c r="F2277" s="217">
        <v>1.6879999999999999</v>
      </c>
      <c r="H2277" s="19"/>
    </row>
    <row r="2278" spans="2:8" s="18" customFormat="1" ht="16.899999999999999" customHeight="1">
      <c r="B2278" s="19"/>
      <c r="C2278" s="216" t="s">
        <v>17</v>
      </c>
      <c r="D2278" s="216" t="s">
        <v>5303</v>
      </c>
      <c r="E2278" s="11" t="s">
        <v>17</v>
      </c>
      <c r="F2278" s="217">
        <v>6.6559999999999997</v>
      </c>
      <c r="H2278" s="19"/>
    </row>
    <row r="2279" spans="2:8" s="18" customFormat="1" ht="16.899999999999999" customHeight="1">
      <c r="B2279" s="19"/>
      <c r="C2279" s="216" t="s">
        <v>17</v>
      </c>
      <c r="D2279" s="216" t="s">
        <v>5304</v>
      </c>
      <c r="E2279" s="11" t="s">
        <v>17</v>
      </c>
      <c r="F2279" s="217">
        <v>1.64</v>
      </c>
      <c r="H2279" s="19"/>
    </row>
    <row r="2280" spans="2:8" s="18" customFormat="1" ht="16.899999999999999" customHeight="1">
      <c r="B2280" s="19"/>
      <c r="C2280" s="216" t="s">
        <v>17</v>
      </c>
      <c r="D2280" s="216" t="s">
        <v>5302</v>
      </c>
      <c r="E2280" s="11" t="s">
        <v>17</v>
      </c>
      <c r="F2280" s="217">
        <v>0.27</v>
      </c>
      <c r="H2280" s="19"/>
    </row>
    <row r="2281" spans="2:8" s="18" customFormat="1" ht="16.899999999999999" customHeight="1">
      <c r="B2281" s="19"/>
      <c r="C2281" s="216" t="s">
        <v>17</v>
      </c>
      <c r="D2281" s="216" t="s">
        <v>681</v>
      </c>
      <c r="E2281" s="11" t="s">
        <v>17</v>
      </c>
      <c r="F2281" s="217">
        <v>0</v>
      </c>
      <c r="H2281" s="19"/>
    </row>
    <row r="2282" spans="2:8" s="18" customFormat="1" ht="16.899999999999999" customHeight="1">
      <c r="B2282" s="19"/>
      <c r="C2282" s="216" t="s">
        <v>17</v>
      </c>
      <c r="D2282" s="216" t="s">
        <v>5295</v>
      </c>
      <c r="E2282" s="11" t="s">
        <v>17</v>
      </c>
      <c r="F2282" s="217">
        <v>1.6879999999999999</v>
      </c>
      <c r="H2282" s="19"/>
    </row>
    <row r="2283" spans="2:8" s="18" customFormat="1" ht="16.899999999999999" customHeight="1">
      <c r="B2283" s="19"/>
      <c r="C2283" s="216" t="s">
        <v>17</v>
      </c>
      <c r="D2283" s="216" t="s">
        <v>5303</v>
      </c>
      <c r="E2283" s="11" t="s">
        <v>17</v>
      </c>
      <c r="F2283" s="217">
        <v>6.6559999999999997</v>
      </c>
      <c r="H2283" s="19"/>
    </row>
    <row r="2284" spans="2:8" s="18" customFormat="1" ht="16.899999999999999" customHeight="1">
      <c r="B2284" s="19"/>
      <c r="C2284" s="216" t="s">
        <v>17</v>
      </c>
      <c r="D2284" s="216" t="s">
        <v>5304</v>
      </c>
      <c r="E2284" s="11" t="s">
        <v>17</v>
      </c>
      <c r="F2284" s="217">
        <v>1.64</v>
      </c>
      <c r="H2284" s="19"/>
    </row>
    <row r="2285" spans="2:8" s="18" customFormat="1" ht="16.899999999999999" customHeight="1">
      <c r="B2285" s="19"/>
      <c r="C2285" s="216" t="s">
        <v>17</v>
      </c>
      <c r="D2285" s="216" t="s">
        <v>5302</v>
      </c>
      <c r="E2285" s="11" t="s">
        <v>17</v>
      </c>
      <c r="F2285" s="217">
        <v>0.27</v>
      </c>
      <c r="H2285" s="19"/>
    </row>
    <row r="2286" spans="2:8" s="18" customFormat="1" ht="16.899999999999999" customHeight="1">
      <c r="B2286" s="19"/>
      <c r="C2286" s="216" t="s">
        <v>17</v>
      </c>
      <c r="D2286" s="216" t="s">
        <v>1545</v>
      </c>
      <c r="E2286" s="11" t="s">
        <v>17</v>
      </c>
      <c r="F2286" s="217">
        <v>0</v>
      </c>
      <c r="H2286" s="19"/>
    </row>
    <row r="2287" spans="2:8" s="18" customFormat="1" ht="16.899999999999999" customHeight="1">
      <c r="B2287" s="19"/>
      <c r="C2287" s="216" t="s">
        <v>17</v>
      </c>
      <c r="D2287" s="216" t="s">
        <v>5295</v>
      </c>
      <c r="E2287" s="11" t="s">
        <v>17</v>
      </c>
      <c r="F2287" s="217">
        <v>1.6879999999999999</v>
      </c>
      <c r="H2287" s="19"/>
    </row>
    <row r="2288" spans="2:8" s="18" customFormat="1" ht="16.899999999999999" customHeight="1">
      <c r="B2288" s="19"/>
      <c r="C2288" s="216" t="s">
        <v>17</v>
      </c>
      <c r="D2288" s="216" t="s">
        <v>5303</v>
      </c>
      <c r="E2288" s="11" t="s">
        <v>17</v>
      </c>
      <c r="F2288" s="217">
        <v>6.6559999999999997</v>
      </c>
      <c r="H2288" s="19"/>
    </row>
    <row r="2289" spans="2:8" s="18" customFormat="1" ht="16.899999999999999" customHeight="1">
      <c r="B2289" s="19"/>
      <c r="C2289" s="216" t="s">
        <v>17</v>
      </c>
      <c r="D2289" s="216" t="s">
        <v>5304</v>
      </c>
      <c r="E2289" s="11" t="s">
        <v>17</v>
      </c>
      <c r="F2289" s="217">
        <v>1.64</v>
      </c>
      <c r="H2289" s="19"/>
    </row>
    <row r="2290" spans="2:8" s="18" customFormat="1" ht="16.899999999999999" customHeight="1">
      <c r="B2290" s="19"/>
      <c r="C2290" s="216" t="s">
        <v>17</v>
      </c>
      <c r="D2290" s="216" t="s">
        <v>5302</v>
      </c>
      <c r="E2290" s="11" t="s">
        <v>17</v>
      </c>
      <c r="F2290" s="217">
        <v>0.27</v>
      </c>
      <c r="H2290" s="19"/>
    </row>
    <row r="2291" spans="2:8" s="18" customFormat="1" ht="16.899999999999999" customHeight="1">
      <c r="B2291" s="19"/>
      <c r="C2291" s="216" t="s">
        <v>17</v>
      </c>
      <c r="D2291" s="216" t="s">
        <v>1546</v>
      </c>
      <c r="E2291" s="11" t="s">
        <v>17</v>
      </c>
      <c r="F2291" s="217">
        <v>0</v>
      </c>
      <c r="H2291" s="19"/>
    </row>
    <row r="2292" spans="2:8" s="18" customFormat="1" ht="16.899999999999999" customHeight="1">
      <c r="B2292" s="19"/>
      <c r="C2292" s="216" t="s">
        <v>17</v>
      </c>
      <c r="D2292" s="216" t="s">
        <v>5295</v>
      </c>
      <c r="E2292" s="11" t="s">
        <v>17</v>
      </c>
      <c r="F2292" s="217">
        <v>1.6879999999999999</v>
      </c>
      <c r="H2292" s="19"/>
    </row>
    <row r="2293" spans="2:8" s="18" customFormat="1" ht="16.899999999999999" customHeight="1">
      <c r="B2293" s="19"/>
      <c r="C2293" s="216" t="s">
        <v>17</v>
      </c>
      <c r="D2293" s="216" t="s">
        <v>5303</v>
      </c>
      <c r="E2293" s="11" t="s">
        <v>17</v>
      </c>
      <c r="F2293" s="217">
        <v>6.6559999999999997</v>
      </c>
      <c r="H2293" s="19"/>
    </row>
    <row r="2294" spans="2:8" s="18" customFormat="1" ht="16.899999999999999" customHeight="1">
      <c r="B2294" s="19"/>
      <c r="C2294" s="216" t="s">
        <v>17</v>
      </c>
      <c r="D2294" s="216" t="s">
        <v>5304</v>
      </c>
      <c r="E2294" s="11" t="s">
        <v>17</v>
      </c>
      <c r="F2294" s="217">
        <v>1.64</v>
      </c>
      <c r="H2294" s="19"/>
    </row>
    <row r="2295" spans="2:8" s="18" customFormat="1" ht="16.899999999999999" customHeight="1">
      <c r="B2295" s="19"/>
      <c r="C2295" s="216" t="s">
        <v>17</v>
      </c>
      <c r="D2295" s="216" t="s">
        <v>5302</v>
      </c>
      <c r="E2295" s="11" t="s">
        <v>17</v>
      </c>
      <c r="F2295" s="217">
        <v>0.27</v>
      </c>
      <c r="H2295" s="19"/>
    </row>
    <row r="2296" spans="2:8" s="18" customFormat="1" ht="16.899999999999999" customHeight="1">
      <c r="B2296" s="19"/>
      <c r="C2296" s="216" t="s">
        <v>17</v>
      </c>
      <c r="D2296" s="216" t="s">
        <v>1547</v>
      </c>
      <c r="E2296" s="11" t="s">
        <v>17</v>
      </c>
      <c r="F2296" s="217">
        <v>0</v>
      </c>
      <c r="H2296" s="19"/>
    </row>
    <row r="2297" spans="2:8" s="18" customFormat="1" ht="16.899999999999999" customHeight="1">
      <c r="B2297" s="19"/>
      <c r="C2297" s="216" t="s">
        <v>17</v>
      </c>
      <c r="D2297" s="216" t="s">
        <v>5295</v>
      </c>
      <c r="E2297" s="11" t="s">
        <v>17</v>
      </c>
      <c r="F2297" s="217">
        <v>1.6879999999999999</v>
      </c>
      <c r="H2297" s="19"/>
    </row>
    <row r="2298" spans="2:8" s="18" customFormat="1" ht="16.899999999999999" customHeight="1">
      <c r="B2298" s="19"/>
      <c r="C2298" s="216" t="s">
        <v>17</v>
      </c>
      <c r="D2298" s="216" t="s">
        <v>5303</v>
      </c>
      <c r="E2298" s="11" t="s">
        <v>17</v>
      </c>
      <c r="F2298" s="217">
        <v>6.6559999999999997</v>
      </c>
      <c r="H2298" s="19"/>
    </row>
    <row r="2299" spans="2:8" s="18" customFormat="1" ht="16.899999999999999" customHeight="1">
      <c r="B2299" s="19"/>
      <c r="C2299" s="216" t="s">
        <v>17</v>
      </c>
      <c r="D2299" s="216" t="s">
        <v>5304</v>
      </c>
      <c r="E2299" s="11" t="s">
        <v>17</v>
      </c>
      <c r="F2299" s="217">
        <v>1.64</v>
      </c>
      <c r="H2299" s="19"/>
    </row>
    <row r="2300" spans="2:8" s="18" customFormat="1" ht="16.899999999999999" customHeight="1">
      <c r="B2300" s="19"/>
      <c r="C2300" s="216" t="s">
        <v>17</v>
      </c>
      <c r="D2300" s="216" t="s">
        <v>5302</v>
      </c>
      <c r="E2300" s="11" t="s">
        <v>17</v>
      </c>
      <c r="F2300" s="217">
        <v>0.27</v>
      </c>
      <c r="H2300" s="19"/>
    </row>
    <row r="2301" spans="2:8" s="18" customFormat="1" ht="16.899999999999999" customHeight="1">
      <c r="B2301" s="19"/>
      <c r="C2301" s="216" t="s">
        <v>17</v>
      </c>
      <c r="D2301" s="216" t="s">
        <v>491</v>
      </c>
      <c r="E2301" s="11" t="s">
        <v>17</v>
      </c>
      <c r="F2301" s="217">
        <v>86.850999999999999</v>
      </c>
      <c r="H2301" s="19"/>
    </row>
    <row r="2302" spans="2:8" s="18" customFormat="1" ht="16.899999999999999" customHeight="1">
      <c r="B2302" s="19"/>
      <c r="C2302" s="218" t="s">
        <v>4648</v>
      </c>
      <c r="H2302" s="19"/>
    </row>
    <row r="2303" spans="2:8" s="18" customFormat="1" ht="16.899999999999999" customHeight="1">
      <c r="B2303" s="19"/>
      <c r="C2303" s="216" t="s">
        <v>1179</v>
      </c>
      <c r="D2303" s="216" t="s">
        <v>1180</v>
      </c>
      <c r="E2303" s="11" t="s">
        <v>461</v>
      </c>
      <c r="F2303" s="217">
        <v>86.850999999999999</v>
      </c>
      <c r="H2303" s="19"/>
    </row>
    <row r="2304" spans="2:8" s="18" customFormat="1" ht="16.899999999999999" customHeight="1">
      <c r="B2304" s="19"/>
      <c r="C2304" s="212" t="s">
        <v>284</v>
      </c>
      <c r="D2304" s="213" t="s">
        <v>17</v>
      </c>
      <c r="E2304" s="214" t="s">
        <v>17</v>
      </c>
      <c r="F2304" s="215">
        <v>12.862</v>
      </c>
      <c r="H2304" s="19"/>
    </row>
    <row r="2305" spans="2:8" s="18" customFormat="1" ht="16.899999999999999" customHeight="1">
      <c r="B2305" s="19"/>
      <c r="C2305" s="216" t="s">
        <v>17</v>
      </c>
      <c r="D2305" s="216" t="s">
        <v>1101</v>
      </c>
      <c r="E2305" s="11" t="s">
        <v>17</v>
      </c>
      <c r="F2305" s="217">
        <v>0</v>
      </c>
      <c r="H2305" s="19"/>
    </row>
    <row r="2306" spans="2:8" s="18" customFormat="1" ht="16.899999999999999" customHeight="1">
      <c r="B2306" s="19"/>
      <c r="C2306" s="216" t="s">
        <v>17</v>
      </c>
      <c r="D2306" s="216" t="s">
        <v>5305</v>
      </c>
      <c r="E2306" s="11" t="s">
        <v>17</v>
      </c>
      <c r="F2306" s="217">
        <v>2.6560000000000001</v>
      </c>
      <c r="H2306" s="19"/>
    </row>
    <row r="2307" spans="2:8" s="18" customFormat="1" ht="16.899999999999999" customHeight="1">
      <c r="B2307" s="19"/>
      <c r="C2307" s="216" t="s">
        <v>17</v>
      </c>
      <c r="D2307" s="216" t="s">
        <v>1542</v>
      </c>
      <c r="E2307" s="11" t="s">
        <v>17</v>
      </c>
      <c r="F2307" s="217">
        <v>0</v>
      </c>
      <c r="H2307" s="19"/>
    </row>
    <row r="2308" spans="2:8" s="18" customFormat="1" ht="16.899999999999999" customHeight="1">
      <c r="B2308" s="19"/>
      <c r="C2308" s="216" t="s">
        <v>17</v>
      </c>
      <c r="D2308" s="216" t="s">
        <v>5306</v>
      </c>
      <c r="E2308" s="11" t="s">
        <v>17</v>
      </c>
      <c r="F2308" s="217">
        <v>1.458</v>
      </c>
      <c r="H2308" s="19"/>
    </row>
    <row r="2309" spans="2:8" s="18" customFormat="1" ht="16.899999999999999" customHeight="1">
      <c r="B2309" s="19"/>
      <c r="C2309" s="216" t="s">
        <v>17</v>
      </c>
      <c r="D2309" s="216" t="s">
        <v>1543</v>
      </c>
      <c r="E2309" s="11" t="s">
        <v>17</v>
      </c>
      <c r="F2309" s="217">
        <v>0</v>
      </c>
      <c r="H2309" s="19"/>
    </row>
    <row r="2310" spans="2:8" s="18" customFormat="1" ht="16.899999999999999" customHeight="1">
      <c r="B2310" s="19"/>
      <c r="C2310" s="216" t="s">
        <v>17</v>
      </c>
      <c r="D2310" s="216" t="s">
        <v>5306</v>
      </c>
      <c r="E2310" s="11" t="s">
        <v>17</v>
      </c>
      <c r="F2310" s="217">
        <v>1.458</v>
      </c>
      <c r="H2310" s="19"/>
    </row>
    <row r="2311" spans="2:8" s="18" customFormat="1" ht="16.899999999999999" customHeight="1">
      <c r="B2311" s="19"/>
      <c r="C2311" s="216" t="s">
        <v>17</v>
      </c>
      <c r="D2311" s="216" t="s">
        <v>1544</v>
      </c>
      <c r="E2311" s="11" t="s">
        <v>17</v>
      </c>
      <c r="F2311" s="217">
        <v>0</v>
      </c>
      <c r="H2311" s="19"/>
    </row>
    <row r="2312" spans="2:8" s="18" customFormat="1" ht="16.899999999999999" customHeight="1">
      <c r="B2312" s="19"/>
      <c r="C2312" s="216" t="s">
        <v>17</v>
      </c>
      <c r="D2312" s="216" t="s">
        <v>5306</v>
      </c>
      <c r="E2312" s="11" t="s">
        <v>17</v>
      </c>
      <c r="F2312" s="217">
        <v>1.458</v>
      </c>
      <c r="H2312" s="19"/>
    </row>
    <row r="2313" spans="2:8" s="18" customFormat="1" ht="16.899999999999999" customHeight="1">
      <c r="B2313" s="19"/>
      <c r="C2313" s="216" t="s">
        <v>17</v>
      </c>
      <c r="D2313" s="216" t="s">
        <v>681</v>
      </c>
      <c r="E2313" s="11" t="s">
        <v>17</v>
      </c>
      <c r="F2313" s="217">
        <v>0</v>
      </c>
      <c r="H2313" s="19"/>
    </row>
    <row r="2314" spans="2:8" s="18" customFormat="1" ht="16.899999999999999" customHeight="1">
      <c r="B2314" s="19"/>
      <c r="C2314" s="216" t="s">
        <v>17</v>
      </c>
      <c r="D2314" s="216" t="s">
        <v>5306</v>
      </c>
      <c r="E2314" s="11" t="s">
        <v>17</v>
      </c>
      <c r="F2314" s="217">
        <v>1.458</v>
      </c>
      <c r="H2314" s="19"/>
    </row>
    <row r="2315" spans="2:8" s="18" customFormat="1" ht="16.899999999999999" customHeight="1">
      <c r="B2315" s="19"/>
      <c r="C2315" s="216" t="s">
        <v>17</v>
      </c>
      <c r="D2315" s="216" t="s">
        <v>1545</v>
      </c>
      <c r="E2315" s="11" t="s">
        <v>17</v>
      </c>
      <c r="F2315" s="217">
        <v>0</v>
      </c>
      <c r="H2315" s="19"/>
    </row>
    <row r="2316" spans="2:8" s="18" customFormat="1" ht="16.899999999999999" customHeight="1">
      <c r="B2316" s="19"/>
      <c r="C2316" s="216" t="s">
        <v>17</v>
      </c>
      <c r="D2316" s="216" t="s">
        <v>5306</v>
      </c>
      <c r="E2316" s="11" t="s">
        <v>17</v>
      </c>
      <c r="F2316" s="217">
        <v>1.458</v>
      </c>
      <c r="H2316" s="19"/>
    </row>
    <row r="2317" spans="2:8" s="18" customFormat="1" ht="16.899999999999999" customHeight="1">
      <c r="B2317" s="19"/>
      <c r="C2317" s="216" t="s">
        <v>17</v>
      </c>
      <c r="D2317" s="216" t="s">
        <v>1546</v>
      </c>
      <c r="E2317" s="11" t="s">
        <v>17</v>
      </c>
      <c r="F2317" s="217">
        <v>0</v>
      </c>
      <c r="H2317" s="19"/>
    </row>
    <row r="2318" spans="2:8" s="18" customFormat="1" ht="16.899999999999999" customHeight="1">
      <c r="B2318" s="19"/>
      <c r="C2318" s="216" t="s">
        <v>17</v>
      </c>
      <c r="D2318" s="216" t="s">
        <v>5306</v>
      </c>
      <c r="E2318" s="11" t="s">
        <v>17</v>
      </c>
      <c r="F2318" s="217">
        <v>1.458</v>
      </c>
      <c r="H2318" s="19"/>
    </row>
    <row r="2319" spans="2:8" s="18" customFormat="1" ht="16.899999999999999" customHeight="1">
      <c r="B2319" s="19"/>
      <c r="C2319" s="216" t="s">
        <v>17</v>
      </c>
      <c r="D2319" s="216" t="s">
        <v>1547</v>
      </c>
      <c r="E2319" s="11" t="s">
        <v>17</v>
      </c>
      <c r="F2319" s="217">
        <v>0</v>
      </c>
      <c r="H2319" s="19"/>
    </row>
    <row r="2320" spans="2:8" s="18" customFormat="1" ht="16.899999999999999" customHeight="1">
      <c r="B2320" s="19"/>
      <c r="C2320" s="216" t="s">
        <v>17</v>
      </c>
      <c r="D2320" s="216" t="s">
        <v>5306</v>
      </c>
      <c r="E2320" s="11" t="s">
        <v>17</v>
      </c>
      <c r="F2320" s="217">
        <v>1.458</v>
      </c>
      <c r="H2320" s="19"/>
    </row>
    <row r="2321" spans="2:8" s="18" customFormat="1" ht="16.899999999999999" customHeight="1">
      <c r="B2321" s="19"/>
      <c r="C2321" s="216" t="s">
        <v>17</v>
      </c>
      <c r="D2321" s="216" t="s">
        <v>491</v>
      </c>
      <c r="E2321" s="11" t="s">
        <v>17</v>
      </c>
      <c r="F2321" s="217">
        <v>12.862</v>
      </c>
      <c r="H2321" s="19"/>
    </row>
    <row r="2322" spans="2:8" s="18" customFormat="1" ht="16.899999999999999" customHeight="1">
      <c r="B2322" s="19"/>
      <c r="C2322" s="218" t="s">
        <v>4648</v>
      </c>
      <c r="H2322" s="19"/>
    </row>
    <row r="2323" spans="2:8" s="18" customFormat="1" ht="16.899999999999999" customHeight="1">
      <c r="B2323" s="19"/>
      <c r="C2323" s="216" t="s">
        <v>1184</v>
      </c>
      <c r="D2323" s="216" t="s">
        <v>1185</v>
      </c>
      <c r="E2323" s="11" t="s">
        <v>461</v>
      </c>
      <c r="F2323" s="217">
        <v>12.862</v>
      </c>
      <c r="H2323" s="19"/>
    </row>
    <row r="2324" spans="2:8" s="18" customFormat="1" ht="16.899999999999999" customHeight="1">
      <c r="B2324" s="19"/>
      <c r="C2324" s="212" t="s">
        <v>359</v>
      </c>
      <c r="D2324" s="213" t="s">
        <v>17</v>
      </c>
      <c r="E2324" s="214" t="s">
        <v>17</v>
      </c>
      <c r="F2324" s="215">
        <v>899.43</v>
      </c>
      <c r="H2324" s="19"/>
    </row>
    <row r="2325" spans="2:8" s="18" customFormat="1" ht="16.899999999999999" customHeight="1">
      <c r="B2325" s="19"/>
      <c r="C2325" s="216" t="s">
        <v>17</v>
      </c>
      <c r="D2325" s="216" t="s">
        <v>1101</v>
      </c>
      <c r="E2325" s="11" t="s">
        <v>17</v>
      </c>
      <c r="F2325" s="217">
        <v>0</v>
      </c>
      <c r="H2325" s="19"/>
    </row>
    <row r="2326" spans="2:8" s="18" customFormat="1" ht="16.899999999999999" customHeight="1">
      <c r="B2326" s="19"/>
      <c r="C2326" s="216" t="s">
        <v>17</v>
      </c>
      <c r="D2326" s="216" t="s">
        <v>5307</v>
      </c>
      <c r="E2326" s="11" t="s">
        <v>17</v>
      </c>
      <c r="F2326" s="217">
        <v>0</v>
      </c>
      <c r="H2326" s="19"/>
    </row>
    <row r="2327" spans="2:8" s="18" customFormat="1" ht="16.899999999999999" customHeight="1">
      <c r="B2327" s="19"/>
      <c r="C2327" s="216" t="s">
        <v>17</v>
      </c>
      <c r="D2327" s="216" t="s">
        <v>5308</v>
      </c>
      <c r="E2327" s="11" t="s">
        <v>17</v>
      </c>
      <c r="F2327" s="217">
        <v>73.83</v>
      </c>
      <c r="H2327" s="19"/>
    </row>
    <row r="2328" spans="2:8" s="18" customFormat="1" ht="16.899999999999999" customHeight="1">
      <c r="B2328" s="19"/>
      <c r="C2328" s="216" t="s">
        <v>17</v>
      </c>
      <c r="D2328" s="216" t="s">
        <v>5309</v>
      </c>
      <c r="E2328" s="11" t="s">
        <v>17</v>
      </c>
      <c r="F2328" s="217">
        <v>0</v>
      </c>
      <c r="H2328" s="19"/>
    </row>
    <row r="2329" spans="2:8" s="18" customFormat="1" ht="16.899999999999999" customHeight="1">
      <c r="B2329" s="19"/>
      <c r="C2329" s="216" t="s">
        <v>17</v>
      </c>
      <c r="D2329" s="216" t="s">
        <v>5310</v>
      </c>
      <c r="E2329" s="11" t="s">
        <v>17</v>
      </c>
      <c r="F2329" s="217">
        <v>10.08</v>
      </c>
      <c r="H2329" s="19"/>
    </row>
    <row r="2330" spans="2:8" s="18" customFormat="1" ht="16.899999999999999" customHeight="1">
      <c r="B2330" s="19"/>
      <c r="C2330" s="216" t="s">
        <v>17</v>
      </c>
      <c r="D2330" s="216" t="s">
        <v>5311</v>
      </c>
      <c r="E2330" s="11" t="s">
        <v>17</v>
      </c>
      <c r="F2330" s="217">
        <v>0</v>
      </c>
      <c r="H2330" s="19"/>
    </row>
    <row r="2331" spans="2:8" s="18" customFormat="1" ht="16.899999999999999" customHeight="1">
      <c r="B2331" s="19"/>
      <c r="C2331" s="216" t="s">
        <v>17</v>
      </c>
      <c r="D2331" s="216" t="s">
        <v>5312</v>
      </c>
      <c r="E2331" s="11" t="s">
        <v>17</v>
      </c>
      <c r="F2331" s="217">
        <v>83.54</v>
      </c>
      <c r="H2331" s="19"/>
    </row>
    <row r="2332" spans="2:8" s="18" customFormat="1" ht="16.899999999999999" customHeight="1">
      <c r="B2332" s="19"/>
      <c r="C2332" s="216" t="s">
        <v>17</v>
      </c>
      <c r="D2332" s="216" t="s">
        <v>5313</v>
      </c>
      <c r="E2332" s="11" t="s">
        <v>17</v>
      </c>
      <c r="F2332" s="217">
        <v>0</v>
      </c>
      <c r="H2332" s="19"/>
    </row>
    <row r="2333" spans="2:8" s="18" customFormat="1" ht="16.899999999999999" customHeight="1">
      <c r="B2333" s="19"/>
      <c r="C2333" s="216" t="s">
        <v>17</v>
      </c>
      <c r="D2333" s="216" t="s">
        <v>5314</v>
      </c>
      <c r="E2333" s="11" t="s">
        <v>17</v>
      </c>
      <c r="F2333" s="217">
        <v>10.74</v>
      </c>
      <c r="H2333" s="19"/>
    </row>
    <row r="2334" spans="2:8" s="18" customFormat="1" ht="16.899999999999999" customHeight="1">
      <c r="B2334" s="19"/>
      <c r="C2334" s="216" t="s">
        <v>17</v>
      </c>
      <c r="D2334" s="216" t="s">
        <v>1103</v>
      </c>
      <c r="E2334" s="11" t="s">
        <v>17</v>
      </c>
      <c r="F2334" s="217">
        <v>0</v>
      </c>
      <c r="H2334" s="19"/>
    </row>
    <row r="2335" spans="2:8" s="18" customFormat="1" ht="16.899999999999999" customHeight="1">
      <c r="B2335" s="19"/>
      <c r="C2335" s="216" t="s">
        <v>17</v>
      </c>
      <c r="D2335" s="216" t="s">
        <v>4630</v>
      </c>
      <c r="E2335" s="11" t="s">
        <v>17</v>
      </c>
      <c r="F2335" s="217">
        <v>0</v>
      </c>
      <c r="H2335" s="19"/>
    </row>
    <row r="2336" spans="2:8" s="18" customFormat="1" ht="16.899999999999999" customHeight="1">
      <c r="B2336" s="19"/>
      <c r="C2336" s="216" t="s">
        <v>17</v>
      </c>
      <c r="D2336" s="216" t="s">
        <v>4631</v>
      </c>
      <c r="E2336" s="11" t="s">
        <v>17</v>
      </c>
      <c r="F2336" s="217">
        <v>40.72</v>
      </c>
      <c r="H2336" s="19"/>
    </row>
    <row r="2337" spans="2:8" s="18" customFormat="1" ht="16.899999999999999" customHeight="1">
      <c r="B2337" s="19"/>
      <c r="C2337" s="216" t="s">
        <v>17</v>
      </c>
      <c r="D2337" s="216" t="s">
        <v>4634</v>
      </c>
      <c r="E2337" s="11" t="s">
        <v>17</v>
      </c>
      <c r="F2337" s="217">
        <v>0</v>
      </c>
      <c r="H2337" s="19"/>
    </row>
    <row r="2338" spans="2:8" s="18" customFormat="1" ht="16.899999999999999" customHeight="1">
      <c r="B2338" s="19"/>
      <c r="C2338" s="216" t="s">
        <v>17</v>
      </c>
      <c r="D2338" s="216" t="s">
        <v>4635</v>
      </c>
      <c r="E2338" s="11" t="s">
        <v>17</v>
      </c>
      <c r="F2338" s="217">
        <v>18.59</v>
      </c>
      <c r="H2338" s="19"/>
    </row>
    <row r="2339" spans="2:8" s="18" customFormat="1" ht="16.899999999999999" customHeight="1">
      <c r="B2339" s="19"/>
      <c r="C2339" s="216" t="s">
        <v>17</v>
      </c>
      <c r="D2339" s="216" t="s">
        <v>4632</v>
      </c>
      <c r="E2339" s="11" t="s">
        <v>17</v>
      </c>
      <c r="F2339" s="217">
        <v>0</v>
      </c>
      <c r="H2339" s="19"/>
    </row>
    <row r="2340" spans="2:8" s="18" customFormat="1" ht="16.899999999999999" customHeight="1">
      <c r="B2340" s="19"/>
      <c r="C2340" s="216" t="s">
        <v>17</v>
      </c>
      <c r="D2340" s="216" t="s">
        <v>4633</v>
      </c>
      <c r="E2340" s="11" t="s">
        <v>17</v>
      </c>
      <c r="F2340" s="217">
        <v>6.0060000000000002</v>
      </c>
      <c r="H2340" s="19"/>
    </row>
    <row r="2341" spans="2:8" s="18" customFormat="1" ht="16.899999999999999" customHeight="1">
      <c r="B2341" s="19"/>
      <c r="C2341" s="216" t="s">
        <v>17</v>
      </c>
      <c r="D2341" s="216" t="s">
        <v>4682</v>
      </c>
      <c r="E2341" s="11" t="s">
        <v>17</v>
      </c>
      <c r="F2341" s="217">
        <v>243.506</v>
      </c>
      <c r="H2341" s="19"/>
    </row>
    <row r="2342" spans="2:8" s="18" customFormat="1" ht="16.899999999999999" customHeight="1">
      <c r="B2342" s="19"/>
      <c r="C2342" s="216" t="s">
        <v>17</v>
      </c>
      <c r="D2342" s="216" t="s">
        <v>1103</v>
      </c>
      <c r="E2342" s="11" t="s">
        <v>17</v>
      </c>
      <c r="F2342" s="217">
        <v>0</v>
      </c>
      <c r="H2342" s="19"/>
    </row>
    <row r="2343" spans="2:8" s="18" customFormat="1" ht="16.899999999999999" customHeight="1">
      <c r="B2343" s="19"/>
      <c r="C2343" s="216" t="s">
        <v>17</v>
      </c>
      <c r="D2343" s="216" t="s">
        <v>5315</v>
      </c>
      <c r="E2343" s="11" t="s">
        <v>17</v>
      </c>
      <c r="F2343" s="217">
        <v>59.31</v>
      </c>
      <c r="H2343" s="19"/>
    </row>
    <row r="2344" spans="2:8" s="18" customFormat="1" ht="16.899999999999999" customHeight="1">
      <c r="B2344" s="19"/>
      <c r="C2344" s="216" t="s">
        <v>17</v>
      </c>
      <c r="D2344" s="216" t="s">
        <v>4632</v>
      </c>
      <c r="E2344" s="11" t="s">
        <v>17</v>
      </c>
      <c r="F2344" s="217">
        <v>0</v>
      </c>
      <c r="H2344" s="19"/>
    </row>
    <row r="2345" spans="2:8" s="18" customFormat="1" ht="16.899999999999999" customHeight="1">
      <c r="B2345" s="19"/>
      <c r="C2345" s="216" t="s">
        <v>17</v>
      </c>
      <c r="D2345" s="216" t="s">
        <v>4633</v>
      </c>
      <c r="E2345" s="11" t="s">
        <v>17</v>
      </c>
      <c r="F2345" s="217">
        <v>6.0060000000000002</v>
      </c>
      <c r="H2345" s="19"/>
    </row>
    <row r="2346" spans="2:8" s="18" customFormat="1" ht="16.899999999999999" customHeight="1">
      <c r="B2346" s="19"/>
      <c r="C2346" s="216" t="s">
        <v>17</v>
      </c>
      <c r="D2346" s="216" t="s">
        <v>4682</v>
      </c>
      <c r="E2346" s="11" t="s">
        <v>17</v>
      </c>
      <c r="F2346" s="217">
        <v>65.316000000000003</v>
      </c>
      <c r="H2346" s="19"/>
    </row>
    <row r="2347" spans="2:8" s="18" customFormat="1" ht="16.899999999999999" customHeight="1">
      <c r="B2347" s="19"/>
      <c r="C2347" s="216" t="s">
        <v>17</v>
      </c>
      <c r="D2347" s="216" t="s">
        <v>4652</v>
      </c>
      <c r="E2347" s="11" t="s">
        <v>17</v>
      </c>
      <c r="F2347" s="217">
        <v>0</v>
      </c>
      <c r="H2347" s="19"/>
    </row>
    <row r="2348" spans="2:8" s="18" customFormat="1" ht="16.899999999999999" customHeight="1">
      <c r="B2348" s="19"/>
      <c r="C2348" s="216" t="s">
        <v>17</v>
      </c>
      <c r="D2348" s="216" t="s">
        <v>5316</v>
      </c>
      <c r="E2348" s="11" t="s">
        <v>17</v>
      </c>
      <c r="F2348" s="217">
        <v>542.55999999999995</v>
      </c>
      <c r="H2348" s="19"/>
    </row>
    <row r="2349" spans="2:8" s="18" customFormat="1" ht="16.899999999999999" customHeight="1">
      <c r="B2349" s="19"/>
      <c r="C2349" s="216" t="s">
        <v>17</v>
      </c>
      <c r="D2349" s="216" t="s">
        <v>4632</v>
      </c>
      <c r="E2349" s="11" t="s">
        <v>17</v>
      </c>
      <c r="F2349" s="217">
        <v>0</v>
      </c>
      <c r="H2349" s="19"/>
    </row>
    <row r="2350" spans="2:8" s="18" customFormat="1" ht="16.899999999999999" customHeight="1">
      <c r="B2350" s="19"/>
      <c r="C2350" s="216" t="s">
        <v>17</v>
      </c>
      <c r="D2350" s="216" t="s">
        <v>5317</v>
      </c>
      <c r="E2350" s="11" t="s">
        <v>17</v>
      </c>
      <c r="F2350" s="217">
        <v>48.048000000000002</v>
      </c>
      <c r="H2350" s="19"/>
    </row>
    <row r="2351" spans="2:8" s="18" customFormat="1" ht="16.899999999999999" customHeight="1">
      <c r="B2351" s="19"/>
      <c r="C2351" s="216" t="s">
        <v>17</v>
      </c>
      <c r="D2351" s="216" t="s">
        <v>491</v>
      </c>
      <c r="E2351" s="11" t="s">
        <v>17</v>
      </c>
      <c r="F2351" s="217">
        <v>899.43</v>
      </c>
      <c r="H2351" s="19"/>
    </row>
    <row r="2352" spans="2:8" s="18" customFormat="1" ht="16.899999999999999" customHeight="1">
      <c r="B2352" s="19"/>
      <c r="C2352" s="218" t="s">
        <v>4648</v>
      </c>
      <c r="H2352" s="19"/>
    </row>
    <row r="2353" spans="2:8" s="18" customFormat="1" ht="16.899999999999999" customHeight="1">
      <c r="B2353" s="19"/>
      <c r="C2353" s="216" t="s">
        <v>1252</v>
      </c>
      <c r="D2353" s="216" t="s">
        <v>1253</v>
      </c>
      <c r="E2353" s="11" t="s">
        <v>461</v>
      </c>
      <c r="F2353" s="217">
        <v>40.530999999999999</v>
      </c>
      <c r="H2353" s="19"/>
    </row>
    <row r="2354" spans="2:8" s="18" customFormat="1" ht="16.899999999999999" customHeight="1">
      <c r="B2354" s="19"/>
      <c r="C2354" s="212" t="s">
        <v>393</v>
      </c>
      <c r="D2354" s="213" t="s">
        <v>394</v>
      </c>
      <c r="E2354" s="214" t="s">
        <v>17</v>
      </c>
      <c r="F2354" s="215">
        <v>3.6</v>
      </c>
      <c r="H2354" s="19"/>
    </row>
    <row r="2355" spans="2:8" s="18" customFormat="1" ht="16.899999999999999" customHeight="1">
      <c r="B2355" s="19"/>
      <c r="C2355" s="216" t="s">
        <v>17</v>
      </c>
      <c r="D2355" s="216" t="s">
        <v>1103</v>
      </c>
      <c r="E2355" s="11" t="s">
        <v>17</v>
      </c>
      <c r="F2355" s="217">
        <v>0</v>
      </c>
      <c r="H2355" s="19"/>
    </row>
    <row r="2356" spans="2:8" s="18" customFormat="1" ht="16.899999999999999" customHeight="1">
      <c r="B2356" s="19"/>
      <c r="C2356" s="216" t="s">
        <v>17</v>
      </c>
      <c r="D2356" s="216" t="s">
        <v>5318</v>
      </c>
      <c r="E2356" s="11" t="s">
        <v>17</v>
      </c>
      <c r="F2356" s="217">
        <v>0</v>
      </c>
      <c r="H2356" s="19"/>
    </row>
    <row r="2357" spans="2:8" s="18" customFormat="1" ht="16.899999999999999" customHeight="1">
      <c r="B2357" s="19"/>
      <c r="C2357" s="216" t="s">
        <v>17</v>
      </c>
      <c r="D2357" s="216" t="s">
        <v>5319</v>
      </c>
      <c r="E2357" s="11" t="s">
        <v>17</v>
      </c>
      <c r="F2357" s="217">
        <v>1.8</v>
      </c>
      <c r="H2357" s="19"/>
    </row>
    <row r="2358" spans="2:8" s="18" customFormat="1" ht="16.899999999999999" customHeight="1">
      <c r="B2358" s="19"/>
      <c r="C2358" s="216" t="s">
        <v>17</v>
      </c>
      <c r="D2358" s="216" t="s">
        <v>1547</v>
      </c>
      <c r="E2358" s="11" t="s">
        <v>17</v>
      </c>
      <c r="F2358" s="217">
        <v>0</v>
      </c>
      <c r="H2358" s="19"/>
    </row>
    <row r="2359" spans="2:8" s="18" customFormat="1" ht="16.899999999999999" customHeight="1">
      <c r="B2359" s="19"/>
      <c r="C2359" s="216" t="s">
        <v>17</v>
      </c>
      <c r="D2359" s="216" t="s">
        <v>5318</v>
      </c>
      <c r="E2359" s="11" t="s">
        <v>17</v>
      </c>
      <c r="F2359" s="217">
        <v>0</v>
      </c>
      <c r="H2359" s="19"/>
    </row>
    <row r="2360" spans="2:8" s="18" customFormat="1" ht="16.899999999999999" customHeight="1">
      <c r="B2360" s="19"/>
      <c r="C2360" s="216" t="s">
        <v>17</v>
      </c>
      <c r="D2360" s="216" t="s">
        <v>5319</v>
      </c>
      <c r="E2360" s="11" t="s">
        <v>17</v>
      </c>
      <c r="F2360" s="217">
        <v>1.8</v>
      </c>
      <c r="H2360" s="19"/>
    </row>
    <row r="2361" spans="2:8" s="18" customFormat="1" ht="16.899999999999999" customHeight="1">
      <c r="B2361" s="19"/>
      <c r="C2361" s="216" t="s">
        <v>17</v>
      </c>
      <c r="D2361" s="216" t="s">
        <v>491</v>
      </c>
      <c r="E2361" s="11" t="s">
        <v>17</v>
      </c>
      <c r="F2361" s="217">
        <v>3.6</v>
      </c>
      <c r="H2361" s="19"/>
    </row>
    <row r="2362" spans="2:8" s="18" customFormat="1" ht="16.899999999999999" customHeight="1">
      <c r="B2362" s="19"/>
      <c r="C2362" s="218" t="s">
        <v>4648</v>
      </c>
      <c r="H2362" s="19"/>
    </row>
    <row r="2363" spans="2:8" s="18" customFormat="1" ht="16.899999999999999" customHeight="1">
      <c r="B2363" s="19"/>
      <c r="C2363" s="216" t="s">
        <v>1667</v>
      </c>
      <c r="D2363" s="216" t="s">
        <v>1668</v>
      </c>
      <c r="E2363" s="11" t="s">
        <v>452</v>
      </c>
      <c r="F2363" s="217">
        <v>3.6</v>
      </c>
      <c r="H2363" s="19"/>
    </row>
    <row r="2364" spans="2:8" s="18" customFormat="1" ht="22.5">
      <c r="B2364" s="19"/>
      <c r="C2364" s="216" t="s">
        <v>2341</v>
      </c>
      <c r="D2364" s="216" t="s">
        <v>2342</v>
      </c>
      <c r="E2364" s="11" t="s">
        <v>452</v>
      </c>
      <c r="F2364" s="217">
        <v>4517.9290000000001</v>
      </c>
      <c r="H2364" s="19"/>
    </row>
    <row r="2365" spans="2:8" s="18" customFormat="1" ht="26.45" customHeight="1">
      <c r="B2365" s="19"/>
      <c r="C2365" s="211" t="s">
        <v>5320</v>
      </c>
      <c r="D2365" s="211" t="s">
        <v>230</v>
      </c>
      <c r="H2365" s="19"/>
    </row>
    <row r="2366" spans="2:8" s="18" customFormat="1" ht="16.899999999999999" customHeight="1">
      <c r="B2366" s="19"/>
      <c r="C2366" s="212" t="s">
        <v>300</v>
      </c>
      <c r="D2366" s="213" t="s">
        <v>17</v>
      </c>
      <c r="E2366" s="214" t="s">
        <v>17</v>
      </c>
      <c r="F2366" s="215">
        <v>116.6</v>
      </c>
      <c r="H2366" s="19"/>
    </row>
    <row r="2367" spans="2:8" s="18" customFormat="1" ht="16.899999999999999" customHeight="1">
      <c r="B2367" s="19"/>
      <c r="C2367" s="216" t="s">
        <v>17</v>
      </c>
      <c r="D2367" s="216" t="s">
        <v>4659</v>
      </c>
      <c r="E2367" s="11" t="s">
        <v>17</v>
      </c>
      <c r="F2367" s="217">
        <v>0</v>
      </c>
      <c r="H2367" s="19"/>
    </row>
    <row r="2368" spans="2:8" s="18" customFormat="1" ht="16.899999999999999" customHeight="1">
      <c r="B2368" s="19"/>
      <c r="C2368" s="216" t="s">
        <v>17</v>
      </c>
      <c r="D2368" s="216" t="s">
        <v>4660</v>
      </c>
      <c r="E2368" s="11" t="s">
        <v>17</v>
      </c>
      <c r="F2368" s="217">
        <v>15.3</v>
      </c>
      <c r="H2368" s="19"/>
    </row>
    <row r="2369" spans="2:8" s="18" customFormat="1" ht="16.899999999999999" customHeight="1">
      <c r="B2369" s="19"/>
      <c r="C2369" s="216" t="s">
        <v>17</v>
      </c>
      <c r="D2369" s="216" t="s">
        <v>4661</v>
      </c>
      <c r="E2369" s="11" t="s">
        <v>17</v>
      </c>
      <c r="F2369" s="217">
        <v>0</v>
      </c>
      <c r="H2369" s="19"/>
    </row>
    <row r="2370" spans="2:8" s="18" customFormat="1" ht="16.899999999999999" customHeight="1">
      <c r="B2370" s="19"/>
      <c r="C2370" s="216" t="s">
        <v>17</v>
      </c>
      <c r="D2370" s="216" t="s">
        <v>4662</v>
      </c>
      <c r="E2370" s="11" t="s">
        <v>17</v>
      </c>
      <c r="F2370" s="217">
        <v>14.7</v>
      </c>
      <c r="H2370" s="19"/>
    </row>
    <row r="2371" spans="2:8" s="18" customFormat="1" ht="16.899999999999999" customHeight="1">
      <c r="B2371" s="19"/>
      <c r="C2371" s="216" t="s">
        <v>17</v>
      </c>
      <c r="D2371" s="216" t="s">
        <v>4663</v>
      </c>
      <c r="E2371" s="11" t="s">
        <v>17</v>
      </c>
      <c r="F2371" s="217">
        <v>0</v>
      </c>
      <c r="H2371" s="19"/>
    </row>
    <row r="2372" spans="2:8" s="18" customFormat="1" ht="16.899999999999999" customHeight="1">
      <c r="B2372" s="19"/>
      <c r="C2372" s="216" t="s">
        <v>17</v>
      </c>
      <c r="D2372" s="216" t="s">
        <v>4664</v>
      </c>
      <c r="E2372" s="11" t="s">
        <v>17</v>
      </c>
      <c r="F2372" s="217">
        <v>14.9</v>
      </c>
      <c r="H2372" s="19"/>
    </row>
    <row r="2373" spans="2:8" s="18" customFormat="1" ht="16.899999999999999" customHeight="1">
      <c r="B2373" s="19"/>
      <c r="C2373" s="216" t="s">
        <v>17</v>
      </c>
      <c r="D2373" s="216" t="s">
        <v>4665</v>
      </c>
      <c r="E2373" s="11" t="s">
        <v>17</v>
      </c>
      <c r="F2373" s="217">
        <v>0</v>
      </c>
      <c r="H2373" s="19"/>
    </row>
    <row r="2374" spans="2:8" s="18" customFormat="1" ht="16.899999999999999" customHeight="1">
      <c r="B2374" s="19"/>
      <c r="C2374" s="216" t="s">
        <v>17</v>
      </c>
      <c r="D2374" s="216" t="s">
        <v>4666</v>
      </c>
      <c r="E2374" s="11" t="s">
        <v>17</v>
      </c>
      <c r="F2374" s="217">
        <v>13.4</v>
      </c>
      <c r="H2374" s="19"/>
    </row>
    <row r="2375" spans="2:8" s="18" customFormat="1" ht="16.899999999999999" customHeight="1">
      <c r="B2375" s="19"/>
      <c r="C2375" s="216" t="s">
        <v>17</v>
      </c>
      <c r="D2375" s="216" t="s">
        <v>4924</v>
      </c>
      <c r="E2375" s="11" t="s">
        <v>17</v>
      </c>
      <c r="F2375" s="217">
        <v>0</v>
      </c>
      <c r="H2375" s="19"/>
    </row>
    <row r="2376" spans="2:8" s="18" customFormat="1" ht="16.899999999999999" customHeight="1">
      <c r="B2376" s="19"/>
      <c r="C2376" s="216" t="s">
        <v>17</v>
      </c>
      <c r="D2376" s="216" t="s">
        <v>4666</v>
      </c>
      <c r="E2376" s="11" t="s">
        <v>17</v>
      </c>
      <c r="F2376" s="217">
        <v>13.4</v>
      </c>
      <c r="H2376" s="19"/>
    </row>
    <row r="2377" spans="2:8" s="18" customFormat="1" ht="16.899999999999999" customHeight="1">
      <c r="B2377" s="19"/>
      <c r="C2377" s="216" t="s">
        <v>17</v>
      </c>
      <c r="D2377" s="216" t="s">
        <v>4667</v>
      </c>
      <c r="E2377" s="11" t="s">
        <v>17</v>
      </c>
      <c r="F2377" s="217">
        <v>0</v>
      </c>
      <c r="H2377" s="19"/>
    </row>
    <row r="2378" spans="2:8" s="18" customFormat="1" ht="16.899999999999999" customHeight="1">
      <c r="B2378" s="19"/>
      <c r="C2378" s="216" t="s">
        <v>17</v>
      </c>
      <c r="D2378" s="216" t="s">
        <v>4664</v>
      </c>
      <c r="E2378" s="11" t="s">
        <v>17</v>
      </c>
      <c r="F2378" s="217">
        <v>14.9</v>
      </c>
      <c r="H2378" s="19"/>
    </row>
    <row r="2379" spans="2:8" s="18" customFormat="1" ht="16.899999999999999" customHeight="1">
      <c r="B2379" s="19"/>
      <c r="C2379" s="216" t="s">
        <v>17</v>
      </c>
      <c r="D2379" s="216" t="s">
        <v>4668</v>
      </c>
      <c r="E2379" s="11" t="s">
        <v>17</v>
      </c>
      <c r="F2379" s="217">
        <v>0</v>
      </c>
      <c r="H2379" s="19"/>
    </row>
    <row r="2380" spans="2:8" s="18" customFormat="1" ht="16.899999999999999" customHeight="1">
      <c r="B2380" s="19"/>
      <c r="C2380" s="216" t="s">
        <v>17</v>
      </c>
      <c r="D2380" s="216" t="s">
        <v>4662</v>
      </c>
      <c r="E2380" s="11" t="s">
        <v>17</v>
      </c>
      <c r="F2380" s="217">
        <v>14.7</v>
      </c>
      <c r="H2380" s="19"/>
    </row>
    <row r="2381" spans="2:8" s="18" customFormat="1" ht="16.899999999999999" customHeight="1">
      <c r="B2381" s="19"/>
      <c r="C2381" s="216" t="s">
        <v>17</v>
      </c>
      <c r="D2381" s="216" t="s">
        <v>4669</v>
      </c>
      <c r="E2381" s="11" t="s">
        <v>17</v>
      </c>
      <c r="F2381" s="217">
        <v>0</v>
      </c>
      <c r="H2381" s="19"/>
    </row>
    <row r="2382" spans="2:8" s="18" customFormat="1" ht="16.899999999999999" customHeight="1">
      <c r="B2382" s="19"/>
      <c r="C2382" s="216" t="s">
        <v>17</v>
      </c>
      <c r="D2382" s="216" t="s">
        <v>4660</v>
      </c>
      <c r="E2382" s="11" t="s">
        <v>17</v>
      </c>
      <c r="F2382" s="217">
        <v>15.3</v>
      </c>
      <c r="H2382" s="19"/>
    </row>
    <row r="2383" spans="2:8" s="18" customFormat="1" ht="16.899999999999999" customHeight="1">
      <c r="B2383" s="19"/>
      <c r="C2383" s="216" t="s">
        <v>17</v>
      </c>
      <c r="D2383" s="216" t="s">
        <v>491</v>
      </c>
      <c r="E2383" s="11" t="s">
        <v>17</v>
      </c>
      <c r="F2383" s="217">
        <v>116.6</v>
      </c>
      <c r="H2383" s="19"/>
    </row>
    <row r="2384" spans="2:8" s="18" customFormat="1" ht="7.35" customHeight="1">
      <c r="B2384" s="46"/>
      <c r="C2384" s="47"/>
      <c r="D2384" s="47"/>
      <c r="E2384" s="47"/>
      <c r="F2384" s="47"/>
      <c r="G2384" s="47"/>
      <c r="H2384" s="19"/>
    </row>
    <row r="2385" s="18" customFormat="1"/>
  </sheetData>
  <sheetProtection algorithmName="SHA-512" hashValue="Nfq47yS+eQNOCx8LchNaI0FdCnuPSIjX/kQkoKrhAos7ZjBIqLg1IQGGamrwxNMwcd4s86L5yfHJpv1+fkyZEQ==" saltValue="nkBeoyG0UK97Z9H+mgYU+3sPcmUJgkFr08BI1b3IAQ0EqE/iLZoneOXrlRq+tycSI+cSCfisztNhxeKQirL+U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7049-01F5-4CA3-A33A-AAB225801D91}">
  <sheetPr>
    <pageSetUpPr fitToPage="1"/>
  </sheetPr>
  <dimension ref="A1:CM97"/>
  <sheetViews>
    <sheetView showGridLines="0" topLeftCell="I1" workbookViewId="0">
      <selection activeCell="AK26" sqref="AK26:AO26"/>
    </sheetView>
  </sheetViews>
  <sheetFormatPr defaultRowHeight="11.25"/>
  <cols>
    <col min="1" max="1" width="7.140625" style="10" customWidth="1"/>
    <col min="2" max="2" width="1.42578125" style="10" customWidth="1"/>
    <col min="3" max="3" width="3.5703125" style="10" customWidth="1"/>
    <col min="4" max="33" width="2.28515625" style="10" customWidth="1"/>
    <col min="34" max="34" width="2.85546875" style="10" customWidth="1"/>
    <col min="35" max="35" width="27.140625" style="10" customWidth="1"/>
    <col min="36" max="37" width="2.140625" style="10" customWidth="1"/>
    <col min="38" max="38" width="7.140625" style="10" customWidth="1"/>
    <col min="39" max="39" width="2.85546875" style="10" customWidth="1"/>
    <col min="40" max="40" width="11.42578125" style="10" customWidth="1"/>
    <col min="41" max="41" width="6.42578125" style="10" customWidth="1"/>
    <col min="42" max="42" width="3.5703125" style="10" customWidth="1"/>
    <col min="43" max="43" width="13.42578125" style="10" hidden="1" customWidth="1"/>
    <col min="44" max="44" width="11.7109375" style="10" customWidth="1"/>
    <col min="45" max="47" width="22.140625" style="10" hidden="1" customWidth="1"/>
    <col min="48" max="49" width="18.5703125" style="10" hidden="1" customWidth="1"/>
    <col min="50" max="51" width="21.42578125" style="10" hidden="1" customWidth="1"/>
    <col min="52" max="52" width="18.5703125" style="10" hidden="1" customWidth="1"/>
    <col min="53" max="53" width="16.42578125" style="10" hidden="1" customWidth="1"/>
    <col min="54" max="54" width="21.42578125" style="10" hidden="1" customWidth="1"/>
    <col min="55" max="55" width="18.5703125" style="10" hidden="1" customWidth="1"/>
    <col min="56" max="56" width="16.42578125" style="10" hidden="1" customWidth="1"/>
    <col min="57" max="57" width="57" style="10" customWidth="1"/>
    <col min="58" max="16384" width="9.140625" style="10"/>
  </cols>
  <sheetData>
    <row r="1" spans="1:74">
      <c r="A1" s="113" t="s">
        <v>183</v>
      </c>
      <c r="AZ1" s="113" t="s">
        <v>17</v>
      </c>
      <c r="BA1" s="113" t="s">
        <v>184</v>
      </c>
      <c r="BB1" s="113" t="s">
        <v>185</v>
      </c>
      <c r="BT1" s="113" t="s">
        <v>12</v>
      </c>
      <c r="BU1" s="113" t="s">
        <v>12</v>
      </c>
      <c r="BV1" s="113" t="s">
        <v>5321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1" t="s">
        <v>187</v>
      </c>
      <c r="BT2" s="11" t="s">
        <v>171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187</v>
      </c>
      <c r="BT3" s="11" t="s">
        <v>137</v>
      </c>
    </row>
    <row r="4" spans="1:74" ht="24.95" customHeight="1">
      <c r="B4" s="14"/>
      <c r="D4" s="15" t="s">
        <v>188</v>
      </c>
      <c r="AR4" s="14"/>
      <c r="AS4" s="114" t="s">
        <v>11</v>
      </c>
      <c r="BE4" s="115" t="s">
        <v>189</v>
      </c>
      <c r="BS4" s="11" t="s">
        <v>190</v>
      </c>
    </row>
    <row r="5" spans="1:74" ht="12" customHeight="1">
      <c r="B5" s="14"/>
      <c r="D5" s="116" t="s">
        <v>191</v>
      </c>
      <c r="K5" s="261" t="s">
        <v>5322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R5" s="14"/>
      <c r="BE5" s="262" t="s">
        <v>193</v>
      </c>
      <c r="BS5" s="11" t="s">
        <v>187</v>
      </c>
    </row>
    <row r="6" spans="1:74" ht="36.950000000000003" customHeight="1">
      <c r="B6" s="14"/>
      <c r="D6" s="117" t="s">
        <v>13</v>
      </c>
      <c r="K6" s="265" t="s">
        <v>5542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R6" s="14"/>
      <c r="BE6" s="263"/>
      <c r="BS6" s="11" t="s">
        <v>187</v>
      </c>
    </row>
    <row r="7" spans="1:74" ht="12" customHeight="1">
      <c r="B7" s="14"/>
      <c r="D7" s="17" t="s">
        <v>16</v>
      </c>
      <c r="K7" s="20" t="s">
        <v>17</v>
      </c>
      <c r="AK7" s="17" t="s">
        <v>18</v>
      </c>
      <c r="AN7" s="20" t="s">
        <v>17</v>
      </c>
      <c r="AR7" s="14"/>
      <c r="BE7" s="263"/>
      <c r="BS7" s="11" t="s">
        <v>187</v>
      </c>
    </row>
    <row r="8" spans="1:74" ht="12" customHeight="1">
      <c r="B8" s="14"/>
      <c r="D8" s="17" t="s">
        <v>19</v>
      </c>
      <c r="K8" s="20" t="s">
        <v>20</v>
      </c>
      <c r="AK8" s="17" t="s">
        <v>21</v>
      </c>
      <c r="AN8" s="22" t="s">
        <v>194</v>
      </c>
      <c r="AR8" s="14"/>
      <c r="BE8" s="263"/>
      <c r="BS8" s="11" t="s">
        <v>187</v>
      </c>
    </row>
    <row r="9" spans="1:74" ht="14.45" customHeight="1">
      <c r="B9" s="14"/>
      <c r="AR9" s="14"/>
      <c r="BE9" s="263"/>
      <c r="BS9" s="11" t="s">
        <v>187</v>
      </c>
    </row>
    <row r="10" spans="1:74" ht="12" customHeight="1">
      <c r="B10" s="14"/>
      <c r="D10" s="17" t="s">
        <v>22</v>
      </c>
      <c r="AK10" s="17" t="s">
        <v>23</v>
      </c>
      <c r="AN10" s="20" t="s">
        <v>17</v>
      </c>
      <c r="AR10" s="14"/>
      <c r="BE10" s="263"/>
      <c r="BS10" s="11" t="s">
        <v>187</v>
      </c>
    </row>
    <row r="11" spans="1:74" ht="18.399999999999999" customHeight="1">
      <c r="B11" s="14"/>
      <c r="E11" s="20" t="s">
        <v>195</v>
      </c>
      <c r="AK11" s="17" t="s">
        <v>24</v>
      </c>
      <c r="AN11" s="20" t="s">
        <v>17</v>
      </c>
      <c r="AR11" s="14"/>
      <c r="BE11" s="263"/>
      <c r="BS11" s="11" t="s">
        <v>187</v>
      </c>
    </row>
    <row r="12" spans="1:74" ht="6.95" customHeight="1">
      <c r="B12" s="14"/>
      <c r="AR12" s="14"/>
      <c r="BE12" s="263"/>
      <c r="BS12" s="11" t="s">
        <v>187</v>
      </c>
    </row>
    <row r="13" spans="1:74" ht="12" customHeight="1">
      <c r="B13" s="14"/>
      <c r="D13" s="17" t="s">
        <v>25</v>
      </c>
      <c r="AK13" s="17" t="s">
        <v>23</v>
      </c>
      <c r="AN13" s="118" t="s">
        <v>196</v>
      </c>
      <c r="AR13" s="14"/>
      <c r="BE13" s="263"/>
      <c r="BS13" s="11" t="s">
        <v>187</v>
      </c>
    </row>
    <row r="14" spans="1:74" ht="12.75">
      <c r="B14" s="14"/>
      <c r="E14" s="266" t="s">
        <v>196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17" t="s">
        <v>24</v>
      </c>
      <c r="AN14" s="118" t="s">
        <v>196</v>
      </c>
      <c r="AR14" s="14"/>
      <c r="BE14" s="263"/>
      <c r="BS14" s="11" t="s">
        <v>187</v>
      </c>
    </row>
    <row r="15" spans="1:74" ht="6.95" customHeight="1">
      <c r="B15" s="14"/>
      <c r="AR15" s="14"/>
      <c r="BE15" s="263"/>
      <c r="BS15" s="11" t="s">
        <v>12</v>
      </c>
    </row>
    <row r="16" spans="1:74" ht="12" customHeight="1">
      <c r="B16" s="14"/>
      <c r="D16" s="17" t="s">
        <v>26</v>
      </c>
      <c r="AK16" s="17" t="s">
        <v>23</v>
      </c>
      <c r="AN16" s="20" t="s">
        <v>17</v>
      </c>
      <c r="AR16" s="14"/>
      <c r="BE16" s="263"/>
      <c r="BS16" s="11" t="s">
        <v>12</v>
      </c>
    </row>
    <row r="17" spans="2:71" ht="18.399999999999999" customHeight="1">
      <c r="B17" s="14"/>
      <c r="E17" s="20" t="s">
        <v>27</v>
      </c>
      <c r="AK17" s="17" t="s">
        <v>24</v>
      </c>
      <c r="AN17" s="20" t="s">
        <v>17</v>
      </c>
      <c r="AR17" s="14"/>
      <c r="BE17" s="263"/>
      <c r="BS17" s="11" t="s">
        <v>197</v>
      </c>
    </row>
    <row r="18" spans="2:71" ht="6.95" customHeight="1">
      <c r="B18" s="14"/>
      <c r="AR18" s="14"/>
      <c r="BE18" s="263"/>
      <c r="BS18" s="11" t="s">
        <v>187</v>
      </c>
    </row>
    <row r="19" spans="2:71" ht="12" customHeight="1">
      <c r="B19" s="14"/>
      <c r="D19" s="17" t="s">
        <v>28</v>
      </c>
      <c r="AK19" s="17" t="s">
        <v>23</v>
      </c>
      <c r="AN19" s="20" t="s">
        <v>17</v>
      </c>
      <c r="AR19" s="14"/>
      <c r="BE19" s="263"/>
      <c r="BS19" s="11" t="s">
        <v>187</v>
      </c>
    </row>
    <row r="20" spans="2:71" ht="18.399999999999999" customHeight="1">
      <c r="B20" s="14"/>
      <c r="E20" s="20" t="s">
        <v>195</v>
      </c>
      <c r="AK20" s="17" t="s">
        <v>24</v>
      </c>
      <c r="AN20" s="20" t="s">
        <v>17</v>
      </c>
      <c r="AR20" s="14"/>
      <c r="BE20" s="263"/>
      <c r="BS20" s="11" t="s">
        <v>197</v>
      </c>
    </row>
    <row r="21" spans="2:71" ht="6.95" customHeight="1">
      <c r="B21" s="14"/>
      <c r="AR21" s="14"/>
      <c r="BE21" s="263"/>
    </row>
    <row r="22" spans="2:71" ht="12" customHeight="1">
      <c r="B22" s="14"/>
      <c r="D22" s="17" t="s">
        <v>29</v>
      </c>
      <c r="AR22" s="14"/>
      <c r="BE22" s="263"/>
    </row>
    <row r="23" spans="2:71" ht="16.5" customHeight="1">
      <c r="B23" s="14"/>
      <c r="E23" s="268" t="s">
        <v>17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14"/>
      <c r="BE23" s="263"/>
    </row>
    <row r="24" spans="2:71" ht="6.95" customHeight="1">
      <c r="B24" s="14"/>
      <c r="AR24" s="14"/>
      <c r="BE24" s="263"/>
    </row>
    <row r="25" spans="2:71" ht="6.95" customHeight="1">
      <c r="B25" s="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R25" s="14"/>
      <c r="BE25" s="263"/>
    </row>
    <row r="26" spans="2:71" s="18" customFormat="1" ht="25.9" customHeight="1">
      <c r="B26" s="19"/>
      <c r="D26" s="120" t="s">
        <v>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69">
        <f>ROUND(AG94,2)</f>
        <v>0</v>
      </c>
      <c r="AL26" s="270"/>
      <c r="AM26" s="270"/>
      <c r="AN26" s="270"/>
      <c r="AO26" s="270"/>
      <c r="AR26" s="19"/>
      <c r="BE26" s="263"/>
    </row>
    <row r="27" spans="2:71" s="18" customFormat="1" ht="6.95" customHeight="1">
      <c r="B27" s="19"/>
      <c r="AR27" s="19"/>
      <c r="BE27" s="263"/>
    </row>
    <row r="28" spans="2:71" s="18" customFormat="1" ht="12.75">
      <c r="B28" s="19"/>
      <c r="L28" s="271" t="s">
        <v>32</v>
      </c>
      <c r="M28" s="271"/>
      <c r="N28" s="271"/>
      <c r="O28" s="271"/>
      <c r="P28" s="271"/>
      <c r="W28" s="271" t="s">
        <v>31</v>
      </c>
      <c r="X28" s="271"/>
      <c r="Y28" s="271"/>
      <c r="Z28" s="271"/>
      <c r="AA28" s="271"/>
      <c r="AB28" s="271"/>
      <c r="AC28" s="271"/>
      <c r="AD28" s="271"/>
      <c r="AE28" s="271"/>
      <c r="AK28" s="271" t="s">
        <v>33</v>
      </c>
      <c r="AL28" s="271"/>
      <c r="AM28" s="271"/>
      <c r="AN28" s="271"/>
      <c r="AO28" s="271"/>
      <c r="AR28" s="19"/>
      <c r="BE28" s="263"/>
    </row>
    <row r="29" spans="2:71" s="121" customFormat="1" ht="14.45" customHeight="1">
      <c r="B29" s="122"/>
      <c r="D29" s="17" t="s">
        <v>34</v>
      </c>
      <c r="F29" s="17" t="s">
        <v>35</v>
      </c>
      <c r="L29" s="251">
        <v>0.21</v>
      </c>
      <c r="M29" s="252"/>
      <c r="N29" s="252"/>
      <c r="O29" s="252"/>
      <c r="P29" s="252"/>
      <c r="W29" s="253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K29" s="253">
        <f>ROUND(AV94, 2)</f>
        <v>0</v>
      </c>
      <c r="AL29" s="252"/>
      <c r="AM29" s="252"/>
      <c r="AN29" s="252"/>
      <c r="AO29" s="252"/>
      <c r="AR29" s="122"/>
      <c r="BE29" s="264"/>
    </row>
    <row r="30" spans="2:71" s="121" customFormat="1" ht="14.45" customHeight="1">
      <c r="B30" s="122"/>
      <c r="F30" s="17" t="s">
        <v>36</v>
      </c>
      <c r="L30" s="251">
        <v>0.12</v>
      </c>
      <c r="M30" s="252"/>
      <c r="N30" s="252"/>
      <c r="O30" s="252"/>
      <c r="P30" s="252"/>
      <c r="W30" s="253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K30" s="253">
        <f>ROUND(AW94, 2)</f>
        <v>0</v>
      </c>
      <c r="AL30" s="252"/>
      <c r="AM30" s="252"/>
      <c r="AN30" s="252"/>
      <c r="AO30" s="252"/>
      <c r="AR30" s="122"/>
      <c r="BE30" s="264"/>
    </row>
    <row r="31" spans="2:71" s="121" customFormat="1" ht="14.45" hidden="1" customHeight="1">
      <c r="B31" s="122"/>
      <c r="F31" s="17" t="s">
        <v>37</v>
      </c>
      <c r="L31" s="251">
        <v>0.21</v>
      </c>
      <c r="M31" s="252"/>
      <c r="N31" s="252"/>
      <c r="O31" s="252"/>
      <c r="P31" s="252"/>
      <c r="W31" s="253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3">
        <v>0</v>
      </c>
      <c r="AL31" s="252"/>
      <c r="AM31" s="252"/>
      <c r="AN31" s="252"/>
      <c r="AO31" s="252"/>
      <c r="AR31" s="122"/>
      <c r="BE31" s="264"/>
    </row>
    <row r="32" spans="2:71" s="121" customFormat="1" ht="14.45" hidden="1" customHeight="1">
      <c r="B32" s="122"/>
      <c r="F32" s="17" t="s">
        <v>38</v>
      </c>
      <c r="L32" s="251">
        <v>0.12</v>
      </c>
      <c r="M32" s="252"/>
      <c r="N32" s="252"/>
      <c r="O32" s="252"/>
      <c r="P32" s="252"/>
      <c r="W32" s="253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3">
        <v>0</v>
      </c>
      <c r="AL32" s="252"/>
      <c r="AM32" s="252"/>
      <c r="AN32" s="252"/>
      <c r="AO32" s="252"/>
      <c r="AR32" s="122"/>
      <c r="BE32" s="264"/>
    </row>
    <row r="33" spans="2:57" s="121" customFormat="1" ht="14.45" hidden="1" customHeight="1">
      <c r="B33" s="122"/>
      <c r="F33" s="17" t="s">
        <v>39</v>
      </c>
      <c r="L33" s="251">
        <v>0</v>
      </c>
      <c r="M33" s="252"/>
      <c r="N33" s="252"/>
      <c r="O33" s="252"/>
      <c r="P33" s="252"/>
      <c r="W33" s="253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3">
        <v>0</v>
      </c>
      <c r="AL33" s="252"/>
      <c r="AM33" s="252"/>
      <c r="AN33" s="252"/>
      <c r="AO33" s="252"/>
      <c r="AR33" s="122"/>
      <c r="BE33" s="264"/>
    </row>
    <row r="34" spans="2:57" s="18" customFormat="1" ht="6.95" customHeight="1">
      <c r="B34" s="19"/>
      <c r="AR34" s="19"/>
      <c r="BE34" s="263"/>
    </row>
    <row r="35" spans="2:57" s="18" customFormat="1" ht="25.9" customHeight="1">
      <c r="B35" s="19"/>
      <c r="C35" s="123"/>
      <c r="D35" s="124" t="s">
        <v>40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 t="s">
        <v>41</v>
      </c>
      <c r="U35" s="125"/>
      <c r="V35" s="125"/>
      <c r="W35" s="125"/>
      <c r="X35" s="254" t="s">
        <v>42</v>
      </c>
      <c r="Y35" s="255"/>
      <c r="Z35" s="255"/>
      <c r="AA35" s="255"/>
      <c r="AB35" s="255"/>
      <c r="AC35" s="125"/>
      <c r="AD35" s="125"/>
      <c r="AE35" s="125"/>
      <c r="AF35" s="125"/>
      <c r="AG35" s="125"/>
      <c r="AH35" s="125"/>
      <c r="AI35" s="125"/>
      <c r="AJ35" s="125"/>
      <c r="AK35" s="256">
        <f>SUM(AK26:AK33)</f>
        <v>0</v>
      </c>
      <c r="AL35" s="255"/>
      <c r="AM35" s="255"/>
      <c r="AN35" s="255"/>
      <c r="AO35" s="257"/>
      <c r="AP35" s="123"/>
      <c r="AQ35" s="123"/>
      <c r="AR35" s="19"/>
    </row>
    <row r="36" spans="2:57" s="18" customFormat="1" ht="6.95" customHeight="1">
      <c r="B36" s="19"/>
      <c r="AR36" s="19"/>
    </row>
    <row r="37" spans="2:57" s="18" customFormat="1" ht="14.45" customHeight="1">
      <c r="B37" s="19"/>
      <c r="AR37" s="19"/>
    </row>
    <row r="38" spans="2:57" ht="14.45" customHeight="1">
      <c r="B38" s="14"/>
      <c r="AR38" s="14"/>
    </row>
    <row r="39" spans="2:57" ht="14.45" customHeight="1">
      <c r="B39" s="14"/>
      <c r="AR39" s="14"/>
    </row>
    <row r="40" spans="2:57" ht="14.45" customHeight="1">
      <c r="B40" s="14"/>
      <c r="AR40" s="14"/>
    </row>
    <row r="41" spans="2:57" ht="14.45" customHeight="1">
      <c r="B41" s="14"/>
      <c r="AR41" s="14"/>
    </row>
    <row r="42" spans="2:57" ht="14.45" customHeight="1">
      <c r="B42" s="14"/>
      <c r="AR42" s="14"/>
    </row>
    <row r="43" spans="2:57" ht="14.45" customHeight="1">
      <c r="B43" s="14"/>
      <c r="AR43" s="14"/>
    </row>
    <row r="44" spans="2:57" ht="14.45" customHeight="1">
      <c r="B44" s="14"/>
      <c r="AR44" s="14"/>
    </row>
    <row r="45" spans="2:57" ht="14.45" customHeight="1">
      <c r="B45" s="14"/>
      <c r="AR45" s="14"/>
    </row>
    <row r="46" spans="2:57" ht="14.45" customHeight="1">
      <c r="B46" s="14"/>
      <c r="AR46" s="14"/>
    </row>
    <row r="47" spans="2:57" ht="14.45" customHeight="1">
      <c r="B47" s="14"/>
      <c r="AR47" s="14"/>
    </row>
    <row r="48" spans="2:57" ht="14.45" customHeight="1">
      <c r="B48" s="14"/>
      <c r="AR48" s="14"/>
    </row>
    <row r="49" spans="2:44" s="18" customFormat="1" ht="14.45" customHeight="1">
      <c r="B49" s="1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19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8" customFormat="1" ht="12.75">
      <c r="B60" s="19"/>
      <c r="D60" s="42" t="s">
        <v>45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2" t="s">
        <v>46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2" t="s">
        <v>45</v>
      </c>
      <c r="AI60" s="43"/>
      <c r="AJ60" s="43"/>
      <c r="AK60" s="43"/>
      <c r="AL60" s="43"/>
      <c r="AM60" s="42" t="s">
        <v>46</v>
      </c>
      <c r="AN60" s="43"/>
      <c r="AO60" s="43"/>
      <c r="AR60" s="19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8" customFormat="1" ht="12.75">
      <c r="B64" s="19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19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8" customFormat="1" ht="12.75">
      <c r="B75" s="19"/>
      <c r="D75" s="42" t="s">
        <v>45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 t="s">
        <v>46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2" t="s">
        <v>45</v>
      </c>
      <c r="AI75" s="43"/>
      <c r="AJ75" s="43"/>
      <c r="AK75" s="43"/>
      <c r="AL75" s="43"/>
      <c r="AM75" s="42" t="s">
        <v>46</v>
      </c>
      <c r="AN75" s="43"/>
      <c r="AO75" s="43"/>
      <c r="AR75" s="19"/>
    </row>
    <row r="76" spans="2:44" s="18" customFormat="1">
      <c r="B76" s="19"/>
      <c r="AR76" s="19"/>
    </row>
    <row r="77" spans="2:44" s="18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9"/>
    </row>
    <row r="81" spans="1:91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9"/>
    </row>
    <row r="82" spans="1:91" s="18" customFormat="1" ht="24.95" customHeight="1">
      <c r="B82" s="19"/>
      <c r="C82" s="15" t="s">
        <v>198</v>
      </c>
      <c r="AR82" s="19"/>
    </row>
    <row r="83" spans="1:91" s="18" customFormat="1" ht="6.95" customHeight="1">
      <c r="B83" s="19"/>
      <c r="AR83" s="19"/>
    </row>
    <row r="84" spans="1:91" s="127" customFormat="1" ht="12" customHeight="1">
      <c r="B84" s="128"/>
      <c r="C84" s="17" t="s">
        <v>191</v>
      </c>
      <c r="L84" s="127" t="str">
        <f>K5</f>
        <v>5034_1</v>
      </c>
      <c r="AR84" s="128"/>
    </row>
    <row r="85" spans="1:91" s="129" customFormat="1" ht="36.950000000000003" customHeight="1">
      <c r="B85" s="130"/>
      <c r="C85" s="131" t="s">
        <v>13</v>
      </c>
      <c r="L85" s="258" t="str">
        <f>K6</f>
        <v>Přestavba objektu č. 5 na kolej - NEINV (Revize č.02)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R85" s="130"/>
    </row>
    <row r="86" spans="1:91" s="18" customFormat="1" ht="6.95" customHeight="1">
      <c r="B86" s="19"/>
      <c r="AR86" s="19"/>
    </row>
    <row r="87" spans="1:91" s="18" customFormat="1" ht="12" customHeight="1">
      <c r="B87" s="19"/>
      <c r="C87" s="17" t="s">
        <v>19</v>
      </c>
      <c r="L87" s="132" t="str">
        <f>IF(K8="","",K8)</f>
        <v>Weilova 1450, Praha 15, Hostivař</v>
      </c>
      <c r="AI87" s="17" t="s">
        <v>21</v>
      </c>
      <c r="AM87" s="239" t="str">
        <f>IF(AN8= "","",AN8)</f>
        <v>7. 4. 2024</v>
      </c>
      <c r="AN87" s="239"/>
      <c r="AR87" s="19"/>
    </row>
    <row r="88" spans="1:91" s="18" customFormat="1" ht="6.95" customHeight="1">
      <c r="B88" s="19"/>
      <c r="AR88" s="19"/>
    </row>
    <row r="89" spans="1:91" s="18" customFormat="1" ht="15.2" customHeight="1">
      <c r="B89" s="19"/>
      <c r="C89" s="17" t="s">
        <v>22</v>
      </c>
      <c r="L89" s="127" t="str">
        <f>IF(E11= "","",E11)</f>
        <v xml:space="preserve"> </v>
      </c>
      <c r="AI89" s="17" t="s">
        <v>26</v>
      </c>
      <c r="AM89" s="240" t="str">
        <f>IF(E17="","",E17)</f>
        <v>Digitronic CZ s.r.o.</v>
      </c>
      <c r="AN89" s="241"/>
      <c r="AO89" s="241"/>
      <c r="AP89" s="241"/>
      <c r="AR89" s="19"/>
      <c r="AS89" s="242" t="s">
        <v>199</v>
      </c>
      <c r="AT89" s="243"/>
      <c r="AU89" s="26"/>
      <c r="AV89" s="26"/>
      <c r="AW89" s="26"/>
      <c r="AX89" s="26"/>
      <c r="AY89" s="26"/>
      <c r="AZ89" s="26"/>
      <c r="BA89" s="26"/>
      <c r="BB89" s="26"/>
      <c r="BC89" s="26"/>
      <c r="BD89" s="133"/>
    </row>
    <row r="90" spans="1:91" s="18" customFormat="1" ht="15.2" customHeight="1">
      <c r="B90" s="19"/>
      <c r="C90" s="17" t="s">
        <v>25</v>
      </c>
      <c r="L90" s="127" t="str">
        <f>IF(E14= "Vyplň údaj","",E14)</f>
        <v/>
      </c>
      <c r="AI90" s="17" t="s">
        <v>28</v>
      </c>
      <c r="AM90" s="240" t="str">
        <f>IF(E20="","",E20)</f>
        <v xml:space="preserve"> </v>
      </c>
      <c r="AN90" s="241"/>
      <c r="AO90" s="241"/>
      <c r="AP90" s="241"/>
      <c r="AR90" s="19"/>
      <c r="AS90" s="244"/>
      <c r="AT90" s="245"/>
      <c r="BD90" s="107"/>
    </row>
    <row r="91" spans="1:91" s="18" customFormat="1" ht="10.9" customHeight="1">
      <c r="B91" s="19"/>
      <c r="AR91" s="19"/>
      <c r="AS91" s="244"/>
      <c r="AT91" s="245"/>
      <c r="BD91" s="107"/>
    </row>
    <row r="92" spans="1:91" s="18" customFormat="1" ht="29.25" customHeight="1">
      <c r="B92" s="19"/>
      <c r="C92" s="246" t="s">
        <v>61</v>
      </c>
      <c r="D92" s="247"/>
      <c r="E92" s="247"/>
      <c r="F92" s="247"/>
      <c r="G92" s="247"/>
      <c r="H92" s="35"/>
      <c r="I92" s="248" t="s">
        <v>62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200</v>
      </c>
      <c r="AH92" s="247"/>
      <c r="AI92" s="247"/>
      <c r="AJ92" s="247"/>
      <c r="AK92" s="247"/>
      <c r="AL92" s="247"/>
      <c r="AM92" s="247"/>
      <c r="AN92" s="248" t="s">
        <v>201</v>
      </c>
      <c r="AO92" s="247"/>
      <c r="AP92" s="250"/>
      <c r="AQ92" s="134" t="s">
        <v>60</v>
      </c>
      <c r="AR92" s="19"/>
      <c r="AS92" s="68" t="s">
        <v>202</v>
      </c>
      <c r="AT92" s="69" t="s">
        <v>203</v>
      </c>
      <c r="AU92" s="69" t="s">
        <v>204</v>
      </c>
      <c r="AV92" s="69" t="s">
        <v>205</v>
      </c>
      <c r="AW92" s="69" t="s">
        <v>206</v>
      </c>
      <c r="AX92" s="69" t="s">
        <v>207</v>
      </c>
      <c r="AY92" s="69" t="s">
        <v>208</v>
      </c>
      <c r="AZ92" s="69" t="s">
        <v>209</v>
      </c>
      <c r="BA92" s="69" t="s">
        <v>210</v>
      </c>
      <c r="BB92" s="69" t="s">
        <v>211</v>
      </c>
      <c r="BC92" s="69" t="s">
        <v>212</v>
      </c>
      <c r="BD92" s="70" t="s">
        <v>213</v>
      </c>
    </row>
    <row r="93" spans="1:91" s="18" customFormat="1" ht="10.9" customHeight="1">
      <c r="B93" s="19"/>
      <c r="AR93" s="19"/>
      <c r="AS93" s="73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133"/>
    </row>
    <row r="94" spans="1:91" s="135" customFormat="1" ht="32.450000000000003" customHeight="1">
      <c r="B94" s="136"/>
      <c r="C94" s="71" t="s">
        <v>214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138" t="s">
        <v>17</v>
      </c>
      <c r="AR94" s="136"/>
      <c r="AS94" s="139">
        <f>ROUND(AS95,2)</f>
        <v>0</v>
      </c>
      <c r="AT94" s="140">
        <f>ROUND(SUM(AV94:AW94),2)</f>
        <v>0</v>
      </c>
      <c r="AU94" s="141">
        <f>ROUND(AU95,5)</f>
        <v>0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ROUND(AZ95,2)</f>
        <v>0</v>
      </c>
      <c r="BA94" s="140">
        <f>ROUND(BA95,2)</f>
        <v>0</v>
      </c>
      <c r="BB94" s="140">
        <f>ROUND(BB95,2)</f>
        <v>0</v>
      </c>
      <c r="BC94" s="140">
        <f>ROUND(BC95,2)</f>
        <v>0</v>
      </c>
      <c r="BD94" s="142">
        <f>ROUND(BD95,2)</f>
        <v>0</v>
      </c>
      <c r="BS94" s="143" t="s">
        <v>74</v>
      </c>
      <c r="BT94" s="143" t="s">
        <v>78</v>
      </c>
      <c r="BU94" s="144" t="s">
        <v>215</v>
      </c>
      <c r="BV94" s="143" t="s">
        <v>216</v>
      </c>
      <c r="BW94" s="143" t="s">
        <v>5321</v>
      </c>
      <c r="BX94" s="143" t="s">
        <v>217</v>
      </c>
      <c r="CL94" s="143" t="s">
        <v>17</v>
      </c>
    </row>
    <row r="95" spans="1:91" s="154" customFormat="1" ht="24.75" customHeight="1">
      <c r="A95" s="145" t="s">
        <v>218</v>
      </c>
      <c r="B95" s="146"/>
      <c r="C95" s="147"/>
      <c r="D95" s="230" t="s">
        <v>5323</v>
      </c>
      <c r="E95" s="230"/>
      <c r="F95" s="230"/>
      <c r="G95" s="230"/>
      <c r="H95" s="230"/>
      <c r="I95" s="148"/>
      <c r="J95" s="230" t="s">
        <v>5324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1">
        <f>'D.1.1.X - Architektonické...'!J30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149" t="s">
        <v>221</v>
      </c>
      <c r="AR95" s="146"/>
      <c r="AS95" s="160">
        <v>0</v>
      </c>
      <c r="AT95" s="161">
        <f>ROUND(SUM(AV95:AW95),2)</f>
        <v>0</v>
      </c>
      <c r="AU95" s="162">
        <f>'D.1.1.X - Architektonické...'!P124</f>
        <v>0</v>
      </c>
      <c r="AV95" s="161">
        <f>'D.1.1.X - Architektonické...'!J33</f>
        <v>0</v>
      </c>
      <c r="AW95" s="161">
        <f>'D.1.1.X - Architektonické...'!J34</f>
        <v>0</v>
      </c>
      <c r="AX95" s="161">
        <f>'D.1.1.X - Architektonické...'!J35</f>
        <v>0</v>
      </c>
      <c r="AY95" s="161">
        <f>'D.1.1.X - Architektonické...'!J36</f>
        <v>0</v>
      </c>
      <c r="AZ95" s="161">
        <f>'D.1.1.X - Architektonické...'!F33</f>
        <v>0</v>
      </c>
      <c r="BA95" s="161">
        <f>'D.1.1.X - Architektonické...'!F34</f>
        <v>0</v>
      </c>
      <c r="BB95" s="161">
        <f>'D.1.1.X - Architektonické...'!F35</f>
        <v>0</v>
      </c>
      <c r="BC95" s="161">
        <f>'D.1.1.X - Architektonické...'!F36</f>
        <v>0</v>
      </c>
      <c r="BD95" s="163">
        <f>'D.1.1.X - Architektonické...'!F37</f>
        <v>0</v>
      </c>
      <c r="BT95" s="155" t="s">
        <v>82</v>
      </c>
      <c r="BV95" s="155" t="s">
        <v>216</v>
      </c>
      <c r="BW95" s="155" t="s">
        <v>5325</v>
      </c>
      <c r="BX95" s="155" t="s">
        <v>5321</v>
      </c>
      <c r="CL95" s="155" t="s">
        <v>17</v>
      </c>
      <c r="CM95" s="155" t="s">
        <v>9</v>
      </c>
    </row>
    <row r="96" spans="1:91" s="18" customFormat="1" ht="30" customHeight="1">
      <c r="B96" s="19"/>
      <c r="AR96" s="19"/>
    </row>
    <row r="97" spans="2:44" s="18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19"/>
    </row>
  </sheetData>
  <sheetProtection algorithmName="SHA-512" hashValue="JXsYIWBGvlcIqP9sUP6uds898Vvu1XchX+S+oSDaQU22wDXDB1Lt/wlZQIC+xFC+B13CPKnJah3+1KK6d4cp5w==" saltValue="/RP5Yp7KXQgEbg1sUrro9vME5zlwlsx7yHJgJIwJKCgJXr+IcTKvbLZZmnJ2pEYeMbKdl1/MXCeVS5sQVqQqnA==" spinCount="100000" sheet="1" objects="1" scenarios="1" formatColumns="0" formatRows="0"/>
  <mergeCells count="42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D.1.1.X - Architektonické...'!C2" display="/" xr:uid="{D1E3FC4C-9D8B-47C3-A62E-B3A5CE613A59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ADF1-A921-4814-8D98-0604477CF0E5}">
  <sheetPr>
    <pageSetUpPr fitToPage="1"/>
  </sheetPr>
  <dimension ref="B2:BM395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5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1" t="s">
        <v>5325</v>
      </c>
      <c r="AZ2" s="164" t="s">
        <v>5287</v>
      </c>
      <c r="BA2" s="164" t="s">
        <v>17</v>
      </c>
      <c r="BB2" s="164" t="s">
        <v>17</v>
      </c>
      <c r="BC2" s="164" t="s">
        <v>5326</v>
      </c>
      <c r="BD2" s="164" t="s">
        <v>96</v>
      </c>
    </row>
    <row r="3" spans="2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  <c r="AZ3" s="164" t="s">
        <v>295</v>
      </c>
      <c r="BA3" s="164" t="s">
        <v>17</v>
      </c>
      <c r="BB3" s="164" t="s">
        <v>17</v>
      </c>
      <c r="BC3" s="164" t="s">
        <v>296</v>
      </c>
      <c r="BD3" s="164" t="s">
        <v>96</v>
      </c>
    </row>
    <row r="4" spans="2:56" ht="24.95" customHeight="1">
      <c r="B4" s="14"/>
      <c r="D4" s="15" t="s">
        <v>10</v>
      </c>
      <c r="L4" s="14"/>
      <c r="M4" s="16" t="s">
        <v>11</v>
      </c>
      <c r="AT4" s="11" t="s">
        <v>12</v>
      </c>
      <c r="AZ4" s="164" t="s">
        <v>297</v>
      </c>
      <c r="BA4" s="164" t="s">
        <v>298</v>
      </c>
      <c r="BB4" s="164" t="s">
        <v>17</v>
      </c>
      <c r="BC4" s="164" t="s">
        <v>299</v>
      </c>
      <c r="BD4" s="164" t="s">
        <v>96</v>
      </c>
    </row>
    <row r="5" spans="2:56" ht="6.95" customHeight="1">
      <c r="B5" s="14"/>
      <c r="L5" s="14"/>
    </row>
    <row r="6" spans="2:56" ht="12" customHeight="1">
      <c r="B6" s="14"/>
      <c r="D6" s="17" t="s">
        <v>13</v>
      </c>
      <c r="L6" s="14"/>
    </row>
    <row r="7" spans="2:56" ht="16.5" customHeight="1">
      <c r="B7" s="14"/>
      <c r="E7" s="273" t="str">
        <f>'Rekapitulace stavby NEI'!K6</f>
        <v>Přestavba objektu č. 5 na kolej - NEINV (Revize č.02)</v>
      </c>
      <c r="F7" s="274"/>
      <c r="G7" s="274"/>
      <c r="H7" s="274"/>
      <c r="L7" s="14"/>
    </row>
    <row r="8" spans="2:56" s="18" customFormat="1" ht="12" customHeight="1">
      <c r="B8" s="19"/>
      <c r="D8" s="17" t="s">
        <v>14</v>
      </c>
      <c r="L8" s="19"/>
    </row>
    <row r="9" spans="2:56" s="18" customFormat="1" ht="30" customHeight="1">
      <c r="B9" s="19"/>
      <c r="E9" s="258" t="s">
        <v>5327</v>
      </c>
      <c r="F9" s="272"/>
      <c r="G9" s="272"/>
      <c r="H9" s="272"/>
      <c r="L9" s="19"/>
    </row>
    <row r="10" spans="2:56" s="18" customFormat="1">
      <c r="B10" s="19"/>
      <c r="L10" s="19"/>
    </row>
    <row r="11" spans="2:5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5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NEI'!AN8</f>
        <v>7. 4. 2024</v>
      </c>
      <c r="L12" s="19"/>
    </row>
    <row r="13" spans="2:56" s="18" customFormat="1" ht="10.9" customHeight="1">
      <c r="B13" s="19"/>
      <c r="L13" s="19"/>
    </row>
    <row r="14" spans="2:56" s="18" customFormat="1" ht="12" customHeight="1">
      <c r="B14" s="19"/>
      <c r="D14" s="17" t="s">
        <v>22</v>
      </c>
      <c r="I14" s="17" t="s">
        <v>23</v>
      </c>
      <c r="J14" s="20" t="str">
        <f>IF('Rekapitulace stavby NEI'!AN10="","",'Rekapitulace stavby NEI'!AN10)</f>
        <v/>
      </c>
      <c r="L14" s="19"/>
    </row>
    <row r="15" spans="2:56" s="18" customFormat="1" ht="18" customHeight="1">
      <c r="B15" s="19"/>
      <c r="E15" s="20" t="str">
        <f>IF('Rekapitulace stavby NEI'!E11="","",'Rekapitulace stavby NEI'!E11)</f>
        <v xml:space="preserve"> </v>
      </c>
      <c r="I15" s="17" t="s">
        <v>24</v>
      </c>
      <c r="J15" s="20" t="str">
        <f>IF('Rekapitulace stavby NEI'!AN11="","",'Rekapitulace stavby NEI'!AN11)</f>
        <v/>
      </c>
      <c r="L15" s="19"/>
    </row>
    <row r="16" spans="2:5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NEI'!AN13</f>
        <v>Vyplň údaj</v>
      </c>
      <c r="L17" s="19"/>
    </row>
    <row r="18" spans="2:12" s="18" customFormat="1" ht="18" customHeight="1">
      <c r="B18" s="19"/>
      <c r="E18" s="275" t="str">
        <f>'Rekapitulace stavby NEI'!E14</f>
        <v>Vyplň údaj</v>
      </c>
      <c r="F18" s="261"/>
      <c r="G18" s="261"/>
      <c r="H18" s="261"/>
      <c r="I18" s="17" t="s">
        <v>24</v>
      </c>
      <c r="J18" s="22" t="str">
        <f>'Rekapitulace stavby NEI'!AN14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NEI'!AN19="","",'Rekapitulace stavby NEI'!AN19)</f>
        <v/>
      </c>
      <c r="L23" s="19"/>
    </row>
    <row r="24" spans="2:12" s="18" customFormat="1" ht="18" customHeight="1">
      <c r="B24" s="19"/>
      <c r="E24" s="20" t="str">
        <f>IF('Rekapitulace stavby NEI'!E20="","",'Rekapitulace stavby NEI'!E20)</f>
        <v xml:space="preserve"> </v>
      </c>
      <c r="I24" s="17" t="s">
        <v>24</v>
      </c>
      <c r="J24" s="20" t="str">
        <f>IF('Rekapitulace stavby NEI'!AN20="","",'Rekapitulace stavby NEI'!AN20)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68" t="s">
        <v>17</v>
      </c>
      <c r="F27" s="268"/>
      <c r="G27" s="268"/>
      <c r="H27" s="268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ROUND(J124,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ROUND((SUM(BE124:BE394)),  2)</f>
        <v>0</v>
      </c>
      <c r="I33" s="32">
        <v>0.21</v>
      </c>
      <c r="J33" s="31">
        <f>ROUND(((SUM(BE124:BE394))*I33),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ROUND((SUM(BF124:BF394)),  2)</f>
        <v>0</v>
      </c>
      <c r="I34" s="32">
        <v>0.12</v>
      </c>
      <c r="J34" s="31">
        <f>ROUND(((SUM(BF124:BF394))*I34),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ROUND((SUM(BG124:BG394)),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ROUND((SUM(BH124:BH394)),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ROUND((SUM(BI124:BI394)),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3" t="str">
        <f>E7</f>
        <v>Přestavba objektu č. 5 na kolej - NEINV (Revize č.02)</v>
      </c>
      <c r="F85" s="274"/>
      <c r="G85" s="274"/>
      <c r="H85" s="274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30" customHeight="1">
      <c r="B87" s="19"/>
      <c r="E87" s="258" t="str">
        <f>E9</f>
        <v>D.1.1.X - Architektonické stavební řešení - neinvestiční náklady</v>
      </c>
      <c r="F87" s="272"/>
      <c r="G87" s="272"/>
      <c r="H87" s="272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J124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410</v>
      </c>
      <c r="E97" s="56"/>
      <c r="F97" s="56"/>
      <c r="G97" s="56"/>
      <c r="H97" s="56"/>
      <c r="I97" s="56"/>
      <c r="J97" s="57">
        <f>J125</f>
        <v>0</v>
      </c>
      <c r="L97" s="54"/>
    </row>
    <row r="98" spans="2:12" s="58" customFormat="1" ht="19.899999999999999" customHeight="1">
      <c r="B98" s="59"/>
      <c r="D98" s="60" t="s">
        <v>419</v>
      </c>
      <c r="E98" s="61"/>
      <c r="F98" s="61"/>
      <c r="G98" s="61"/>
      <c r="H98" s="61"/>
      <c r="I98" s="61"/>
      <c r="J98" s="62">
        <f>J126</f>
        <v>0</v>
      </c>
      <c r="L98" s="59"/>
    </row>
    <row r="99" spans="2:12" s="58" customFormat="1" ht="14.85" customHeight="1">
      <c r="B99" s="59"/>
      <c r="D99" s="60" t="s">
        <v>420</v>
      </c>
      <c r="E99" s="61"/>
      <c r="F99" s="61"/>
      <c r="G99" s="61"/>
      <c r="H99" s="61"/>
      <c r="I99" s="61"/>
      <c r="J99" s="62">
        <f>J127</f>
        <v>0</v>
      </c>
      <c r="L99" s="59"/>
    </row>
    <row r="100" spans="2:12" s="58" customFormat="1" ht="14.85" customHeight="1">
      <c r="B100" s="59"/>
      <c r="D100" s="60" t="s">
        <v>421</v>
      </c>
      <c r="E100" s="61"/>
      <c r="F100" s="61"/>
      <c r="G100" s="61"/>
      <c r="H100" s="61"/>
      <c r="I100" s="61"/>
      <c r="J100" s="62">
        <f>J135</f>
        <v>0</v>
      </c>
      <c r="L100" s="59"/>
    </row>
    <row r="101" spans="2:12" s="58" customFormat="1" ht="19.899999999999999" customHeight="1">
      <c r="B101" s="59"/>
      <c r="D101" s="60" t="s">
        <v>422</v>
      </c>
      <c r="E101" s="61"/>
      <c r="F101" s="61"/>
      <c r="G101" s="61"/>
      <c r="H101" s="61"/>
      <c r="I101" s="61"/>
      <c r="J101" s="62">
        <f>J138</f>
        <v>0</v>
      </c>
      <c r="L101" s="59"/>
    </row>
    <row r="102" spans="2:12" s="53" customFormat="1" ht="24.95" customHeight="1">
      <c r="B102" s="54"/>
      <c r="D102" s="55" t="s">
        <v>424</v>
      </c>
      <c r="E102" s="56"/>
      <c r="F102" s="56"/>
      <c r="G102" s="56"/>
      <c r="H102" s="56"/>
      <c r="I102" s="56"/>
      <c r="J102" s="57">
        <f>J150</f>
        <v>0</v>
      </c>
      <c r="L102" s="54"/>
    </row>
    <row r="103" spans="2:12" s="58" customFormat="1" ht="19.899999999999999" customHeight="1">
      <c r="B103" s="59"/>
      <c r="D103" s="60" t="s">
        <v>426</v>
      </c>
      <c r="E103" s="61"/>
      <c r="F103" s="61"/>
      <c r="G103" s="61"/>
      <c r="H103" s="61"/>
      <c r="I103" s="61"/>
      <c r="J103" s="62">
        <f>J151</f>
        <v>0</v>
      </c>
      <c r="L103" s="59"/>
    </row>
    <row r="104" spans="2:12" s="58" customFormat="1" ht="19.899999999999999" customHeight="1">
      <c r="B104" s="59"/>
      <c r="D104" s="60" t="s">
        <v>427</v>
      </c>
      <c r="E104" s="61"/>
      <c r="F104" s="61"/>
      <c r="G104" s="61"/>
      <c r="H104" s="61"/>
      <c r="I104" s="61"/>
      <c r="J104" s="62">
        <f>J300</f>
        <v>0</v>
      </c>
      <c r="L104" s="59"/>
    </row>
    <row r="105" spans="2:12" s="18" customFormat="1" ht="21.75" customHeight="1">
      <c r="B105" s="19"/>
      <c r="L105" s="19"/>
    </row>
    <row r="106" spans="2:12" s="18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9"/>
    </row>
    <row r="110" spans="2:12" s="18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9"/>
    </row>
    <row r="111" spans="2:12" s="18" customFormat="1" ht="24.95" customHeight="1">
      <c r="B111" s="19"/>
      <c r="C111" s="15" t="s">
        <v>58</v>
      </c>
      <c r="L111" s="19"/>
    </row>
    <row r="112" spans="2:12" s="18" customFormat="1" ht="6.95" customHeight="1">
      <c r="B112" s="19"/>
      <c r="L112" s="19"/>
    </row>
    <row r="113" spans="2:65" s="18" customFormat="1" ht="12" customHeight="1">
      <c r="B113" s="19"/>
      <c r="C113" s="17" t="s">
        <v>13</v>
      </c>
      <c r="L113" s="19"/>
    </row>
    <row r="114" spans="2:65" s="18" customFormat="1" ht="16.5" customHeight="1">
      <c r="B114" s="19"/>
      <c r="E114" s="273" t="str">
        <f>E7</f>
        <v>Přestavba objektu č. 5 na kolej - NEINV (Revize č.02)</v>
      </c>
      <c r="F114" s="274"/>
      <c r="G114" s="274"/>
      <c r="H114" s="274"/>
      <c r="L114" s="19"/>
    </row>
    <row r="115" spans="2:65" s="18" customFormat="1" ht="12" customHeight="1">
      <c r="B115" s="19"/>
      <c r="C115" s="17" t="s">
        <v>14</v>
      </c>
      <c r="L115" s="19"/>
    </row>
    <row r="116" spans="2:65" s="18" customFormat="1" ht="30" customHeight="1">
      <c r="B116" s="19"/>
      <c r="E116" s="258" t="str">
        <f>E9</f>
        <v>D.1.1.X - Architektonické stavební řešení - neinvestiční náklady</v>
      </c>
      <c r="F116" s="272"/>
      <c r="G116" s="272"/>
      <c r="H116" s="272"/>
      <c r="L116" s="19"/>
    </row>
    <row r="117" spans="2:65" s="18" customFormat="1" ht="6.95" customHeight="1">
      <c r="B117" s="19"/>
      <c r="L117" s="19"/>
    </row>
    <row r="118" spans="2:65" s="18" customFormat="1" ht="12" customHeight="1">
      <c r="B118" s="19"/>
      <c r="C118" s="17" t="s">
        <v>19</v>
      </c>
      <c r="F118" s="20" t="str">
        <f>F12</f>
        <v>Weilova 1450, Praha 15, Hostivař</v>
      </c>
      <c r="I118" s="17" t="s">
        <v>21</v>
      </c>
      <c r="J118" s="21" t="str">
        <f>IF(J12="","",J12)</f>
        <v>7. 4. 2024</v>
      </c>
      <c r="L118" s="19"/>
    </row>
    <row r="119" spans="2:65" s="18" customFormat="1" ht="6.95" customHeight="1">
      <c r="B119" s="19"/>
      <c r="L119" s="19"/>
    </row>
    <row r="120" spans="2:65" s="18" customFormat="1" ht="15.2" customHeight="1">
      <c r="B120" s="19"/>
      <c r="C120" s="17" t="s">
        <v>22</v>
      </c>
      <c r="F120" s="20" t="str">
        <f>E15</f>
        <v xml:space="preserve"> </v>
      </c>
      <c r="I120" s="17" t="s">
        <v>26</v>
      </c>
      <c r="J120" s="25" t="str">
        <f>E21</f>
        <v>Digitronic CZ s.r.o.</v>
      </c>
      <c r="L120" s="19"/>
    </row>
    <row r="121" spans="2:65" s="18" customFormat="1" ht="15.2" customHeight="1">
      <c r="B121" s="19"/>
      <c r="C121" s="17" t="s">
        <v>25</v>
      </c>
      <c r="F121" s="20" t="str">
        <f>IF(E18="","",E18)</f>
        <v>Vyplň údaj</v>
      </c>
      <c r="I121" s="17" t="s">
        <v>28</v>
      </c>
      <c r="J121" s="25" t="str">
        <f>E24</f>
        <v xml:space="preserve"> </v>
      </c>
      <c r="L121" s="19"/>
    </row>
    <row r="122" spans="2:65" s="18" customFormat="1" ht="10.35" customHeight="1">
      <c r="B122" s="19"/>
      <c r="L122" s="19"/>
    </row>
    <row r="123" spans="2:65" s="63" customFormat="1" ht="29.25" customHeight="1">
      <c r="B123" s="64"/>
      <c r="C123" s="65" t="s">
        <v>59</v>
      </c>
      <c r="D123" s="66" t="s">
        <v>60</v>
      </c>
      <c r="E123" s="66" t="s">
        <v>61</v>
      </c>
      <c r="F123" s="66" t="s">
        <v>62</v>
      </c>
      <c r="G123" s="66" t="s">
        <v>63</v>
      </c>
      <c r="H123" s="66" t="s">
        <v>64</v>
      </c>
      <c r="I123" s="66" t="s">
        <v>65</v>
      </c>
      <c r="J123" s="66" t="s">
        <v>51</v>
      </c>
      <c r="K123" s="67" t="s">
        <v>66</v>
      </c>
      <c r="L123" s="64"/>
      <c r="M123" s="68" t="s">
        <v>17</v>
      </c>
      <c r="N123" s="69" t="s">
        <v>34</v>
      </c>
      <c r="O123" s="69" t="s">
        <v>67</v>
      </c>
      <c r="P123" s="69" t="s">
        <v>68</v>
      </c>
      <c r="Q123" s="69" t="s">
        <v>69</v>
      </c>
      <c r="R123" s="69" t="s">
        <v>70</v>
      </c>
      <c r="S123" s="69" t="s">
        <v>71</v>
      </c>
      <c r="T123" s="70" t="s">
        <v>72</v>
      </c>
    </row>
    <row r="124" spans="2:65" s="18" customFormat="1" ht="22.9" customHeight="1">
      <c r="B124" s="19"/>
      <c r="C124" s="71" t="s">
        <v>73</v>
      </c>
      <c r="J124" s="72">
        <f>BK124</f>
        <v>0</v>
      </c>
      <c r="L124" s="19"/>
      <c r="M124" s="73"/>
      <c r="N124" s="26"/>
      <c r="O124" s="26"/>
      <c r="P124" s="74">
        <f>P125+P150</f>
        <v>0</v>
      </c>
      <c r="Q124" s="26"/>
      <c r="R124" s="74">
        <f>R125+R150</f>
        <v>10.034021259999999</v>
      </c>
      <c r="S124" s="26"/>
      <c r="T124" s="75">
        <f>T125+T150</f>
        <v>37.053988599999997</v>
      </c>
      <c r="AT124" s="11" t="s">
        <v>74</v>
      </c>
      <c r="AU124" s="11" t="s">
        <v>53</v>
      </c>
      <c r="BK124" s="76">
        <f>BK125+BK150</f>
        <v>0</v>
      </c>
    </row>
    <row r="125" spans="2:65" s="77" customFormat="1" ht="25.9" customHeight="1">
      <c r="B125" s="78"/>
      <c r="D125" s="79" t="s">
        <v>74</v>
      </c>
      <c r="E125" s="80" t="s">
        <v>444</v>
      </c>
      <c r="F125" s="80" t="s">
        <v>445</v>
      </c>
      <c r="I125" s="81"/>
      <c r="J125" s="82">
        <f>BK125</f>
        <v>0</v>
      </c>
      <c r="L125" s="78"/>
      <c r="M125" s="83"/>
      <c r="P125" s="84">
        <f>P126+P138</f>
        <v>0</v>
      </c>
      <c r="R125" s="84">
        <f>R126+R138</f>
        <v>0</v>
      </c>
      <c r="T125" s="85">
        <f>T126+T138</f>
        <v>0</v>
      </c>
      <c r="AR125" s="79" t="s">
        <v>82</v>
      </c>
      <c r="AT125" s="86" t="s">
        <v>74</v>
      </c>
      <c r="AU125" s="86" t="s">
        <v>78</v>
      </c>
      <c r="AY125" s="79" t="s">
        <v>79</v>
      </c>
      <c r="BK125" s="87">
        <f>BK126+BK138</f>
        <v>0</v>
      </c>
    </row>
    <row r="126" spans="2:65" s="77" customFormat="1" ht="22.9" customHeight="1">
      <c r="B126" s="78"/>
      <c r="D126" s="79" t="s">
        <v>74</v>
      </c>
      <c r="E126" s="88" t="s">
        <v>125</v>
      </c>
      <c r="F126" s="88" t="s">
        <v>1032</v>
      </c>
      <c r="I126" s="81"/>
      <c r="J126" s="89">
        <f>BK126</f>
        <v>0</v>
      </c>
      <c r="L126" s="78"/>
      <c r="M126" s="83"/>
      <c r="P126" s="84">
        <f>P127+P135</f>
        <v>0</v>
      </c>
      <c r="R126" s="84">
        <f>R127+R135</f>
        <v>0</v>
      </c>
      <c r="T126" s="85">
        <f>T127+T135</f>
        <v>0</v>
      </c>
      <c r="AR126" s="79" t="s">
        <v>82</v>
      </c>
      <c r="AT126" s="86" t="s">
        <v>74</v>
      </c>
      <c r="AU126" s="86" t="s">
        <v>82</v>
      </c>
      <c r="AY126" s="79" t="s">
        <v>79</v>
      </c>
      <c r="BK126" s="87">
        <f>BK127+BK135</f>
        <v>0</v>
      </c>
    </row>
    <row r="127" spans="2:65" s="77" customFormat="1" ht="20.85" customHeight="1">
      <c r="B127" s="78"/>
      <c r="D127" s="79" t="s">
        <v>74</v>
      </c>
      <c r="E127" s="88" t="s">
        <v>1033</v>
      </c>
      <c r="F127" s="88" t="s">
        <v>1034</v>
      </c>
      <c r="I127" s="81"/>
      <c r="J127" s="89">
        <f>BK127</f>
        <v>0</v>
      </c>
      <c r="L127" s="78"/>
      <c r="M127" s="83"/>
      <c r="P127" s="84">
        <f>SUM(P128:P134)</f>
        <v>0</v>
      </c>
      <c r="R127" s="84">
        <f>SUM(R128:R134)</f>
        <v>0</v>
      </c>
      <c r="T127" s="85">
        <f>SUM(T128:T134)</f>
        <v>0</v>
      </c>
      <c r="AR127" s="79" t="s">
        <v>82</v>
      </c>
      <c r="AT127" s="86" t="s">
        <v>74</v>
      </c>
      <c r="AU127" s="86" t="s">
        <v>9</v>
      </c>
      <c r="AY127" s="79" t="s">
        <v>79</v>
      </c>
      <c r="BK127" s="87">
        <f>SUM(BK128:BK134)</f>
        <v>0</v>
      </c>
    </row>
    <row r="128" spans="2:65" s="18" customFormat="1" ht="16.5" customHeight="1">
      <c r="B128" s="19"/>
      <c r="C128" s="90" t="s">
        <v>82</v>
      </c>
      <c r="D128" s="90" t="s">
        <v>83</v>
      </c>
      <c r="E128" s="91" t="s">
        <v>5328</v>
      </c>
      <c r="F128" s="92" t="s">
        <v>5329</v>
      </c>
      <c r="G128" s="93" t="s">
        <v>452</v>
      </c>
      <c r="H128" s="94">
        <v>87.48</v>
      </c>
      <c r="I128" s="95"/>
      <c r="J128" s="96">
        <f>ROUND(I128*H128,2)</f>
        <v>0</v>
      </c>
      <c r="K128" s="92" t="s">
        <v>17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96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5330</v>
      </c>
    </row>
    <row r="129" spans="2:65" s="18" customFormat="1" ht="39">
      <c r="B129" s="19"/>
      <c r="D129" s="103" t="s">
        <v>89</v>
      </c>
      <c r="F129" s="104" t="s">
        <v>5331</v>
      </c>
      <c r="I129" s="105"/>
      <c r="L129" s="19"/>
      <c r="M129" s="106"/>
      <c r="T129" s="107"/>
      <c r="AT129" s="11" t="s">
        <v>89</v>
      </c>
      <c r="AU129" s="11" t="s">
        <v>96</v>
      </c>
    </row>
    <row r="130" spans="2:65" s="166" customFormat="1">
      <c r="B130" s="167"/>
      <c r="D130" s="103" t="s">
        <v>456</v>
      </c>
      <c r="E130" s="168" t="s">
        <v>17</v>
      </c>
      <c r="F130" s="169" t="s">
        <v>1101</v>
      </c>
      <c r="H130" s="168" t="s">
        <v>17</v>
      </c>
      <c r="I130" s="170"/>
      <c r="L130" s="167"/>
      <c r="M130" s="171"/>
      <c r="T130" s="172"/>
      <c r="AT130" s="168" t="s">
        <v>456</v>
      </c>
      <c r="AU130" s="168" t="s">
        <v>96</v>
      </c>
      <c r="AV130" s="166" t="s">
        <v>82</v>
      </c>
      <c r="AW130" s="166" t="s">
        <v>197</v>
      </c>
      <c r="AX130" s="166" t="s">
        <v>78</v>
      </c>
      <c r="AY130" s="168" t="s">
        <v>79</v>
      </c>
    </row>
    <row r="131" spans="2:65" s="173" customFormat="1">
      <c r="B131" s="174"/>
      <c r="D131" s="103" t="s">
        <v>456</v>
      </c>
      <c r="E131" s="175" t="s">
        <v>17</v>
      </c>
      <c r="F131" s="176" t="s">
        <v>5332</v>
      </c>
      <c r="H131" s="177">
        <v>9.7200000000000006</v>
      </c>
      <c r="I131" s="178"/>
      <c r="L131" s="174"/>
      <c r="M131" s="179"/>
      <c r="T131" s="180"/>
      <c r="AT131" s="175" t="s">
        <v>456</v>
      </c>
      <c r="AU131" s="175" t="s">
        <v>96</v>
      </c>
      <c r="AV131" s="173" t="s">
        <v>9</v>
      </c>
      <c r="AW131" s="173" t="s">
        <v>197</v>
      </c>
      <c r="AX131" s="173" t="s">
        <v>78</v>
      </c>
      <c r="AY131" s="175" t="s">
        <v>79</v>
      </c>
    </row>
    <row r="132" spans="2:65" s="166" customFormat="1">
      <c r="B132" s="167"/>
      <c r="D132" s="103" t="s">
        <v>456</v>
      </c>
      <c r="E132" s="168" t="s">
        <v>17</v>
      </c>
      <c r="F132" s="169" t="s">
        <v>2148</v>
      </c>
      <c r="H132" s="168" t="s">
        <v>17</v>
      </c>
      <c r="I132" s="170"/>
      <c r="L132" s="167"/>
      <c r="M132" s="171"/>
      <c r="T132" s="172"/>
      <c r="AT132" s="168" t="s">
        <v>456</v>
      </c>
      <c r="AU132" s="168" t="s">
        <v>96</v>
      </c>
      <c r="AV132" s="166" t="s">
        <v>82</v>
      </c>
      <c r="AW132" s="166" t="s">
        <v>197</v>
      </c>
      <c r="AX132" s="166" t="s">
        <v>78</v>
      </c>
      <c r="AY132" s="168" t="s">
        <v>79</v>
      </c>
    </row>
    <row r="133" spans="2:65" s="173" customFormat="1">
      <c r="B133" s="174"/>
      <c r="D133" s="103" t="s">
        <v>456</v>
      </c>
      <c r="E133" s="175" t="s">
        <v>17</v>
      </c>
      <c r="F133" s="176" t="s">
        <v>5333</v>
      </c>
      <c r="H133" s="177">
        <v>77.760000000000005</v>
      </c>
      <c r="I133" s="178"/>
      <c r="L133" s="174"/>
      <c r="M133" s="179"/>
      <c r="T133" s="180"/>
      <c r="AT133" s="175" t="s">
        <v>456</v>
      </c>
      <c r="AU133" s="175" t="s">
        <v>96</v>
      </c>
      <c r="AV133" s="173" t="s">
        <v>9</v>
      </c>
      <c r="AW133" s="173" t="s">
        <v>197</v>
      </c>
      <c r="AX133" s="173" t="s">
        <v>78</v>
      </c>
      <c r="AY133" s="175" t="s">
        <v>79</v>
      </c>
    </row>
    <row r="134" spans="2:65" s="181" customFormat="1">
      <c r="B134" s="182"/>
      <c r="D134" s="103" t="s">
        <v>456</v>
      </c>
      <c r="E134" s="183" t="s">
        <v>17</v>
      </c>
      <c r="F134" s="184" t="s">
        <v>491</v>
      </c>
      <c r="H134" s="185">
        <v>87.48</v>
      </c>
      <c r="I134" s="186"/>
      <c r="L134" s="182"/>
      <c r="M134" s="187"/>
      <c r="T134" s="188"/>
      <c r="AT134" s="183" t="s">
        <v>456</v>
      </c>
      <c r="AU134" s="183" t="s">
        <v>96</v>
      </c>
      <c r="AV134" s="181" t="s">
        <v>103</v>
      </c>
      <c r="AW134" s="181" t="s">
        <v>197</v>
      </c>
      <c r="AX134" s="181" t="s">
        <v>82</v>
      </c>
      <c r="AY134" s="183" t="s">
        <v>79</v>
      </c>
    </row>
    <row r="135" spans="2:65" s="77" customFormat="1" ht="20.85" customHeight="1">
      <c r="B135" s="78"/>
      <c r="D135" s="79" t="s">
        <v>74</v>
      </c>
      <c r="E135" s="88" t="s">
        <v>1145</v>
      </c>
      <c r="F135" s="88" t="s">
        <v>1146</v>
      </c>
      <c r="I135" s="81"/>
      <c r="J135" s="89">
        <f>BK135</f>
        <v>0</v>
      </c>
      <c r="L135" s="78"/>
      <c r="M135" s="83"/>
      <c r="P135" s="84">
        <f>SUM(P136:P137)</f>
        <v>0</v>
      </c>
      <c r="R135" s="84">
        <f>SUM(R136:R137)</f>
        <v>0</v>
      </c>
      <c r="T135" s="85">
        <f>SUM(T136:T137)</f>
        <v>0</v>
      </c>
      <c r="AR135" s="79" t="s">
        <v>82</v>
      </c>
      <c r="AT135" s="86" t="s">
        <v>74</v>
      </c>
      <c r="AU135" s="86" t="s">
        <v>9</v>
      </c>
      <c r="AY135" s="79" t="s">
        <v>79</v>
      </c>
      <c r="BK135" s="87">
        <f>SUM(BK136:BK137)</f>
        <v>0</v>
      </c>
    </row>
    <row r="136" spans="2:65" s="18" customFormat="1" ht="16.5" customHeight="1">
      <c r="B136" s="19"/>
      <c r="C136" s="90" t="s">
        <v>9</v>
      </c>
      <c r="D136" s="90" t="s">
        <v>83</v>
      </c>
      <c r="E136" s="91" t="s">
        <v>5334</v>
      </c>
      <c r="F136" s="92" t="s">
        <v>5335</v>
      </c>
      <c r="G136" s="93" t="s">
        <v>86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96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5336</v>
      </c>
    </row>
    <row r="137" spans="2:65" s="18" customFormat="1" ht="136.5">
      <c r="B137" s="19"/>
      <c r="D137" s="103" t="s">
        <v>89</v>
      </c>
      <c r="F137" s="104" t="s">
        <v>5337</v>
      </c>
      <c r="I137" s="105"/>
      <c r="L137" s="19"/>
      <c r="M137" s="106"/>
      <c r="T137" s="107"/>
      <c r="AT137" s="11" t="s">
        <v>89</v>
      </c>
      <c r="AU137" s="11" t="s">
        <v>96</v>
      </c>
    </row>
    <row r="138" spans="2:65" s="77" customFormat="1" ht="22.9" customHeight="1">
      <c r="B138" s="78"/>
      <c r="D138" s="79" t="s">
        <v>74</v>
      </c>
      <c r="E138" s="88" t="s">
        <v>1350</v>
      </c>
      <c r="F138" s="88" t="s">
        <v>1351</v>
      </c>
      <c r="I138" s="81"/>
      <c r="J138" s="89">
        <f>BK138</f>
        <v>0</v>
      </c>
      <c r="L138" s="78"/>
      <c r="M138" s="83"/>
      <c r="P138" s="84">
        <f>SUM(P139:P149)</f>
        <v>0</v>
      </c>
      <c r="R138" s="84">
        <f>SUM(R139:R149)</f>
        <v>0</v>
      </c>
      <c r="T138" s="85">
        <f>SUM(T139:T149)</f>
        <v>0</v>
      </c>
      <c r="AR138" s="79" t="s">
        <v>82</v>
      </c>
      <c r="AT138" s="86" t="s">
        <v>74</v>
      </c>
      <c r="AU138" s="86" t="s">
        <v>82</v>
      </c>
      <c r="AY138" s="79" t="s">
        <v>79</v>
      </c>
      <c r="BK138" s="87">
        <f>SUM(BK139:BK149)</f>
        <v>0</v>
      </c>
    </row>
    <row r="139" spans="2:65" s="18" customFormat="1" ht="24.2" customHeight="1">
      <c r="B139" s="19"/>
      <c r="C139" s="90" t="s">
        <v>671</v>
      </c>
      <c r="D139" s="90" t="s">
        <v>83</v>
      </c>
      <c r="E139" s="91" t="s">
        <v>1353</v>
      </c>
      <c r="F139" s="92" t="s">
        <v>1354</v>
      </c>
      <c r="G139" s="93" t="s">
        <v>495</v>
      </c>
      <c r="H139" s="94">
        <v>37.054000000000002</v>
      </c>
      <c r="I139" s="95"/>
      <c r="J139" s="96">
        <f>ROUND(I139*H139,2)</f>
        <v>0</v>
      </c>
      <c r="K139" s="92" t="s">
        <v>453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103</v>
      </c>
      <c r="AT139" s="101" t="s">
        <v>83</v>
      </c>
      <c r="AU139" s="101" t="s">
        <v>9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5338</v>
      </c>
    </row>
    <row r="140" spans="2:65" s="18" customFormat="1" ht="19.5">
      <c r="B140" s="19"/>
      <c r="D140" s="103" t="s">
        <v>89</v>
      </c>
      <c r="F140" s="104" t="s">
        <v>1356</v>
      </c>
      <c r="I140" s="105"/>
      <c r="L140" s="19"/>
      <c r="M140" s="106"/>
      <c r="T140" s="107"/>
      <c r="AT140" s="11" t="s">
        <v>89</v>
      </c>
      <c r="AU140" s="11" t="s">
        <v>9</v>
      </c>
    </row>
    <row r="141" spans="2:65" s="18" customFormat="1" ht="29.25">
      <c r="B141" s="19"/>
      <c r="D141" s="103" t="s">
        <v>90</v>
      </c>
      <c r="F141" s="108" t="s">
        <v>1357</v>
      </c>
      <c r="I141" s="105"/>
      <c r="L141" s="19"/>
      <c r="M141" s="106"/>
      <c r="T141" s="107"/>
      <c r="AT141" s="11" t="s">
        <v>90</v>
      </c>
      <c r="AU141" s="11" t="s">
        <v>9</v>
      </c>
    </row>
    <row r="142" spans="2:65" s="18" customFormat="1" ht="24.2" customHeight="1">
      <c r="B142" s="19"/>
      <c r="C142" s="90" t="s">
        <v>683</v>
      </c>
      <c r="D142" s="90" t="s">
        <v>83</v>
      </c>
      <c r="E142" s="91" t="s">
        <v>1359</v>
      </c>
      <c r="F142" s="92" t="s">
        <v>1360</v>
      </c>
      <c r="G142" s="93" t="s">
        <v>495</v>
      </c>
      <c r="H142" s="94">
        <v>37.054000000000002</v>
      </c>
      <c r="I142" s="95"/>
      <c r="J142" s="96">
        <f>ROUND(I142*H142,2)</f>
        <v>0</v>
      </c>
      <c r="K142" s="92" t="s">
        <v>453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5339</v>
      </c>
    </row>
    <row r="143" spans="2:65" s="18" customFormat="1" ht="19.5">
      <c r="B143" s="19"/>
      <c r="D143" s="103" t="s">
        <v>89</v>
      </c>
      <c r="F143" s="104" t="s">
        <v>1362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24.2" customHeight="1">
      <c r="B144" s="19"/>
      <c r="C144" s="90" t="s">
        <v>689</v>
      </c>
      <c r="D144" s="90" t="s">
        <v>83</v>
      </c>
      <c r="E144" s="91" t="s">
        <v>1364</v>
      </c>
      <c r="F144" s="92" t="s">
        <v>1365</v>
      </c>
      <c r="G144" s="93" t="s">
        <v>495</v>
      </c>
      <c r="H144" s="94">
        <v>333.48599999999999</v>
      </c>
      <c r="I144" s="95"/>
      <c r="J144" s="96">
        <f>ROUND(I144*H144,2)</f>
        <v>0</v>
      </c>
      <c r="K144" s="92" t="s">
        <v>453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5340</v>
      </c>
    </row>
    <row r="145" spans="2:65" s="18" customFormat="1" ht="29.25">
      <c r="B145" s="19"/>
      <c r="D145" s="103" t="s">
        <v>89</v>
      </c>
      <c r="F145" s="104" t="s">
        <v>1367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9.5">
      <c r="B146" s="19"/>
      <c r="D146" s="103" t="s">
        <v>90</v>
      </c>
      <c r="F146" s="108" t="s">
        <v>1368</v>
      </c>
      <c r="I146" s="105"/>
      <c r="L146" s="19"/>
      <c r="M146" s="106"/>
      <c r="T146" s="107"/>
      <c r="AT146" s="11" t="s">
        <v>90</v>
      </c>
      <c r="AU146" s="11" t="s">
        <v>9</v>
      </c>
    </row>
    <row r="147" spans="2:65" s="173" customFormat="1">
      <c r="B147" s="174"/>
      <c r="D147" s="103" t="s">
        <v>456</v>
      </c>
      <c r="F147" s="176" t="s">
        <v>5341</v>
      </c>
      <c r="H147" s="177">
        <v>333.48599999999999</v>
      </c>
      <c r="I147" s="178"/>
      <c r="L147" s="174"/>
      <c r="M147" s="179"/>
      <c r="T147" s="180"/>
      <c r="AT147" s="175" t="s">
        <v>456</v>
      </c>
      <c r="AU147" s="175" t="s">
        <v>9</v>
      </c>
      <c r="AV147" s="173" t="s">
        <v>9</v>
      </c>
      <c r="AW147" s="173" t="s">
        <v>12</v>
      </c>
      <c r="AX147" s="173" t="s">
        <v>82</v>
      </c>
      <c r="AY147" s="175" t="s">
        <v>79</v>
      </c>
    </row>
    <row r="148" spans="2:65" s="18" customFormat="1" ht="33" customHeight="1">
      <c r="B148" s="19"/>
      <c r="C148" s="90" t="s">
        <v>696</v>
      </c>
      <c r="D148" s="90" t="s">
        <v>83</v>
      </c>
      <c r="E148" s="91" t="s">
        <v>1391</v>
      </c>
      <c r="F148" s="92" t="s">
        <v>1392</v>
      </c>
      <c r="G148" s="93" t="s">
        <v>495</v>
      </c>
      <c r="H148" s="94">
        <v>37.054000000000002</v>
      </c>
      <c r="I148" s="95"/>
      <c r="J148" s="96">
        <f>ROUND(I148*H148,2)</f>
        <v>0</v>
      </c>
      <c r="K148" s="92" t="s">
        <v>453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103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5342</v>
      </c>
    </row>
    <row r="149" spans="2:65" s="18" customFormat="1" ht="29.25">
      <c r="B149" s="19"/>
      <c r="D149" s="103" t="s">
        <v>89</v>
      </c>
      <c r="F149" s="104" t="s">
        <v>1394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77" customFormat="1" ht="25.9" customHeight="1">
      <c r="B150" s="78"/>
      <c r="D150" s="79" t="s">
        <v>74</v>
      </c>
      <c r="E150" s="80" t="s">
        <v>1428</v>
      </c>
      <c r="F150" s="80" t="s">
        <v>1429</v>
      </c>
      <c r="I150" s="81"/>
      <c r="J150" s="82">
        <f>BK150</f>
        <v>0</v>
      </c>
      <c r="L150" s="78"/>
      <c r="M150" s="83"/>
      <c r="P150" s="84">
        <f>P151+P300</f>
        <v>0</v>
      </c>
      <c r="R150" s="84">
        <f>R151+R300</f>
        <v>10.034021259999999</v>
      </c>
      <c r="T150" s="85">
        <f>T151+T300</f>
        <v>37.053988599999997</v>
      </c>
      <c r="AR150" s="79" t="s">
        <v>9</v>
      </c>
      <c r="AT150" s="86" t="s">
        <v>74</v>
      </c>
      <c r="AU150" s="86" t="s">
        <v>78</v>
      </c>
      <c r="AY150" s="79" t="s">
        <v>79</v>
      </c>
      <c r="BK150" s="87">
        <f>BK151+BK300</f>
        <v>0</v>
      </c>
    </row>
    <row r="151" spans="2:65" s="77" customFormat="1" ht="22.9" customHeight="1">
      <c r="B151" s="78"/>
      <c r="D151" s="79" t="s">
        <v>74</v>
      </c>
      <c r="E151" s="88" t="s">
        <v>1492</v>
      </c>
      <c r="F151" s="88" t="s">
        <v>1493</v>
      </c>
      <c r="I151" s="81"/>
      <c r="J151" s="89">
        <f>BK151</f>
        <v>0</v>
      </c>
      <c r="L151" s="78"/>
      <c r="M151" s="83"/>
      <c r="P151" s="84">
        <f>SUM(P152:P299)</f>
        <v>0</v>
      </c>
      <c r="R151" s="84">
        <f>SUM(R152:R299)</f>
        <v>5.5295689000000001</v>
      </c>
      <c r="T151" s="85">
        <f>SUM(T152:T299)</f>
        <v>17.392893599999997</v>
      </c>
      <c r="AR151" s="79" t="s">
        <v>9</v>
      </c>
      <c r="AT151" s="86" t="s">
        <v>74</v>
      </c>
      <c r="AU151" s="86" t="s">
        <v>82</v>
      </c>
      <c r="AY151" s="79" t="s">
        <v>79</v>
      </c>
      <c r="BK151" s="87">
        <f>SUM(BK152:BK299)</f>
        <v>0</v>
      </c>
    </row>
    <row r="152" spans="2:65" s="18" customFormat="1" ht="24.2" customHeight="1">
      <c r="B152" s="19"/>
      <c r="C152" s="90" t="s">
        <v>96</v>
      </c>
      <c r="D152" s="90" t="s">
        <v>83</v>
      </c>
      <c r="E152" s="91" t="s">
        <v>5354</v>
      </c>
      <c r="F152" s="92" t="s">
        <v>5355</v>
      </c>
      <c r="G152" s="93" t="s">
        <v>452</v>
      </c>
      <c r="H152" s="94">
        <v>305.70999999999998</v>
      </c>
      <c r="I152" s="95"/>
      <c r="J152" s="96">
        <f>ROUND(I152*H152,2)</f>
        <v>0</v>
      </c>
      <c r="K152" s="92" t="s">
        <v>453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6.6E-4</v>
      </c>
      <c r="T152" s="100">
        <f>S152*H152</f>
        <v>0.20176859999999999</v>
      </c>
      <c r="AR152" s="101" t="s">
        <v>155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5356</v>
      </c>
    </row>
    <row r="153" spans="2:65" s="18" customFormat="1" ht="19.5">
      <c r="B153" s="19"/>
      <c r="D153" s="103" t="s">
        <v>89</v>
      </c>
      <c r="F153" s="104" t="s">
        <v>5357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166" customFormat="1">
      <c r="B154" s="167"/>
      <c r="D154" s="103" t="s">
        <v>456</v>
      </c>
      <c r="E154" s="168" t="s">
        <v>17</v>
      </c>
      <c r="F154" s="169" t="s">
        <v>5358</v>
      </c>
      <c r="H154" s="168" t="s">
        <v>17</v>
      </c>
      <c r="I154" s="170"/>
      <c r="L154" s="167"/>
      <c r="M154" s="171"/>
      <c r="T154" s="172"/>
      <c r="AT154" s="168" t="s">
        <v>456</v>
      </c>
      <c r="AU154" s="168" t="s">
        <v>9</v>
      </c>
      <c r="AV154" s="166" t="s">
        <v>82</v>
      </c>
      <c r="AW154" s="166" t="s">
        <v>197</v>
      </c>
      <c r="AX154" s="166" t="s">
        <v>78</v>
      </c>
      <c r="AY154" s="168" t="s">
        <v>79</v>
      </c>
    </row>
    <row r="155" spans="2:65" s="173" customFormat="1">
      <c r="B155" s="174"/>
      <c r="D155" s="103" t="s">
        <v>456</v>
      </c>
      <c r="E155" s="175" t="s">
        <v>17</v>
      </c>
      <c r="F155" s="176" t="s">
        <v>295</v>
      </c>
      <c r="H155" s="177">
        <v>264.83999999999997</v>
      </c>
      <c r="I155" s="178"/>
      <c r="L155" s="174"/>
      <c r="M155" s="179"/>
      <c r="T155" s="180"/>
      <c r="AT155" s="175" t="s">
        <v>456</v>
      </c>
      <c r="AU155" s="175" t="s">
        <v>9</v>
      </c>
      <c r="AV155" s="173" t="s">
        <v>9</v>
      </c>
      <c r="AW155" s="173" t="s">
        <v>197</v>
      </c>
      <c r="AX155" s="173" t="s">
        <v>78</v>
      </c>
      <c r="AY155" s="175" t="s">
        <v>79</v>
      </c>
    </row>
    <row r="156" spans="2:65" s="173" customFormat="1">
      <c r="B156" s="174"/>
      <c r="D156" s="103" t="s">
        <v>456</v>
      </c>
      <c r="E156" s="175" t="s">
        <v>17</v>
      </c>
      <c r="F156" s="176" t="s">
        <v>297</v>
      </c>
      <c r="H156" s="177">
        <v>25.47</v>
      </c>
      <c r="I156" s="178"/>
      <c r="L156" s="174"/>
      <c r="M156" s="179"/>
      <c r="T156" s="180"/>
      <c r="AT156" s="175" t="s">
        <v>456</v>
      </c>
      <c r="AU156" s="175" t="s">
        <v>9</v>
      </c>
      <c r="AV156" s="173" t="s">
        <v>9</v>
      </c>
      <c r="AW156" s="173" t="s">
        <v>197</v>
      </c>
      <c r="AX156" s="173" t="s">
        <v>78</v>
      </c>
      <c r="AY156" s="175" t="s">
        <v>79</v>
      </c>
    </row>
    <row r="157" spans="2:65" s="173" customFormat="1">
      <c r="B157" s="174"/>
      <c r="D157" s="103" t="s">
        <v>456</v>
      </c>
      <c r="E157" s="175" t="s">
        <v>17</v>
      </c>
      <c r="F157" s="176" t="s">
        <v>5287</v>
      </c>
      <c r="H157" s="177">
        <v>15.4</v>
      </c>
      <c r="I157" s="178"/>
      <c r="L157" s="174"/>
      <c r="M157" s="179"/>
      <c r="T157" s="180"/>
      <c r="AT157" s="175" t="s">
        <v>456</v>
      </c>
      <c r="AU157" s="175" t="s">
        <v>9</v>
      </c>
      <c r="AV157" s="173" t="s">
        <v>9</v>
      </c>
      <c r="AW157" s="173" t="s">
        <v>197</v>
      </c>
      <c r="AX157" s="173" t="s">
        <v>78</v>
      </c>
      <c r="AY157" s="175" t="s">
        <v>79</v>
      </c>
    </row>
    <row r="158" spans="2:65" s="181" customFormat="1">
      <c r="B158" s="182"/>
      <c r="D158" s="103" t="s">
        <v>456</v>
      </c>
      <c r="E158" s="183" t="s">
        <v>17</v>
      </c>
      <c r="F158" s="184" t="s">
        <v>491</v>
      </c>
      <c r="H158" s="185">
        <v>305.70999999999998</v>
      </c>
      <c r="I158" s="186"/>
      <c r="L158" s="182"/>
      <c r="M158" s="187"/>
      <c r="T158" s="188"/>
      <c r="AT158" s="183" t="s">
        <v>456</v>
      </c>
      <c r="AU158" s="183" t="s">
        <v>9</v>
      </c>
      <c r="AV158" s="181" t="s">
        <v>103</v>
      </c>
      <c r="AW158" s="181" t="s">
        <v>197</v>
      </c>
      <c r="AX158" s="181" t="s">
        <v>82</v>
      </c>
      <c r="AY158" s="183" t="s">
        <v>79</v>
      </c>
    </row>
    <row r="159" spans="2:65" s="18" customFormat="1" ht="24.2" customHeight="1">
      <c r="B159" s="19"/>
      <c r="C159" s="90" t="s">
        <v>103</v>
      </c>
      <c r="D159" s="90" t="s">
        <v>83</v>
      </c>
      <c r="E159" s="91" t="s">
        <v>5359</v>
      </c>
      <c r="F159" s="92" t="s">
        <v>5360</v>
      </c>
      <c r="G159" s="93" t="s">
        <v>452</v>
      </c>
      <c r="H159" s="94">
        <v>570.54999999999995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1.6500000000000001E-2</v>
      </c>
      <c r="T159" s="100">
        <f>S159*H159</f>
        <v>9.4140750000000004</v>
      </c>
      <c r="AR159" s="101" t="s">
        <v>155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5361</v>
      </c>
    </row>
    <row r="160" spans="2:65" s="18" customFormat="1" ht="19.5">
      <c r="B160" s="19"/>
      <c r="D160" s="103" t="s">
        <v>89</v>
      </c>
      <c r="F160" s="104" t="s">
        <v>5362</v>
      </c>
      <c r="I160" s="105"/>
      <c r="L160" s="19"/>
      <c r="M160" s="106"/>
      <c r="T160" s="107"/>
      <c r="AT160" s="11" t="s">
        <v>89</v>
      </c>
      <c r="AU160" s="11" t="s">
        <v>9</v>
      </c>
    </row>
    <row r="161" spans="2:65" s="173" customFormat="1">
      <c r="B161" s="174"/>
      <c r="D161" s="103" t="s">
        <v>456</v>
      </c>
      <c r="E161" s="175" t="s">
        <v>17</v>
      </c>
      <c r="F161" s="176" t="s">
        <v>5363</v>
      </c>
      <c r="H161" s="177">
        <v>529.67999999999995</v>
      </c>
      <c r="I161" s="178"/>
      <c r="L161" s="174"/>
      <c r="M161" s="179"/>
      <c r="T161" s="180"/>
      <c r="AT161" s="175" t="s">
        <v>456</v>
      </c>
      <c r="AU161" s="175" t="s">
        <v>9</v>
      </c>
      <c r="AV161" s="173" t="s">
        <v>9</v>
      </c>
      <c r="AW161" s="173" t="s">
        <v>197</v>
      </c>
      <c r="AX161" s="173" t="s">
        <v>78</v>
      </c>
      <c r="AY161" s="175" t="s">
        <v>79</v>
      </c>
    </row>
    <row r="162" spans="2:65" s="173" customFormat="1">
      <c r="B162" s="174"/>
      <c r="D162" s="103" t="s">
        <v>456</v>
      </c>
      <c r="E162" s="175" t="s">
        <v>17</v>
      </c>
      <c r="F162" s="176" t="s">
        <v>297</v>
      </c>
      <c r="H162" s="177">
        <v>25.47</v>
      </c>
      <c r="I162" s="178"/>
      <c r="L162" s="174"/>
      <c r="M162" s="179"/>
      <c r="T162" s="180"/>
      <c r="AT162" s="175" t="s">
        <v>456</v>
      </c>
      <c r="AU162" s="175" t="s">
        <v>9</v>
      </c>
      <c r="AV162" s="173" t="s">
        <v>9</v>
      </c>
      <c r="AW162" s="173" t="s">
        <v>197</v>
      </c>
      <c r="AX162" s="173" t="s">
        <v>78</v>
      </c>
      <c r="AY162" s="175" t="s">
        <v>79</v>
      </c>
    </row>
    <row r="163" spans="2:65" s="173" customFormat="1">
      <c r="B163" s="174"/>
      <c r="D163" s="103" t="s">
        <v>456</v>
      </c>
      <c r="E163" s="175" t="s">
        <v>17</v>
      </c>
      <c r="F163" s="176" t="s">
        <v>5287</v>
      </c>
      <c r="H163" s="177">
        <v>15.4</v>
      </c>
      <c r="I163" s="178"/>
      <c r="L163" s="174"/>
      <c r="M163" s="179"/>
      <c r="T163" s="180"/>
      <c r="AT163" s="175" t="s">
        <v>456</v>
      </c>
      <c r="AU163" s="175" t="s">
        <v>9</v>
      </c>
      <c r="AV163" s="173" t="s">
        <v>9</v>
      </c>
      <c r="AW163" s="173" t="s">
        <v>197</v>
      </c>
      <c r="AX163" s="173" t="s">
        <v>78</v>
      </c>
      <c r="AY163" s="175" t="s">
        <v>79</v>
      </c>
    </row>
    <row r="164" spans="2:65" s="181" customFormat="1">
      <c r="B164" s="182"/>
      <c r="D164" s="103" t="s">
        <v>456</v>
      </c>
      <c r="E164" s="183" t="s">
        <v>17</v>
      </c>
      <c r="F164" s="184" t="s">
        <v>491</v>
      </c>
      <c r="H164" s="185">
        <v>570.54999999999995</v>
      </c>
      <c r="I164" s="186"/>
      <c r="L164" s="182"/>
      <c r="M164" s="187"/>
      <c r="T164" s="188"/>
      <c r="AT164" s="183" t="s">
        <v>456</v>
      </c>
      <c r="AU164" s="183" t="s">
        <v>9</v>
      </c>
      <c r="AV164" s="181" t="s">
        <v>103</v>
      </c>
      <c r="AW164" s="181" t="s">
        <v>197</v>
      </c>
      <c r="AX164" s="181" t="s">
        <v>82</v>
      </c>
      <c r="AY164" s="183" t="s">
        <v>79</v>
      </c>
    </row>
    <row r="165" spans="2:65" s="18" customFormat="1" ht="33" customHeight="1">
      <c r="B165" s="19"/>
      <c r="C165" s="90" t="s">
        <v>77</v>
      </c>
      <c r="D165" s="90" t="s">
        <v>83</v>
      </c>
      <c r="E165" s="91" t="s">
        <v>5364</v>
      </c>
      <c r="F165" s="92" t="s">
        <v>5365</v>
      </c>
      <c r="G165" s="93" t="s">
        <v>452</v>
      </c>
      <c r="H165" s="94">
        <v>611.41999999999996</v>
      </c>
      <c r="I165" s="95"/>
      <c r="J165" s="96">
        <f>ROUND(I165*H165,2)</f>
        <v>0</v>
      </c>
      <c r="K165" s="92" t="s">
        <v>453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5.4999999999999997E-3</v>
      </c>
      <c r="T165" s="100">
        <f>S165*H165</f>
        <v>3.3628099999999996</v>
      </c>
      <c r="AR165" s="101" t="s">
        <v>155</v>
      </c>
      <c r="AT165" s="101" t="s">
        <v>83</v>
      </c>
      <c r="AU165" s="101" t="s">
        <v>9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155</v>
      </c>
      <c r="BM165" s="101" t="s">
        <v>5366</v>
      </c>
    </row>
    <row r="166" spans="2:65" s="18" customFormat="1" ht="29.25">
      <c r="B166" s="19"/>
      <c r="D166" s="103" t="s">
        <v>89</v>
      </c>
      <c r="F166" s="104" t="s">
        <v>5367</v>
      </c>
      <c r="I166" s="105"/>
      <c r="L166" s="19"/>
      <c r="M166" s="106"/>
      <c r="T166" s="107"/>
      <c r="AT166" s="11" t="s">
        <v>89</v>
      </c>
      <c r="AU166" s="11" t="s">
        <v>9</v>
      </c>
    </row>
    <row r="167" spans="2:65" s="18" customFormat="1" ht="19.5">
      <c r="B167" s="19"/>
      <c r="D167" s="103" t="s">
        <v>90</v>
      </c>
      <c r="F167" s="108" t="s">
        <v>5368</v>
      </c>
      <c r="I167" s="105"/>
      <c r="L167" s="19"/>
      <c r="M167" s="106"/>
      <c r="T167" s="107"/>
      <c r="AT167" s="11" t="s">
        <v>90</v>
      </c>
      <c r="AU167" s="11" t="s">
        <v>9</v>
      </c>
    </row>
    <row r="168" spans="2:65" s="173" customFormat="1">
      <c r="B168" s="174"/>
      <c r="D168" s="103" t="s">
        <v>456</v>
      </c>
      <c r="E168" s="175" t="s">
        <v>17</v>
      </c>
      <c r="F168" s="176" t="s">
        <v>295</v>
      </c>
      <c r="H168" s="177">
        <v>264.83999999999997</v>
      </c>
      <c r="I168" s="178"/>
      <c r="L168" s="174"/>
      <c r="M168" s="179"/>
      <c r="T168" s="180"/>
      <c r="AT168" s="175" t="s">
        <v>456</v>
      </c>
      <c r="AU168" s="175" t="s">
        <v>9</v>
      </c>
      <c r="AV168" s="173" t="s">
        <v>9</v>
      </c>
      <c r="AW168" s="173" t="s">
        <v>197</v>
      </c>
      <c r="AX168" s="173" t="s">
        <v>78</v>
      </c>
      <c r="AY168" s="175" t="s">
        <v>79</v>
      </c>
    </row>
    <row r="169" spans="2:65" s="173" customFormat="1">
      <c r="B169" s="174"/>
      <c r="D169" s="103" t="s">
        <v>456</v>
      </c>
      <c r="E169" s="175" t="s">
        <v>17</v>
      </c>
      <c r="F169" s="176" t="s">
        <v>297</v>
      </c>
      <c r="H169" s="177">
        <v>25.47</v>
      </c>
      <c r="I169" s="178"/>
      <c r="L169" s="174"/>
      <c r="M169" s="179"/>
      <c r="T169" s="180"/>
      <c r="AT169" s="175" t="s">
        <v>456</v>
      </c>
      <c r="AU169" s="175" t="s">
        <v>9</v>
      </c>
      <c r="AV169" s="173" t="s">
        <v>9</v>
      </c>
      <c r="AW169" s="173" t="s">
        <v>197</v>
      </c>
      <c r="AX169" s="173" t="s">
        <v>78</v>
      </c>
      <c r="AY169" s="175" t="s">
        <v>79</v>
      </c>
    </row>
    <row r="170" spans="2:65" s="173" customFormat="1">
      <c r="B170" s="174"/>
      <c r="D170" s="103" t="s">
        <v>456</v>
      </c>
      <c r="E170" s="175" t="s">
        <v>17</v>
      </c>
      <c r="F170" s="176" t="s">
        <v>5287</v>
      </c>
      <c r="H170" s="177">
        <v>15.4</v>
      </c>
      <c r="I170" s="178"/>
      <c r="L170" s="174"/>
      <c r="M170" s="179"/>
      <c r="T170" s="180"/>
      <c r="AT170" s="175" t="s">
        <v>456</v>
      </c>
      <c r="AU170" s="175" t="s">
        <v>9</v>
      </c>
      <c r="AV170" s="173" t="s">
        <v>9</v>
      </c>
      <c r="AW170" s="173" t="s">
        <v>197</v>
      </c>
      <c r="AX170" s="173" t="s">
        <v>78</v>
      </c>
      <c r="AY170" s="175" t="s">
        <v>79</v>
      </c>
    </row>
    <row r="171" spans="2:65" s="181" customFormat="1">
      <c r="B171" s="182"/>
      <c r="D171" s="103" t="s">
        <v>456</v>
      </c>
      <c r="E171" s="183" t="s">
        <v>17</v>
      </c>
      <c r="F171" s="184" t="s">
        <v>491</v>
      </c>
      <c r="H171" s="185">
        <v>305.70999999999998</v>
      </c>
      <c r="I171" s="186"/>
      <c r="L171" s="182"/>
      <c r="M171" s="187"/>
      <c r="T171" s="188"/>
      <c r="AT171" s="183" t="s">
        <v>456</v>
      </c>
      <c r="AU171" s="183" t="s">
        <v>9</v>
      </c>
      <c r="AV171" s="181" t="s">
        <v>103</v>
      </c>
      <c r="AW171" s="181" t="s">
        <v>197</v>
      </c>
      <c r="AX171" s="181" t="s">
        <v>82</v>
      </c>
      <c r="AY171" s="183" t="s">
        <v>79</v>
      </c>
    </row>
    <row r="172" spans="2:65" s="173" customFormat="1">
      <c r="B172" s="174"/>
      <c r="D172" s="103" t="s">
        <v>456</v>
      </c>
      <c r="F172" s="176" t="s">
        <v>5369</v>
      </c>
      <c r="H172" s="177">
        <v>611.41999999999996</v>
      </c>
      <c r="I172" s="178"/>
      <c r="L172" s="174"/>
      <c r="M172" s="179"/>
      <c r="T172" s="180"/>
      <c r="AT172" s="175" t="s">
        <v>456</v>
      </c>
      <c r="AU172" s="175" t="s">
        <v>9</v>
      </c>
      <c r="AV172" s="173" t="s">
        <v>9</v>
      </c>
      <c r="AW172" s="173" t="s">
        <v>12</v>
      </c>
      <c r="AX172" s="173" t="s">
        <v>82</v>
      </c>
      <c r="AY172" s="175" t="s">
        <v>79</v>
      </c>
    </row>
    <row r="173" spans="2:65" s="18" customFormat="1" ht="24.2" customHeight="1">
      <c r="B173" s="19"/>
      <c r="C173" s="90" t="s">
        <v>121</v>
      </c>
      <c r="D173" s="201" t="s">
        <v>83</v>
      </c>
      <c r="E173" s="91" t="s">
        <v>5343</v>
      </c>
      <c r="F173" s="92" t="s">
        <v>5344</v>
      </c>
      <c r="G173" s="93" t="s">
        <v>452</v>
      </c>
      <c r="H173" s="94">
        <v>427.57499999999999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155</v>
      </c>
      <c r="AT173" s="101" t="s">
        <v>83</v>
      </c>
      <c r="AU173" s="101" t="s">
        <v>9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155</v>
      </c>
      <c r="BM173" s="101" t="s">
        <v>5345</v>
      </c>
    </row>
    <row r="174" spans="2:65" s="18" customFormat="1" ht="19.5">
      <c r="B174" s="19"/>
      <c r="D174" s="103" t="s">
        <v>89</v>
      </c>
      <c r="F174" s="104" t="s">
        <v>5346</v>
      </c>
      <c r="I174" s="105"/>
      <c r="L174" s="19"/>
      <c r="M174" s="106"/>
      <c r="T174" s="107"/>
      <c r="AT174" s="11" t="s">
        <v>89</v>
      </c>
      <c r="AU174" s="11" t="s">
        <v>9</v>
      </c>
    </row>
    <row r="175" spans="2:65" s="18" customFormat="1" ht="19.5">
      <c r="B175" s="19"/>
      <c r="D175" s="103" t="s">
        <v>90</v>
      </c>
      <c r="F175" s="108" t="s">
        <v>5543</v>
      </c>
      <c r="I175" s="105"/>
      <c r="L175" s="19"/>
      <c r="M175" s="106"/>
      <c r="T175" s="107"/>
      <c r="AT175" s="11" t="s">
        <v>90</v>
      </c>
      <c r="AU175" s="11" t="s">
        <v>9</v>
      </c>
    </row>
    <row r="176" spans="2:65" s="18" customFormat="1" ht="16.5" customHeight="1">
      <c r="B176" s="19"/>
      <c r="C176" s="189" t="s">
        <v>125</v>
      </c>
      <c r="D176" s="206" t="s">
        <v>684</v>
      </c>
      <c r="E176" s="190" t="s">
        <v>1438</v>
      </c>
      <c r="F176" s="191" t="s">
        <v>1439</v>
      </c>
      <c r="G176" s="192" t="s">
        <v>495</v>
      </c>
      <c r="H176" s="193">
        <v>0.13700000000000001</v>
      </c>
      <c r="I176" s="194"/>
      <c r="J176" s="195">
        <f>ROUND(I176*H176,2)</f>
        <v>0</v>
      </c>
      <c r="K176" s="191" t="s">
        <v>453</v>
      </c>
      <c r="L176" s="196"/>
      <c r="M176" s="197" t="s">
        <v>17</v>
      </c>
      <c r="N176" s="198" t="s">
        <v>35</v>
      </c>
      <c r="P176" s="99">
        <f>O176*H176</f>
        <v>0</v>
      </c>
      <c r="Q176" s="99">
        <v>1</v>
      </c>
      <c r="R176" s="99">
        <f>Q176*H176</f>
        <v>0.13700000000000001</v>
      </c>
      <c r="S176" s="99">
        <v>0</v>
      </c>
      <c r="T176" s="100">
        <f>S176*H176</f>
        <v>0</v>
      </c>
      <c r="AR176" s="101" t="s">
        <v>653</v>
      </c>
      <c r="AT176" s="101" t="s">
        <v>684</v>
      </c>
      <c r="AU176" s="101" t="s">
        <v>9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155</v>
      </c>
      <c r="BM176" s="101" t="s">
        <v>5353</v>
      </c>
    </row>
    <row r="177" spans="2:65" s="18" customFormat="1">
      <c r="B177" s="19"/>
      <c r="D177" s="103" t="s">
        <v>89</v>
      </c>
      <c r="F177" s="104" t="s">
        <v>1439</v>
      </c>
      <c r="I177" s="105"/>
      <c r="L177" s="19"/>
      <c r="M177" s="106"/>
      <c r="T177" s="107"/>
      <c r="AT177" s="11" t="s">
        <v>89</v>
      </c>
      <c r="AU177" s="11" t="s">
        <v>9</v>
      </c>
    </row>
    <row r="178" spans="2:65" s="18" customFormat="1" ht="29.25">
      <c r="B178" s="19"/>
      <c r="D178" s="103" t="s">
        <v>90</v>
      </c>
      <c r="F178" s="108" t="s">
        <v>5544</v>
      </c>
      <c r="I178" s="105"/>
      <c r="L178" s="19"/>
      <c r="M178" s="106"/>
      <c r="T178" s="107"/>
      <c r="AT178" s="11" t="s">
        <v>90</v>
      </c>
      <c r="AU178" s="11" t="s">
        <v>9</v>
      </c>
    </row>
    <row r="179" spans="2:65" s="173" customFormat="1">
      <c r="B179" s="174"/>
      <c r="D179" s="103" t="s">
        <v>456</v>
      </c>
      <c r="F179" s="176" t="s">
        <v>5545</v>
      </c>
      <c r="H179" s="177">
        <v>0.13700000000000001</v>
      </c>
      <c r="I179" s="178"/>
      <c r="L179" s="174"/>
      <c r="M179" s="179"/>
      <c r="T179" s="180"/>
      <c r="AT179" s="175" t="s">
        <v>456</v>
      </c>
      <c r="AU179" s="175" t="s">
        <v>9</v>
      </c>
      <c r="AV179" s="173" t="s">
        <v>9</v>
      </c>
      <c r="AW179" s="173" t="s">
        <v>12</v>
      </c>
      <c r="AX179" s="173" t="s">
        <v>82</v>
      </c>
      <c r="AY179" s="175" t="s">
        <v>79</v>
      </c>
    </row>
    <row r="180" spans="2:65" s="18" customFormat="1" ht="24.2" customHeight="1">
      <c r="B180" s="19"/>
      <c r="C180" s="90" t="s">
        <v>129</v>
      </c>
      <c r="D180" s="201" t="s">
        <v>83</v>
      </c>
      <c r="E180" s="91" t="s">
        <v>5370</v>
      </c>
      <c r="F180" s="92" t="s">
        <v>5371</v>
      </c>
      <c r="G180" s="93" t="s">
        <v>452</v>
      </c>
      <c r="H180" s="94">
        <v>427.57499999999999</v>
      </c>
      <c r="I180" s="95"/>
      <c r="J180" s="96">
        <f>ROUND(I180*H180,2)</f>
        <v>0</v>
      </c>
      <c r="K180" s="92" t="s">
        <v>453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8.8000000000000003E-4</v>
      </c>
      <c r="R180" s="99">
        <f>Q180*H180</f>
        <v>0.37626599999999999</v>
      </c>
      <c r="S180" s="99">
        <v>0</v>
      </c>
      <c r="T180" s="100">
        <f>S180*H180</f>
        <v>0</v>
      </c>
      <c r="AR180" s="101" t="s">
        <v>155</v>
      </c>
      <c r="AT180" s="101" t="s">
        <v>83</v>
      </c>
      <c r="AU180" s="101" t="s">
        <v>9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155</v>
      </c>
      <c r="BM180" s="101" t="s">
        <v>5372</v>
      </c>
    </row>
    <row r="181" spans="2:65" s="18" customFormat="1" ht="19.5">
      <c r="B181" s="19"/>
      <c r="D181" s="103" t="s">
        <v>89</v>
      </c>
      <c r="F181" s="104" t="s">
        <v>5373</v>
      </c>
      <c r="I181" s="105"/>
      <c r="L181" s="19"/>
      <c r="M181" s="106"/>
      <c r="T181" s="107"/>
      <c r="AT181" s="11" t="s">
        <v>89</v>
      </c>
      <c r="AU181" s="11" t="s">
        <v>9</v>
      </c>
    </row>
    <row r="182" spans="2:65" s="18" customFormat="1" ht="19.5">
      <c r="B182" s="19"/>
      <c r="D182" s="103" t="s">
        <v>90</v>
      </c>
      <c r="F182" s="108" t="s">
        <v>5543</v>
      </c>
      <c r="I182" s="105"/>
      <c r="L182" s="19"/>
      <c r="M182" s="106"/>
      <c r="T182" s="107"/>
      <c r="AT182" s="11" t="s">
        <v>90</v>
      </c>
      <c r="AU182" s="11" t="s">
        <v>9</v>
      </c>
    </row>
    <row r="183" spans="2:65" s="166" customFormat="1">
      <c r="B183" s="167"/>
      <c r="D183" s="103" t="s">
        <v>456</v>
      </c>
      <c r="E183" s="168" t="s">
        <v>17</v>
      </c>
      <c r="F183" s="169" t="s">
        <v>5347</v>
      </c>
      <c r="H183" s="168" t="s">
        <v>17</v>
      </c>
      <c r="I183" s="170"/>
      <c r="L183" s="167"/>
      <c r="M183" s="171"/>
      <c r="T183" s="172"/>
      <c r="AT183" s="168" t="s">
        <v>456</v>
      </c>
      <c r="AU183" s="168" t="s">
        <v>9</v>
      </c>
      <c r="AV183" s="166" t="s">
        <v>82</v>
      </c>
      <c r="AW183" s="166" t="s">
        <v>197</v>
      </c>
      <c r="AX183" s="166" t="s">
        <v>78</v>
      </c>
      <c r="AY183" s="168" t="s">
        <v>79</v>
      </c>
    </row>
    <row r="184" spans="2:65" s="173" customFormat="1">
      <c r="B184" s="174"/>
      <c r="D184" s="103" t="s">
        <v>456</v>
      </c>
      <c r="E184" s="175" t="s">
        <v>17</v>
      </c>
      <c r="F184" s="176" t="s">
        <v>5546</v>
      </c>
      <c r="H184" s="177">
        <v>245.89</v>
      </c>
      <c r="I184" s="178"/>
      <c r="L184" s="174"/>
      <c r="M184" s="179"/>
      <c r="T184" s="180"/>
      <c r="AT184" s="175" t="s">
        <v>456</v>
      </c>
      <c r="AU184" s="175" t="s">
        <v>9</v>
      </c>
      <c r="AV184" s="173" t="s">
        <v>9</v>
      </c>
      <c r="AW184" s="173" t="s">
        <v>197</v>
      </c>
      <c r="AX184" s="173" t="s">
        <v>78</v>
      </c>
      <c r="AY184" s="175" t="s">
        <v>79</v>
      </c>
    </row>
    <row r="185" spans="2:65" s="173" customFormat="1">
      <c r="B185" s="174"/>
      <c r="D185" s="103" t="s">
        <v>456</v>
      </c>
      <c r="E185" s="175" t="s">
        <v>17</v>
      </c>
      <c r="F185" s="176" t="s">
        <v>5547</v>
      </c>
      <c r="H185" s="177">
        <v>80.097999999999999</v>
      </c>
      <c r="I185" s="178"/>
      <c r="L185" s="174"/>
      <c r="M185" s="179"/>
      <c r="T185" s="180"/>
      <c r="AT185" s="175" t="s">
        <v>456</v>
      </c>
      <c r="AU185" s="175" t="s">
        <v>9</v>
      </c>
      <c r="AV185" s="173" t="s">
        <v>9</v>
      </c>
      <c r="AW185" s="173" t="s">
        <v>197</v>
      </c>
      <c r="AX185" s="173" t="s">
        <v>78</v>
      </c>
      <c r="AY185" s="175" t="s">
        <v>79</v>
      </c>
    </row>
    <row r="186" spans="2:65" s="173" customFormat="1">
      <c r="B186" s="174"/>
      <c r="D186" s="103" t="s">
        <v>456</v>
      </c>
      <c r="E186" s="175" t="s">
        <v>17</v>
      </c>
      <c r="F186" s="176" t="s">
        <v>5548</v>
      </c>
      <c r="H186" s="177">
        <v>17.841000000000001</v>
      </c>
      <c r="I186" s="178"/>
      <c r="L186" s="174"/>
      <c r="M186" s="179"/>
      <c r="T186" s="180"/>
      <c r="AT186" s="175" t="s">
        <v>456</v>
      </c>
      <c r="AU186" s="175" t="s">
        <v>9</v>
      </c>
      <c r="AV186" s="173" t="s">
        <v>9</v>
      </c>
      <c r="AW186" s="173" t="s">
        <v>197</v>
      </c>
      <c r="AX186" s="173" t="s">
        <v>78</v>
      </c>
      <c r="AY186" s="175" t="s">
        <v>79</v>
      </c>
    </row>
    <row r="187" spans="2:65" s="219" customFormat="1">
      <c r="B187" s="220"/>
      <c r="D187" s="103" t="s">
        <v>456</v>
      </c>
      <c r="E187" s="221" t="s">
        <v>17</v>
      </c>
      <c r="F187" s="222" t="s">
        <v>4682</v>
      </c>
      <c r="H187" s="223">
        <v>343.82900000000001</v>
      </c>
      <c r="I187" s="224"/>
      <c r="L187" s="220"/>
      <c r="M187" s="225"/>
      <c r="T187" s="226"/>
      <c r="AT187" s="221" t="s">
        <v>456</v>
      </c>
      <c r="AU187" s="221" t="s">
        <v>9</v>
      </c>
      <c r="AV187" s="219" t="s">
        <v>96</v>
      </c>
      <c r="AW187" s="219" t="s">
        <v>197</v>
      </c>
      <c r="AX187" s="219" t="s">
        <v>78</v>
      </c>
      <c r="AY187" s="221" t="s">
        <v>79</v>
      </c>
    </row>
    <row r="188" spans="2:65" s="166" customFormat="1">
      <c r="B188" s="167"/>
      <c r="D188" s="103" t="s">
        <v>456</v>
      </c>
      <c r="E188" s="168" t="s">
        <v>17</v>
      </c>
      <c r="F188" s="169" t="s">
        <v>5348</v>
      </c>
      <c r="H188" s="168" t="s">
        <v>17</v>
      </c>
      <c r="I188" s="170"/>
      <c r="L188" s="167"/>
      <c r="M188" s="171"/>
      <c r="T188" s="172"/>
      <c r="AT188" s="168" t="s">
        <v>456</v>
      </c>
      <c r="AU188" s="168" t="s">
        <v>9</v>
      </c>
      <c r="AV188" s="166" t="s">
        <v>82</v>
      </c>
      <c r="AW188" s="166" t="s">
        <v>197</v>
      </c>
      <c r="AX188" s="166" t="s">
        <v>78</v>
      </c>
      <c r="AY188" s="168" t="s">
        <v>79</v>
      </c>
    </row>
    <row r="189" spans="2:65" s="173" customFormat="1">
      <c r="B189" s="174"/>
      <c r="D189" s="103" t="s">
        <v>456</v>
      </c>
      <c r="E189" s="175" t="s">
        <v>17</v>
      </c>
      <c r="F189" s="176" t="s">
        <v>5549</v>
      </c>
      <c r="H189" s="177">
        <v>17.489999999999998</v>
      </c>
      <c r="I189" s="178"/>
      <c r="L189" s="174"/>
      <c r="M189" s="179"/>
      <c r="T189" s="180"/>
      <c r="AT189" s="175" t="s">
        <v>456</v>
      </c>
      <c r="AU189" s="175" t="s">
        <v>9</v>
      </c>
      <c r="AV189" s="173" t="s">
        <v>9</v>
      </c>
      <c r="AW189" s="173" t="s">
        <v>197</v>
      </c>
      <c r="AX189" s="173" t="s">
        <v>78</v>
      </c>
      <c r="AY189" s="175" t="s">
        <v>79</v>
      </c>
    </row>
    <row r="190" spans="2:65" s="173" customFormat="1">
      <c r="B190" s="174"/>
      <c r="D190" s="103" t="s">
        <v>456</v>
      </c>
      <c r="E190" s="175" t="s">
        <v>17</v>
      </c>
      <c r="F190" s="176" t="s">
        <v>5550</v>
      </c>
      <c r="H190" s="177">
        <v>11.956</v>
      </c>
      <c r="I190" s="178"/>
      <c r="L190" s="174"/>
      <c r="M190" s="179"/>
      <c r="T190" s="180"/>
      <c r="AT190" s="175" t="s">
        <v>456</v>
      </c>
      <c r="AU190" s="175" t="s">
        <v>9</v>
      </c>
      <c r="AV190" s="173" t="s">
        <v>9</v>
      </c>
      <c r="AW190" s="173" t="s">
        <v>197</v>
      </c>
      <c r="AX190" s="173" t="s">
        <v>78</v>
      </c>
      <c r="AY190" s="175" t="s">
        <v>79</v>
      </c>
    </row>
    <row r="191" spans="2:65" s="219" customFormat="1">
      <c r="B191" s="220"/>
      <c r="D191" s="103" t="s">
        <v>456</v>
      </c>
      <c r="E191" s="221" t="s">
        <v>17</v>
      </c>
      <c r="F191" s="222" t="s">
        <v>4682</v>
      </c>
      <c r="H191" s="223">
        <v>29.446000000000002</v>
      </c>
      <c r="I191" s="224"/>
      <c r="L191" s="220"/>
      <c r="M191" s="225"/>
      <c r="T191" s="226"/>
      <c r="AT191" s="221" t="s">
        <v>456</v>
      </c>
      <c r="AU191" s="221" t="s">
        <v>9</v>
      </c>
      <c r="AV191" s="219" t="s">
        <v>96</v>
      </c>
      <c r="AW191" s="219" t="s">
        <v>197</v>
      </c>
      <c r="AX191" s="219" t="s">
        <v>78</v>
      </c>
      <c r="AY191" s="221" t="s">
        <v>79</v>
      </c>
    </row>
    <row r="192" spans="2:65" s="166" customFormat="1">
      <c r="B192" s="167"/>
      <c r="D192" s="103" t="s">
        <v>456</v>
      </c>
      <c r="E192" s="168" t="s">
        <v>17</v>
      </c>
      <c r="F192" s="169" t="s">
        <v>5349</v>
      </c>
      <c r="H192" s="168" t="s">
        <v>17</v>
      </c>
      <c r="I192" s="170"/>
      <c r="L192" s="167"/>
      <c r="M192" s="171"/>
      <c r="T192" s="172"/>
      <c r="AT192" s="168" t="s">
        <v>456</v>
      </c>
      <c r="AU192" s="168" t="s">
        <v>9</v>
      </c>
      <c r="AV192" s="166" t="s">
        <v>82</v>
      </c>
      <c r="AW192" s="166" t="s">
        <v>197</v>
      </c>
      <c r="AX192" s="166" t="s">
        <v>78</v>
      </c>
      <c r="AY192" s="168" t="s">
        <v>79</v>
      </c>
    </row>
    <row r="193" spans="2:65" s="173" customFormat="1">
      <c r="B193" s="174"/>
      <c r="D193" s="103" t="s">
        <v>456</v>
      </c>
      <c r="E193" s="175" t="s">
        <v>17</v>
      </c>
      <c r="F193" s="176" t="s">
        <v>5551</v>
      </c>
      <c r="H193" s="177">
        <v>5.89</v>
      </c>
      <c r="I193" s="178"/>
      <c r="L193" s="174"/>
      <c r="M193" s="179"/>
      <c r="T193" s="180"/>
      <c r="AT193" s="175" t="s">
        <v>456</v>
      </c>
      <c r="AU193" s="175" t="s">
        <v>9</v>
      </c>
      <c r="AV193" s="173" t="s">
        <v>9</v>
      </c>
      <c r="AW193" s="173" t="s">
        <v>197</v>
      </c>
      <c r="AX193" s="173" t="s">
        <v>78</v>
      </c>
      <c r="AY193" s="175" t="s">
        <v>79</v>
      </c>
    </row>
    <row r="194" spans="2:65" s="173" customFormat="1">
      <c r="B194" s="174"/>
      <c r="D194" s="103" t="s">
        <v>456</v>
      </c>
      <c r="E194" s="175" t="s">
        <v>17</v>
      </c>
      <c r="F194" s="176" t="s">
        <v>5552</v>
      </c>
      <c r="H194" s="177">
        <v>6.53</v>
      </c>
      <c r="I194" s="178"/>
      <c r="L194" s="174"/>
      <c r="M194" s="179"/>
      <c r="T194" s="180"/>
      <c r="AT194" s="175" t="s">
        <v>456</v>
      </c>
      <c r="AU194" s="175" t="s">
        <v>9</v>
      </c>
      <c r="AV194" s="173" t="s">
        <v>9</v>
      </c>
      <c r="AW194" s="173" t="s">
        <v>197</v>
      </c>
      <c r="AX194" s="173" t="s">
        <v>78</v>
      </c>
      <c r="AY194" s="175" t="s">
        <v>79</v>
      </c>
    </row>
    <row r="195" spans="2:65" s="219" customFormat="1">
      <c r="B195" s="220"/>
      <c r="D195" s="103" t="s">
        <v>456</v>
      </c>
      <c r="E195" s="221" t="s">
        <v>17</v>
      </c>
      <c r="F195" s="222" t="s">
        <v>4682</v>
      </c>
      <c r="H195" s="223">
        <v>12.42</v>
      </c>
      <c r="I195" s="224"/>
      <c r="L195" s="220"/>
      <c r="M195" s="225"/>
      <c r="T195" s="226"/>
      <c r="AT195" s="221" t="s">
        <v>456</v>
      </c>
      <c r="AU195" s="221" t="s">
        <v>9</v>
      </c>
      <c r="AV195" s="219" t="s">
        <v>96</v>
      </c>
      <c r="AW195" s="219" t="s">
        <v>197</v>
      </c>
      <c r="AX195" s="219" t="s">
        <v>78</v>
      </c>
      <c r="AY195" s="221" t="s">
        <v>79</v>
      </c>
    </row>
    <row r="196" spans="2:65" s="166" customFormat="1">
      <c r="B196" s="167"/>
      <c r="D196" s="103" t="s">
        <v>456</v>
      </c>
      <c r="E196" s="168" t="s">
        <v>17</v>
      </c>
      <c r="F196" s="169" t="s">
        <v>5350</v>
      </c>
      <c r="H196" s="168" t="s">
        <v>17</v>
      </c>
      <c r="I196" s="170"/>
      <c r="L196" s="167"/>
      <c r="M196" s="171"/>
      <c r="T196" s="172"/>
      <c r="AT196" s="168" t="s">
        <v>456</v>
      </c>
      <c r="AU196" s="168" t="s">
        <v>9</v>
      </c>
      <c r="AV196" s="166" t="s">
        <v>82</v>
      </c>
      <c r="AW196" s="166" t="s">
        <v>197</v>
      </c>
      <c r="AX196" s="166" t="s">
        <v>78</v>
      </c>
      <c r="AY196" s="168" t="s">
        <v>79</v>
      </c>
    </row>
    <row r="197" spans="2:65" s="173" customFormat="1">
      <c r="B197" s="174"/>
      <c r="D197" s="103" t="s">
        <v>456</v>
      </c>
      <c r="E197" s="175" t="s">
        <v>17</v>
      </c>
      <c r="F197" s="176" t="s">
        <v>5553</v>
      </c>
      <c r="H197" s="177">
        <v>12.46</v>
      </c>
      <c r="I197" s="178"/>
      <c r="L197" s="174"/>
      <c r="M197" s="179"/>
      <c r="T197" s="180"/>
      <c r="AT197" s="175" t="s">
        <v>456</v>
      </c>
      <c r="AU197" s="175" t="s">
        <v>9</v>
      </c>
      <c r="AV197" s="173" t="s">
        <v>9</v>
      </c>
      <c r="AW197" s="173" t="s">
        <v>197</v>
      </c>
      <c r="AX197" s="173" t="s">
        <v>78</v>
      </c>
      <c r="AY197" s="175" t="s">
        <v>79</v>
      </c>
    </row>
    <row r="198" spans="2:65" s="173" customFormat="1">
      <c r="B198" s="174"/>
      <c r="D198" s="103" t="s">
        <v>456</v>
      </c>
      <c r="E198" s="175" t="s">
        <v>17</v>
      </c>
      <c r="F198" s="176" t="s">
        <v>5554</v>
      </c>
      <c r="H198" s="177">
        <v>5.04</v>
      </c>
      <c r="I198" s="178"/>
      <c r="L198" s="174"/>
      <c r="M198" s="179"/>
      <c r="T198" s="180"/>
      <c r="AT198" s="175" t="s">
        <v>456</v>
      </c>
      <c r="AU198" s="175" t="s">
        <v>9</v>
      </c>
      <c r="AV198" s="173" t="s">
        <v>9</v>
      </c>
      <c r="AW198" s="173" t="s">
        <v>197</v>
      </c>
      <c r="AX198" s="173" t="s">
        <v>78</v>
      </c>
      <c r="AY198" s="175" t="s">
        <v>79</v>
      </c>
    </row>
    <row r="199" spans="2:65" s="219" customFormat="1">
      <c r="B199" s="220"/>
      <c r="D199" s="103" t="s">
        <v>456</v>
      </c>
      <c r="E199" s="221" t="s">
        <v>17</v>
      </c>
      <c r="F199" s="222" t="s">
        <v>4682</v>
      </c>
      <c r="H199" s="223">
        <v>17.5</v>
      </c>
      <c r="I199" s="224"/>
      <c r="L199" s="220"/>
      <c r="M199" s="225"/>
      <c r="T199" s="226"/>
      <c r="AT199" s="221" t="s">
        <v>456</v>
      </c>
      <c r="AU199" s="221" t="s">
        <v>9</v>
      </c>
      <c r="AV199" s="219" t="s">
        <v>96</v>
      </c>
      <c r="AW199" s="219" t="s">
        <v>197</v>
      </c>
      <c r="AX199" s="219" t="s">
        <v>78</v>
      </c>
      <c r="AY199" s="221" t="s">
        <v>79</v>
      </c>
    </row>
    <row r="200" spans="2:65" s="166" customFormat="1">
      <c r="B200" s="167"/>
      <c r="D200" s="103" t="s">
        <v>456</v>
      </c>
      <c r="E200" s="168" t="s">
        <v>17</v>
      </c>
      <c r="F200" s="169" t="s">
        <v>5351</v>
      </c>
      <c r="H200" s="168" t="s">
        <v>17</v>
      </c>
      <c r="I200" s="170"/>
      <c r="L200" s="167"/>
      <c r="M200" s="171"/>
      <c r="T200" s="172"/>
      <c r="AT200" s="168" t="s">
        <v>456</v>
      </c>
      <c r="AU200" s="168" t="s">
        <v>9</v>
      </c>
      <c r="AV200" s="166" t="s">
        <v>82</v>
      </c>
      <c r="AW200" s="166" t="s">
        <v>197</v>
      </c>
      <c r="AX200" s="166" t="s">
        <v>78</v>
      </c>
      <c r="AY200" s="168" t="s">
        <v>79</v>
      </c>
    </row>
    <row r="201" spans="2:65" s="173" customFormat="1">
      <c r="B201" s="174"/>
      <c r="D201" s="103" t="s">
        <v>456</v>
      </c>
      <c r="E201" s="175" t="s">
        <v>17</v>
      </c>
      <c r="F201" s="176" t="s">
        <v>5352</v>
      </c>
      <c r="H201" s="177">
        <v>24.38</v>
      </c>
      <c r="I201" s="178"/>
      <c r="L201" s="174"/>
      <c r="M201" s="179"/>
      <c r="T201" s="180"/>
      <c r="AT201" s="175" t="s">
        <v>456</v>
      </c>
      <c r="AU201" s="175" t="s">
        <v>9</v>
      </c>
      <c r="AV201" s="173" t="s">
        <v>9</v>
      </c>
      <c r="AW201" s="173" t="s">
        <v>197</v>
      </c>
      <c r="AX201" s="173" t="s">
        <v>78</v>
      </c>
      <c r="AY201" s="175" t="s">
        <v>79</v>
      </c>
    </row>
    <row r="202" spans="2:65" s="181" customFormat="1">
      <c r="B202" s="182"/>
      <c r="D202" s="103" t="s">
        <v>456</v>
      </c>
      <c r="E202" s="183" t="s">
        <v>17</v>
      </c>
      <c r="F202" s="184" t="s">
        <v>491</v>
      </c>
      <c r="H202" s="185">
        <v>427.57499999999999</v>
      </c>
      <c r="I202" s="186"/>
      <c r="L202" s="182"/>
      <c r="M202" s="187"/>
      <c r="T202" s="188"/>
      <c r="AT202" s="183" t="s">
        <v>456</v>
      </c>
      <c r="AU202" s="183" t="s">
        <v>9</v>
      </c>
      <c r="AV202" s="181" t="s">
        <v>103</v>
      </c>
      <c r="AW202" s="181" t="s">
        <v>197</v>
      </c>
      <c r="AX202" s="181" t="s">
        <v>82</v>
      </c>
      <c r="AY202" s="183" t="s">
        <v>79</v>
      </c>
    </row>
    <row r="203" spans="2:65" s="18" customFormat="1" ht="49.15" customHeight="1">
      <c r="B203" s="19"/>
      <c r="C203" s="189" t="s">
        <v>133</v>
      </c>
      <c r="D203" s="206" t="s">
        <v>684</v>
      </c>
      <c r="E203" s="190" t="s">
        <v>1464</v>
      </c>
      <c r="F203" s="191" t="s">
        <v>1465</v>
      </c>
      <c r="G203" s="192" t="s">
        <v>452</v>
      </c>
      <c r="H203" s="193">
        <v>498.339</v>
      </c>
      <c r="I203" s="194"/>
      <c r="J203" s="195">
        <f>ROUND(I203*H203,2)</f>
        <v>0</v>
      </c>
      <c r="K203" s="191" t="s">
        <v>453</v>
      </c>
      <c r="L203" s="196"/>
      <c r="M203" s="197" t="s">
        <v>17</v>
      </c>
      <c r="N203" s="198" t="s">
        <v>35</v>
      </c>
      <c r="P203" s="99">
        <f>O203*H203</f>
        <v>0</v>
      </c>
      <c r="Q203" s="99">
        <v>5.4000000000000003E-3</v>
      </c>
      <c r="R203" s="99">
        <f>Q203*H203</f>
        <v>2.6910305999999999</v>
      </c>
      <c r="S203" s="99">
        <v>0</v>
      </c>
      <c r="T203" s="100">
        <f>S203*H203</f>
        <v>0</v>
      </c>
      <c r="AR203" s="101" t="s">
        <v>653</v>
      </c>
      <c r="AT203" s="101" t="s">
        <v>684</v>
      </c>
      <c r="AU203" s="101" t="s">
        <v>9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155</v>
      </c>
      <c r="BM203" s="101" t="s">
        <v>5374</v>
      </c>
    </row>
    <row r="204" spans="2:65" s="18" customFormat="1" ht="29.25">
      <c r="B204" s="19"/>
      <c r="D204" s="103" t="s">
        <v>89</v>
      </c>
      <c r="F204" s="104" t="s">
        <v>1465</v>
      </c>
      <c r="I204" s="105"/>
      <c r="L204" s="19"/>
      <c r="M204" s="106"/>
      <c r="T204" s="107"/>
      <c r="AT204" s="11" t="s">
        <v>89</v>
      </c>
      <c r="AU204" s="11" t="s">
        <v>9</v>
      </c>
    </row>
    <row r="205" spans="2:65" s="18" customFormat="1" ht="19.5">
      <c r="B205" s="19"/>
      <c r="D205" s="103" t="s">
        <v>90</v>
      </c>
      <c r="F205" s="108" t="s">
        <v>5543</v>
      </c>
      <c r="I205" s="105"/>
      <c r="L205" s="19"/>
      <c r="M205" s="106"/>
      <c r="T205" s="107"/>
      <c r="AT205" s="11" t="s">
        <v>90</v>
      </c>
      <c r="AU205" s="11" t="s">
        <v>9</v>
      </c>
    </row>
    <row r="206" spans="2:65" s="173" customFormat="1">
      <c r="B206" s="174"/>
      <c r="D206" s="103" t="s">
        <v>456</v>
      </c>
      <c r="F206" s="176" t="s">
        <v>5555</v>
      </c>
      <c r="H206" s="177">
        <v>498.339</v>
      </c>
      <c r="I206" s="178"/>
      <c r="L206" s="174"/>
      <c r="M206" s="179"/>
      <c r="T206" s="180"/>
      <c r="AT206" s="175" t="s">
        <v>456</v>
      </c>
      <c r="AU206" s="175" t="s">
        <v>9</v>
      </c>
      <c r="AV206" s="173" t="s">
        <v>9</v>
      </c>
      <c r="AW206" s="173" t="s">
        <v>12</v>
      </c>
      <c r="AX206" s="173" t="s">
        <v>82</v>
      </c>
      <c r="AY206" s="175" t="s">
        <v>79</v>
      </c>
    </row>
    <row r="207" spans="2:65" s="18" customFormat="1" ht="24.2" customHeight="1">
      <c r="B207" s="19"/>
      <c r="C207" s="90" t="s">
        <v>587</v>
      </c>
      <c r="D207" s="90" t="s">
        <v>83</v>
      </c>
      <c r="E207" s="91" t="s">
        <v>5375</v>
      </c>
      <c r="F207" s="92" t="s">
        <v>5376</v>
      </c>
      <c r="G207" s="93" t="s">
        <v>1067</v>
      </c>
      <c r="H207" s="94">
        <v>2</v>
      </c>
      <c r="I207" s="95"/>
      <c r="J207" s="96">
        <f>ROUND(I207*H207,2)</f>
        <v>0</v>
      </c>
      <c r="K207" s="92" t="s">
        <v>17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7.4999999999999997E-3</v>
      </c>
      <c r="R207" s="99">
        <f>Q207*H207</f>
        <v>1.4999999999999999E-2</v>
      </c>
      <c r="S207" s="99">
        <v>0</v>
      </c>
      <c r="T207" s="100">
        <f>S207*H207</f>
        <v>0</v>
      </c>
      <c r="AR207" s="101" t="s">
        <v>155</v>
      </c>
      <c r="AT207" s="101" t="s">
        <v>83</v>
      </c>
      <c r="AU207" s="101" t="s">
        <v>9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5377</v>
      </c>
    </row>
    <row r="208" spans="2:65" s="18" customFormat="1" ht="19.5">
      <c r="B208" s="19"/>
      <c r="D208" s="103" t="s">
        <v>89</v>
      </c>
      <c r="F208" s="104" t="s">
        <v>5376</v>
      </c>
      <c r="I208" s="105"/>
      <c r="L208" s="19"/>
      <c r="M208" s="106"/>
      <c r="T208" s="107"/>
      <c r="AT208" s="11" t="s">
        <v>89</v>
      </c>
      <c r="AU208" s="11" t="s">
        <v>9</v>
      </c>
    </row>
    <row r="209" spans="2:65" s="18" customFormat="1" ht="33" customHeight="1">
      <c r="B209" s="19"/>
      <c r="C209" s="90" t="s">
        <v>171</v>
      </c>
      <c r="D209" s="90" t="s">
        <v>83</v>
      </c>
      <c r="E209" s="91" t="s">
        <v>5378</v>
      </c>
      <c r="F209" s="92" t="s">
        <v>5379</v>
      </c>
      <c r="G209" s="93" t="s">
        <v>1067</v>
      </c>
      <c r="H209" s="94">
        <v>18</v>
      </c>
      <c r="I209" s="95"/>
      <c r="J209" s="96">
        <f>ROUND(I209*H209,2)</f>
        <v>0</v>
      </c>
      <c r="K209" s="92" t="s">
        <v>453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7.4999999999999997E-3</v>
      </c>
      <c r="R209" s="99">
        <f>Q209*H209</f>
        <v>0.13500000000000001</v>
      </c>
      <c r="S209" s="99">
        <v>0</v>
      </c>
      <c r="T209" s="100">
        <f>S209*H209</f>
        <v>0</v>
      </c>
      <c r="AR209" s="101" t="s">
        <v>155</v>
      </c>
      <c r="AT209" s="101" t="s">
        <v>83</v>
      </c>
      <c r="AU209" s="101" t="s">
        <v>9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155</v>
      </c>
      <c r="BM209" s="101" t="s">
        <v>5380</v>
      </c>
    </row>
    <row r="210" spans="2:65" s="18" customFormat="1" ht="39">
      <c r="B210" s="19"/>
      <c r="D210" s="103" t="s">
        <v>89</v>
      </c>
      <c r="F210" s="104" t="s">
        <v>5381</v>
      </c>
      <c r="I210" s="105"/>
      <c r="L210" s="19"/>
      <c r="M210" s="106"/>
      <c r="T210" s="107"/>
      <c r="AT210" s="11" t="s">
        <v>89</v>
      </c>
      <c r="AU210" s="11" t="s">
        <v>9</v>
      </c>
    </row>
    <row r="211" spans="2:65" s="18" customFormat="1" ht="24.2" customHeight="1">
      <c r="B211" s="19"/>
      <c r="C211" s="189" t="s">
        <v>581</v>
      </c>
      <c r="D211" s="189" t="s">
        <v>684</v>
      </c>
      <c r="E211" s="190" t="s">
        <v>5382</v>
      </c>
      <c r="F211" s="191" t="s">
        <v>5383</v>
      </c>
      <c r="G211" s="192" t="s">
        <v>1067</v>
      </c>
      <c r="H211" s="193">
        <v>18</v>
      </c>
      <c r="I211" s="194"/>
      <c r="J211" s="195">
        <f>ROUND(I211*H211,2)</f>
        <v>0</v>
      </c>
      <c r="K211" s="191" t="s">
        <v>17</v>
      </c>
      <c r="L211" s="196"/>
      <c r="M211" s="197" t="s">
        <v>17</v>
      </c>
      <c r="N211" s="198" t="s">
        <v>35</v>
      </c>
      <c r="P211" s="99">
        <f>O211*H211</f>
        <v>0</v>
      </c>
      <c r="Q211" s="99">
        <v>1E-4</v>
      </c>
      <c r="R211" s="99">
        <f>Q211*H211</f>
        <v>1.8000000000000002E-3</v>
      </c>
      <c r="S211" s="99">
        <v>0</v>
      </c>
      <c r="T211" s="100">
        <f>S211*H211</f>
        <v>0</v>
      </c>
      <c r="AR211" s="101" t="s">
        <v>653</v>
      </c>
      <c r="AT211" s="101" t="s">
        <v>684</v>
      </c>
      <c r="AU211" s="101" t="s">
        <v>9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5384</v>
      </c>
    </row>
    <row r="212" spans="2:65" s="18" customFormat="1">
      <c r="B212" s="19"/>
      <c r="D212" s="103" t="s">
        <v>89</v>
      </c>
      <c r="F212" s="104" t="s">
        <v>5383</v>
      </c>
      <c r="I212" s="105"/>
      <c r="L212" s="19"/>
      <c r="M212" s="106"/>
      <c r="T212" s="107"/>
      <c r="AT212" s="11" t="s">
        <v>89</v>
      </c>
      <c r="AU212" s="11" t="s">
        <v>9</v>
      </c>
    </row>
    <row r="213" spans="2:65" s="18" customFormat="1" ht="37.9" customHeight="1">
      <c r="B213" s="19"/>
      <c r="C213" s="90" t="s">
        <v>159</v>
      </c>
      <c r="D213" s="90" t="s">
        <v>83</v>
      </c>
      <c r="E213" s="91" t="s">
        <v>5385</v>
      </c>
      <c r="F213" s="92" t="s">
        <v>5386</v>
      </c>
      <c r="G213" s="93" t="s">
        <v>816</v>
      </c>
      <c r="H213" s="94">
        <v>378.5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6.0479999999999996E-4</v>
      </c>
      <c r="R213" s="99">
        <f>Q213*H213</f>
        <v>0.22891679999999998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5387</v>
      </c>
    </row>
    <row r="214" spans="2:65" s="18" customFormat="1" ht="19.5">
      <c r="B214" s="19"/>
      <c r="D214" s="103" t="s">
        <v>89</v>
      </c>
      <c r="F214" s="104" t="s">
        <v>5386</v>
      </c>
      <c r="I214" s="105"/>
      <c r="L214" s="19"/>
      <c r="M214" s="106"/>
      <c r="T214" s="107"/>
      <c r="AT214" s="11" t="s">
        <v>89</v>
      </c>
      <c r="AU214" s="11" t="s">
        <v>9</v>
      </c>
    </row>
    <row r="215" spans="2:65" s="166" customFormat="1">
      <c r="B215" s="167"/>
      <c r="D215" s="103" t="s">
        <v>456</v>
      </c>
      <c r="E215" s="168" t="s">
        <v>17</v>
      </c>
      <c r="F215" s="169" t="s">
        <v>5388</v>
      </c>
      <c r="H215" s="168" t="s">
        <v>17</v>
      </c>
      <c r="I215" s="170"/>
      <c r="L215" s="167"/>
      <c r="M215" s="171"/>
      <c r="T215" s="172"/>
      <c r="AT215" s="168" t="s">
        <v>456</v>
      </c>
      <c r="AU215" s="168" t="s">
        <v>9</v>
      </c>
      <c r="AV215" s="166" t="s">
        <v>82</v>
      </c>
      <c r="AW215" s="166" t="s">
        <v>197</v>
      </c>
      <c r="AX215" s="166" t="s">
        <v>78</v>
      </c>
      <c r="AY215" s="168" t="s">
        <v>79</v>
      </c>
    </row>
    <row r="216" spans="2:65" s="173" customFormat="1">
      <c r="B216" s="174"/>
      <c r="D216" s="103" t="s">
        <v>456</v>
      </c>
      <c r="E216" s="175" t="s">
        <v>17</v>
      </c>
      <c r="F216" s="176" t="s">
        <v>5389</v>
      </c>
      <c r="H216" s="177">
        <v>260</v>
      </c>
      <c r="I216" s="178"/>
      <c r="L216" s="174"/>
      <c r="M216" s="179"/>
      <c r="T216" s="180"/>
      <c r="AT216" s="175" t="s">
        <v>456</v>
      </c>
      <c r="AU216" s="175" t="s">
        <v>9</v>
      </c>
      <c r="AV216" s="173" t="s">
        <v>9</v>
      </c>
      <c r="AW216" s="173" t="s">
        <v>197</v>
      </c>
      <c r="AX216" s="173" t="s">
        <v>78</v>
      </c>
      <c r="AY216" s="175" t="s">
        <v>79</v>
      </c>
    </row>
    <row r="217" spans="2:65" s="166" customFormat="1">
      <c r="B217" s="167"/>
      <c r="D217" s="103" t="s">
        <v>456</v>
      </c>
      <c r="E217" s="168" t="s">
        <v>17</v>
      </c>
      <c r="F217" s="169" t="s">
        <v>5390</v>
      </c>
      <c r="H217" s="168" t="s">
        <v>17</v>
      </c>
      <c r="I217" s="170"/>
      <c r="L217" s="167"/>
      <c r="M217" s="171"/>
      <c r="T217" s="172"/>
      <c r="AT217" s="168" t="s">
        <v>456</v>
      </c>
      <c r="AU217" s="168" t="s">
        <v>9</v>
      </c>
      <c r="AV217" s="166" t="s">
        <v>82</v>
      </c>
      <c r="AW217" s="166" t="s">
        <v>197</v>
      </c>
      <c r="AX217" s="166" t="s">
        <v>78</v>
      </c>
      <c r="AY217" s="168" t="s">
        <v>79</v>
      </c>
    </row>
    <row r="218" spans="2:65" s="173" customFormat="1">
      <c r="B218" s="174"/>
      <c r="D218" s="103" t="s">
        <v>456</v>
      </c>
      <c r="E218" s="175" t="s">
        <v>17</v>
      </c>
      <c r="F218" s="176" t="s">
        <v>5391</v>
      </c>
      <c r="H218" s="177">
        <v>118.5</v>
      </c>
      <c r="I218" s="178"/>
      <c r="L218" s="174"/>
      <c r="M218" s="179"/>
      <c r="T218" s="180"/>
      <c r="AT218" s="175" t="s">
        <v>456</v>
      </c>
      <c r="AU218" s="175" t="s">
        <v>9</v>
      </c>
      <c r="AV218" s="173" t="s">
        <v>9</v>
      </c>
      <c r="AW218" s="173" t="s">
        <v>197</v>
      </c>
      <c r="AX218" s="173" t="s">
        <v>78</v>
      </c>
      <c r="AY218" s="175" t="s">
        <v>79</v>
      </c>
    </row>
    <row r="219" spans="2:65" s="181" customFormat="1">
      <c r="B219" s="182"/>
      <c r="D219" s="103" t="s">
        <v>456</v>
      </c>
      <c r="E219" s="183" t="s">
        <v>17</v>
      </c>
      <c r="F219" s="184" t="s">
        <v>491</v>
      </c>
      <c r="H219" s="185">
        <v>378.5</v>
      </c>
      <c r="I219" s="186"/>
      <c r="L219" s="182"/>
      <c r="M219" s="187"/>
      <c r="T219" s="188"/>
      <c r="AT219" s="183" t="s">
        <v>456</v>
      </c>
      <c r="AU219" s="183" t="s">
        <v>9</v>
      </c>
      <c r="AV219" s="181" t="s">
        <v>103</v>
      </c>
      <c r="AW219" s="181" t="s">
        <v>197</v>
      </c>
      <c r="AX219" s="181" t="s">
        <v>82</v>
      </c>
      <c r="AY219" s="183" t="s">
        <v>79</v>
      </c>
    </row>
    <row r="220" spans="2:65" s="18" customFormat="1" ht="37.9" customHeight="1">
      <c r="B220" s="19"/>
      <c r="C220" s="90" t="s">
        <v>163</v>
      </c>
      <c r="D220" s="90" t="s">
        <v>83</v>
      </c>
      <c r="E220" s="91" t="s">
        <v>5392</v>
      </c>
      <c r="F220" s="92" t="s">
        <v>5393</v>
      </c>
      <c r="G220" s="93" t="s">
        <v>816</v>
      </c>
      <c r="H220" s="94">
        <v>42.5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4.2999999999999999E-4</v>
      </c>
      <c r="R220" s="99">
        <f>Q220*H220</f>
        <v>1.8275E-2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5394</v>
      </c>
    </row>
    <row r="221" spans="2:65" s="18" customFormat="1" ht="19.5">
      <c r="B221" s="19"/>
      <c r="D221" s="103" t="s">
        <v>89</v>
      </c>
      <c r="F221" s="104" t="s">
        <v>5393</v>
      </c>
      <c r="I221" s="105"/>
      <c r="L221" s="19"/>
      <c r="M221" s="106"/>
      <c r="T221" s="107"/>
      <c r="AT221" s="11" t="s">
        <v>89</v>
      </c>
      <c r="AU221" s="11" t="s">
        <v>9</v>
      </c>
    </row>
    <row r="222" spans="2:65" s="166" customFormat="1">
      <c r="B222" s="167"/>
      <c r="D222" s="103" t="s">
        <v>456</v>
      </c>
      <c r="E222" s="168" t="s">
        <v>17</v>
      </c>
      <c r="F222" s="169" t="s">
        <v>5395</v>
      </c>
      <c r="H222" s="168" t="s">
        <v>17</v>
      </c>
      <c r="I222" s="170"/>
      <c r="L222" s="167"/>
      <c r="M222" s="171"/>
      <c r="T222" s="172"/>
      <c r="AT222" s="168" t="s">
        <v>456</v>
      </c>
      <c r="AU222" s="168" t="s">
        <v>9</v>
      </c>
      <c r="AV222" s="166" t="s">
        <v>82</v>
      </c>
      <c r="AW222" s="166" t="s">
        <v>197</v>
      </c>
      <c r="AX222" s="166" t="s">
        <v>78</v>
      </c>
      <c r="AY222" s="168" t="s">
        <v>79</v>
      </c>
    </row>
    <row r="223" spans="2:65" s="173" customFormat="1">
      <c r="B223" s="174"/>
      <c r="D223" s="103" t="s">
        <v>456</v>
      </c>
      <c r="E223" s="175" t="s">
        <v>17</v>
      </c>
      <c r="F223" s="176" t="s">
        <v>5396</v>
      </c>
      <c r="H223" s="177">
        <v>42.5</v>
      </c>
      <c r="I223" s="178"/>
      <c r="L223" s="174"/>
      <c r="M223" s="179"/>
      <c r="T223" s="180"/>
      <c r="AT223" s="175" t="s">
        <v>456</v>
      </c>
      <c r="AU223" s="175" t="s">
        <v>9</v>
      </c>
      <c r="AV223" s="173" t="s">
        <v>9</v>
      </c>
      <c r="AW223" s="173" t="s">
        <v>197</v>
      </c>
      <c r="AX223" s="173" t="s">
        <v>82</v>
      </c>
      <c r="AY223" s="175" t="s">
        <v>79</v>
      </c>
    </row>
    <row r="224" spans="2:65" s="18" customFormat="1" ht="33" customHeight="1">
      <c r="B224" s="19"/>
      <c r="C224" s="90" t="s">
        <v>167</v>
      </c>
      <c r="D224" s="90" t="s">
        <v>83</v>
      </c>
      <c r="E224" s="91" t="s">
        <v>5397</v>
      </c>
      <c r="F224" s="92" t="s">
        <v>5398</v>
      </c>
      <c r="G224" s="93" t="s">
        <v>816</v>
      </c>
      <c r="H224" s="94">
        <v>103.5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1.6199999999999999E-3</v>
      </c>
      <c r="R224" s="99">
        <f>Q224*H224</f>
        <v>0.16766999999999999</v>
      </c>
      <c r="S224" s="99">
        <v>0</v>
      </c>
      <c r="T224" s="100">
        <f>S224*H224</f>
        <v>0</v>
      </c>
      <c r="AR224" s="101" t="s">
        <v>155</v>
      </c>
      <c r="AT224" s="101" t="s">
        <v>83</v>
      </c>
      <c r="AU224" s="101" t="s">
        <v>9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155</v>
      </c>
      <c r="BM224" s="101" t="s">
        <v>5399</v>
      </c>
    </row>
    <row r="225" spans="2:65" s="18" customFormat="1" ht="19.5">
      <c r="B225" s="19"/>
      <c r="D225" s="103" t="s">
        <v>89</v>
      </c>
      <c r="F225" s="104" t="s">
        <v>5398</v>
      </c>
      <c r="I225" s="105"/>
      <c r="L225" s="19"/>
      <c r="M225" s="106"/>
      <c r="T225" s="107"/>
      <c r="AT225" s="11" t="s">
        <v>89</v>
      </c>
      <c r="AU225" s="11" t="s">
        <v>9</v>
      </c>
    </row>
    <row r="226" spans="2:65" s="166" customFormat="1">
      <c r="B226" s="167"/>
      <c r="D226" s="103" t="s">
        <v>456</v>
      </c>
      <c r="E226" s="168" t="s">
        <v>17</v>
      </c>
      <c r="F226" s="169" t="s">
        <v>5400</v>
      </c>
      <c r="H226" s="168" t="s">
        <v>17</v>
      </c>
      <c r="I226" s="170"/>
      <c r="L226" s="167"/>
      <c r="M226" s="171"/>
      <c r="T226" s="172"/>
      <c r="AT226" s="168" t="s">
        <v>456</v>
      </c>
      <c r="AU226" s="168" t="s">
        <v>9</v>
      </c>
      <c r="AV226" s="166" t="s">
        <v>82</v>
      </c>
      <c r="AW226" s="166" t="s">
        <v>197</v>
      </c>
      <c r="AX226" s="166" t="s">
        <v>78</v>
      </c>
      <c r="AY226" s="168" t="s">
        <v>79</v>
      </c>
    </row>
    <row r="227" spans="2:65" s="173" customFormat="1">
      <c r="B227" s="174"/>
      <c r="D227" s="103" t="s">
        <v>456</v>
      </c>
      <c r="E227" s="175" t="s">
        <v>17</v>
      </c>
      <c r="F227" s="176" t="s">
        <v>5401</v>
      </c>
      <c r="H227" s="177">
        <v>103.5</v>
      </c>
      <c r="I227" s="178"/>
      <c r="L227" s="174"/>
      <c r="M227" s="179"/>
      <c r="T227" s="180"/>
      <c r="AT227" s="175" t="s">
        <v>456</v>
      </c>
      <c r="AU227" s="175" t="s">
        <v>9</v>
      </c>
      <c r="AV227" s="173" t="s">
        <v>9</v>
      </c>
      <c r="AW227" s="173" t="s">
        <v>197</v>
      </c>
      <c r="AX227" s="173" t="s">
        <v>82</v>
      </c>
      <c r="AY227" s="175" t="s">
        <v>79</v>
      </c>
    </row>
    <row r="228" spans="2:65" s="18" customFormat="1" ht="37.9" customHeight="1">
      <c r="B228" s="19"/>
      <c r="C228" s="90" t="s">
        <v>178</v>
      </c>
      <c r="D228" s="90" t="s">
        <v>83</v>
      </c>
      <c r="E228" s="91" t="s">
        <v>5402</v>
      </c>
      <c r="F228" s="92" t="s">
        <v>5403</v>
      </c>
      <c r="G228" s="93" t="s">
        <v>816</v>
      </c>
      <c r="H228" s="94">
        <v>3.6</v>
      </c>
      <c r="I228" s="95"/>
      <c r="J228" s="96">
        <f>ROUND(I228*H228,2)</f>
        <v>0</v>
      </c>
      <c r="K228" s="92" t="s">
        <v>453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1.1999999999999999E-3</v>
      </c>
      <c r="R228" s="99">
        <f>Q228*H228</f>
        <v>4.3200000000000001E-3</v>
      </c>
      <c r="S228" s="99">
        <v>0</v>
      </c>
      <c r="T228" s="100">
        <f>S228*H228</f>
        <v>0</v>
      </c>
      <c r="AR228" s="101" t="s">
        <v>155</v>
      </c>
      <c r="AT228" s="101" t="s">
        <v>83</v>
      </c>
      <c r="AU228" s="101" t="s">
        <v>9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155</v>
      </c>
      <c r="BM228" s="101" t="s">
        <v>5404</v>
      </c>
    </row>
    <row r="229" spans="2:65" s="18" customFormat="1" ht="19.5">
      <c r="B229" s="19"/>
      <c r="D229" s="103" t="s">
        <v>89</v>
      </c>
      <c r="F229" s="104" t="s">
        <v>5405</v>
      </c>
      <c r="I229" s="105"/>
      <c r="L229" s="19"/>
      <c r="M229" s="106"/>
      <c r="T229" s="107"/>
      <c r="AT229" s="11" t="s">
        <v>89</v>
      </c>
      <c r="AU229" s="11" t="s">
        <v>9</v>
      </c>
    </row>
    <row r="230" spans="2:65" s="166" customFormat="1">
      <c r="B230" s="167"/>
      <c r="D230" s="103" t="s">
        <v>456</v>
      </c>
      <c r="E230" s="168" t="s">
        <v>17</v>
      </c>
      <c r="F230" s="169" t="s">
        <v>5406</v>
      </c>
      <c r="H230" s="168" t="s">
        <v>17</v>
      </c>
      <c r="I230" s="170"/>
      <c r="L230" s="167"/>
      <c r="M230" s="171"/>
      <c r="T230" s="172"/>
      <c r="AT230" s="168" t="s">
        <v>456</v>
      </c>
      <c r="AU230" s="168" t="s">
        <v>9</v>
      </c>
      <c r="AV230" s="166" t="s">
        <v>82</v>
      </c>
      <c r="AW230" s="166" t="s">
        <v>197</v>
      </c>
      <c r="AX230" s="166" t="s">
        <v>78</v>
      </c>
      <c r="AY230" s="168" t="s">
        <v>79</v>
      </c>
    </row>
    <row r="231" spans="2:65" s="173" customFormat="1">
      <c r="B231" s="174"/>
      <c r="D231" s="103" t="s">
        <v>456</v>
      </c>
      <c r="E231" s="175" t="s">
        <v>17</v>
      </c>
      <c r="F231" s="176" t="s">
        <v>5407</v>
      </c>
      <c r="H231" s="177">
        <v>1.6</v>
      </c>
      <c r="I231" s="178"/>
      <c r="L231" s="174"/>
      <c r="M231" s="179"/>
      <c r="T231" s="180"/>
      <c r="AT231" s="175" t="s">
        <v>456</v>
      </c>
      <c r="AU231" s="175" t="s">
        <v>9</v>
      </c>
      <c r="AV231" s="173" t="s">
        <v>9</v>
      </c>
      <c r="AW231" s="173" t="s">
        <v>197</v>
      </c>
      <c r="AX231" s="173" t="s">
        <v>78</v>
      </c>
      <c r="AY231" s="175" t="s">
        <v>79</v>
      </c>
    </row>
    <row r="232" spans="2:65" s="166" customFormat="1">
      <c r="B232" s="167"/>
      <c r="D232" s="103" t="s">
        <v>456</v>
      </c>
      <c r="E232" s="168" t="s">
        <v>17</v>
      </c>
      <c r="F232" s="169" t="s">
        <v>5408</v>
      </c>
      <c r="H232" s="168" t="s">
        <v>17</v>
      </c>
      <c r="I232" s="170"/>
      <c r="L232" s="167"/>
      <c r="M232" s="171"/>
      <c r="T232" s="172"/>
      <c r="AT232" s="168" t="s">
        <v>456</v>
      </c>
      <c r="AU232" s="168" t="s">
        <v>9</v>
      </c>
      <c r="AV232" s="166" t="s">
        <v>82</v>
      </c>
      <c r="AW232" s="166" t="s">
        <v>197</v>
      </c>
      <c r="AX232" s="166" t="s">
        <v>78</v>
      </c>
      <c r="AY232" s="168" t="s">
        <v>79</v>
      </c>
    </row>
    <row r="233" spans="2:65" s="173" customFormat="1">
      <c r="B233" s="174"/>
      <c r="D233" s="103" t="s">
        <v>456</v>
      </c>
      <c r="E233" s="175" t="s">
        <v>17</v>
      </c>
      <c r="F233" s="176" t="s">
        <v>4931</v>
      </c>
      <c r="H233" s="177">
        <v>2</v>
      </c>
      <c r="I233" s="178"/>
      <c r="L233" s="174"/>
      <c r="M233" s="179"/>
      <c r="T233" s="180"/>
      <c r="AT233" s="175" t="s">
        <v>456</v>
      </c>
      <c r="AU233" s="175" t="s">
        <v>9</v>
      </c>
      <c r="AV233" s="173" t="s">
        <v>9</v>
      </c>
      <c r="AW233" s="173" t="s">
        <v>197</v>
      </c>
      <c r="AX233" s="173" t="s">
        <v>78</v>
      </c>
      <c r="AY233" s="175" t="s">
        <v>79</v>
      </c>
    </row>
    <row r="234" spans="2:65" s="181" customFormat="1">
      <c r="B234" s="182"/>
      <c r="D234" s="103" t="s">
        <v>456</v>
      </c>
      <c r="E234" s="183" t="s">
        <v>17</v>
      </c>
      <c r="F234" s="184" t="s">
        <v>491</v>
      </c>
      <c r="H234" s="185">
        <v>3.6</v>
      </c>
      <c r="I234" s="186"/>
      <c r="L234" s="182"/>
      <c r="M234" s="187"/>
      <c r="T234" s="188"/>
      <c r="AT234" s="183" t="s">
        <v>456</v>
      </c>
      <c r="AU234" s="183" t="s">
        <v>9</v>
      </c>
      <c r="AV234" s="181" t="s">
        <v>103</v>
      </c>
      <c r="AW234" s="181" t="s">
        <v>197</v>
      </c>
      <c r="AX234" s="181" t="s">
        <v>82</v>
      </c>
      <c r="AY234" s="183" t="s">
        <v>79</v>
      </c>
    </row>
    <row r="235" spans="2:65" s="18" customFormat="1" ht="37.9" customHeight="1">
      <c r="B235" s="19"/>
      <c r="C235" s="90" t="s">
        <v>151</v>
      </c>
      <c r="D235" s="201" t="s">
        <v>83</v>
      </c>
      <c r="E235" s="91" t="s">
        <v>5409</v>
      </c>
      <c r="F235" s="92" t="s">
        <v>5410</v>
      </c>
      <c r="G235" s="93" t="s">
        <v>452</v>
      </c>
      <c r="H235" s="94">
        <v>415.149</v>
      </c>
      <c r="I235" s="95"/>
      <c r="J235" s="96">
        <f>ROUND(I235*H235,2)</f>
        <v>0</v>
      </c>
      <c r="K235" s="92" t="s">
        <v>453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3.8000000000000002E-4</v>
      </c>
      <c r="R235" s="99">
        <f>Q235*H235</f>
        <v>0.15775662000000001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5411</v>
      </c>
    </row>
    <row r="236" spans="2:65" s="18" customFormat="1" ht="39">
      <c r="B236" s="19"/>
      <c r="D236" s="103" t="s">
        <v>89</v>
      </c>
      <c r="F236" s="104" t="s">
        <v>5412</v>
      </c>
      <c r="I236" s="105"/>
      <c r="L236" s="19"/>
      <c r="M236" s="106"/>
      <c r="T236" s="107"/>
      <c r="AT236" s="11" t="s">
        <v>89</v>
      </c>
      <c r="AU236" s="11" t="s">
        <v>9</v>
      </c>
    </row>
    <row r="237" spans="2:65" s="18" customFormat="1" ht="19.5">
      <c r="B237" s="19"/>
      <c r="D237" s="103" t="s">
        <v>90</v>
      </c>
      <c r="F237" s="108" t="s">
        <v>5543</v>
      </c>
      <c r="I237" s="105"/>
      <c r="L237" s="19"/>
      <c r="M237" s="106"/>
      <c r="T237" s="107"/>
      <c r="AT237" s="11" t="s">
        <v>90</v>
      </c>
      <c r="AU237" s="11" t="s">
        <v>9</v>
      </c>
    </row>
    <row r="238" spans="2:65" s="166" customFormat="1">
      <c r="B238" s="167"/>
      <c r="D238" s="103" t="s">
        <v>456</v>
      </c>
      <c r="E238" s="168" t="s">
        <v>17</v>
      </c>
      <c r="F238" s="169" t="s">
        <v>5347</v>
      </c>
      <c r="H238" s="168" t="s">
        <v>17</v>
      </c>
      <c r="I238" s="170"/>
      <c r="L238" s="167"/>
      <c r="M238" s="171"/>
      <c r="T238" s="172"/>
      <c r="AT238" s="168" t="s">
        <v>456</v>
      </c>
      <c r="AU238" s="168" t="s">
        <v>9</v>
      </c>
      <c r="AV238" s="166" t="s">
        <v>82</v>
      </c>
      <c r="AW238" s="166" t="s">
        <v>197</v>
      </c>
      <c r="AX238" s="166" t="s">
        <v>78</v>
      </c>
      <c r="AY238" s="168" t="s">
        <v>79</v>
      </c>
    </row>
    <row r="239" spans="2:65" s="173" customFormat="1">
      <c r="B239" s="174"/>
      <c r="D239" s="103" t="s">
        <v>456</v>
      </c>
      <c r="E239" s="175" t="s">
        <v>17</v>
      </c>
      <c r="F239" s="176" t="s">
        <v>5546</v>
      </c>
      <c r="H239" s="177">
        <v>245.89</v>
      </c>
      <c r="I239" s="178"/>
      <c r="L239" s="174"/>
      <c r="M239" s="179"/>
      <c r="T239" s="180"/>
      <c r="AT239" s="175" t="s">
        <v>456</v>
      </c>
      <c r="AU239" s="175" t="s">
        <v>9</v>
      </c>
      <c r="AV239" s="173" t="s">
        <v>9</v>
      </c>
      <c r="AW239" s="173" t="s">
        <v>197</v>
      </c>
      <c r="AX239" s="173" t="s">
        <v>78</v>
      </c>
      <c r="AY239" s="175" t="s">
        <v>79</v>
      </c>
    </row>
    <row r="240" spans="2:65" s="173" customFormat="1">
      <c r="B240" s="174"/>
      <c r="D240" s="103" t="s">
        <v>456</v>
      </c>
      <c r="E240" s="175" t="s">
        <v>17</v>
      </c>
      <c r="F240" s="176" t="s">
        <v>5556</v>
      </c>
      <c r="H240" s="177">
        <v>70.519000000000005</v>
      </c>
      <c r="I240" s="178"/>
      <c r="L240" s="174"/>
      <c r="M240" s="179"/>
      <c r="T240" s="180"/>
      <c r="AT240" s="175" t="s">
        <v>456</v>
      </c>
      <c r="AU240" s="175" t="s">
        <v>9</v>
      </c>
      <c r="AV240" s="173" t="s">
        <v>9</v>
      </c>
      <c r="AW240" s="173" t="s">
        <v>197</v>
      </c>
      <c r="AX240" s="173" t="s">
        <v>78</v>
      </c>
      <c r="AY240" s="175" t="s">
        <v>79</v>
      </c>
    </row>
    <row r="241" spans="2:51" s="173" customFormat="1">
      <c r="B241" s="174"/>
      <c r="D241" s="103" t="s">
        <v>456</v>
      </c>
      <c r="E241" s="175" t="s">
        <v>17</v>
      </c>
      <c r="F241" s="176" t="s">
        <v>5557</v>
      </c>
      <c r="H241" s="177">
        <v>14.571999999999999</v>
      </c>
      <c r="I241" s="178"/>
      <c r="L241" s="174"/>
      <c r="M241" s="179"/>
      <c r="T241" s="180"/>
      <c r="AT241" s="175" t="s">
        <v>456</v>
      </c>
      <c r="AU241" s="175" t="s">
        <v>9</v>
      </c>
      <c r="AV241" s="173" t="s">
        <v>9</v>
      </c>
      <c r="AW241" s="173" t="s">
        <v>197</v>
      </c>
      <c r="AX241" s="173" t="s">
        <v>78</v>
      </c>
      <c r="AY241" s="175" t="s">
        <v>79</v>
      </c>
    </row>
    <row r="242" spans="2:51" s="219" customFormat="1">
      <c r="B242" s="220"/>
      <c r="D242" s="103" t="s">
        <v>456</v>
      </c>
      <c r="E242" s="221" t="s">
        <v>17</v>
      </c>
      <c r="F242" s="222" t="s">
        <v>4682</v>
      </c>
      <c r="H242" s="223">
        <v>330.98099999999999</v>
      </c>
      <c r="I242" s="224"/>
      <c r="L242" s="220"/>
      <c r="M242" s="225"/>
      <c r="T242" s="226"/>
      <c r="AT242" s="221" t="s">
        <v>456</v>
      </c>
      <c r="AU242" s="221" t="s">
        <v>9</v>
      </c>
      <c r="AV242" s="219" t="s">
        <v>96</v>
      </c>
      <c r="AW242" s="219" t="s">
        <v>197</v>
      </c>
      <c r="AX242" s="219" t="s">
        <v>78</v>
      </c>
      <c r="AY242" s="221" t="s">
        <v>79</v>
      </c>
    </row>
    <row r="243" spans="2:51" s="166" customFormat="1">
      <c r="B243" s="167"/>
      <c r="D243" s="103" t="s">
        <v>456</v>
      </c>
      <c r="E243" s="168" t="s">
        <v>17</v>
      </c>
      <c r="F243" s="169" t="s">
        <v>5348</v>
      </c>
      <c r="H243" s="168" t="s">
        <v>17</v>
      </c>
      <c r="I243" s="170"/>
      <c r="L243" s="167"/>
      <c r="M243" s="171"/>
      <c r="T243" s="172"/>
      <c r="AT243" s="168" t="s">
        <v>456</v>
      </c>
      <c r="AU243" s="168" t="s">
        <v>9</v>
      </c>
      <c r="AV243" s="166" t="s">
        <v>82</v>
      </c>
      <c r="AW243" s="166" t="s">
        <v>197</v>
      </c>
      <c r="AX243" s="166" t="s">
        <v>78</v>
      </c>
      <c r="AY243" s="168" t="s">
        <v>79</v>
      </c>
    </row>
    <row r="244" spans="2:51" s="173" customFormat="1">
      <c r="B244" s="174"/>
      <c r="D244" s="103" t="s">
        <v>456</v>
      </c>
      <c r="E244" s="175" t="s">
        <v>17</v>
      </c>
      <c r="F244" s="176" t="s">
        <v>5549</v>
      </c>
      <c r="H244" s="177">
        <v>17.489999999999998</v>
      </c>
      <c r="I244" s="178"/>
      <c r="L244" s="174"/>
      <c r="M244" s="179"/>
      <c r="T244" s="180"/>
      <c r="AT244" s="175" t="s">
        <v>456</v>
      </c>
      <c r="AU244" s="175" t="s">
        <v>9</v>
      </c>
      <c r="AV244" s="173" t="s">
        <v>9</v>
      </c>
      <c r="AW244" s="173" t="s">
        <v>197</v>
      </c>
      <c r="AX244" s="173" t="s">
        <v>78</v>
      </c>
      <c r="AY244" s="175" t="s">
        <v>79</v>
      </c>
    </row>
    <row r="245" spans="2:51" s="173" customFormat="1">
      <c r="B245" s="174"/>
      <c r="D245" s="103" t="s">
        <v>456</v>
      </c>
      <c r="E245" s="175" t="s">
        <v>17</v>
      </c>
      <c r="F245" s="176" t="s">
        <v>5558</v>
      </c>
      <c r="H245" s="177">
        <v>14.518000000000001</v>
      </c>
      <c r="I245" s="178"/>
      <c r="L245" s="174"/>
      <c r="M245" s="179"/>
      <c r="T245" s="180"/>
      <c r="AT245" s="175" t="s">
        <v>456</v>
      </c>
      <c r="AU245" s="175" t="s">
        <v>9</v>
      </c>
      <c r="AV245" s="173" t="s">
        <v>9</v>
      </c>
      <c r="AW245" s="173" t="s">
        <v>197</v>
      </c>
      <c r="AX245" s="173" t="s">
        <v>78</v>
      </c>
      <c r="AY245" s="175" t="s">
        <v>79</v>
      </c>
    </row>
    <row r="246" spans="2:51" s="219" customFormat="1">
      <c r="B246" s="220"/>
      <c r="D246" s="103" t="s">
        <v>456</v>
      </c>
      <c r="E246" s="221" t="s">
        <v>17</v>
      </c>
      <c r="F246" s="222" t="s">
        <v>4682</v>
      </c>
      <c r="H246" s="223">
        <v>32.008000000000003</v>
      </c>
      <c r="I246" s="224"/>
      <c r="L246" s="220"/>
      <c r="M246" s="225"/>
      <c r="T246" s="226"/>
      <c r="AT246" s="221" t="s">
        <v>456</v>
      </c>
      <c r="AU246" s="221" t="s">
        <v>9</v>
      </c>
      <c r="AV246" s="219" t="s">
        <v>96</v>
      </c>
      <c r="AW246" s="219" t="s">
        <v>197</v>
      </c>
      <c r="AX246" s="219" t="s">
        <v>78</v>
      </c>
      <c r="AY246" s="221" t="s">
        <v>79</v>
      </c>
    </row>
    <row r="247" spans="2:51" s="166" customFormat="1">
      <c r="B247" s="167"/>
      <c r="D247" s="103" t="s">
        <v>456</v>
      </c>
      <c r="E247" s="168" t="s">
        <v>17</v>
      </c>
      <c r="F247" s="169" t="s">
        <v>5349</v>
      </c>
      <c r="H247" s="168" t="s">
        <v>17</v>
      </c>
      <c r="I247" s="170"/>
      <c r="L247" s="167"/>
      <c r="M247" s="171"/>
      <c r="T247" s="172"/>
      <c r="AT247" s="168" t="s">
        <v>456</v>
      </c>
      <c r="AU247" s="168" t="s">
        <v>9</v>
      </c>
      <c r="AV247" s="166" t="s">
        <v>82</v>
      </c>
      <c r="AW247" s="166" t="s">
        <v>197</v>
      </c>
      <c r="AX247" s="166" t="s">
        <v>78</v>
      </c>
      <c r="AY247" s="168" t="s">
        <v>79</v>
      </c>
    </row>
    <row r="248" spans="2:51" s="173" customFormat="1">
      <c r="B248" s="174"/>
      <c r="D248" s="103" t="s">
        <v>456</v>
      </c>
      <c r="E248" s="175" t="s">
        <v>17</v>
      </c>
      <c r="F248" s="176" t="s">
        <v>5551</v>
      </c>
      <c r="H248" s="177">
        <v>5.89</v>
      </c>
      <c r="I248" s="178"/>
      <c r="L248" s="174"/>
      <c r="M248" s="179"/>
      <c r="T248" s="180"/>
      <c r="AT248" s="175" t="s">
        <v>456</v>
      </c>
      <c r="AU248" s="175" t="s">
        <v>9</v>
      </c>
      <c r="AV248" s="173" t="s">
        <v>9</v>
      </c>
      <c r="AW248" s="173" t="s">
        <v>197</v>
      </c>
      <c r="AX248" s="173" t="s">
        <v>78</v>
      </c>
      <c r="AY248" s="175" t="s">
        <v>79</v>
      </c>
    </row>
    <row r="249" spans="2:51" s="173" customFormat="1">
      <c r="B249" s="174"/>
      <c r="D249" s="103" t="s">
        <v>456</v>
      </c>
      <c r="E249" s="175" t="s">
        <v>17</v>
      </c>
      <c r="F249" s="176" t="s">
        <v>5559</v>
      </c>
      <c r="H249" s="177">
        <v>6.93</v>
      </c>
      <c r="I249" s="178"/>
      <c r="L249" s="174"/>
      <c r="M249" s="179"/>
      <c r="T249" s="180"/>
      <c r="AT249" s="175" t="s">
        <v>456</v>
      </c>
      <c r="AU249" s="175" t="s">
        <v>9</v>
      </c>
      <c r="AV249" s="173" t="s">
        <v>9</v>
      </c>
      <c r="AW249" s="173" t="s">
        <v>197</v>
      </c>
      <c r="AX249" s="173" t="s">
        <v>78</v>
      </c>
      <c r="AY249" s="175" t="s">
        <v>79</v>
      </c>
    </row>
    <row r="250" spans="2:51" s="173" customFormat="1">
      <c r="B250" s="174"/>
      <c r="D250" s="103" t="s">
        <v>456</v>
      </c>
      <c r="E250" s="175" t="s">
        <v>17</v>
      </c>
      <c r="F250" s="176" t="s">
        <v>5560</v>
      </c>
      <c r="H250" s="177">
        <v>1.71</v>
      </c>
      <c r="I250" s="178"/>
      <c r="L250" s="174"/>
      <c r="M250" s="179"/>
      <c r="T250" s="180"/>
      <c r="AT250" s="175" t="s">
        <v>456</v>
      </c>
      <c r="AU250" s="175" t="s">
        <v>9</v>
      </c>
      <c r="AV250" s="173" t="s">
        <v>9</v>
      </c>
      <c r="AW250" s="173" t="s">
        <v>197</v>
      </c>
      <c r="AX250" s="173" t="s">
        <v>78</v>
      </c>
      <c r="AY250" s="175" t="s">
        <v>79</v>
      </c>
    </row>
    <row r="251" spans="2:51" s="219" customFormat="1">
      <c r="B251" s="220"/>
      <c r="D251" s="103" t="s">
        <v>456</v>
      </c>
      <c r="E251" s="221" t="s">
        <v>17</v>
      </c>
      <c r="F251" s="222" t="s">
        <v>4682</v>
      </c>
      <c r="H251" s="223">
        <v>14.53</v>
      </c>
      <c r="I251" s="224"/>
      <c r="L251" s="220"/>
      <c r="M251" s="225"/>
      <c r="T251" s="226"/>
      <c r="AT251" s="221" t="s">
        <v>456</v>
      </c>
      <c r="AU251" s="221" t="s">
        <v>9</v>
      </c>
      <c r="AV251" s="219" t="s">
        <v>96</v>
      </c>
      <c r="AW251" s="219" t="s">
        <v>197</v>
      </c>
      <c r="AX251" s="219" t="s">
        <v>78</v>
      </c>
      <c r="AY251" s="221" t="s">
        <v>79</v>
      </c>
    </row>
    <row r="252" spans="2:51" s="166" customFormat="1">
      <c r="B252" s="167"/>
      <c r="D252" s="103" t="s">
        <v>456</v>
      </c>
      <c r="E252" s="168" t="s">
        <v>17</v>
      </c>
      <c r="F252" s="169" t="s">
        <v>5350</v>
      </c>
      <c r="H252" s="168" t="s">
        <v>17</v>
      </c>
      <c r="I252" s="170"/>
      <c r="L252" s="167"/>
      <c r="M252" s="171"/>
      <c r="T252" s="172"/>
      <c r="AT252" s="168" t="s">
        <v>456</v>
      </c>
      <c r="AU252" s="168" t="s">
        <v>9</v>
      </c>
      <c r="AV252" s="166" t="s">
        <v>82</v>
      </c>
      <c r="AW252" s="166" t="s">
        <v>197</v>
      </c>
      <c r="AX252" s="166" t="s">
        <v>78</v>
      </c>
      <c r="AY252" s="168" t="s">
        <v>79</v>
      </c>
    </row>
    <row r="253" spans="2:51" s="173" customFormat="1">
      <c r="B253" s="174"/>
      <c r="D253" s="103" t="s">
        <v>456</v>
      </c>
      <c r="E253" s="175" t="s">
        <v>17</v>
      </c>
      <c r="F253" s="176" t="s">
        <v>5553</v>
      </c>
      <c r="H253" s="177">
        <v>12.46</v>
      </c>
      <c r="I253" s="178"/>
      <c r="L253" s="174"/>
      <c r="M253" s="179"/>
      <c r="T253" s="180"/>
      <c r="AT253" s="175" t="s">
        <v>456</v>
      </c>
      <c r="AU253" s="175" t="s">
        <v>9</v>
      </c>
      <c r="AV253" s="173" t="s">
        <v>9</v>
      </c>
      <c r="AW253" s="173" t="s">
        <v>197</v>
      </c>
      <c r="AX253" s="173" t="s">
        <v>78</v>
      </c>
      <c r="AY253" s="175" t="s">
        <v>79</v>
      </c>
    </row>
    <row r="254" spans="2:51" s="173" customFormat="1">
      <c r="B254" s="174"/>
      <c r="D254" s="103" t="s">
        <v>456</v>
      </c>
      <c r="E254" s="175" t="s">
        <v>17</v>
      </c>
      <c r="F254" s="176" t="s">
        <v>5554</v>
      </c>
      <c r="H254" s="177">
        <v>5.04</v>
      </c>
      <c r="I254" s="178"/>
      <c r="L254" s="174"/>
      <c r="M254" s="179"/>
      <c r="T254" s="180"/>
      <c r="AT254" s="175" t="s">
        <v>456</v>
      </c>
      <c r="AU254" s="175" t="s">
        <v>9</v>
      </c>
      <c r="AV254" s="173" t="s">
        <v>9</v>
      </c>
      <c r="AW254" s="173" t="s">
        <v>197</v>
      </c>
      <c r="AX254" s="173" t="s">
        <v>78</v>
      </c>
      <c r="AY254" s="175" t="s">
        <v>79</v>
      </c>
    </row>
    <row r="255" spans="2:51" s="219" customFormat="1">
      <c r="B255" s="220"/>
      <c r="D255" s="103" t="s">
        <v>456</v>
      </c>
      <c r="E255" s="221" t="s">
        <v>17</v>
      </c>
      <c r="F255" s="222" t="s">
        <v>4682</v>
      </c>
      <c r="H255" s="223">
        <v>17.5</v>
      </c>
      <c r="I255" s="224"/>
      <c r="L255" s="220"/>
      <c r="M255" s="225"/>
      <c r="T255" s="226"/>
      <c r="AT255" s="221" t="s">
        <v>456</v>
      </c>
      <c r="AU255" s="221" t="s">
        <v>9</v>
      </c>
      <c r="AV255" s="219" t="s">
        <v>96</v>
      </c>
      <c r="AW255" s="219" t="s">
        <v>197</v>
      </c>
      <c r="AX255" s="219" t="s">
        <v>78</v>
      </c>
      <c r="AY255" s="221" t="s">
        <v>79</v>
      </c>
    </row>
    <row r="256" spans="2:51" s="166" customFormat="1">
      <c r="B256" s="167"/>
      <c r="D256" s="103" t="s">
        <v>456</v>
      </c>
      <c r="E256" s="168" t="s">
        <v>17</v>
      </c>
      <c r="F256" s="169" t="s">
        <v>5351</v>
      </c>
      <c r="H256" s="168" t="s">
        <v>17</v>
      </c>
      <c r="I256" s="170"/>
      <c r="L256" s="167"/>
      <c r="M256" s="171"/>
      <c r="T256" s="172"/>
      <c r="AT256" s="168" t="s">
        <v>456</v>
      </c>
      <c r="AU256" s="168" t="s">
        <v>9</v>
      </c>
      <c r="AV256" s="166" t="s">
        <v>82</v>
      </c>
      <c r="AW256" s="166" t="s">
        <v>197</v>
      </c>
      <c r="AX256" s="166" t="s">
        <v>78</v>
      </c>
      <c r="AY256" s="168" t="s">
        <v>79</v>
      </c>
    </row>
    <row r="257" spans="2:65" s="173" customFormat="1">
      <c r="B257" s="174"/>
      <c r="D257" s="103" t="s">
        <v>456</v>
      </c>
      <c r="E257" s="175" t="s">
        <v>17</v>
      </c>
      <c r="F257" s="176" t="s">
        <v>5413</v>
      </c>
      <c r="H257" s="177">
        <v>20.13</v>
      </c>
      <c r="I257" s="178"/>
      <c r="L257" s="174"/>
      <c r="M257" s="179"/>
      <c r="T257" s="180"/>
      <c r="AT257" s="175" t="s">
        <v>456</v>
      </c>
      <c r="AU257" s="175" t="s">
        <v>9</v>
      </c>
      <c r="AV257" s="173" t="s">
        <v>9</v>
      </c>
      <c r="AW257" s="173" t="s">
        <v>197</v>
      </c>
      <c r="AX257" s="173" t="s">
        <v>78</v>
      </c>
      <c r="AY257" s="175" t="s">
        <v>79</v>
      </c>
    </row>
    <row r="258" spans="2:65" s="181" customFormat="1">
      <c r="B258" s="182"/>
      <c r="D258" s="103" t="s">
        <v>456</v>
      </c>
      <c r="E258" s="183" t="s">
        <v>17</v>
      </c>
      <c r="F258" s="184" t="s">
        <v>491</v>
      </c>
      <c r="H258" s="185">
        <v>415.149</v>
      </c>
      <c r="I258" s="186"/>
      <c r="L258" s="182"/>
      <c r="M258" s="187"/>
      <c r="T258" s="188"/>
      <c r="AT258" s="183" t="s">
        <v>456</v>
      </c>
      <c r="AU258" s="183" t="s">
        <v>9</v>
      </c>
      <c r="AV258" s="181" t="s">
        <v>103</v>
      </c>
      <c r="AW258" s="181" t="s">
        <v>197</v>
      </c>
      <c r="AX258" s="181" t="s">
        <v>82</v>
      </c>
      <c r="AY258" s="183" t="s">
        <v>79</v>
      </c>
    </row>
    <row r="259" spans="2:65" s="18" customFormat="1" ht="24.2" customHeight="1">
      <c r="B259" s="19"/>
      <c r="C259" s="189" t="s">
        <v>155</v>
      </c>
      <c r="D259" s="206" t="s">
        <v>684</v>
      </c>
      <c r="E259" s="190" t="s">
        <v>5414</v>
      </c>
      <c r="F259" s="191" t="s">
        <v>5415</v>
      </c>
      <c r="G259" s="192" t="s">
        <v>452</v>
      </c>
      <c r="H259" s="193">
        <v>483.85599999999999</v>
      </c>
      <c r="I259" s="194"/>
      <c r="J259" s="195">
        <f>ROUND(I259*H259,2)</f>
        <v>0</v>
      </c>
      <c r="K259" s="191" t="s">
        <v>453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2.5400000000000002E-3</v>
      </c>
      <c r="R259" s="99">
        <f>Q259*H259</f>
        <v>1.22899424</v>
      </c>
      <c r="S259" s="99">
        <v>0</v>
      </c>
      <c r="T259" s="100">
        <f>S259*H259</f>
        <v>0</v>
      </c>
      <c r="AR259" s="101" t="s">
        <v>653</v>
      </c>
      <c r="AT259" s="101" t="s">
        <v>684</v>
      </c>
      <c r="AU259" s="101" t="s">
        <v>9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155</v>
      </c>
      <c r="BM259" s="101" t="s">
        <v>5416</v>
      </c>
    </row>
    <row r="260" spans="2:65" s="18" customFormat="1" ht="19.5">
      <c r="B260" s="19"/>
      <c r="D260" s="103" t="s">
        <v>89</v>
      </c>
      <c r="F260" s="104" t="s">
        <v>5415</v>
      </c>
      <c r="I260" s="105"/>
      <c r="L260" s="19"/>
      <c r="M260" s="106"/>
      <c r="T260" s="107"/>
      <c r="AT260" s="11" t="s">
        <v>89</v>
      </c>
      <c r="AU260" s="11" t="s">
        <v>9</v>
      </c>
    </row>
    <row r="261" spans="2:65" s="18" customFormat="1" ht="19.5">
      <c r="B261" s="19"/>
      <c r="D261" s="103" t="s">
        <v>90</v>
      </c>
      <c r="F261" s="108" t="s">
        <v>5543</v>
      </c>
      <c r="I261" s="105"/>
      <c r="L261" s="19"/>
      <c r="M261" s="106"/>
      <c r="T261" s="107"/>
      <c r="AT261" s="11" t="s">
        <v>90</v>
      </c>
      <c r="AU261" s="11" t="s">
        <v>9</v>
      </c>
    </row>
    <row r="262" spans="2:65" s="173" customFormat="1">
      <c r="B262" s="174"/>
      <c r="D262" s="103" t="s">
        <v>456</v>
      </c>
      <c r="F262" s="176" t="s">
        <v>5561</v>
      </c>
      <c r="H262" s="177">
        <v>483.85599999999999</v>
      </c>
      <c r="I262" s="178"/>
      <c r="L262" s="174"/>
      <c r="M262" s="179"/>
      <c r="T262" s="180"/>
      <c r="AT262" s="175" t="s">
        <v>456</v>
      </c>
      <c r="AU262" s="175" t="s">
        <v>9</v>
      </c>
      <c r="AV262" s="173" t="s">
        <v>9</v>
      </c>
      <c r="AW262" s="173" t="s">
        <v>12</v>
      </c>
      <c r="AX262" s="173" t="s">
        <v>82</v>
      </c>
      <c r="AY262" s="175" t="s">
        <v>79</v>
      </c>
    </row>
    <row r="263" spans="2:65" s="18" customFormat="1" ht="24.2" customHeight="1">
      <c r="B263" s="19"/>
      <c r="C263" s="90" t="s">
        <v>137</v>
      </c>
      <c r="D263" s="201" t="s">
        <v>83</v>
      </c>
      <c r="E263" s="91" t="s">
        <v>5417</v>
      </c>
      <c r="F263" s="92" t="s">
        <v>5418</v>
      </c>
      <c r="G263" s="93" t="s">
        <v>452</v>
      </c>
      <c r="H263" s="94">
        <v>415.149</v>
      </c>
      <c r="I263" s="95"/>
      <c r="J263" s="96">
        <f>ROUND(I263*H263,2)</f>
        <v>0</v>
      </c>
      <c r="K263" s="92" t="s">
        <v>453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155</v>
      </c>
      <c r="AT263" s="101" t="s">
        <v>83</v>
      </c>
      <c r="AU263" s="101" t="s">
        <v>9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155</v>
      </c>
      <c r="BM263" s="101" t="s">
        <v>5419</v>
      </c>
    </row>
    <row r="264" spans="2:65" s="18" customFormat="1" ht="19.5">
      <c r="B264" s="19"/>
      <c r="D264" s="103" t="s">
        <v>89</v>
      </c>
      <c r="F264" s="104" t="s">
        <v>5420</v>
      </c>
      <c r="I264" s="105"/>
      <c r="L264" s="19"/>
      <c r="M264" s="106"/>
      <c r="T264" s="107"/>
      <c r="AT264" s="11" t="s">
        <v>89</v>
      </c>
      <c r="AU264" s="11" t="s">
        <v>9</v>
      </c>
    </row>
    <row r="265" spans="2:65" s="18" customFormat="1" ht="19.5">
      <c r="B265" s="19"/>
      <c r="D265" s="103" t="s">
        <v>90</v>
      </c>
      <c r="F265" s="108" t="s">
        <v>5543</v>
      </c>
      <c r="I265" s="105"/>
      <c r="L265" s="19"/>
      <c r="M265" s="106"/>
      <c r="T265" s="107"/>
      <c r="AT265" s="11" t="s">
        <v>90</v>
      </c>
      <c r="AU265" s="11" t="s">
        <v>9</v>
      </c>
    </row>
    <row r="266" spans="2:65" s="18" customFormat="1" ht="16.5" customHeight="1">
      <c r="B266" s="19"/>
      <c r="C266" s="189" t="s">
        <v>141</v>
      </c>
      <c r="D266" s="206" t="s">
        <v>684</v>
      </c>
      <c r="E266" s="190" t="s">
        <v>5421</v>
      </c>
      <c r="F266" s="191" t="s">
        <v>5422</v>
      </c>
      <c r="G266" s="192" t="s">
        <v>452</v>
      </c>
      <c r="H266" s="193">
        <v>479.49700000000001</v>
      </c>
      <c r="I266" s="194"/>
      <c r="J266" s="195">
        <f>ROUND(I266*H266,2)</f>
        <v>0</v>
      </c>
      <c r="K266" s="191" t="s">
        <v>17</v>
      </c>
      <c r="L266" s="196"/>
      <c r="M266" s="197" t="s">
        <v>17</v>
      </c>
      <c r="N266" s="198" t="s">
        <v>35</v>
      </c>
      <c r="P266" s="99">
        <f>O266*H266</f>
        <v>0</v>
      </c>
      <c r="Q266" s="99">
        <v>1.2E-4</v>
      </c>
      <c r="R266" s="99">
        <f>Q266*H266</f>
        <v>5.7539640000000003E-2</v>
      </c>
      <c r="S266" s="99">
        <v>0</v>
      </c>
      <c r="T266" s="100">
        <f>S266*H266</f>
        <v>0</v>
      </c>
      <c r="AR266" s="101" t="s">
        <v>653</v>
      </c>
      <c r="AT266" s="101" t="s">
        <v>684</v>
      </c>
      <c r="AU266" s="101" t="s">
        <v>9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5423</v>
      </c>
    </row>
    <row r="267" spans="2:65" s="18" customFormat="1">
      <c r="B267" s="19"/>
      <c r="D267" s="103" t="s">
        <v>89</v>
      </c>
      <c r="F267" s="104" t="s">
        <v>5422</v>
      </c>
      <c r="I267" s="105"/>
      <c r="L267" s="19"/>
      <c r="M267" s="106"/>
      <c r="T267" s="107"/>
      <c r="AT267" s="11" t="s">
        <v>89</v>
      </c>
      <c r="AU267" s="11" t="s">
        <v>9</v>
      </c>
    </row>
    <row r="268" spans="2:65" s="18" customFormat="1" ht="19.5">
      <c r="B268" s="19"/>
      <c r="D268" s="103" t="s">
        <v>90</v>
      </c>
      <c r="F268" s="108" t="s">
        <v>5543</v>
      </c>
      <c r="I268" s="105"/>
      <c r="L268" s="19"/>
      <c r="M268" s="106"/>
      <c r="T268" s="107"/>
      <c r="AT268" s="11" t="s">
        <v>90</v>
      </c>
      <c r="AU268" s="11" t="s">
        <v>9</v>
      </c>
    </row>
    <row r="269" spans="2:65" s="173" customFormat="1">
      <c r="B269" s="174"/>
      <c r="D269" s="103" t="s">
        <v>456</v>
      </c>
      <c r="F269" s="176" t="s">
        <v>5562</v>
      </c>
      <c r="H269" s="177">
        <v>479.49700000000001</v>
      </c>
      <c r="I269" s="178"/>
      <c r="L269" s="174"/>
      <c r="M269" s="179"/>
      <c r="T269" s="180"/>
      <c r="AT269" s="175" t="s">
        <v>456</v>
      </c>
      <c r="AU269" s="175" t="s">
        <v>9</v>
      </c>
      <c r="AV269" s="173" t="s">
        <v>9</v>
      </c>
      <c r="AW269" s="173" t="s">
        <v>12</v>
      </c>
      <c r="AX269" s="173" t="s">
        <v>82</v>
      </c>
      <c r="AY269" s="175" t="s">
        <v>79</v>
      </c>
    </row>
    <row r="270" spans="2:65" s="18" customFormat="1" ht="24.2" customHeight="1">
      <c r="B270" s="19"/>
      <c r="C270" s="90" t="s">
        <v>112</v>
      </c>
      <c r="D270" s="90" t="s">
        <v>83</v>
      </c>
      <c r="E270" s="91" t="s">
        <v>5424</v>
      </c>
      <c r="F270" s="92" t="s">
        <v>5425</v>
      </c>
      <c r="G270" s="93" t="s">
        <v>452</v>
      </c>
      <c r="H270" s="94">
        <v>25.88</v>
      </c>
      <c r="I270" s="95"/>
      <c r="J270" s="96">
        <f>ROUND(I270*H270,2)</f>
        <v>0</v>
      </c>
      <c r="K270" s="92" t="s">
        <v>453</v>
      </c>
      <c r="L270" s="19"/>
      <c r="M270" s="97" t="s">
        <v>17</v>
      </c>
      <c r="N270" s="98" t="s">
        <v>35</v>
      </c>
      <c r="P270" s="99">
        <f>O270*H270</f>
        <v>0</v>
      </c>
      <c r="Q270" s="99">
        <v>0</v>
      </c>
      <c r="R270" s="99">
        <f>Q270*H270</f>
        <v>0</v>
      </c>
      <c r="S270" s="99">
        <v>0.16700000000000001</v>
      </c>
      <c r="T270" s="100">
        <f>S270*H270</f>
        <v>4.3219599999999998</v>
      </c>
      <c r="AR270" s="101" t="s">
        <v>155</v>
      </c>
      <c r="AT270" s="101" t="s">
        <v>83</v>
      </c>
      <c r="AU270" s="101" t="s">
        <v>9</v>
      </c>
      <c r="AY270" s="11" t="s">
        <v>79</v>
      </c>
      <c r="BE270" s="102">
        <f>IF(N270="základní",J270,0)</f>
        <v>0</v>
      </c>
      <c r="BF270" s="102">
        <f>IF(N270="snížená",J270,0)</f>
        <v>0</v>
      </c>
      <c r="BG270" s="102">
        <f>IF(N270="zákl. přenesená",J270,0)</f>
        <v>0</v>
      </c>
      <c r="BH270" s="102">
        <f>IF(N270="sníž. přenesená",J270,0)</f>
        <v>0</v>
      </c>
      <c r="BI270" s="102">
        <f>IF(N270="nulová",J270,0)</f>
        <v>0</v>
      </c>
      <c r="BJ270" s="11" t="s">
        <v>82</v>
      </c>
      <c r="BK270" s="102">
        <f>ROUND(I270*H270,2)</f>
        <v>0</v>
      </c>
      <c r="BL270" s="11" t="s">
        <v>155</v>
      </c>
      <c r="BM270" s="101" t="s">
        <v>5426</v>
      </c>
    </row>
    <row r="271" spans="2:65" s="18" customFormat="1" ht="19.5">
      <c r="B271" s="19"/>
      <c r="D271" s="103" t="s">
        <v>89</v>
      </c>
      <c r="F271" s="104" t="s">
        <v>5427</v>
      </c>
      <c r="I271" s="105"/>
      <c r="L271" s="19"/>
      <c r="M271" s="106"/>
      <c r="T271" s="107"/>
      <c r="AT271" s="11" t="s">
        <v>89</v>
      </c>
      <c r="AU271" s="11" t="s">
        <v>9</v>
      </c>
    </row>
    <row r="272" spans="2:65" s="166" customFormat="1">
      <c r="B272" s="167"/>
      <c r="D272" s="103" t="s">
        <v>456</v>
      </c>
      <c r="E272" s="168" t="s">
        <v>17</v>
      </c>
      <c r="F272" s="169" t="s">
        <v>5428</v>
      </c>
      <c r="H272" s="168" t="s">
        <v>17</v>
      </c>
      <c r="I272" s="170"/>
      <c r="L272" s="167"/>
      <c r="M272" s="171"/>
      <c r="T272" s="172"/>
      <c r="AT272" s="168" t="s">
        <v>456</v>
      </c>
      <c r="AU272" s="168" t="s">
        <v>9</v>
      </c>
      <c r="AV272" s="166" t="s">
        <v>82</v>
      </c>
      <c r="AW272" s="166" t="s">
        <v>197</v>
      </c>
      <c r="AX272" s="166" t="s">
        <v>78</v>
      </c>
      <c r="AY272" s="168" t="s">
        <v>79</v>
      </c>
    </row>
    <row r="273" spans="2:65" s="173" customFormat="1">
      <c r="B273" s="174"/>
      <c r="D273" s="103" t="s">
        <v>456</v>
      </c>
      <c r="E273" s="175" t="s">
        <v>17</v>
      </c>
      <c r="F273" s="176" t="s">
        <v>5429</v>
      </c>
      <c r="H273" s="177">
        <v>23.835999999999999</v>
      </c>
      <c r="I273" s="178"/>
      <c r="L273" s="174"/>
      <c r="M273" s="179"/>
      <c r="T273" s="180"/>
      <c r="AT273" s="175" t="s">
        <v>456</v>
      </c>
      <c r="AU273" s="175" t="s">
        <v>9</v>
      </c>
      <c r="AV273" s="173" t="s">
        <v>9</v>
      </c>
      <c r="AW273" s="173" t="s">
        <v>197</v>
      </c>
      <c r="AX273" s="173" t="s">
        <v>78</v>
      </c>
      <c r="AY273" s="175" t="s">
        <v>79</v>
      </c>
    </row>
    <row r="274" spans="2:65" s="166" customFormat="1">
      <c r="B274" s="167"/>
      <c r="D274" s="103" t="s">
        <v>456</v>
      </c>
      <c r="E274" s="168" t="s">
        <v>17</v>
      </c>
      <c r="F274" s="169" t="s">
        <v>5430</v>
      </c>
      <c r="H274" s="168" t="s">
        <v>17</v>
      </c>
      <c r="I274" s="170"/>
      <c r="L274" s="167"/>
      <c r="M274" s="171"/>
      <c r="T274" s="172"/>
      <c r="AT274" s="168" t="s">
        <v>456</v>
      </c>
      <c r="AU274" s="168" t="s">
        <v>9</v>
      </c>
      <c r="AV274" s="166" t="s">
        <v>82</v>
      </c>
      <c r="AW274" s="166" t="s">
        <v>197</v>
      </c>
      <c r="AX274" s="166" t="s">
        <v>78</v>
      </c>
      <c r="AY274" s="168" t="s">
        <v>79</v>
      </c>
    </row>
    <row r="275" spans="2:65" s="173" customFormat="1">
      <c r="B275" s="174"/>
      <c r="D275" s="103" t="s">
        <v>456</v>
      </c>
      <c r="E275" s="175" t="s">
        <v>17</v>
      </c>
      <c r="F275" s="176" t="s">
        <v>5431</v>
      </c>
      <c r="H275" s="177">
        <v>1.274</v>
      </c>
      <c r="I275" s="178"/>
      <c r="L275" s="174"/>
      <c r="M275" s="179"/>
      <c r="T275" s="180"/>
      <c r="AT275" s="175" t="s">
        <v>456</v>
      </c>
      <c r="AU275" s="175" t="s">
        <v>9</v>
      </c>
      <c r="AV275" s="173" t="s">
        <v>9</v>
      </c>
      <c r="AW275" s="173" t="s">
        <v>197</v>
      </c>
      <c r="AX275" s="173" t="s">
        <v>78</v>
      </c>
      <c r="AY275" s="175" t="s">
        <v>79</v>
      </c>
    </row>
    <row r="276" spans="2:65" s="173" customFormat="1">
      <c r="B276" s="174"/>
      <c r="D276" s="103" t="s">
        <v>456</v>
      </c>
      <c r="E276" s="175" t="s">
        <v>17</v>
      </c>
      <c r="F276" s="176" t="s">
        <v>5432</v>
      </c>
      <c r="H276" s="177">
        <v>0.77</v>
      </c>
      <c r="I276" s="178"/>
      <c r="L276" s="174"/>
      <c r="M276" s="179"/>
      <c r="T276" s="180"/>
      <c r="AT276" s="175" t="s">
        <v>456</v>
      </c>
      <c r="AU276" s="175" t="s">
        <v>9</v>
      </c>
      <c r="AV276" s="173" t="s">
        <v>9</v>
      </c>
      <c r="AW276" s="173" t="s">
        <v>197</v>
      </c>
      <c r="AX276" s="173" t="s">
        <v>78</v>
      </c>
      <c r="AY276" s="175" t="s">
        <v>79</v>
      </c>
    </row>
    <row r="277" spans="2:65" s="181" customFormat="1">
      <c r="B277" s="182"/>
      <c r="D277" s="103" t="s">
        <v>456</v>
      </c>
      <c r="E277" s="183" t="s">
        <v>17</v>
      </c>
      <c r="F277" s="184" t="s">
        <v>491</v>
      </c>
      <c r="H277" s="185">
        <v>25.88</v>
      </c>
      <c r="I277" s="186"/>
      <c r="L277" s="182"/>
      <c r="M277" s="187"/>
      <c r="T277" s="188"/>
      <c r="AT277" s="183" t="s">
        <v>456</v>
      </c>
      <c r="AU277" s="183" t="s">
        <v>9</v>
      </c>
      <c r="AV277" s="181" t="s">
        <v>103</v>
      </c>
      <c r="AW277" s="181" t="s">
        <v>197</v>
      </c>
      <c r="AX277" s="181" t="s">
        <v>82</v>
      </c>
      <c r="AY277" s="183" t="s">
        <v>79</v>
      </c>
    </row>
    <row r="278" spans="2:65" s="18" customFormat="1" ht="16.5" customHeight="1">
      <c r="B278" s="19"/>
      <c r="C278" s="90" t="s">
        <v>116</v>
      </c>
      <c r="D278" s="90" t="s">
        <v>83</v>
      </c>
      <c r="E278" s="91" t="s">
        <v>5433</v>
      </c>
      <c r="F278" s="92" t="s">
        <v>5434</v>
      </c>
      <c r="G278" s="93" t="s">
        <v>1067</v>
      </c>
      <c r="H278" s="94">
        <v>4</v>
      </c>
      <c r="I278" s="95"/>
      <c r="J278" s="96">
        <f>ROUND(I278*H278,2)</f>
        <v>0</v>
      </c>
      <c r="K278" s="92" t="s">
        <v>453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2.307E-2</v>
      </c>
      <c r="T278" s="100">
        <f>S278*H278</f>
        <v>9.2280000000000001E-2</v>
      </c>
      <c r="AR278" s="101" t="s">
        <v>155</v>
      </c>
      <c r="AT278" s="101" t="s">
        <v>83</v>
      </c>
      <c r="AU278" s="101" t="s">
        <v>9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155</v>
      </c>
      <c r="BM278" s="101" t="s">
        <v>5435</v>
      </c>
    </row>
    <row r="279" spans="2:65" s="18" customFormat="1">
      <c r="B279" s="19"/>
      <c r="D279" s="103" t="s">
        <v>89</v>
      </c>
      <c r="F279" s="104" t="s">
        <v>5436</v>
      </c>
      <c r="I279" s="105"/>
      <c r="L279" s="19"/>
      <c r="M279" s="106"/>
      <c r="T279" s="107"/>
      <c r="AT279" s="11" t="s">
        <v>89</v>
      </c>
      <c r="AU279" s="11" t="s">
        <v>9</v>
      </c>
    </row>
    <row r="280" spans="2:65" s="18" customFormat="1" ht="16.5" customHeight="1">
      <c r="B280" s="19"/>
      <c r="C280" s="90" t="s">
        <v>601</v>
      </c>
      <c r="D280" s="90" t="s">
        <v>83</v>
      </c>
      <c r="E280" s="91" t="s">
        <v>5437</v>
      </c>
      <c r="F280" s="92" t="s">
        <v>5438</v>
      </c>
      <c r="G280" s="93" t="s">
        <v>1067</v>
      </c>
      <c r="H280" s="94">
        <v>1</v>
      </c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1.4999999999999999E-2</v>
      </c>
      <c r="R280" s="99">
        <f>Q280*H280</f>
        <v>1.4999999999999999E-2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5439</v>
      </c>
    </row>
    <row r="281" spans="2:65" s="18" customFormat="1">
      <c r="B281" s="19"/>
      <c r="D281" s="103" t="s">
        <v>89</v>
      </c>
      <c r="F281" s="104" t="s">
        <v>5438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8" customFormat="1" ht="16.5" customHeight="1">
      <c r="B282" s="19"/>
      <c r="C282" s="90" t="s">
        <v>607</v>
      </c>
      <c r="D282" s="90" t="s">
        <v>83</v>
      </c>
      <c r="E282" s="91" t="s">
        <v>5440</v>
      </c>
      <c r="F282" s="92" t="s">
        <v>5441</v>
      </c>
      <c r="G282" s="93" t="s">
        <v>86</v>
      </c>
      <c r="H282" s="94">
        <v>1</v>
      </c>
      <c r="I282" s="95"/>
      <c r="J282" s="96">
        <f>ROUND(I282*H282,2)</f>
        <v>0</v>
      </c>
      <c r="K282" s="92" t="s">
        <v>17</v>
      </c>
      <c r="L282" s="19"/>
      <c r="M282" s="97" t="s">
        <v>17</v>
      </c>
      <c r="N282" s="98" t="s">
        <v>35</v>
      </c>
      <c r="P282" s="99">
        <f>O282*H282</f>
        <v>0</v>
      </c>
      <c r="Q282" s="99">
        <v>0.25</v>
      </c>
      <c r="R282" s="99">
        <f>Q282*H282</f>
        <v>0.25</v>
      </c>
      <c r="S282" s="99">
        <v>0</v>
      </c>
      <c r="T282" s="100">
        <f>S282*H282</f>
        <v>0</v>
      </c>
      <c r="AR282" s="101" t="s">
        <v>155</v>
      </c>
      <c r="AT282" s="101" t="s">
        <v>83</v>
      </c>
      <c r="AU282" s="101" t="s">
        <v>9</v>
      </c>
      <c r="AY282" s="11" t="s">
        <v>79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1" t="s">
        <v>82</v>
      </c>
      <c r="BK282" s="102">
        <f>ROUND(I282*H282,2)</f>
        <v>0</v>
      </c>
      <c r="BL282" s="11" t="s">
        <v>155</v>
      </c>
      <c r="BM282" s="101" t="s">
        <v>5442</v>
      </c>
    </row>
    <row r="283" spans="2:65" s="18" customFormat="1" ht="87.75">
      <c r="B283" s="19"/>
      <c r="D283" s="103" t="s">
        <v>89</v>
      </c>
      <c r="F283" s="104" t="s">
        <v>5443</v>
      </c>
      <c r="I283" s="105"/>
      <c r="L283" s="19"/>
      <c r="M283" s="106"/>
      <c r="T283" s="107"/>
      <c r="AT283" s="11" t="s">
        <v>89</v>
      </c>
      <c r="AU283" s="11" t="s">
        <v>9</v>
      </c>
    </row>
    <row r="284" spans="2:65" s="18" customFormat="1" ht="24.2" customHeight="1">
      <c r="B284" s="19"/>
      <c r="C284" s="90" t="s">
        <v>595</v>
      </c>
      <c r="D284" s="90" t="s">
        <v>83</v>
      </c>
      <c r="E284" s="91" t="s">
        <v>5444</v>
      </c>
      <c r="F284" s="92" t="s">
        <v>5445</v>
      </c>
      <c r="G284" s="93" t="s">
        <v>1067</v>
      </c>
      <c r="H284" s="94">
        <v>3</v>
      </c>
      <c r="I284" s="95"/>
      <c r="J284" s="96">
        <f>ROUND(I284*H284,2)</f>
        <v>0</v>
      </c>
      <c r="K284" s="92" t="s">
        <v>453</v>
      </c>
      <c r="L284" s="19"/>
      <c r="M284" s="97" t="s">
        <v>17</v>
      </c>
      <c r="N284" s="98" t="s">
        <v>35</v>
      </c>
      <c r="P284" s="99">
        <f>O284*H284</f>
        <v>0</v>
      </c>
      <c r="Q284" s="99">
        <v>1.4999999999999999E-2</v>
      </c>
      <c r="R284" s="99">
        <f>Q284*H284</f>
        <v>4.4999999999999998E-2</v>
      </c>
      <c r="S284" s="99">
        <v>0</v>
      </c>
      <c r="T284" s="100">
        <f>S284*H284</f>
        <v>0</v>
      </c>
      <c r="AR284" s="101" t="s">
        <v>155</v>
      </c>
      <c r="AT284" s="101" t="s">
        <v>83</v>
      </c>
      <c r="AU284" s="101" t="s">
        <v>9</v>
      </c>
      <c r="AY284" s="11" t="s">
        <v>79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1" t="s">
        <v>82</v>
      </c>
      <c r="BK284" s="102">
        <f>ROUND(I284*H284,2)</f>
        <v>0</v>
      </c>
      <c r="BL284" s="11" t="s">
        <v>155</v>
      </c>
      <c r="BM284" s="101" t="s">
        <v>5446</v>
      </c>
    </row>
    <row r="285" spans="2:65" s="18" customFormat="1" ht="19.5">
      <c r="B285" s="19"/>
      <c r="D285" s="103" t="s">
        <v>89</v>
      </c>
      <c r="F285" s="104" t="s">
        <v>5447</v>
      </c>
      <c r="I285" s="105"/>
      <c r="L285" s="19"/>
      <c r="M285" s="106"/>
      <c r="T285" s="107"/>
      <c r="AT285" s="11" t="s">
        <v>89</v>
      </c>
      <c r="AU285" s="11" t="s">
        <v>9</v>
      </c>
    </row>
    <row r="286" spans="2:65" s="18" customFormat="1" ht="24.2" customHeight="1">
      <c r="B286" s="19"/>
      <c r="C286" s="90" t="s">
        <v>147</v>
      </c>
      <c r="D286" s="201" t="s">
        <v>83</v>
      </c>
      <c r="E286" s="91" t="s">
        <v>5448</v>
      </c>
      <c r="F286" s="92" t="s">
        <v>5449</v>
      </c>
      <c r="G286" s="93" t="s">
        <v>452</v>
      </c>
      <c r="H286" s="94">
        <v>58.823999999999998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0</v>
      </c>
      <c r="R286" s="99">
        <f>Q286*H286</f>
        <v>0</v>
      </c>
      <c r="S286" s="99">
        <v>0</v>
      </c>
      <c r="T286" s="100">
        <f>S286*H286</f>
        <v>0</v>
      </c>
      <c r="AR286" s="101" t="s">
        <v>155</v>
      </c>
      <c r="AT286" s="101" t="s">
        <v>83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5450</v>
      </c>
    </row>
    <row r="287" spans="2:65" s="18" customFormat="1" ht="19.5">
      <c r="B287" s="19"/>
      <c r="D287" s="103" t="s">
        <v>89</v>
      </c>
      <c r="F287" s="104" t="s">
        <v>5449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29.25">
      <c r="B288" s="19"/>
      <c r="D288" s="103" t="s">
        <v>90</v>
      </c>
      <c r="F288" s="108" t="s">
        <v>5563</v>
      </c>
      <c r="I288" s="105"/>
      <c r="L288" s="19"/>
      <c r="M288" s="106"/>
      <c r="T288" s="107"/>
      <c r="AT288" s="11" t="s">
        <v>90</v>
      </c>
      <c r="AU288" s="11" t="s">
        <v>9</v>
      </c>
    </row>
    <row r="289" spans="2:65" s="166" customFormat="1">
      <c r="B289" s="167"/>
      <c r="D289" s="103" t="s">
        <v>456</v>
      </c>
      <c r="E289" s="168" t="s">
        <v>17</v>
      </c>
      <c r="F289" s="169" t="s">
        <v>5347</v>
      </c>
      <c r="H289" s="168" t="s">
        <v>17</v>
      </c>
      <c r="I289" s="170"/>
      <c r="L289" s="167"/>
      <c r="M289" s="171"/>
      <c r="T289" s="172"/>
      <c r="AT289" s="168" t="s">
        <v>456</v>
      </c>
      <c r="AU289" s="168" t="s">
        <v>9</v>
      </c>
      <c r="AV289" s="166" t="s">
        <v>82</v>
      </c>
      <c r="AW289" s="166" t="s">
        <v>197</v>
      </c>
      <c r="AX289" s="166" t="s">
        <v>78</v>
      </c>
      <c r="AY289" s="168" t="s">
        <v>79</v>
      </c>
    </row>
    <row r="290" spans="2:65" s="173" customFormat="1">
      <c r="B290" s="174"/>
      <c r="D290" s="103" t="s">
        <v>456</v>
      </c>
      <c r="E290" s="175" t="s">
        <v>17</v>
      </c>
      <c r="F290" s="176" t="s">
        <v>5564</v>
      </c>
      <c r="H290" s="177">
        <v>37.811999999999998</v>
      </c>
      <c r="I290" s="178"/>
      <c r="L290" s="174"/>
      <c r="M290" s="179"/>
      <c r="T290" s="180"/>
      <c r="AT290" s="175" t="s">
        <v>456</v>
      </c>
      <c r="AU290" s="175" t="s">
        <v>9</v>
      </c>
      <c r="AV290" s="173" t="s">
        <v>9</v>
      </c>
      <c r="AW290" s="173" t="s">
        <v>197</v>
      </c>
      <c r="AX290" s="173" t="s">
        <v>78</v>
      </c>
      <c r="AY290" s="175" t="s">
        <v>79</v>
      </c>
    </row>
    <row r="291" spans="2:65" s="166" customFormat="1">
      <c r="B291" s="167"/>
      <c r="D291" s="103" t="s">
        <v>456</v>
      </c>
      <c r="E291" s="168" t="s">
        <v>17</v>
      </c>
      <c r="F291" s="169" t="s">
        <v>5348</v>
      </c>
      <c r="H291" s="168" t="s">
        <v>17</v>
      </c>
      <c r="I291" s="170"/>
      <c r="L291" s="167"/>
      <c r="M291" s="171"/>
      <c r="T291" s="172"/>
      <c r="AT291" s="168" t="s">
        <v>456</v>
      </c>
      <c r="AU291" s="168" t="s">
        <v>9</v>
      </c>
      <c r="AV291" s="166" t="s">
        <v>82</v>
      </c>
      <c r="AW291" s="166" t="s">
        <v>197</v>
      </c>
      <c r="AX291" s="166" t="s">
        <v>78</v>
      </c>
      <c r="AY291" s="168" t="s">
        <v>79</v>
      </c>
    </row>
    <row r="292" spans="2:65" s="173" customFormat="1">
      <c r="B292" s="174"/>
      <c r="D292" s="103" t="s">
        <v>456</v>
      </c>
      <c r="E292" s="175" t="s">
        <v>17</v>
      </c>
      <c r="F292" s="176" t="s">
        <v>5451</v>
      </c>
      <c r="H292" s="177">
        <v>12.311999999999999</v>
      </c>
      <c r="I292" s="178"/>
      <c r="L292" s="174"/>
      <c r="M292" s="179"/>
      <c r="T292" s="180"/>
      <c r="AT292" s="175" t="s">
        <v>456</v>
      </c>
      <c r="AU292" s="175" t="s">
        <v>9</v>
      </c>
      <c r="AV292" s="173" t="s">
        <v>9</v>
      </c>
      <c r="AW292" s="173" t="s">
        <v>197</v>
      </c>
      <c r="AX292" s="173" t="s">
        <v>78</v>
      </c>
      <c r="AY292" s="175" t="s">
        <v>79</v>
      </c>
    </row>
    <row r="293" spans="2:65" s="166" customFormat="1">
      <c r="B293" s="167"/>
      <c r="D293" s="103" t="s">
        <v>456</v>
      </c>
      <c r="E293" s="168" t="s">
        <v>17</v>
      </c>
      <c r="F293" s="169" t="s">
        <v>5349</v>
      </c>
      <c r="H293" s="168" t="s">
        <v>17</v>
      </c>
      <c r="I293" s="170"/>
      <c r="L293" s="167"/>
      <c r="M293" s="171"/>
      <c r="T293" s="172"/>
      <c r="AT293" s="168" t="s">
        <v>456</v>
      </c>
      <c r="AU293" s="168" t="s">
        <v>9</v>
      </c>
      <c r="AV293" s="166" t="s">
        <v>82</v>
      </c>
      <c r="AW293" s="166" t="s">
        <v>197</v>
      </c>
      <c r="AX293" s="166" t="s">
        <v>78</v>
      </c>
      <c r="AY293" s="168" t="s">
        <v>79</v>
      </c>
    </row>
    <row r="294" spans="2:65" s="173" customFormat="1">
      <c r="B294" s="174"/>
      <c r="D294" s="103" t="s">
        <v>456</v>
      </c>
      <c r="E294" s="175" t="s">
        <v>17</v>
      </c>
      <c r="F294" s="176" t="s">
        <v>5452</v>
      </c>
      <c r="H294" s="177">
        <v>5.34</v>
      </c>
      <c r="I294" s="178"/>
      <c r="L294" s="174"/>
      <c r="M294" s="179"/>
      <c r="T294" s="180"/>
      <c r="AT294" s="175" t="s">
        <v>456</v>
      </c>
      <c r="AU294" s="175" t="s">
        <v>9</v>
      </c>
      <c r="AV294" s="173" t="s">
        <v>9</v>
      </c>
      <c r="AW294" s="173" t="s">
        <v>197</v>
      </c>
      <c r="AX294" s="173" t="s">
        <v>78</v>
      </c>
      <c r="AY294" s="175" t="s">
        <v>79</v>
      </c>
    </row>
    <row r="295" spans="2:65" s="166" customFormat="1">
      <c r="B295" s="167"/>
      <c r="D295" s="103" t="s">
        <v>456</v>
      </c>
      <c r="E295" s="168" t="s">
        <v>17</v>
      </c>
      <c r="F295" s="169" t="s">
        <v>5350</v>
      </c>
      <c r="H295" s="168" t="s">
        <v>17</v>
      </c>
      <c r="I295" s="170"/>
      <c r="L295" s="167"/>
      <c r="M295" s="171"/>
      <c r="T295" s="172"/>
      <c r="AT295" s="168" t="s">
        <v>456</v>
      </c>
      <c r="AU295" s="168" t="s">
        <v>9</v>
      </c>
      <c r="AV295" s="166" t="s">
        <v>82</v>
      </c>
      <c r="AW295" s="166" t="s">
        <v>197</v>
      </c>
      <c r="AX295" s="166" t="s">
        <v>78</v>
      </c>
      <c r="AY295" s="168" t="s">
        <v>79</v>
      </c>
    </row>
    <row r="296" spans="2:65" s="173" customFormat="1">
      <c r="B296" s="174"/>
      <c r="D296" s="103" t="s">
        <v>456</v>
      </c>
      <c r="E296" s="175" t="s">
        <v>17</v>
      </c>
      <c r="F296" s="176" t="s">
        <v>5565</v>
      </c>
      <c r="H296" s="177">
        <v>3.36</v>
      </c>
      <c r="I296" s="178"/>
      <c r="L296" s="174"/>
      <c r="M296" s="179"/>
      <c r="T296" s="180"/>
      <c r="AT296" s="175" t="s">
        <v>456</v>
      </c>
      <c r="AU296" s="175" t="s">
        <v>9</v>
      </c>
      <c r="AV296" s="173" t="s">
        <v>9</v>
      </c>
      <c r="AW296" s="173" t="s">
        <v>197</v>
      </c>
      <c r="AX296" s="173" t="s">
        <v>78</v>
      </c>
      <c r="AY296" s="175" t="s">
        <v>79</v>
      </c>
    </row>
    <row r="297" spans="2:65" s="181" customFormat="1">
      <c r="B297" s="182"/>
      <c r="D297" s="103" t="s">
        <v>456</v>
      </c>
      <c r="E297" s="183" t="s">
        <v>17</v>
      </c>
      <c r="F297" s="184" t="s">
        <v>491</v>
      </c>
      <c r="H297" s="185">
        <v>58.823999999999998</v>
      </c>
      <c r="I297" s="186"/>
      <c r="L297" s="182"/>
      <c r="M297" s="187"/>
      <c r="T297" s="188"/>
      <c r="AT297" s="183" t="s">
        <v>456</v>
      </c>
      <c r="AU297" s="183" t="s">
        <v>9</v>
      </c>
      <c r="AV297" s="181" t="s">
        <v>103</v>
      </c>
      <c r="AW297" s="181" t="s">
        <v>197</v>
      </c>
      <c r="AX297" s="181" t="s">
        <v>82</v>
      </c>
      <c r="AY297" s="183" t="s">
        <v>79</v>
      </c>
    </row>
    <row r="298" spans="2:65" s="18" customFormat="1" ht="24.2" customHeight="1">
      <c r="B298" s="19"/>
      <c r="C298" s="90" t="s">
        <v>619</v>
      </c>
      <c r="D298" s="90" t="s">
        <v>83</v>
      </c>
      <c r="E298" s="91" t="s">
        <v>5453</v>
      </c>
      <c r="F298" s="92" t="s">
        <v>5454</v>
      </c>
      <c r="G298" s="93" t="s">
        <v>495</v>
      </c>
      <c r="H298" s="94">
        <v>5.53</v>
      </c>
      <c r="I298" s="95"/>
      <c r="J298" s="96">
        <f>ROUND(I298*H298,2)</f>
        <v>0</v>
      </c>
      <c r="K298" s="92" t="s">
        <v>453</v>
      </c>
      <c r="L298" s="19"/>
      <c r="M298" s="97" t="s">
        <v>17</v>
      </c>
      <c r="N298" s="98" t="s">
        <v>35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155</v>
      </c>
      <c r="AT298" s="101" t="s">
        <v>83</v>
      </c>
      <c r="AU298" s="101" t="s">
        <v>9</v>
      </c>
      <c r="AY298" s="11" t="s">
        <v>79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1" t="s">
        <v>82</v>
      </c>
      <c r="BK298" s="102">
        <f>ROUND(I298*H298,2)</f>
        <v>0</v>
      </c>
      <c r="BL298" s="11" t="s">
        <v>155</v>
      </c>
      <c r="BM298" s="101" t="s">
        <v>5455</v>
      </c>
    </row>
    <row r="299" spans="2:65" s="18" customFormat="1" ht="29.25">
      <c r="B299" s="19"/>
      <c r="D299" s="103" t="s">
        <v>89</v>
      </c>
      <c r="F299" s="104" t="s">
        <v>5456</v>
      </c>
      <c r="I299" s="105"/>
      <c r="L299" s="19"/>
      <c r="M299" s="106"/>
      <c r="T299" s="107"/>
      <c r="AT299" s="11" t="s">
        <v>89</v>
      </c>
      <c r="AU299" s="11" t="s">
        <v>9</v>
      </c>
    </row>
    <row r="300" spans="2:65" s="77" customFormat="1" ht="22.9" customHeight="1">
      <c r="B300" s="78"/>
      <c r="D300" s="79" t="s">
        <v>74</v>
      </c>
      <c r="E300" s="88" t="s">
        <v>1494</v>
      </c>
      <c r="F300" s="88" t="s">
        <v>1495</v>
      </c>
      <c r="I300" s="81"/>
      <c r="J300" s="89">
        <f>BK300</f>
        <v>0</v>
      </c>
      <c r="L300" s="78"/>
      <c r="M300" s="83"/>
      <c r="P300" s="84">
        <f>SUM(P301:P394)</f>
        <v>0</v>
      </c>
      <c r="R300" s="84">
        <f>SUM(R301:R394)</f>
        <v>4.5044523599999993</v>
      </c>
      <c r="T300" s="85">
        <f>SUM(T301:T394)</f>
        <v>19.661094999999996</v>
      </c>
      <c r="AR300" s="79" t="s">
        <v>9</v>
      </c>
      <c r="AT300" s="86" t="s">
        <v>74</v>
      </c>
      <c r="AU300" s="86" t="s">
        <v>82</v>
      </c>
      <c r="AY300" s="79" t="s">
        <v>79</v>
      </c>
      <c r="BK300" s="87">
        <f>SUM(BK301:BK394)</f>
        <v>0</v>
      </c>
    </row>
    <row r="301" spans="2:65" s="18" customFormat="1" ht="37.9" customHeight="1">
      <c r="B301" s="19"/>
      <c r="C301" s="90" t="s">
        <v>627</v>
      </c>
      <c r="D301" s="90" t="s">
        <v>83</v>
      </c>
      <c r="E301" s="91" t="s">
        <v>5457</v>
      </c>
      <c r="F301" s="92" t="s">
        <v>5458</v>
      </c>
      <c r="G301" s="93" t="s">
        <v>452</v>
      </c>
      <c r="H301" s="94">
        <v>40.869999999999997</v>
      </c>
      <c r="I301" s="95"/>
      <c r="J301" s="96">
        <f>ROUND(I301*H301,2)</f>
        <v>0</v>
      </c>
      <c r="K301" s="92" t="s">
        <v>453</v>
      </c>
      <c r="L301" s="19"/>
      <c r="M301" s="97" t="s">
        <v>17</v>
      </c>
      <c r="N301" s="98" t="s">
        <v>35</v>
      </c>
      <c r="P301" s="99">
        <f>O301*H301</f>
        <v>0</v>
      </c>
      <c r="Q301" s="99">
        <v>0</v>
      </c>
      <c r="R301" s="99">
        <f>Q301*H301</f>
        <v>0</v>
      </c>
      <c r="S301" s="99">
        <v>1.4500000000000001E-2</v>
      </c>
      <c r="T301" s="100">
        <f>S301*H301</f>
        <v>0.592615</v>
      </c>
      <c r="AR301" s="101" t="s">
        <v>155</v>
      </c>
      <c r="AT301" s="101" t="s">
        <v>83</v>
      </c>
      <c r="AU301" s="101" t="s">
        <v>9</v>
      </c>
      <c r="AY301" s="11" t="s">
        <v>79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1" t="s">
        <v>82</v>
      </c>
      <c r="BK301" s="102">
        <f>ROUND(I301*H301,2)</f>
        <v>0</v>
      </c>
      <c r="BL301" s="11" t="s">
        <v>155</v>
      </c>
      <c r="BM301" s="101" t="s">
        <v>5459</v>
      </c>
    </row>
    <row r="302" spans="2:65" s="18" customFormat="1" ht="29.25">
      <c r="B302" s="19"/>
      <c r="D302" s="103" t="s">
        <v>89</v>
      </c>
      <c r="F302" s="104" t="s">
        <v>5460</v>
      </c>
      <c r="I302" s="105"/>
      <c r="L302" s="19"/>
      <c r="M302" s="106"/>
      <c r="T302" s="107"/>
      <c r="AT302" s="11" t="s">
        <v>89</v>
      </c>
      <c r="AU302" s="11" t="s">
        <v>9</v>
      </c>
    </row>
    <row r="303" spans="2:65" s="166" customFormat="1">
      <c r="B303" s="167"/>
      <c r="D303" s="103" t="s">
        <v>456</v>
      </c>
      <c r="E303" s="168" t="s">
        <v>17</v>
      </c>
      <c r="F303" s="169" t="s">
        <v>5461</v>
      </c>
      <c r="H303" s="168" t="s">
        <v>17</v>
      </c>
      <c r="I303" s="170"/>
      <c r="L303" s="167"/>
      <c r="M303" s="171"/>
      <c r="T303" s="172"/>
      <c r="AT303" s="168" t="s">
        <v>456</v>
      </c>
      <c r="AU303" s="168" t="s">
        <v>9</v>
      </c>
      <c r="AV303" s="166" t="s">
        <v>82</v>
      </c>
      <c r="AW303" s="166" t="s">
        <v>197</v>
      </c>
      <c r="AX303" s="166" t="s">
        <v>78</v>
      </c>
      <c r="AY303" s="168" t="s">
        <v>79</v>
      </c>
    </row>
    <row r="304" spans="2:65" s="173" customFormat="1">
      <c r="B304" s="174"/>
      <c r="D304" s="103" t="s">
        <v>456</v>
      </c>
      <c r="E304" s="175" t="s">
        <v>17</v>
      </c>
      <c r="F304" s="176" t="s">
        <v>297</v>
      </c>
      <c r="H304" s="177">
        <v>25.47</v>
      </c>
      <c r="I304" s="178"/>
      <c r="L304" s="174"/>
      <c r="M304" s="179"/>
      <c r="T304" s="180"/>
      <c r="AT304" s="175" t="s">
        <v>456</v>
      </c>
      <c r="AU304" s="175" t="s">
        <v>9</v>
      </c>
      <c r="AV304" s="173" t="s">
        <v>9</v>
      </c>
      <c r="AW304" s="173" t="s">
        <v>197</v>
      </c>
      <c r="AX304" s="173" t="s">
        <v>78</v>
      </c>
      <c r="AY304" s="175" t="s">
        <v>79</v>
      </c>
    </row>
    <row r="305" spans="2:65" s="173" customFormat="1">
      <c r="B305" s="174"/>
      <c r="D305" s="103" t="s">
        <v>456</v>
      </c>
      <c r="E305" s="175" t="s">
        <v>17</v>
      </c>
      <c r="F305" s="176" t="s">
        <v>5287</v>
      </c>
      <c r="H305" s="177">
        <v>15.4</v>
      </c>
      <c r="I305" s="178"/>
      <c r="L305" s="174"/>
      <c r="M305" s="179"/>
      <c r="T305" s="180"/>
      <c r="AT305" s="175" t="s">
        <v>456</v>
      </c>
      <c r="AU305" s="175" t="s">
        <v>9</v>
      </c>
      <c r="AV305" s="173" t="s">
        <v>9</v>
      </c>
      <c r="AW305" s="173" t="s">
        <v>197</v>
      </c>
      <c r="AX305" s="173" t="s">
        <v>78</v>
      </c>
      <c r="AY305" s="175" t="s">
        <v>79</v>
      </c>
    </row>
    <row r="306" spans="2:65" s="181" customFormat="1">
      <c r="B306" s="182"/>
      <c r="D306" s="103" t="s">
        <v>456</v>
      </c>
      <c r="E306" s="183" t="s">
        <v>17</v>
      </c>
      <c r="F306" s="184" t="s">
        <v>491</v>
      </c>
      <c r="H306" s="185">
        <v>40.869999999999997</v>
      </c>
      <c r="I306" s="186"/>
      <c r="L306" s="182"/>
      <c r="M306" s="187"/>
      <c r="T306" s="188"/>
      <c r="AT306" s="183" t="s">
        <v>456</v>
      </c>
      <c r="AU306" s="183" t="s">
        <v>9</v>
      </c>
      <c r="AV306" s="181" t="s">
        <v>103</v>
      </c>
      <c r="AW306" s="181" t="s">
        <v>197</v>
      </c>
      <c r="AX306" s="181" t="s">
        <v>82</v>
      </c>
      <c r="AY306" s="183" t="s">
        <v>79</v>
      </c>
    </row>
    <row r="307" spans="2:65" s="18" customFormat="1" ht="33" customHeight="1">
      <c r="B307" s="19"/>
      <c r="C307" s="90" t="s">
        <v>635</v>
      </c>
      <c r="D307" s="90" t="s">
        <v>83</v>
      </c>
      <c r="E307" s="91" t="s">
        <v>5462</v>
      </c>
      <c r="F307" s="92" t="s">
        <v>5463</v>
      </c>
      <c r="G307" s="93" t="s">
        <v>452</v>
      </c>
      <c r="H307" s="94">
        <v>264.83999999999997</v>
      </c>
      <c r="I307" s="95"/>
      <c r="J307" s="96">
        <f>ROUND(I307*H307,2)</f>
        <v>0</v>
      </c>
      <c r="K307" s="92" t="s">
        <v>453</v>
      </c>
      <c r="L307" s="19"/>
      <c r="M307" s="97" t="s">
        <v>17</v>
      </c>
      <c r="N307" s="98" t="s">
        <v>35</v>
      </c>
      <c r="P307" s="99">
        <f>O307*H307</f>
        <v>0</v>
      </c>
      <c r="Q307" s="99">
        <v>0</v>
      </c>
      <c r="R307" s="99">
        <f>Q307*H307</f>
        <v>0</v>
      </c>
      <c r="S307" s="99">
        <v>7.1999999999999995E-2</v>
      </c>
      <c r="T307" s="100">
        <f>S307*H307</f>
        <v>19.068479999999997</v>
      </c>
      <c r="AR307" s="101" t="s">
        <v>155</v>
      </c>
      <c r="AT307" s="101" t="s">
        <v>83</v>
      </c>
      <c r="AU307" s="101" t="s">
        <v>9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5464</v>
      </c>
    </row>
    <row r="308" spans="2:65" s="18" customFormat="1" ht="29.25">
      <c r="B308" s="19"/>
      <c r="D308" s="103" t="s">
        <v>89</v>
      </c>
      <c r="F308" s="104" t="s">
        <v>5465</v>
      </c>
      <c r="I308" s="105"/>
      <c r="L308" s="19"/>
      <c r="M308" s="106"/>
      <c r="T308" s="107"/>
      <c r="AT308" s="11" t="s">
        <v>89</v>
      </c>
      <c r="AU308" s="11" t="s">
        <v>9</v>
      </c>
    </row>
    <row r="309" spans="2:65" s="173" customFormat="1">
      <c r="B309" s="174"/>
      <c r="D309" s="103" t="s">
        <v>456</v>
      </c>
      <c r="E309" s="175" t="s">
        <v>17</v>
      </c>
      <c r="F309" s="176" t="s">
        <v>295</v>
      </c>
      <c r="H309" s="177">
        <v>264.83999999999997</v>
      </c>
      <c r="I309" s="178"/>
      <c r="L309" s="174"/>
      <c r="M309" s="179"/>
      <c r="T309" s="180"/>
      <c r="AT309" s="175" t="s">
        <v>456</v>
      </c>
      <c r="AU309" s="175" t="s">
        <v>9</v>
      </c>
      <c r="AV309" s="173" t="s">
        <v>9</v>
      </c>
      <c r="AW309" s="173" t="s">
        <v>197</v>
      </c>
      <c r="AX309" s="173" t="s">
        <v>82</v>
      </c>
      <c r="AY309" s="175" t="s">
        <v>79</v>
      </c>
    </row>
    <row r="310" spans="2:65" s="18" customFormat="1" ht="24.2" customHeight="1">
      <c r="B310" s="19"/>
      <c r="C310" s="90" t="s">
        <v>642</v>
      </c>
      <c r="D310" s="201" t="s">
        <v>83</v>
      </c>
      <c r="E310" s="91" t="s">
        <v>5566</v>
      </c>
      <c r="F310" s="92" t="s">
        <v>5567</v>
      </c>
      <c r="G310" s="93" t="s">
        <v>452</v>
      </c>
      <c r="H310" s="94">
        <v>297.61</v>
      </c>
      <c r="I310" s="95"/>
      <c r="J310" s="96">
        <f>ROUND(I310*H310,2)</f>
        <v>0</v>
      </c>
      <c r="K310" s="92" t="s">
        <v>453</v>
      </c>
      <c r="L310" s="19"/>
      <c r="M310" s="97" t="s">
        <v>17</v>
      </c>
      <c r="N310" s="98" t="s">
        <v>35</v>
      </c>
      <c r="P310" s="99">
        <f>O310*H310</f>
        <v>0</v>
      </c>
      <c r="Q310" s="99">
        <v>1.16E-3</v>
      </c>
      <c r="R310" s="99">
        <f>Q310*H310</f>
        <v>0.34522760000000002</v>
      </c>
      <c r="S310" s="99">
        <v>0</v>
      </c>
      <c r="T310" s="100">
        <f>S310*H310</f>
        <v>0</v>
      </c>
      <c r="AR310" s="101" t="s">
        <v>155</v>
      </c>
      <c r="AT310" s="101" t="s">
        <v>83</v>
      </c>
      <c r="AU310" s="101" t="s">
        <v>9</v>
      </c>
      <c r="AY310" s="11" t="s">
        <v>79</v>
      </c>
      <c r="BE310" s="102">
        <f>IF(N310="základní",J310,0)</f>
        <v>0</v>
      </c>
      <c r="BF310" s="102">
        <f>IF(N310="snížená",J310,0)</f>
        <v>0</v>
      </c>
      <c r="BG310" s="102">
        <f>IF(N310="zákl. přenesená",J310,0)</f>
        <v>0</v>
      </c>
      <c r="BH310" s="102">
        <f>IF(N310="sníž. přenesená",J310,0)</f>
        <v>0</v>
      </c>
      <c r="BI310" s="102">
        <f>IF(N310="nulová",J310,0)</f>
        <v>0</v>
      </c>
      <c r="BJ310" s="11" t="s">
        <v>82</v>
      </c>
      <c r="BK310" s="102">
        <f>ROUND(I310*H310,2)</f>
        <v>0</v>
      </c>
      <c r="BL310" s="11" t="s">
        <v>155</v>
      </c>
      <c r="BM310" s="101" t="s">
        <v>5471</v>
      </c>
    </row>
    <row r="311" spans="2:65" s="18" customFormat="1" ht="19.5">
      <c r="B311" s="19"/>
      <c r="D311" s="103" t="s">
        <v>89</v>
      </c>
      <c r="F311" s="104" t="s">
        <v>5568</v>
      </c>
      <c r="I311" s="105"/>
      <c r="L311" s="19"/>
      <c r="M311" s="106"/>
      <c r="T311" s="107"/>
      <c r="AT311" s="11" t="s">
        <v>89</v>
      </c>
      <c r="AU311" s="11" t="s">
        <v>9</v>
      </c>
    </row>
    <row r="312" spans="2:65" s="18" customFormat="1" ht="19.5">
      <c r="B312" s="19"/>
      <c r="D312" s="103" t="s">
        <v>90</v>
      </c>
      <c r="F312" s="108" t="s">
        <v>5543</v>
      </c>
      <c r="I312" s="105"/>
      <c r="L312" s="19"/>
      <c r="M312" s="106"/>
      <c r="T312" s="107"/>
      <c r="AT312" s="11" t="s">
        <v>90</v>
      </c>
      <c r="AU312" s="11" t="s">
        <v>9</v>
      </c>
    </row>
    <row r="313" spans="2:65" s="166" customFormat="1">
      <c r="B313" s="167"/>
      <c r="D313" s="103" t="s">
        <v>456</v>
      </c>
      <c r="E313" s="168" t="s">
        <v>17</v>
      </c>
      <c r="F313" s="169" t="s">
        <v>5347</v>
      </c>
      <c r="H313" s="168" t="s">
        <v>17</v>
      </c>
      <c r="I313" s="170"/>
      <c r="L313" s="167"/>
      <c r="M313" s="171"/>
      <c r="T313" s="172"/>
      <c r="AT313" s="168" t="s">
        <v>456</v>
      </c>
      <c r="AU313" s="168" t="s">
        <v>9</v>
      </c>
      <c r="AV313" s="166" t="s">
        <v>82</v>
      </c>
      <c r="AW313" s="166" t="s">
        <v>197</v>
      </c>
      <c r="AX313" s="166" t="s">
        <v>78</v>
      </c>
      <c r="AY313" s="168" t="s">
        <v>79</v>
      </c>
    </row>
    <row r="314" spans="2:65" s="173" customFormat="1">
      <c r="B314" s="174"/>
      <c r="D314" s="103" t="s">
        <v>456</v>
      </c>
      <c r="E314" s="175" t="s">
        <v>17</v>
      </c>
      <c r="F314" s="176" t="s">
        <v>5569</v>
      </c>
      <c r="H314" s="177">
        <v>245.89</v>
      </c>
      <c r="I314" s="178"/>
      <c r="L314" s="174"/>
      <c r="M314" s="179"/>
      <c r="T314" s="180"/>
      <c r="AT314" s="175" t="s">
        <v>456</v>
      </c>
      <c r="AU314" s="175" t="s">
        <v>9</v>
      </c>
      <c r="AV314" s="173" t="s">
        <v>9</v>
      </c>
      <c r="AW314" s="173" t="s">
        <v>197</v>
      </c>
      <c r="AX314" s="173" t="s">
        <v>78</v>
      </c>
      <c r="AY314" s="175" t="s">
        <v>79</v>
      </c>
    </row>
    <row r="315" spans="2:65" s="166" customFormat="1">
      <c r="B315" s="167"/>
      <c r="D315" s="103" t="s">
        <v>456</v>
      </c>
      <c r="E315" s="168" t="s">
        <v>17</v>
      </c>
      <c r="F315" s="169" t="s">
        <v>5348</v>
      </c>
      <c r="H315" s="168" t="s">
        <v>17</v>
      </c>
      <c r="I315" s="170"/>
      <c r="L315" s="167"/>
      <c r="M315" s="171"/>
      <c r="T315" s="172"/>
      <c r="AT315" s="168" t="s">
        <v>456</v>
      </c>
      <c r="AU315" s="168" t="s">
        <v>9</v>
      </c>
      <c r="AV315" s="166" t="s">
        <v>82</v>
      </c>
      <c r="AW315" s="166" t="s">
        <v>197</v>
      </c>
      <c r="AX315" s="166" t="s">
        <v>78</v>
      </c>
      <c r="AY315" s="168" t="s">
        <v>79</v>
      </c>
    </row>
    <row r="316" spans="2:65" s="173" customFormat="1">
      <c r="B316" s="174"/>
      <c r="D316" s="103" t="s">
        <v>456</v>
      </c>
      <c r="E316" s="175" t="s">
        <v>17</v>
      </c>
      <c r="F316" s="176" t="s">
        <v>5570</v>
      </c>
      <c r="H316" s="177">
        <v>17.489999999999998</v>
      </c>
      <c r="I316" s="178"/>
      <c r="L316" s="174"/>
      <c r="M316" s="179"/>
      <c r="T316" s="180"/>
      <c r="AT316" s="175" t="s">
        <v>456</v>
      </c>
      <c r="AU316" s="175" t="s">
        <v>9</v>
      </c>
      <c r="AV316" s="173" t="s">
        <v>9</v>
      </c>
      <c r="AW316" s="173" t="s">
        <v>197</v>
      </c>
      <c r="AX316" s="173" t="s">
        <v>78</v>
      </c>
      <c r="AY316" s="175" t="s">
        <v>79</v>
      </c>
    </row>
    <row r="317" spans="2:65" s="166" customFormat="1">
      <c r="B317" s="167"/>
      <c r="D317" s="103" t="s">
        <v>456</v>
      </c>
      <c r="E317" s="168" t="s">
        <v>17</v>
      </c>
      <c r="F317" s="169" t="s">
        <v>5349</v>
      </c>
      <c r="H317" s="168" t="s">
        <v>17</v>
      </c>
      <c r="I317" s="170"/>
      <c r="L317" s="167"/>
      <c r="M317" s="171"/>
      <c r="T317" s="172"/>
      <c r="AT317" s="168" t="s">
        <v>456</v>
      </c>
      <c r="AU317" s="168" t="s">
        <v>9</v>
      </c>
      <c r="AV317" s="166" t="s">
        <v>82</v>
      </c>
      <c r="AW317" s="166" t="s">
        <v>197</v>
      </c>
      <c r="AX317" s="166" t="s">
        <v>78</v>
      </c>
      <c r="AY317" s="168" t="s">
        <v>79</v>
      </c>
    </row>
    <row r="318" spans="2:65" s="173" customFormat="1">
      <c r="B318" s="174"/>
      <c r="D318" s="103" t="s">
        <v>456</v>
      </c>
      <c r="E318" s="175" t="s">
        <v>17</v>
      </c>
      <c r="F318" s="176" t="s">
        <v>5571</v>
      </c>
      <c r="H318" s="177">
        <v>5.89</v>
      </c>
      <c r="I318" s="178"/>
      <c r="L318" s="174"/>
      <c r="M318" s="179"/>
      <c r="T318" s="180"/>
      <c r="AT318" s="175" t="s">
        <v>456</v>
      </c>
      <c r="AU318" s="175" t="s">
        <v>9</v>
      </c>
      <c r="AV318" s="173" t="s">
        <v>9</v>
      </c>
      <c r="AW318" s="173" t="s">
        <v>197</v>
      </c>
      <c r="AX318" s="173" t="s">
        <v>78</v>
      </c>
      <c r="AY318" s="175" t="s">
        <v>79</v>
      </c>
    </row>
    <row r="319" spans="2:65" s="166" customFormat="1">
      <c r="B319" s="167"/>
      <c r="D319" s="103" t="s">
        <v>456</v>
      </c>
      <c r="E319" s="168" t="s">
        <v>17</v>
      </c>
      <c r="F319" s="169" t="s">
        <v>5350</v>
      </c>
      <c r="H319" s="168" t="s">
        <v>17</v>
      </c>
      <c r="I319" s="170"/>
      <c r="L319" s="167"/>
      <c r="M319" s="171"/>
      <c r="T319" s="172"/>
      <c r="AT319" s="168" t="s">
        <v>456</v>
      </c>
      <c r="AU319" s="168" t="s">
        <v>9</v>
      </c>
      <c r="AV319" s="166" t="s">
        <v>82</v>
      </c>
      <c r="AW319" s="166" t="s">
        <v>197</v>
      </c>
      <c r="AX319" s="166" t="s">
        <v>78</v>
      </c>
      <c r="AY319" s="168" t="s">
        <v>79</v>
      </c>
    </row>
    <row r="320" spans="2:65" s="173" customFormat="1">
      <c r="B320" s="174"/>
      <c r="D320" s="103" t="s">
        <v>456</v>
      </c>
      <c r="E320" s="175" t="s">
        <v>17</v>
      </c>
      <c r="F320" s="176" t="s">
        <v>5572</v>
      </c>
      <c r="H320" s="177">
        <v>12.46</v>
      </c>
      <c r="I320" s="178"/>
      <c r="L320" s="174"/>
      <c r="M320" s="179"/>
      <c r="T320" s="180"/>
      <c r="AT320" s="175" t="s">
        <v>456</v>
      </c>
      <c r="AU320" s="175" t="s">
        <v>9</v>
      </c>
      <c r="AV320" s="173" t="s">
        <v>9</v>
      </c>
      <c r="AW320" s="173" t="s">
        <v>197</v>
      </c>
      <c r="AX320" s="173" t="s">
        <v>78</v>
      </c>
      <c r="AY320" s="175" t="s">
        <v>79</v>
      </c>
    </row>
    <row r="321" spans="2:65" s="166" customFormat="1">
      <c r="B321" s="167"/>
      <c r="D321" s="103" t="s">
        <v>456</v>
      </c>
      <c r="E321" s="168" t="s">
        <v>17</v>
      </c>
      <c r="F321" s="169" t="s">
        <v>5351</v>
      </c>
      <c r="H321" s="168" t="s">
        <v>17</v>
      </c>
      <c r="I321" s="170"/>
      <c r="L321" s="167"/>
      <c r="M321" s="171"/>
      <c r="T321" s="172"/>
      <c r="AT321" s="168" t="s">
        <v>456</v>
      </c>
      <c r="AU321" s="168" t="s">
        <v>9</v>
      </c>
      <c r="AV321" s="166" t="s">
        <v>82</v>
      </c>
      <c r="AW321" s="166" t="s">
        <v>197</v>
      </c>
      <c r="AX321" s="166" t="s">
        <v>78</v>
      </c>
      <c r="AY321" s="168" t="s">
        <v>79</v>
      </c>
    </row>
    <row r="322" spans="2:65" s="173" customFormat="1">
      <c r="B322" s="174"/>
      <c r="D322" s="103" t="s">
        <v>456</v>
      </c>
      <c r="E322" s="175" t="s">
        <v>17</v>
      </c>
      <c r="F322" s="176" t="s">
        <v>5071</v>
      </c>
      <c r="H322" s="177">
        <v>15.88</v>
      </c>
      <c r="I322" s="178"/>
      <c r="L322" s="174"/>
      <c r="M322" s="179"/>
      <c r="T322" s="180"/>
      <c r="AT322" s="175" t="s">
        <v>456</v>
      </c>
      <c r="AU322" s="175" t="s">
        <v>9</v>
      </c>
      <c r="AV322" s="173" t="s">
        <v>9</v>
      </c>
      <c r="AW322" s="173" t="s">
        <v>197</v>
      </c>
      <c r="AX322" s="173" t="s">
        <v>78</v>
      </c>
      <c r="AY322" s="175" t="s">
        <v>79</v>
      </c>
    </row>
    <row r="323" spans="2:65" s="181" customFormat="1">
      <c r="B323" s="182"/>
      <c r="D323" s="103" t="s">
        <v>456</v>
      </c>
      <c r="E323" s="183" t="s">
        <v>17</v>
      </c>
      <c r="F323" s="184" t="s">
        <v>491</v>
      </c>
      <c r="H323" s="185">
        <v>297.61</v>
      </c>
      <c r="I323" s="186"/>
      <c r="L323" s="182"/>
      <c r="M323" s="187"/>
      <c r="T323" s="188"/>
      <c r="AT323" s="183" t="s">
        <v>456</v>
      </c>
      <c r="AU323" s="183" t="s">
        <v>9</v>
      </c>
      <c r="AV323" s="181" t="s">
        <v>103</v>
      </c>
      <c r="AW323" s="181" t="s">
        <v>197</v>
      </c>
      <c r="AX323" s="181" t="s">
        <v>82</v>
      </c>
      <c r="AY323" s="183" t="s">
        <v>79</v>
      </c>
    </row>
    <row r="324" spans="2:65" s="18" customFormat="1" ht="16.5" customHeight="1">
      <c r="B324" s="19"/>
      <c r="C324" s="189" t="s">
        <v>648</v>
      </c>
      <c r="D324" s="206" t="s">
        <v>684</v>
      </c>
      <c r="E324" s="190" t="s">
        <v>5472</v>
      </c>
      <c r="F324" s="191" t="s">
        <v>5473</v>
      </c>
      <c r="G324" s="192" t="s">
        <v>461</v>
      </c>
      <c r="H324" s="193">
        <v>35.713999999999999</v>
      </c>
      <c r="I324" s="194"/>
      <c r="J324" s="195">
        <f>ROUND(I324*H324,2)</f>
        <v>0</v>
      </c>
      <c r="K324" s="191" t="s">
        <v>453</v>
      </c>
      <c r="L324" s="196"/>
      <c r="M324" s="197" t="s">
        <v>17</v>
      </c>
      <c r="N324" s="198" t="s">
        <v>35</v>
      </c>
      <c r="P324" s="99">
        <f>O324*H324</f>
        <v>0</v>
      </c>
      <c r="Q324" s="99">
        <v>2.5000000000000001E-2</v>
      </c>
      <c r="R324" s="99">
        <f>Q324*H324</f>
        <v>0.89285000000000003</v>
      </c>
      <c r="S324" s="99">
        <v>0</v>
      </c>
      <c r="T324" s="100">
        <f>S324*H324</f>
        <v>0</v>
      </c>
      <c r="AR324" s="101" t="s">
        <v>653</v>
      </c>
      <c r="AT324" s="101" t="s">
        <v>684</v>
      </c>
      <c r="AU324" s="101" t="s">
        <v>9</v>
      </c>
      <c r="AY324" s="11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1" t="s">
        <v>82</v>
      </c>
      <c r="BK324" s="102">
        <f>ROUND(I324*H324,2)</f>
        <v>0</v>
      </c>
      <c r="BL324" s="11" t="s">
        <v>155</v>
      </c>
      <c r="BM324" s="101" t="s">
        <v>5474</v>
      </c>
    </row>
    <row r="325" spans="2:65" s="18" customFormat="1">
      <c r="B325" s="19"/>
      <c r="D325" s="103" t="s">
        <v>89</v>
      </c>
      <c r="F325" s="104" t="s">
        <v>5473</v>
      </c>
      <c r="I325" s="105"/>
      <c r="L325" s="19"/>
      <c r="M325" s="106"/>
      <c r="T325" s="107"/>
      <c r="AT325" s="11" t="s">
        <v>89</v>
      </c>
      <c r="AU325" s="11" t="s">
        <v>9</v>
      </c>
    </row>
    <row r="326" spans="2:65" s="18" customFormat="1" ht="19.5">
      <c r="B326" s="19"/>
      <c r="D326" s="103" t="s">
        <v>90</v>
      </c>
      <c r="F326" s="108" t="s">
        <v>5543</v>
      </c>
      <c r="I326" s="105"/>
      <c r="L326" s="19"/>
      <c r="M326" s="106"/>
      <c r="T326" s="107"/>
      <c r="AT326" s="11" t="s">
        <v>90</v>
      </c>
      <c r="AU326" s="11" t="s">
        <v>9</v>
      </c>
    </row>
    <row r="327" spans="2:65" s="166" customFormat="1">
      <c r="B327" s="167"/>
      <c r="D327" s="103" t="s">
        <v>456</v>
      </c>
      <c r="E327" s="168" t="s">
        <v>17</v>
      </c>
      <c r="F327" s="169" t="s">
        <v>5347</v>
      </c>
      <c r="H327" s="168" t="s">
        <v>17</v>
      </c>
      <c r="I327" s="170"/>
      <c r="L327" s="167"/>
      <c r="M327" s="171"/>
      <c r="T327" s="172"/>
      <c r="AT327" s="168" t="s">
        <v>456</v>
      </c>
      <c r="AU327" s="168" t="s">
        <v>9</v>
      </c>
      <c r="AV327" s="166" t="s">
        <v>82</v>
      </c>
      <c r="AW327" s="166" t="s">
        <v>197</v>
      </c>
      <c r="AX327" s="166" t="s">
        <v>78</v>
      </c>
      <c r="AY327" s="168" t="s">
        <v>79</v>
      </c>
    </row>
    <row r="328" spans="2:65" s="173" customFormat="1">
      <c r="B328" s="174"/>
      <c r="D328" s="103" t="s">
        <v>456</v>
      </c>
      <c r="E328" s="175" t="s">
        <v>17</v>
      </c>
      <c r="F328" s="176" t="s">
        <v>5573</v>
      </c>
      <c r="H328" s="177">
        <v>29.507000000000001</v>
      </c>
      <c r="I328" s="178"/>
      <c r="L328" s="174"/>
      <c r="M328" s="179"/>
      <c r="T328" s="180"/>
      <c r="AT328" s="175" t="s">
        <v>456</v>
      </c>
      <c r="AU328" s="175" t="s">
        <v>9</v>
      </c>
      <c r="AV328" s="173" t="s">
        <v>9</v>
      </c>
      <c r="AW328" s="173" t="s">
        <v>197</v>
      </c>
      <c r="AX328" s="173" t="s">
        <v>78</v>
      </c>
      <c r="AY328" s="175" t="s">
        <v>79</v>
      </c>
    </row>
    <row r="329" spans="2:65" s="166" customFormat="1">
      <c r="B329" s="167"/>
      <c r="D329" s="103" t="s">
        <v>456</v>
      </c>
      <c r="E329" s="168" t="s">
        <v>17</v>
      </c>
      <c r="F329" s="169" t="s">
        <v>5348</v>
      </c>
      <c r="H329" s="168" t="s">
        <v>17</v>
      </c>
      <c r="I329" s="170"/>
      <c r="L329" s="167"/>
      <c r="M329" s="171"/>
      <c r="T329" s="172"/>
      <c r="AT329" s="168" t="s">
        <v>456</v>
      </c>
      <c r="AU329" s="168" t="s">
        <v>9</v>
      </c>
      <c r="AV329" s="166" t="s">
        <v>82</v>
      </c>
      <c r="AW329" s="166" t="s">
        <v>197</v>
      </c>
      <c r="AX329" s="166" t="s">
        <v>78</v>
      </c>
      <c r="AY329" s="168" t="s">
        <v>79</v>
      </c>
    </row>
    <row r="330" spans="2:65" s="173" customFormat="1">
      <c r="B330" s="174"/>
      <c r="D330" s="103" t="s">
        <v>456</v>
      </c>
      <c r="E330" s="175" t="s">
        <v>17</v>
      </c>
      <c r="F330" s="176" t="s">
        <v>5574</v>
      </c>
      <c r="H330" s="177">
        <v>2.0990000000000002</v>
      </c>
      <c r="I330" s="178"/>
      <c r="L330" s="174"/>
      <c r="M330" s="179"/>
      <c r="T330" s="180"/>
      <c r="AT330" s="175" t="s">
        <v>456</v>
      </c>
      <c r="AU330" s="175" t="s">
        <v>9</v>
      </c>
      <c r="AV330" s="173" t="s">
        <v>9</v>
      </c>
      <c r="AW330" s="173" t="s">
        <v>197</v>
      </c>
      <c r="AX330" s="173" t="s">
        <v>78</v>
      </c>
      <c r="AY330" s="175" t="s">
        <v>79</v>
      </c>
    </row>
    <row r="331" spans="2:65" s="166" customFormat="1">
      <c r="B331" s="167"/>
      <c r="D331" s="103" t="s">
        <v>456</v>
      </c>
      <c r="E331" s="168" t="s">
        <v>17</v>
      </c>
      <c r="F331" s="169" t="s">
        <v>5349</v>
      </c>
      <c r="H331" s="168" t="s">
        <v>17</v>
      </c>
      <c r="I331" s="170"/>
      <c r="L331" s="167"/>
      <c r="M331" s="171"/>
      <c r="T331" s="172"/>
      <c r="AT331" s="168" t="s">
        <v>456</v>
      </c>
      <c r="AU331" s="168" t="s">
        <v>9</v>
      </c>
      <c r="AV331" s="166" t="s">
        <v>82</v>
      </c>
      <c r="AW331" s="166" t="s">
        <v>197</v>
      </c>
      <c r="AX331" s="166" t="s">
        <v>78</v>
      </c>
      <c r="AY331" s="168" t="s">
        <v>79</v>
      </c>
    </row>
    <row r="332" spans="2:65" s="173" customFormat="1">
      <c r="B332" s="174"/>
      <c r="D332" s="103" t="s">
        <v>456</v>
      </c>
      <c r="E332" s="175" t="s">
        <v>17</v>
      </c>
      <c r="F332" s="176" t="s">
        <v>5575</v>
      </c>
      <c r="H332" s="177">
        <v>0.70699999999999996</v>
      </c>
      <c r="I332" s="178"/>
      <c r="L332" s="174"/>
      <c r="M332" s="179"/>
      <c r="T332" s="180"/>
      <c r="AT332" s="175" t="s">
        <v>456</v>
      </c>
      <c r="AU332" s="175" t="s">
        <v>9</v>
      </c>
      <c r="AV332" s="173" t="s">
        <v>9</v>
      </c>
      <c r="AW332" s="173" t="s">
        <v>197</v>
      </c>
      <c r="AX332" s="173" t="s">
        <v>78</v>
      </c>
      <c r="AY332" s="175" t="s">
        <v>79</v>
      </c>
    </row>
    <row r="333" spans="2:65" s="166" customFormat="1">
      <c r="B333" s="167"/>
      <c r="D333" s="103" t="s">
        <v>456</v>
      </c>
      <c r="E333" s="168" t="s">
        <v>17</v>
      </c>
      <c r="F333" s="169" t="s">
        <v>5350</v>
      </c>
      <c r="H333" s="168" t="s">
        <v>17</v>
      </c>
      <c r="I333" s="170"/>
      <c r="L333" s="167"/>
      <c r="M333" s="171"/>
      <c r="T333" s="172"/>
      <c r="AT333" s="168" t="s">
        <v>456</v>
      </c>
      <c r="AU333" s="168" t="s">
        <v>9</v>
      </c>
      <c r="AV333" s="166" t="s">
        <v>82</v>
      </c>
      <c r="AW333" s="166" t="s">
        <v>197</v>
      </c>
      <c r="AX333" s="166" t="s">
        <v>78</v>
      </c>
      <c r="AY333" s="168" t="s">
        <v>79</v>
      </c>
    </row>
    <row r="334" spans="2:65" s="173" customFormat="1">
      <c r="B334" s="174"/>
      <c r="D334" s="103" t="s">
        <v>456</v>
      </c>
      <c r="E334" s="175" t="s">
        <v>17</v>
      </c>
      <c r="F334" s="176" t="s">
        <v>5576</v>
      </c>
      <c r="H334" s="177">
        <v>1.4950000000000001</v>
      </c>
      <c r="I334" s="178"/>
      <c r="L334" s="174"/>
      <c r="M334" s="179"/>
      <c r="T334" s="180"/>
      <c r="AT334" s="175" t="s">
        <v>456</v>
      </c>
      <c r="AU334" s="175" t="s">
        <v>9</v>
      </c>
      <c r="AV334" s="173" t="s">
        <v>9</v>
      </c>
      <c r="AW334" s="173" t="s">
        <v>197</v>
      </c>
      <c r="AX334" s="173" t="s">
        <v>78</v>
      </c>
      <c r="AY334" s="175" t="s">
        <v>79</v>
      </c>
    </row>
    <row r="335" spans="2:65" s="166" customFormat="1">
      <c r="B335" s="167"/>
      <c r="D335" s="103" t="s">
        <v>456</v>
      </c>
      <c r="E335" s="168" t="s">
        <v>17</v>
      </c>
      <c r="F335" s="169" t="s">
        <v>5351</v>
      </c>
      <c r="H335" s="168" t="s">
        <v>17</v>
      </c>
      <c r="I335" s="170"/>
      <c r="L335" s="167"/>
      <c r="M335" s="171"/>
      <c r="T335" s="172"/>
      <c r="AT335" s="168" t="s">
        <v>456</v>
      </c>
      <c r="AU335" s="168" t="s">
        <v>9</v>
      </c>
      <c r="AV335" s="166" t="s">
        <v>82</v>
      </c>
      <c r="AW335" s="166" t="s">
        <v>197</v>
      </c>
      <c r="AX335" s="166" t="s">
        <v>78</v>
      </c>
      <c r="AY335" s="168" t="s">
        <v>79</v>
      </c>
    </row>
    <row r="336" spans="2:65" s="173" customFormat="1">
      <c r="B336" s="174"/>
      <c r="D336" s="103" t="s">
        <v>456</v>
      </c>
      <c r="E336" s="175" t="s">
        <v>17</v>
      </c>
      <c r="F336" s="176" t="s">
        <v>5577</v>
      </c>
      <c r="H336" s="177">
        <v>1.9059999999999999</v>
      </c>
      <c r="I336" s="178"/>
      <c r="L336" s="174"/>
      <c r="M336" s="179"/>
      <c r="T336" s="180"/>
      <c r="AT336" s="175" t="s">
        <v>456</v>
      </c>
      <c r="AU336" s="175" t="s">
        <v>9</v>
      </c>
      <c r="AV336" s="173" t="s">
        <v>9</v>
      </c>
      <c r="AW336" s="173" t="s">
        <v>197</v>
      </c>
      <c r="AX336" s="173" t="s">
        <v>78</v>
      </c>
      <c r="AY336" s="175" t="s">
        <v>79</v>
      </c>
    </row>
    <row r="337" spans="2:65" s="181" customFormat="1">
      <c r="B337" s="182"/>
      <c r="D337" s="103" t="s">
        <v>456</v>
      </c>
      <c r="E337" s="183" t="s">
        <v>17</v>
      </c>
      <c r="F337" s="184" t="s">
        <v>491</v>
      </c>
      <c r="H337" s="185">
        <v>35.713999999999999</v>
      </c>
      <c r="I337" s="186"/>
      <c r="L337" s="182"/>
      <c r="M337" s="187"/>
      <c r="T337" s="188"/>
      <c r="AT337" s="183" t="s">
        <v>456</v>
      </c>
      <c r="AU337" s="183" t="s">
        <v>9</v>
      </c>
      <c r="AV337" s="181" t="s">
        <v>103</v>
      </c>
      <c r="AW337" s="181" t="s">
        <v>197</v>
      </c>
      <c r="AX337" s="181" t="s">
        <v>82</v>
      </c>
      <c r="AY337" s="183" t="s">
        <v>79</v>
      </c>
    </row>
    <row r="338" spans="2:65" s="18" customFormat="1" ht="37.9" customHeight="1">
      <c r="B338" s="19"/>
      <c r="C338" s="90" t="s">
        <v>653</v>
      </c>
      <c r="D338" s="201" t="s">
        <v>83</v>
      </c>
      <c r="E338" s="91" t="s">
        <v>5466</v>
      </c>
      <c r="F338" s="92" t="s">
        <v>5467</v>
      </c>
      <c r="G338" s="93" t="s">
        <v>452</v>
      </c>
      <c r="H338" s="94">
        <v>297.61</v>
      </c>
      <c r="I338" s="95"/>
      <c r="J338" s="96">
        <f>ROUND(I338*H338,2)</f>
        <v>0</v>
      </c>
      <c r="K338" s="92" t="s">
        <v>453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2.4000000000000001E-4</v>
      </c>
      <c r="R338" s="99">
        <f>Q338*H338</f>
        <v>7.1426400000000001E-2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5468</v>
      </c>
    </row>
    <row r="339" spans="2:65" s="18" customFormat="1" ht="29.25">
      <c r="B339" s="19"/>
      <c r="D339" s="103" t="s">
        <v>89</v>
      </c>
      <c r="F339" s="104" t="s">
        <v>5469</v>
      </c>
      <c r="I339" s="105"/>
      <c r="L339" s="19"/>
      <c r="M339" s="106"/>
      <c r="T339" s="107"/>
      <c r="AT339" s="11" t="s">
        <v>89</v>
      </c>
      <c r="AU339" s="11" t="s">
        <v>9</v>
      </c>
    </row>
    <row r="340" spans="2:65" s="18" customFormat="1" ht="19.5">
      <c r="B340" s="19"/>
      <c r="D340" s="103" t="s">
        <v>90</v>
      </c>
      <c r="F340" s="108" t="s">
        <v>5543</v>
      </c>
      <c r="I340" s="105"/>
      <c r="L340" s="19"/>
      <c r="M340" s="106"/>
      <c r="T340" s="107"/>
      <c r="AT340" s="11" t="s">
        <v>90</v>
      </c>
      <c r="AU340" s="11" t="s">
        <v>9</v>
      </c>
    </row>
    <row r="341" spans="2:65" s="166" customFormat="1">
      <c r="B341" s="167"/>
      <c r="D341" s="103" t="s">
        <v>456</v>
      </c>
      <c r="E341" s="168" t="s">
        <v>17</v>
      </c>
      <c r="F341" s="169" t="s">
        <v>5347</v>
      </c>
      <c r="H341" s="168" t="s">
        <v>17</v>
      </c>
      <c r="I341" s="170"/>
      <c r="L341" s="167"/>
      <c r="M341" s="171"/>
      <c r="T341" s="172"/>
      <c r="AT341" s="168" t="s">
        <v>456</v>
      </c>
      <c r="AU341" s="168" t="s">
        <v>9</v>
      </c>
      <c r="AV341" s="166" t="s">
        <v>82</v>
      </c>
      <c r="AW341" s="166" t="s">
        <v>197</v>
      </c>
      <c r="AX341" s="166" t="s">
        <v>78</v>
      </c>
      <c r="AY341" s="168" t="s">
        <v>79</v>
      </c>
    </row>
    <row r="342" spans="2:65" s="173" customFormat="1">
      <c r="B342" s="174"/>
      <c r="D342" s="103" t="s">
        <v>456</v>
      </c>
      <c r="E342" s="175" t="s">
        <v>17</v>
      </c>
      <c r="F342" s="176" t="s">
        <v>5569</v>
      </c>
      <c r="H342" s="177">
        <v>245.89</v>
      </c>
      <c r="I342" s="178"/>
      <c r="L342" s="174"/>
      <c r="M342" s="179"/>
      <c r="T342" s="180"/>
      <c r="AT342" s="175" t="s">
        <v>456</v>
      </c>
      <c r="AU342" s="175" t="s">
        <v>9</v>
      </c>
      <c r="AV342" s="173" t="s">
        <v>9</v>
      </c>
      <c r="AW342" s="173" t="s">
        <v>197</v>
      </c>
      <c r="AX342" s="173" t="s">
        <v>78</v>
      </c>
      <c r="AY342" s="175" t="s">
        <v>79</v>
      </c>
    </row>
    <row r="343" spans="2:65" s="166" customFormat="1">
      <c r="B343" s="167"/>
      <c r="D343" s="103" t="s">
        <v>456</v>
      </c>
      <c r="E343" s="168" t="s">
        <v>17</v>
      </c>
      <c r="F343" s="169" t="s">
        <v>5348</v>
      </c>
      <c r="H343" s="168" t="s">
        <v>17</v>
      </c>
      <c r="I343" s="170"/>
      <c r="L343" s="167"/>
      <c r="M343" s="171"/>
      <c r="T343" s="172"/>
      <c r="AT343" s="168" t="s">
        <v>456</v>
      </c>
      <c r="AU343" s="168" t="s">
        <v>9</v>
      </c>
      <c r="AV343" s="166" t="s">
        <v>82</v>
      </c>
      <c r="AW343" s="166" t="s">
        <v>197</v>
      </c>
      <c r="AX343" s="166" t="s">
        <v>78</v>
      </c>
      <c r="AY343" s="168" t="s">
        <v>79</v>
      </c>
    </row>
    <row r="344" spans="2:65" s="173" customFormat="1">
      <c r="B344" s="174"/>
      <c r="D344" s="103" t="s">
        <v>456</v>
      </c>
      <c r="E344" s="175" t="s">
        <v>17</v>
      </c>
      <c r="F344" s="176" t="s">
        <v>5570</v>
      </c>
      <c r="H344" s="177">
        <v>17.489999999999998</v>
      </c>
      <c r="I344" s="178"/>
      <c r="L344" s="174"/>
      <c r="M344" s="179"/>
      <c r="T344" s="180"/>
      <c r="AT344" s="175" t="s">
        <v>456</v>
      </c>
      <c r="AU344" s="175" t="s">
        <v>9</v>
      </c>
      <c r="AV344" s="173" t="s">
        <v>9</v>
      </c>
      <c r="AW344" s="173" t="s">
        <v>197</v>
      </c>
      <c r="AX344" s="173" t="s">
        <v>78</v>
      </c>
      <c r="AY344" s="175" t="s">
        <v>79</v>
      </c>
    </row>
    <row r="345" spans="2:65" s="166" customFormat="1">
      <c r="B345" s="167"/>
      <c r="D345" s="103" t="s">
        <v>456</v>
      </c>
      <c r="E345" s="168" t="s">
        <v>17</v>
      </c>
      <c r="F345" s="169" t="s">
        <v>5349</v>
      </c>
      <c r="H345" s="168" t="s">
        <v>17</v>
      </c>
      <c r="I345" s="170"/>
      <c r="L345" s="167"/>
      <c r="M345" s="171"/>
      <c r="T345" s="172"/>
      <c r="AT345" s="168" t="s">
        <v>456</v>
      </c>
      <c r="AU345" s="168" t="s">
        <v>9</v>
      </c>
      <c r="AV345" s="166" t="s">
        <v>82</v>
      </c>
      <c r="AW345" s="166" t="s">
        <v>197</v>
      </c>
      <c r="AX345" s="166" t="s">
        <v>78</v>
      </c>
      <c r="AY345" s="168" t="s">
        <v>79</v>
      </c>
    </row>
    <row r="346" spans="2:65" s="173" customFormat="1">
      <c r="B346" s="174"/>
      <c r="D346" s="103" t="s">
        <v>456</v>
      </c>
      <c r="E346" s="175" t="s">
        <v>17</v>
      </c>
      <c r="F346" s="176" t="s">
        <v>5571</v>
      </c>
      <c r="H346" s="177">
        <v>5.89</v>
      </c>
      <c r="I346" s="178"/>
      <c r="L346" s="174"/>
      <c r="M346" s="179"/>
      <c r="T346" s="180"/>
      <c r="AT346" s="175" t="s">
        <v>456</v>
      </c>
      <c r="AU346" s="175" t="s">
        <v>9</v>
      </c>
      <c r="AV346" s="173" t="s">
        <v>9</v>
      </c>
      <c r="AW346" s="173" t="s">
        <v>197</v>
      </c>
      <c r="AX346" s="173" t="s">
        <v>78</v>
      </c>
      <c r="AY346" s="175" t="s">
        <v>79</v>
      </c>
    </row>
    <row r="347" spans="2:65" s="166" customFormat="1">
      <c r="B347" s="167"/>
      <c r="D347" s="103" t="s">
        <v>456</v>
      </c>
      <c r="E347" s="168" t="s">
        <v>17</v>
      </c>
      <c r="F347" s="169" t="s">
        <v>5350</v>
      </c>
      <c r="H347" s="168" t="s">
        <v>17</v>
      </c>
      <c r="I347" s="170"/>
      <c r="L347" s="167"/>
      <c r="M347" s="171"/>
      <c r="T347" s="172"/>
      <c r="AT347" s="168" t="s">
        <v>456</v>
      </c>
      <c r="AU347" s="168" t="s">
        <v>9</v>
      </c>
      <c r="AV347" s="166" t="s">
        <v>82</v>
      </c>
      <c r="AW347" s="166" t="s">
        <v>197</v>
      </c>
      <c r="AX347" s="166" t="s">
        <v>78</v>
      </c>
      <c r="AY347" s="168" t="s">
        <v>79</v>
      </c>
    </row>
    <row r="348" spans="2:65" s="173" customFormat="1">
      <c r="B348" s="174"/>
      <c r="D348" s="103" t="s">
        <v>456</v>
      </c>
      <c r="E348" s="175" t="s">
        <v>17</v>
      </c>
      <c r="F348" s="176" t="s">
        <v>5572</v>
      </c>
      <c r="H348" s="177">
        <v>12.46</v>
      </c>
      <c r="I348" s="178"/>
      <c r="L348" s="174"/>
      <c r="M348" s="179"/>
      <c r="T348" s="180"/>
      <c r="AT348" s="175" t="s">
        <v>456</v>
      </c>
      <c r="AU348" s="175" t="s">
        <v>9</v>
      </c>
      <c r="AV348" s="173" t="s">
        <v>9</v>
      </c>
      <c r="AW348" s="173" t="s">
        <v>197</v>
      </c>
      <c r="AX348" s="173" t="s">
        <v>78</v>
      </c>
      <c r="AY348" s="175" t="s">
        <v>79</v>
      </c>
    </row>
    <row r="349" spans="2:65" s="166" customFormat="1">
      <c r="B349" s="167"/>
      <c r="D349" s="103" t="s">
        <v>456</v>
      </c>
      <c r="E349" s="168" t="s">
        <v>17</v>
      </c>
      <c r="F349" s="169" t="s">
        <v>5351</v>
      </c>
      <c r="H349" s="168" t="s">
        <v>17</v>
      </c>
      <c r="I349" s="170"/>
      <c r="L349" s="167"/>
      <c r="M349" s="171"/>
      <c r="T349" s="172"/>
      <c r="AT349" s="168" t="s">
        <v>456</v>
      </c>
      <c r="AU349" s="168" t="s">
        <v>9</v>
      </c>
      <c r="AV349" s="166" t="s">
        <v>82</v>
      </c>
      <c r="AW349" s="166" t="s">
        <v>197</v>
      </c>
      <c r="AX349" s="166" t="s">
        <v>78</v>
      </c>
      <c r="AY349" s="168" t="s">
        <v>79</v>
      </c>
    </row>
    <row r="350" spans="2:65" s="173" customFormat="1">
      <c r="B350" s="174"/>
      <c r="D350" s="103" t="s">
        <v>456</v>
      </c>
      <c r="E350" s="175" t="s">
        <v>17</v>
      </c>
      <c r="F350" s="176" t="s">
        <v>5071</v>
      </c>
      <c r="H350" s="177">
        <v>15.88</v>
      </c>
      <c r="I350" s="178"/>
      <c r="L350" s="174"/>
      <c r="M350" s="179"/>
      <c r="T350" s="180"/>
      <c r="AT350" s="175" t="s">
        <v>456</v>
      </c>
      <c r="AU350" s="175" t="s">
        <v>9</v>
      </c>
      <c r="AV350" s="173" t="s">
        <v>9</v>
      </c>
      <c r="AW350" s="173" t="s">
        <v>197</v>
      </c>
      <c r="AX350" s="173" t="s">
        <v>78</v>
      </c>
      <c r="AY350" s="175" t="s">
        <v>79</v>
      </c>
    </row>
    <row r="351" spans="2:65" s="181" customFormat="1">
      <c r="B351" s="182"/>
      <c r="D351" s="103" t="s">
        <v>456</v>
      </c>
      <c r="E351" s="183" t="s">
        <v>17</v>
      </c>
      <c r="F351" s="184" t="s">
        <v>491</v>
      </c>
      <c r="H351" s="185">
        <v>297.61</v>
      </c>
      <c r="I351" s="186"/>
      <c r="L351" s="182"/>
      <c r="M351" s="187"/>
      <c r="T351" s="188"/>
      <c r="AT351" s="183" t="s">
        <v>456</v>
      </c>
      <c r="AU351" s="183" t="s">
        <v>9</v>
      </c>
      <c r="AV351" s="181" t="s">
        <v>103</v>
      </c>
      <c r="AW351" s="181" t="s">
        <v>197</v>
      </c>
      <c r="AX351" s="181" t="s">
        <v>82</v>
      </c>
      <c r="AY351" s="183" t="s">
        <v>79</v>
      </c>
    </row>
    <row r="352" spans="2:65" s="18" customFormat="1" ht="24.2" customHeight="1">
      <c r="B352" s="19"/>
      <c r="C352" s="189" t="s">
        <v>659</v>
      </c>
      <c r="D352" s="206" t="s">
        <v>684</v>
      </c>
      <c r="E352" s="190" t="s">
        <v>5578</v>
      </c>
      <c r="F352" s="191" t="s">
        <v>5579</v>
      </c>
      <c r="G352" s="192" t="s">
        <v>452</v>
      </c>
      <c r="H352" s="193">
        <v>624.98099999999999</v>
      </c>
      <c r="I352" s="194"/>
      <c r="J352" s="195">
        <f>ROUND(I352*H352,2)</f>
        <v>0</v>
      </c>
      <c r="K352" s="191" t="s">
        <v>453</v>
      </c>
      <c r="L352" s="196"/>
      <c r="M352" s="197" t="s">
        <v>17</v>
      </c>
      <c r="N352" s="198" t="s">
        <v>35</v>
      </c>
      <c r="P352" s="99">
        <f>O352*H352</f>
        <v>0</v>
      </c>
      <c r="Q352" s="99">
        <v>4.4999999999999997E-3</v>
      </c>
      <c r="R352" s="99">
        <f>Q352*H352</f>
        <v>2.8124144999999996</v>
      </c>
      <c r="S352" s="99">
        <v>0</v>
      </c>
      <c r="T352" s="100">
        <f>S352*H352</f>
        <v>0</v>
      </c>
      <c r="AR352" s="101" t="s">
        <v>653</v>
      </c>
      <c r="AT352" s="101" t="s">
        <v>684</v>
      </c>
      <c r="AU352" s="101" t="s">
        <v>9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155</v>
      </c>
      <c r="BM352" s="101" t="s">
        <v>5470</v>
      </c>
    </row>
    <row r="353" spans="2:65" s="18" customFormat="1" ht="19.5">
      <c r="B353" s="19"/>
      <c r="D353" s="103" t="s">
        <v>89</v>
      </c>
      <c r="F353" s="104" t="s">
        <v>5579</v>
      </c>
      <c r="I353" s="105"/>
      <c r="L353" s="19"/>
      <c r="M353" s="106"/>
      <c r="T353" s="107"/>
      <c r="AT353" s="11" t="s">
        <v>89</v>
      </c>
      <c r="AU353" s="11" t="s">
        <v>9</v>
      </c>
    </row>
    <row r="354" spans="2:65" s="18" customFormat="1" ht="19.5">
      <c r="B354" s="19"/>
      <c r="D354" s="103" t="s">
        <v>90</v>
      </c>
      <c r="F354" s="108" t="s">
        <v>5543</v>
      </c>
      <c r="I354" s="105"/>
      <c r="L354" s="19"/>
      <c r="M354" s="106"/>
      <c r="T354" s="107"/>
      <c r="AT354" s="11" t="s">
        <v>90</v>
      </c>
      <c r="AU354" s="11" t="s">
        <v>9</v>
      </c>
    </row>
    <row r="355" spans="2:65" s="173" customFormat="1">
      <c r="B355" s="174"/>
      <c r="D355" s="103" t="s">
        <v>456</v>
      </c>
      <c r="F355" s="176" t="s">
        <v>5580</v>
      </c>
      <c r="H355" s="177">
        <v>624.98099999999999</v>
      </c>
      <c r="I355" s="178"/>
      <c r="L355" s="174"/>
      <c r="M355" s="179"/>
      <c r="T355" s="180"/>
      <c r="AT355" s="175" t="s">
        <v>456</v>
      </c>
      <c r="AU355" s="175" t="s">
        <v>9</v>
      </c>
      <c r="AV355" s="173" t="s">
        <v>9</v>
      </c>
      <c r="AW355" s="173" t="s">
        <v>12</v>
      </c>
      <c r="AX355" s="173" t="s">
        <v>82</v>
      </c>
      <c r="AY355" s="175" t="s">
        <v>79</v>
      </c>
    </row>
    <row r="356" spans="2:65" s="18" customFormat="1" ht="37.9" customHeight="1">
      <c r="B356" s="19"/>
      <c r="C356" s="90" t="s">
        <v>732</v>
      </c>
      <c r="D356" s="199" t="s">
        <v>83</v>
      </c>
      <c r="E356" s="91" t="s">
        <v>5466</v>
      </c>
      <c r="F356" s="92" t="s">
        <v>5467</v>
      </c>
      <c r="G356" s="93" t="s">
        <v>452</v>
      </c>
      <c r="H356" s="94">
        <v>12.46</v>
      </c>
      <c r="I356" s="95"/>
      <c r="J356" s="96">
        <f>ROUND(I356*H356,2)</f>
        <v>0</v>
      </c>
      <c r="K356" s="92" t="s">
        <v>453</v>
      </c>
      <c r="L356" s="19"/>
      <c r="M356" s="97" t="s">
        <v>17</v>
      </c>
      <c r="N356" s="98" t="s">
        <v>35</v>
      </c>
      <c r="P356" s="99">
        <f>O356*H356</f>
        <v>0</v>
      </c>
      <c r="Q356" s="99">
        <v>2.4000000000000001E-4</v>
      </c>
      <c r="R356" s="99">
        <f>Q356*H356</f>
        <v>2.9904000000000003E-3</v>
      </c>
      <c r="S356" s="99">
        <v>0</v>
      </c>
      <c r="T356" s="100">
        <f>S356*H356</f>
        <v>0</v>
      </c>
      <c r="AR356" s="101" t="s">
        <v>155</v>
      </c>
      <c r="AT356" s="101" t="s">
        <v>83</v>
      </c>
      <c r="AU356" s="101" t="s">
        <v>9</v>
      </c>
      <c r="AY356" s="11" t="s">
        <v>79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1" t="s">
        <v>82</v>
      </c>
      <c r="BK356" s="102">
        <f>ROUND(I356*H356,2)</f>
        <v>0</v>
      </c>
      <c r="BL356" s="11" t="s">
        <v>155</v>
      </c>
      <c r="BM356" s="101" t="s">
        <v>5581</v>
      </c>
    </row>
    <row r="357" spans="2:65" s="18" customFormat="1" ht="29.25">
      <c r="B357" s="19"/>
      <c r="D357" s="103" t="s">
        <v>89</v>
      </c>
      <c r="F357" s="104" t="s">
        <v>5469</v>
      </c>
      <c r="I357" s="105"/>
      <c r="L357" s="19"/>
      <c r="M357" s="106"/>
      <c r="T357" s="107"/>
      <c r="AT357" s="11" t="s">
        <v>89</v>
      </c>
      <c r="AU357" s="11" t="s">
        <v>9</v>
      </c>
    </row>
    <row r="358" spans="2:65" s="18" customFormat="1" ht="19.5">
      <c r="B358" s="19"/>
      <c r="D358" s="103" t="s">
        <v>90</v>
      </c>
      <c r="F358" s="108" t="s">
        <v>5543</v>
      </c>
      <c r="I358" s="105"/>
      <c r="L358" s="19"/>
      <c r="M358" s="106"/>
      <c r="T358" s="107"/>
      <c r="AT358" s="11" t="s">
        <v>90</v>
      </c>
      <c r="AU358" s="11" t="s">
        <v>9</v>
      </c>
    </row>
    <row r="359" spans="2:65" s="166" customFormat="1">
      <c r="B359" s="167"/>
      <c r="D359" s="103" t="s">
        <v>456</v>
      </c>
      <c r="E359" s="168" t="s">
        <v>17</v>
      </c>
      <c r="F359" s="169" t="s">
        <v>5350</v>
      </c>
      <c r="H359" s="168" t="s">
        <v>17</v>
      </c>
      <c r="I359" s="170"/>
      <c r="L359" s="167"/>
      <c r="M359" s="171"/>
      <c r="T359" s="172"/>
      <c r="AT359" s="168" t="s">
        <v>456</v>
      </c>
      <c r="AU359" s="168" t="s">
        <v>9</v>
      </c>
      <c r="AV359" s="166" t="s">
        <v>82</v>
      </c>
      <c r="AW359" s="166" t="s">
        <v>197</v>
      </c>
      <c r="AX359" s="166" t="s">
        <v>78</v>
      </c>
      <c r="AY359" s="168" t="s">
        <v>79</v>
      </c>
    </row>
    <row r="360" spans="2:65" s="173" customFormat="1">
      <c r="B360" s="174"/>
      <c r="D360" s="103" t="s">
        <v>456</v>
      </c>
      <c r="E360" s="175" t="s">
        <v>17</v>
      </c>
      <c r="F360" s="176" t="s">
        <v>5572</v>
      </c>
      <c r="H360" s="177">
        <v>12.46</v>
      </c>
      <c r="I360" s="178"/>
      <c r="L360" s="174"/>
      <c r="M360" s="179"/>
      <c r="T360" s="180"/>
      <c r="AT360" s="175" t="s">
        <v>456</v>
      </c>
      <c r="AU360" s="175" t="s">
        <v>9</v>
      </c>
      <c r="AV360" s="173" t="s">
        <v>9</v>
      </c>
      <c r="AW360" s="173" t="s">
        <v>197</v>
      </c>
      <c r="AX360" s="173" t="s">
        <v>82</v>
      </c>
      <c r="AY360" s="175" t="s">
        <v>79</v>
      </c>
    </row>
    <row r="361" spans="2:65" s="18" customFormat="1" ht="24.2" customHeight="1">
      <c r="B361" s="19"/>
      <c r="C361" s="189" t="s">
        <v>741</v>
      </c>
      <c r="D361" s="200" t="s">
        <v>684</v>
      </c>
      <c r="E361" s="190" t="s">
        <v>5582</v>
      </c>
      <c r="F361" s="191" t="s">
        <v>5583</v>
      </c>
      <c r="G361" s="192" t="s">
        <v>452</v>
      </c>
      <c r="H361" s="193">
        <v>26.166</v>
      </c>
      <c r="I361" s="194"/>
      <c r="J361" s="195">
        <f>ROUND(I361*H361,2)</f>
        <v>0</v>
      </c>
      <c r="K361" s="191" t="s">
        <v>453</v>
      </c>
      <c r="L361" s="196"/>
      <c r="M361" s="197" t="s">
        <v>17</v>
      </c>
      <c r="N361" s="198" t="s">
        <v>35</v>
      </c>
      <c r="P361" s="99">
        <f>O361*H361</f>
        <v>0</v>
      </c>
      <c r="Q361" s="99">
        <v>3.2000000000000002E-3</v>
      </c>
      <c r="R361" s="99">
        <f>Q361*H361</f>
        <v>8.3731200000000006E-2</v>
      </c>
      <c r="S361" s="99">
        <v>0</v>
      </c>
      <c r="T361" s="100">
        <f>S361*H361</f>
        <v>0</v>
      </c>
      <c r="AR361" s="101" t="s">
        <v>653</v>
      </c>
      <c r="AT361" s="101" t="s">
        <v>684</v>
      </c>
      <c r="AU361" s="101" t="s">
        <v>9</v>
      </c>
      <c r="AY361" s="11" t="s">
        <v>79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1" t="s">
        <v>82</v>
      </c>
      <c r="BK361" s="102">
        <f>ROUND(I361*H361,2)</f>
        <v>0</v>
      </c>
      <c r="BL361" s="11" t="s">
        <v>155</v>
      </c>
      <c r="BM361" s="101" t="s">
        <v>5584</v>
      </c>
    </row>
    <row r="362" spans="2:65" s="18" customFormat="1" ht="19.5">
      <c r="B362" s="19"/>
      <c r="D362" s="103" t="s">
        <v>89</v>
      </c>
      <c r="F362" s="104" t="s">
        <v>5583</v>
      </c>
      <c r="I362" s="105"/>
      <c r="L362" s="19"/>
      <c r="M362" s="106"/>
      <c r="T362" s="107"/>
      <c r="AT362" s="11" t="s">
        <v>89</v>
      </c>
      <c r="AU362" s="11" t="s">
        <v>9</v>
      </c>
    </row>
    <row r="363" spans="2:65" s="18" customFormat="1" ht="19.5">
      <c r="B363" s="19"/>
      <c r="D363" s="103" t="s">
        <v>90</v>
      </c>
      <c r="F363" s="108" t="s">
        <v>5543</v>
      </c>
      <c r="I363" s="105"/>
      <c r="L363" s="19"/>
      <c r="M363" s="106"/>
      <c r="T363" s="107"/>
      <c r="AT363" s="11" t="s">
        <v>90</v>
      </c>
      <c r="AU363" s="11" t="s">
        <v>9</v>
      </c>
    </row>
    <row r="364" spans="2:65" s="173" customFormat="1">
      <c r="B364" s="174"/>
      <c r="D364" s="103" t="s">
        <v>456</v>
      </c>
      <c r="F364" s="176" t="s">
        <v>5585</v>
      </c>
      <c r="H364" s="177">
        <v>26.166</v>
      </c>
      <c r="I364" s="178"/>
      <c r="L364" s="174"/>
      <c r="M364" s="179"/>
      <c r="T364" s="180"/>
      <c r="AT364" s="175" t="s">
        <v>456</v>
      </c>
      <c r="AU364" s="175" t="s">
        <v>9</v>
      </c>
      <c r="AV364" s="173" t="s">
        <v>9</v>
      </c>
      <c r="AW364" s="173" t="s">
        <v>12</v>
      </c>
      <c r="AX364" s="173" t="s">
        <v>82</v>
      </c>
      <c r="AY364" s="175" t="s">
        <v>79</v>
      </c>
    </row>
    <row r="365" spans="2:65" s="18" customFormat="1" ht="37.9" customHeight="1">
      <c r="B365" s="19"/>
      <c r="C365" s="90" t="s">
        <v>702</v>
      </c>
      <c r="D365" s="199" t="s">
        <v>83</v>
      </c>
      <c r="E365" s="91" t="s">
        <v>5586</v>
      </c>
      <c r="F365" s="92" t="s">
        <v>5587</v>
      </c>
      <c r="G365" s="93" t="s">
        <v>452</v>
      </c>
      <c r="H365" s="94">
        <v>91.378</v>
      </c>
      <c r="I365" s="95"/>
      <c r="J365" s="96">
        <f>ROUND(I365*H365,2)</f>
        <v>0</v>
      </c>
      <c r="K365" s="92" t="s">
        <v>453</v>
      </c>
      <c r="L365" s="19"/>
      <c r="M365" s="97" t="s">
        <v>17</v>
      </c>
      <c r="N365" s="98" t="s">
        <v>35</v>
      </c>
      <c r="P365" s="99">
        <f>O365*H365</f>
        <v>0</v>
      </c>
      <c r="Q365" s="99">
        <v>1.2E-4</v>
      </c>
      <c r="R365" s="99">
        <f>Q365*H365</f>
        <v>1.096536E-2</v>
      </c>
      <c r="S365" s="99">
        <v>0</v>
      </c>
      <c r="T365" s="100">
        <f>S365*H365</f>
        <v>0</v>
      </c>
      <c r="AR365" s="101" t="s">
        <v>155</v>
      </c>
      <c r="AT365" s="101" t="s">
        <v>83</v>
      </c>
      <c r="AU365" s="101" t="s">
        <v>9</v>
      </c>
      <c r="AY365" s="11" t="s">
        <v>79</v>
      </c>
      <c r="BE365" s="102">
        <f>IF(N365="základní",J365,0)</f>
        <v>0</v>
      </c>
      <c r="BF365" s="102">
        <f>IF(N365="snížená",J365,0)</f>
        <v>0</v>
      </c>
      <c r="BG365" s="102">
        <f>IF(N365="zákl. přenesená",J365,0)</f>
        <v>0</v>
      </c>
      <c r="BH365" s="102">
        <f>IF(N365="sníž. přenesená",J365,0)</f>
        <v>0</v>
      </c>
      <c r="BI365" s="102">
        <f>IF(N365="nulová",J365,0)</f>
        <v>0</v>
      </c>
      <c r="BJ365" s="11" t="s">
        <v>82</v>
      </c>
      <c r="BK365" s="102">
        <f>ROUND(I365*H365,2)</f>
        <v>0</v>
      </c>
      <c r="BL365" s="11" t="s">
        <v>155</v>
      </c>
      <c r="BM365" s="101" t="s">
        <v>5588</v>
      </c>
    </row>
    <row r="366" spans="2:65" s="18" customFormat="1" ht="29.25">
      <c r="B366" s="19"/>
      <c r="D366" s="103" t="s">
        <v>89</v>
      </c>
      <c r="F366" s="104" t="s">
        <v>5589</v>
      </c>
      <c r="I366" s="105"/>
      <c r="L366" s="19"/>
      <c r="M366" s="106"/>
      <c r="T366" s="107"/>
      <c r="AT366" s="11" t="s">
        <v>89</v>
      </c>
      <c r="AU366" s="11" t="s">
        <v>9</v>
      </c>
    </row>
    <row r="367" spans="2:65" s="18" customFormat="1" ht="19.5">
      <c r="B367" s="19"/>
      <c r="D367" s="103" t="s">
        <v>90</v>
      </c>
      <c r="F367" s="108" t="s">
        <v>5543</v>
      </c>
      <c r="I367" s="105"/>
      <c r="L367" s="19"/>
      <c r="M367" s="106"/>
      <c r="T367" s="107"/>
      <c r="AT367" s="11" t="s">
        <v>90</v>
      </c>
      <c r="AU367" s="11" t="s">
        <v>9</v>
      </c>
    </row>
    <row r="368" spans="2:65" s="166" customFormat="1">
      <c r="B368" s="167"/>
      <c r="D368" s="103" t="s">
        <v>456</v>
      </c>
      <c r="E368" s="168" t="s">
        <v>17</v>
      </c>
      <c r="F368" s="169" t="s">
        <v>5590</v>
      </c>
      <c r="H368" s="168" t="s">
        <v>17</v>
      </c>
      <c r="I368" s="170"/>
      <c r="L368" s="167"/>
      <c r="M368" s="171"/>
      <c r="T368" s="172"/>
      <c r="AT368" s="168" t="s">
        <v>456</v>
      </c>
      <c r="AU368" s="168" t="s">
        <v>9</v>
      </c>
      <c r="AV368" s="166" t="s">
        <v>82</v>
      </c>
      <c r="AW368" s="166" t="s">
        <v>197</v>
      </c>
      <c r="AX368" s="166" t="s">
        <v>78</v>
      </c>
      <c r="AY368" s="168" t="s">
        <v>79</v>
      </c>
    </row>
    <row r="369" spans="2:65" s="173" customFormat="1">
      <c r="B369" s="174"/>
      <c r="D369" s="103" t="s">
        <v>456</v>
      </c>
      <c r="E369" s="175" t="s">
        <v>17</v>
      </c>
      <c r="F369" s="176" t="s">
        <v>5591</v>
      </c>
      <c r="H369" s="177">
        <v>57.095999999999997</v>
      </c>
      <c r="I369" s="178"/>
      <c r="L369" s="174"/>
      <c r="M369" s="179"/>
      <c r="T369" s="180"/>
      <c r="AT369" s="175" t="s">
        <v>456</v>
      </c>
      <c r="AU369" s="175" t="s">
        <v>9</v>
      </c>
      <c r="AV369" s="173" t="s">
        <v>9</v>
      </c>
      <c r="AW369" s="173" t="s">
        <v>197</v>
      </c>
      <c r="AX369" s="173" t="s">
        <v>78</v>
      </c>
      <c r="AY369" s="175" t="s">
        <v>79</v>
      </c>
    </row>
    <row r="370" spans="2:65" s="166" customFormat="1">
      <c r="B370" s="167"/>
      <c r="D370" s="103" t="s">
        <v>456</v>
      </c>
      <c r="E370" s="168" t="s">
        <v>17</v>
      </c>
      <c r="F370" s="169" t="s">
        <v>5592</v>
      </c>
      <c r="H370" s="168" t="s">
        <v>17</v>
      </c>
      <c r="I370" s="170"/>
      <c r="L370" s="167"/>
      <c r="M370" s="171"/>
      <c r="T370" s="172"/>
      <c r="AT370" s="168" t="s">
        <v>456</v>
      </c>
      <c r="AU370" s="168" t="s">
        <v>9</v>
      </c>
      <c r="AV370" s="166" t="s">
        <v>82</v>
      </c>
      <c r="AW370" s="166" t="s">
        <v>197</v>
      </c>
      <c r="AX370" s="166" t="s">
        <v>78</v>
      </c>
      <c r="AY370" s="168" t="s">
        <v>79</v>
      </c>
    </row>
    <row r="371" spans="2:65" s="173" customFormat="1">
      <c r="B371" s="174"/>
      <c r="D371" s="103" t="s">
        <v>456</v>
      </c>
      <c r="E371" s="175" t="s">
        <v>17</v>
      </c>
      <c r="F371" s="176" t="s">
        <v>5593</v>
      </c>
      <c r="H371" s="177">
        <v>8.5399999999999991</v>
      </c>
      <c r="I371" s="178"/>
      <c r="L371" s="174"/>
      <c r="M371" s="179"/>
      <c r="T371" s="180"/>
      <c r="AT371" s="175" t="s">
        <v>456</v>
      </c>
      <c r="AU371" s="175" t="s">
        <v>9</v>
      </c>
      <c r="AV371" s="173" t="s">
        <v>9</v>
      </c>
      <c r="AW371" s="173" t="s">
        <v>197</v>
      </c>
      <c r="AX371" s="173" t="s">
        <v>78</v>
      </c>
      <c r="AY371" s="175" t="s">
        <v>79</v>
      </c>
    </row>
    <row r="372" spans="2:65" s="166" customFormat="1">
      <c r="B372" s="167"/>
      <c r="D372" s="103" t="s">
        <v>456</v>
      </c>
      <c r="E372" s="168" t="s">
        <v>17</v>
      </c>
      <c r="F372" s="169" t="s">
        <v>5594</v>
      </c>
      <c r="H372" s="168" t="s">
        <v>17</v>
      </c>
      <c r="I372" s="170"/>
      <c r="L372" s="167"/>
      <c r="M372" s="171"/>
      <c r="T372" s="172"/>
      <c r="AT372" s="168" t="s">
        <v>456</v>
      </c>
      <c r="AU372" s="168" t="s">
        <v>9</v>
      </c>
      <c r="AV372" s="166" t="s">
        <v>82</v>
      </c>
      <c r="AW372" s="166" t="s">
        <v>197</v>
      </c>
      <c r="AX372" s="166" t="s">
        <v>78</v>
      </c>
      <c r="AY372" s="168" t="s">
        <v>79</v>
      </c>
    </row>
    <row r="373" spans="2:65" s="173" customFormat="1">
      <c r="B373" s="174"/>
      <c r="D373" s="103" t="s">
        <v>456</v>
      </c>
      <c r="E373" s="175" t="s">
        <v>17</v>
      </c>
      <c r="F373" s="176" t="s">
        <v>5595</v>
      </c>
      <c r="H373" s="177">
        <v>6.16</v>
      </c>
      <c r="I373" s="178"/>
      <c r="L373" s="174"/>
      <c r="M373" s="179"/>
      <c r="T373" s="180"/>
      <c r="AT373" s="175" t="s">
        <v>456</v>
      </c>
      <c r="AU373" s="175" t="s">
        <v>9</v>
      </c>
      <c r="AV373" s="173" t="s">
        <v>9</v>
      </c>
      <c r="AW373" s="173" t="s">
        <v>197</v>
      </c>
      <c r="AX373" s="173" t="s">
        <v>78</v>
      </c>
      <c r="AY373" s="175" t="s">
        <v>79</v>
      </c>
    </row>
    <row r="374" spans="2:65" s="166" customFormat="1">
      <c r="B374" s="167"/>
      <c r="D374" s="103" t="s">
        <v>456</v>
      </c>
      <c r="E374" s="168" t="s">
        <v>17</v>
      </c>
      <c r="F374" s="169" t="s">
        <v>5596</v>
      </c>
      <c r="H374" s="168" t="s">
        <v>17</v>
      </c>
      <c r="I374" s="170"/>
      <c r="L374" s="167"/>
      <c r="M374" s="171"/>
      <c r="T374" s="172"/>
      <c r="AT374" s="168" t="s">
        <v>456</v>
      </c>
      <c r="AU374" s="168" t="s">
        <v>9</v>
      </c>
      <c r="AV374" s="166" t="s">
        <v>82</v>
      </c>
      <c r="AW374" s="166" t="s">
        <v>197</v>
      </c>
      <c r="AX374" s="166" t="s">
        <v>78</v>
      </c>
      <c r="AY374" s="168" t="s">
        <v>79</v>
      </c>
    </row>
    <row r="375" spans="2:65" s="173" customFormat="1">
      <c r="B375" s="174"/>
      <c r="D375" s="103" t="s">
        <v>456</v>
      </c>
      <c r="E375" s="175" t="s">
        <v>17</v>
      </c>
      <c r="F375" s="176" t="s">
        <v>5597</v>
      </c>
      <c r="H375" s="177">
        <v>3.702</v>
      </c>
      <c r="I375" s="178"/>
      <c r="L375" s="174"/>
      <c r="M375" s="179"/>
      <c r="T375" s="180"/>
      <c r="AT375" s="175" t="s">
        <v>456</v>
      </c>
      <c r="AU375" s="175" t="s">
        <v>9</v>
      </c>
      <c r="AV375" s="173" t="s">
        <v>9</v>
      </c>
      <c r="AW375" s="173" t="s">
        <v>197</v>
      </c>
      <c r="AX375" s="173" t="s">
        <v>78</v>
      </c>
      <c r="AY375" s="175" t="s">
        <v>79</v>
      </c>
    </row>
    <row r="376" spans="2:65" s="166" customFormat="1">
      <c r="B376" s="167"/>
      <c r="D376" s="103" t="s">
        <v>456</v>
      </c>
      <c r="E376" s="168" t="s">
        <v>17</v>
      </c>
      <c r="F376" s="169" t="s">
        <v>5351</v>
      </c>
      <c r="H376" s="168" t="s">
        <v>17</v>
      </c>
      <c r="I376" s="170"/>
      <c r="L376" s="167"/>
      <c r="M376" s="171"/>
      <c r="T376" s="172"/>
      <c r="AT376" s="168" t="s">
        <v>456</v>
      </c>
      <c r="AU376" s="168" t="s">
        <v>9</v>
      </c>
      <c r="AV376" s="166" t="s">
        <v>82</v>
      </c>
      <c r="AW376" s="166" t="s">
        <v>197</v>
      </c>
      <c r="AX376" s="166" t="s">
        <v>78</v>
      </c>
      <c r="AY376" s="168" t="s">
        <v>79</v>
      </c>
    </row>
    <row r="377" spans="2:65" s="173" customFormat="1">
      <c r="B377" s="174"/>
      <c r="D377" s="103" t="s">
        <v>456</v>
      </c>
      <c r="E377" s="175" t="s">
        <v>17</v>
      </c>
      <c r="F377" s="176" t="s">
        <v>5071</v>
      </c>
      <c r="H377" s="177">
        <v>15.88</v>
      </c>
      <c r="I377" s="178"/>
      <c r="L377" s="174"/>
      <c r="M377" s="179"/>
      <c r="T377" s="180"/>
      <c r="AT377" s="175" t="s">
        <v>456</v>
      </c>
      <c r="AU377" s="175" t="s">
        <v>9</v>
      </c>
      <c r="AV377" s="173" t="s">
        <v>9</v>
      </c>
      <c r="AW377" s="173" t="s">
        <v>197</v>
      </c>
      <c r="AX377" s="173" t="s">
        <v>78</v>
      </c>
      <c r="AY377" s="175" t="s">
        <v>79</v>
      </c>
    </row>
    <row r="378" spans="2:65" s="181" customFormat="1">
      <c r="B378" s="182"/>
      <c r="D378" s="103" t="s">
        <v>456</v>
      </c>
      <c r="E378" s="183" t="s">
        <v>17</v>
      </c>
      <c r="F378" s="184" t="s">
        <v>491</v>
      </c>
      <c r="H378" s="185">
        <v>91.378</v>
      </c>
      <c r="I378" s="186"/>
      <c r="L378" s="182"/>
      <c r="M378" s="187"/>
      <c r="T378" s="188"/>
      <c r="AT378" s="183" t="s">
        <v>456</v>
      </c>
      <c r="AU378" s="183" t="s">
        <v>9</v>
      </c>
      <c r="AV378" s="181" t="s">
        <v>103</v>
      </c>
      <c r="AW378" s="181" t="s">
        <v>197</v>
      </c>
      <c r="AX378" s="181" t="s">
        <v>82</v>
      </c>
      <c r="AY378" s="183" t="s">
        <v>79</v>
      </c>
    </row>
    <row r="379" spans="2:65" s="18" customFormat="1" ht="24.2" customHeight="1">
      <c r="B379" s="19"/>
      <c r="C379" s="189" t="s">
        <v>706</v>
      </c>
      <c r="D379" s="200" t="s">
        <v>684</v>
      </c>
      <c r="E379" s="190" t="s">
        <v>5598</v>
      </c>
      <c r="F379" s="191" t="s">
        <v>5599</v>
      </c>
      <c r="G379" s="192" t="s">
        <v>452</v>
      </c>
      <c r="H379" s="193">
        <v>95.947000000000003</v>
      </c>
      <c r="I379" s="194"/>
      <c r="J379" s="195">
        <f>ROUND(I379*H379,2)</f>
        <v>0</v>
      </c>
      <c r="K379" s="191" t="s">
        <v>453</v>
      </c>
      <c r="L379" s="196"/>
      <c r="M379" s="197" t="s">
        <v>17</v>
      </c>
      <c r="N379" s="198" t="s">
        <v>35</v>
      </c>
      <c r="P379" s="99">
        <f>O379*H379</f>
        <v>0</v>
      </c>
      <c r="Q379" s="99">
        <v>2.8999999999999998E-3</v>
      </c>
      <c r="R379" s="99">
        <f>Q379*H379</f>
        <v>0.2782463</v>
      </c>
      <c r="S379" s="99">
        <v>0</v>
      </c>
      <c r="T379" s="100">
        <f>S379*H379</f>
        <v>0</v>
      </c>
      <c r="AR379" s="101" t="s">
        <v>653</v>
      </c>
      <c r="AT379" s="101" t="s">
        <v>684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155</v>
      </c>
      <c r="BM379" s="101" t="s">
        <v>5600</v>
      </c>
    </row>
    <row r="380" spans="2:65" s="18" customFormat="1" ht="19.5">
      <c r="B380" s="19"/>
      <c r="D380" s="103" t="s">
        <v>89</v>
      </c>
      <c r="F380" s="104" t="s">
        <v>5599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8" customFormat="1" ht="19.5">
      <c r="B381" s="19"/>
      <c r="D381" s="103" t="s">
        <v>90</v>
      </c>
      <c r="F381" s="108" t="s">
        <v>5543</v>
      </c>
      <c r="I381" s="105"/>
      <c r="L381" s="19"/>
      <c r="M381" s="106"/>
      <c r="T381" s="107"/>
      <c r="AT381" s="11" t="s">
        <v>90</v>
      </c>
      <c r="AU381" s="11" t="s">
        <v>9</v>
      </c>
    </row>
    <row r="382" spans="2:65" s="173" customFormat="1">
      <c r="B382" s="174"/>
      <c r="D382" s="103" t="s">
        <v>456</v>
      </c>
      <c r="F382" s="176" t="s">
        <v>5601</v>
      </c>
      <c r="H382" s="177">
        <v>95.947000000000003</v>
      </c>
      <c r="I382" s="178"/>
      <c r="L382" s="174"/>
      <c r="M382" s="179"/>
      <c r="T382" s="180"/>
      <c r="AT382" s="175" t="s">
        <v>456</v>
      </c>
      <c r="AU382" s="175" t="s">
        <v>9</v>
      </c>
      <c r="AV382" s="173" t="s">
        <v>9</v>
      </c>
      <c r="AW382" s="173" t="s">
        <v>12</v>
      </c>
      <c r="AX382" s="173" t="s">
        <v>82</v>
      </c>
      <c r="AY382" s="175" t="s">
        <v>79</v>
      </c>
    </row>
    <row r="383" spans="2:65" s="18" customFormat="1" ht="37.9" customHeight="1">
      <c r="B383" s="19"/>
      <c r="C383" s="90" t="s">
        <v>714</v>
      </c>
      <c r="D383" s="199" t="s">
        <v>83</v>
      </c>
      <c r="E383" s="91" t="s">
        <v>5586</v>
      </c>
      <c r="F383" s="92" t="s">
        <v>5587</v>
      </c>
      <c r="G383" s="93" t="s">
        <v>452</v>
      </c>
      <c r="H383" s="94">
        <v>1.1399999999999999</v>
      </c>
      <c r="I383" s="95"/>
      <c r="J383" s="96">
        <f>ROUND(I383*H383,2)</f>
        <v>0</v>
      </c>
      <c r="K383" s="92" t="s">
        <v>453</v>
      </c>
      <c r="L383" s="19"/>
      <c r="M383" s="97" t="s">
        <v>17</v>
      </c>
      <c r="N383" s="98" t="s">
        <v>35</v>
      </c>
      <c r="P383" s="99">
        <f>O383*H383</f>
        <v>0</v>
      </c>
      <c r="Q383" s="99">
        <v>1.2E-4</v>
      </c>
      <c r="R383" s="99">
        <f>Q383*H383</f>
        <v>1.3679999999999999E-4</v>
      </c>
      <c r="S383" s="99">
        <v>0</v>
      </c>
      <c r="T383" s="100">
        <f>S383*H383</f>
        <v>0</v>
      </c>
      <c r="AR383" s="101" t="s">
        <v>155</v>
      </c>
      <c r="AT383" s="101" t="s">
        <v>83</v>
      </c>
      <c r="AU383" s="101" t="s">
        <v>9</v>
      </c>
      <c r="AY383" s="11" t="s">
        <v>79</v>
      </c>
      <c r="BE383" s="102">
        <f>IF(N383="základní",J383,0)</f>
        <v>0</v>
      </c>
      <c r="BF383" s="102">
        <f>IF(N383="snížená",J383,0)</f>
        <v>0</v>
      </c>
      <c r="BG383" s="102">
        <f>IF(N383="zákl. přenesená",J383,0)</f>
        <v>0</v>
      </c>
      <c r="BH383" s="102">
        <f>IF(N383="sníž. přenesená",J383,0)</f>
        <v>0</v>
      </c>
      <c r="BI383" s="102">
        <f>IF(N383="nulová",J383,0)</f>
        <v>0</v>
      </c>
      <c r="BJ383" s="11" t="s">
        <v>82</v>
      </c>
      <c r="BK383" s="102">
        <f>ROUND(I383*H383,2)</f>
        <v>0</v>
      </c>
      <c r="BL383" s="11" t="s">
        <v>155</v>
      </c>
      <c r="BM383" s="101" t="s">
        <v>5602</v>
      </c>
    </row>
    <row r="384" spans="2:65" s="18" customFormat="1" ht="29.25">
      <c r="B384" s="19"/>
      <c r="D384" s="103" t="s">
        <v>89</v>
      </c>
      <c r="F384" s="104" t="s">
        <v>5589</v>
      </c>
      <c r="I384" s="105"/>
      <c r="L384" s="19"/>
      <c r="M384" s="106"/>
      <c r="T384" s="107"/>
      <c r="AT384" s="11" t="s">
        <v>89</v>
      </c>
      <c r="AU384" s="11" t="s">
        <v>9</v>
      </c>
    </row>
    <row r="385" spans="2:65" s="18" customFormat="1" ht="19.5">
      <c r="B385" s="19"/>
      <c r="D385" s="103" t="s">
        <v>90</v>
      </c>
      <c r="F385" s="108" t="s">
        <v>5543</v>
      </c>
      <c r="I385" s="105"/>
      <c r="L385" s="19"/>
      <c r="M385" s="106"/>
      <c r="T385" s="107"/>
      <c r="AT385" s="11" t="s">
        <v>90</v>
      </c>
      <c r="AU385" s="11" t="s">
        <v>9</v>
      </c>
    </row>
    <row r="386" spans="2:65" s="166" customFormat="1">
      <c r="B386" s="167"/>
      <c r="D386" s="103" t="s">
        <v>456</v>
      </c>
      <c r="E386" s="168" t="s">
        <v>17</v>
      </c>
      <c r="F386" s="169" t="s">
        <v>5594</v>
      </c>
      <c r="H386" s="168" t="s">
        <v>17</v>
      </c>
      <c r="I386" s="170"/>
      <c r="L386" s="167"/>
      <c r="M386" s="171"/>
      <c r="T386" s="172"/>
      <c r="AT386" s="168" t="s">
        <v>456</v>
      </c>
      <c r="AU386" s="168" t="s">
        <v>9</v>
      </c>
      <c r="AV386" s="166" t="s">
        <v>82</v>
      </c>
      <c r="AW386" s="166" t="s">
        <v>197</v>
      </c>
      <c r="AX386" s="166" t="s">
        <v>78</v>
      </c>
      <c r="AY386" s="168" t="s">
        <v>79</v>
      </c>
    </row>
    <row r="387" spans="2:65" s="166" customFormat="1">
      <c r="B387" s="167"/>
      <c r="D387" s="103" t="s">
        <v>456</v>
      </c>
      <c r="E387" s="168" t="s">
        <v>17</v>
      </c>
      <c r="F387" s="169" t="s">
        <v>5603</v>
      </c>
      <c r="H387" s="168" t="s">
        <v>17</v>
      </c>
      <c r="I387" s="170"/>
      <c r="L387" s="167"/>
      <c r="M387" s="171"/>
      <c r="T387" s="172"/>
      <c r="AT387" s="168" t="s">
        <v>456</v>
      </c>
      <c r="AU387" s="168" t="s">
        <v>9</v>
      </c>
      <c r="AV387" s="166" t="s">
        <v>82</v>
      </c>
      <c r="AW387" s="166" t="s">
        <v>197</v>
      </c>
      <c r="AX387" s="166" t="s">
        <v>78</v>
      </c>
      <c r="AY387" s="168" t="s">
        <v>79</v>
      </c>
    </row>
    <row r="388" spans="2:65" s="173" customFormat="1">
      <c r="B388" s="174"/>
      <c r="D388" s="103" t="s">
        <v>456</v>
      </c>
      <c r="E388" s="175" t="s">
        <v>17</v>
      </c>
      <c r="F388" s="176" t="s">
        <v>5604</v>
      </c>
      <c r="H388" s="177">
        <v>1.1399999999999999</v>
      </c>
      <c r="I388" s="178"/>
      <c r="L388" s="174"/>
      <c r="M388" s="179"/>
      <c r="T388" s="180"/>
      <c r="AT388" s="175" t="s">
        <v>456</v>
      </c>
      <c r="AU388" s="175" t="s">
        <v>9</v>
      </c>
      <c r="AV388" s="173" t="s">
        <v>9</v>
      </c>
      <c r="AW388" s="173" t="s">
        <v>197</v>
      </c>
      <c r="AX388" s="173" t="s">
        <v>82</v>
      </c>
      <c r="AY388" s="175" t="s">
        <v>79</v>
      </c>
    </row>
    <row r="389" spans="2:65" s="18" customFormat="1" ht="24.2" customHeight="1">
      <c r="B389" s="19"/>
      <c r="C389" s="189" t="s">
        <v>723</v>
      </c>
      <c r="D389" s="200" t="s">
        <v>684</v>
      </c>
      <c r="E389" s="190" t="s">
        <v>5605</v>
      </c>
      <c r="F389" s="191" t="s">
        <v>5606</v>
      </c>
      <c r="G389" s="192" t="s">
        <v>452</v>
      </c>
      <c r="H389" s="193">
        <v>1.1970000000000001</v>
      </c>
      <c r="I389" s="194"/>
      <c r="J389" s="195">
        <f>ROUND(I389*H389,2)</f>
        <v>0</v>
      </c>
      <c r="K389" s="191" t="s">
        <v>453</v>
      </c>
      <c r="L389" s="196"/>
      <c r="M389" s="197" t="s">
        <v>17</v>
      </c>
      <c r="N389" s="198" t="s">
        <v>35</v>
      </c>
      <c r="P389" s="99">
        <f>O389*H389</f>
        <v>0</v>
      </c>
      <c r="Q389" s="99">
        <v>5.4000000000000003E-3</v>
      </c>
      <c r="R389" s="99">
        <f>Q389*H389</f>
        <v>6.4638000000000004E-3</v>
      </c>
      <c r="S389" s="99">
        <v>0</v>
      </c>
      <c r="T389" s="100">
        <f>S389*H389</f>
        <v>0</v>
      </c>
      <c r="AR389" s="101" t="s">
        <v>653</v>
      </c>
      <c r="AT389" s="101" t="s">
        <v>684</v>
      </c>
      <c r="AU389" s="101" t="s">
        <v>9</v>
      </c>
      <c r="AY389" s="11" t="s">
        <v>79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1" t="s">
        <v>82</v>
      </c>
      <c r="BK389" s="102">
        <f>ROUND(I389*H389,2)</f>
        <v>0</v>
      </c>
      <c r="BL389" s="11" t="s">
        <v>155</v>
      </c>
      <c r="BM389" s="101" t="s">
        <v>5607</v>
      </c>
    </row>
    <row r="390" spans="2:65" s="18" customFormat="1" ht="19.5">
      <c r="B390" s="19"/>
      <c r="D390" s="103" t="s">
        <v>89</v>
      </c>
      <c r="F390" s="104" t="s">
        <v>5606</v>
      </c>
      <c r="I390" s="105"/>
      <c r="L390" s="19"/>
      <c r="M390" s="106"/>
      <c r="T390" s="107"/>
      <c r="AT390" s="11" t="s">
        <v>89</v>
      </c>
      <c r="AU390" s="11" t="s">
        <v>9</v>
      </c>
    </row>
    <row r="391" spans="2:65" s="18" customFormat="1" ht="19.5">
      <c r="B391" s="19"/>
      <c r="D391" s="103" t="s">
        <v>90</v>
      </c>
      <c r="F391" s="108" t="s">
        <v>5543</v>
      </c>
      <c r="I391" s="105"/>
      <c r="L391" s="19"/>
      <c r="M391" s="106"/>
      <c r="T391" s="107"/>
      <c r="AT391" s="11" t="s">
        <v>90</v>
      </c>
      <c r="AU391" s="11" t="s">
        <v>9</v>
      </c>
    </row>
    <row r="392" spans="2:65" s="173" customFormat="1">
      <c r="B392" s="174"/>
      <c r="D392" s="103" t="s">
        <v>456</v>
      </c>
      <c r="F392" s="176" t="s">
        <v>5608</v>
      </c>
      <c r="H392" s="177">
        <v>1.1970000000000001</v>
      </c>
      <c r="I392" s="178"/>
      <c r="L392" s="174"/>
      <c r="M392" s="179"/>
      <c r="T392" s="180"/>
      <c r="AT392" s="175" t="s">
        <v>456</v>
      </c>
      <c r="AU392" s="175" t="s">
        <v>9</v>
      </c>
      <c r="AV392" s="173" t="s">
        <v>9</v>
      </c>
      <c r="AW392" s="173" t="s">
        <v>12</v>
      </c>
      <c r="AX392" s="173" t="s">
        <v>82</v>
      </c>
      <c r="AY392" s="175" t="s">
        <v>79</v>
      </c>
    </row>
    <row r="393" spans="2:65" s="18" customFormat="1" ht="24.2" customHeight="1">
      <c r="B393" s="19"/>
      <c r="C393" s="90" t="s">
        <v>665</v>
      </c>
      <c r="D393" s="90" t="s">
        <v>83</v>
      </c>
      <c r="E393" s="91" t="s">
        <v>1530</v>
      </c>
      <c r="F393" s="92" t="s">
        <v>1531</v>
      </c>
      <c r="G393" s="93" t="s">
        <v>495</v>
      </c>
      <c r="H393" s="94">
        <v>4.5039999999999996</v>
      </c>
      <c r="I393" s="95"/>
      <c r="J393" s="96">
        <f>ROUND(I393*H393,2)</f>
        <v>0</v>
      </c>
      <c r="K393" s="92" t="s">
        <v>540</v>
      </c>
      <c r="L393" s="19"/>
      <c r="M393" s="97" t="s">
        <v>17</v>
      </c>
      <c r="N393" s="98" t="s">
        <v>35</v>
      </c>
      <c r="P393" s="99">
        <f>O393*H393</f>
        <v>0</v>
      </c>
      <c r="Q393" s="99">
        <v>0</v>
      </c>
      <c r="R393" s="99">
        <f>Q393*H393</f>
        <v>0</v>
      </c>
      <c r="S393" s="99">
        <v>0</v>
      </c>
      <c r="T393" s="100">
        <f>S393*H393</f>
        <v>0</v>
      </c>
      <c r="AR393" s="101" t="s">
        <v>155</v>
      </c>
      <c r="AT393" s="101" t="s">
        <v>83</v>
      </c>
      <c r="AU393" s="101" t="s">
        <v>9</v>
      </c>
      <c r="AY393" s="11" t="s">
        <v>79</v>
      </c>
      <c r="BE393" s="102">
        <f>IF(N393="základní",J393,0)</f>
        <v>0</v>
      </c>
      <c r="BF393" s="102">
        <f>IF(N393="snížená",J393,0)</f>
        <v>0</v>
      </c>
      <c r="BG393" s="102">
        <f>IF(N393="zákl. přenesená",J393,0)</f>
        <v>0</v>
      </c>
      <c r="BH393" s="102">
        <f>IF(N393="sníž. přenesená",J393,0)</f>
        <v>0</v>
      </c>
      <c r="BI393" s="102">
        <f>IF(N393="nulová",J393,0)</f>
        <v>0</v>
      </c>
      <c r="BJ393" s="11" t="s">
        <v>82</v>
      </c>
      <c r="BK393" s="102">
        <f>ROUND(I393*H393,2)</f>
        <v>0</v>
      </c>
      <c r="BL393" s="11" t="s">
        <v>155</v>
      </c>
      <c r="BM393" s="101" t="s">
        <v>5475</v>
      </c>
    </row>
    <row r="394" spans="2:65" s="18" customFormat="1" ht="29.25">
      <c r="B394" s="19"/>
      <c r="D394" s="103" t="s">
        <v>89</v>
      </c>
      <c r="F394" s="104" t="s">
        <v>1533</v>
      </c>
      <c r="I394" s="105"/>
      <c r="L394" s="19"/>
      <c r="M394" s="110"/>
      <c r="N394" s="111"/>
      <c r="O394" s="111"/>
      <c r="P394" s="111"/>
      <c r="Q394" s="111"/>
      <c r="R394" s="111"/>
      <c r="S394" s="111"/>
      <c r="T394" s="112"/>
      <c r="AT394" s="11" t="s">
        <v>89</v>
      </c>
      <c r="AU394" s="11" t="s">
        <v>9</v>
      </c>
    </row>
    <row r="395" spans="2:65" s="18" customFormat="1" ht="6.95" customHeight="1">
      <c r="B395" s="46"/>
      <c r="C395" s="47"/>
      <c r="D395" s="47"/>
      <c r="E395" s="47"/>
      <c r="F395" s="47"/>
      <c r="G395" s="47"/>
      <c r="H395" s="47"/>
      <c r="I395" s="47"/>
      <c r="J395" s="47"/>
      <c r="K395" s="47"/>
      <c r="L395" s="19"/>
    </row>
  </sheetData>
  <sheetProtection algorithmName="SHA-512" hashValue="UKpti2xblxxauSgO+WO1eE3UdoYpQj4q8sbJ470o2+k65YkNPj7VhGaA4PCFqDc2edEAVb7Gp/icASn7JnNZKQ==" saltValue="aHL78FsE5hWBOuo1/hJaa5Fd/viDSb3IOFn9gMjfCY5g8LOCwEGZ8h98S2p4LrSpiGxEApp7BpYQ+4bJ/+E4FA==" spinCount="100000" sheet="1" objects="1" scenarios="1" formatColumns="0" formatRows="0" autoFilter="0"/>
  <autoFilter ref="C123:K394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34C8-093D-426F-AD2E-1404ED0A8FB8}">
  <sheetPr>
    <pageSetUpPr fitToPage="1"/>
  </sheetPr>
  <dimension ref="B1:H54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21.42578125" style="10" customWidth="1"/>
    <col min="4" max="4" width="65" style="10" customWidth="1"/>
    <col min="5" max="5" width="11.42578125" style="10" customWidth="1"/>
    <col min="6" max="6" width="17.140625" style="10" customWidth="1"/>
    <col min="7" max="7" width="1.42578125" style="10" customWidth="1"/>
    <col min="8" max="8" width="7.140625" style="10" customWidth="1"/>
    <col min="9" max="16384" width="9.140625" style="10"/>
  </cols>
  <sheetData>
    <row r="1" spans="2:8" ht="11.25" customHeight="1"/>
    <row r="2" spans="2:8" ht="36.950000000000003" customHeight="1"/>
    <row r="3" spans="2:8" ht="6.95" customHeight="1">
      <c r="B3" s="12"/>
      <c r="C3" s="13"/>
      <c r="D3" s="13"/>
      <c r="E3" s="13"/>
      <c r="F3" s="13"/>
      <c r="G3" s="13"/>
      <c r="H3" s="14"/>
    </row>
    <row r="4" spans="2:8" ht="24.95" customHeight="1">
      <c r="B4" s="14"/>
      <c r="C4" s="15" t="s">
        <v>4624</v>
      </c>
      <c r="H4" s="14"/>
    </row>
    <row r="5" spans="2:8" ht="12" customHeight="1">
      <c r="B5" s="14"/>
      <c r="C5" s="116" t="s">
        <v>191</v>
      </c>
      <c r="D5" s="268" t="s">
        <v>5322</v>
      </c>
      <c r="E5" s="260"/>
      <c r="F5" s="260"/>
      <c r="H5" s="14"/>
    </row>
    <row r="6" spans="2:8" ht="36.950000000000003" customHeight="1">
      <c r="B6" s="14"/>
      <c r="C6" s="117" t="s">
        <v>13</v>
      </c>
      <c r="D6" s="265" t="s">
        <v>5542</v>
      </c>
      <c r="E6" s="260"/>
      <c r="F6" s="260"/>
      <c r="H6" s="14"/>
    </row>
    <row r="7" spans="2:8" ht="16.5" customHeight="1">
      <c r="B7" s="14"/>
      <c r="C7" s="17" t="s">
        <v>21</v>
      </c>
      <c r="D7" s="21" t="str">
        <f>'Rekapitulace stavby NEI'!AN8</f>
        <v>7. 4. 2024</v>
      </c>
      <c r="H7" s="14"/>
    </row>
    <row r="8" spans="2:8" s="18" customFormat="1" ht="10.9" customHeight="1">
      <c r="B8" s="19"/>
      <c r="H8" s="19"/>
    </row>
    <row r="9" spans="2:8" s="63" customFormat="1" ht="29.25" customHeight="1">
      <c r="B9" s="64"/>
      <c r="C9" s="65" t="s">
        <v>61</v>
      </c>
      <c r="D9" s="66" t="s">
        <v>62</v>
      </c>
      <c r="E9" s="66" t="s">
        <v>63</v>
      </c>
      <c r="F9" s="67" t="s">
        <v>4625</v>
      </c>
      <c r="H9" s="64"/>
    </row>
    <row r="10" spans="2:8" s="18" customFormat="1" ht="26.45" customHeight="1">
      <c r="B10" s="19"/>
      <c r="C10" s="211" t="s">
        <v>5322</v>
      </c>
      <c r="D10" s="211" t="s">
        <v>5542</v>
      </c>
      <c r="H10" s="19"/>
    </row>
    <row r="11" spans="2:8" s="18" customFormat="1" ht="16.899999999999999" customHeight="1">
      <c r="B11" s="19"/>
      <c r="C11" s="212" t="s">
        <v>4626</v>
      </c>
      <c r="D11" s="213" t="s">
        <v>17</v>
      </c>
      <c r="E11" s="214" t="s">
        <v>17</v>
      </c>
      <c r="F11" s="215">
        <v>148.99</v>
      </c>
      <c r="H11" s="19"/>
    </row>
    <row r="12" spans="2:8" s="18" customFormat="1" ht="16.899999999999999" customHeight="1">
      <c r="B12" s="19"/>
      <c r="C12" s="216" t="s">
        <v>17</v>
      </c>
      <c r="D12" s="216" t="s">
        <v>1103</v>
      </c>
      <c r="E12" s="11" t="s">
        <v>17</v>
      </c>
      <c r="F12" s="217">
        <v>0</v>
      </c>
      <c r="H12" s="19"/>
    </row>
    <row r="13" spans="2:8" s="18" customFormat="1" ht="16.899999999999999" customHeight="1">
      <c r="B13" s="19"/>
      <c r="C13" s="216" t="s">
        <v>17</v>
      </c>
      <c r="D13" s="216" t="s">
        <v>4627</v>
      </c>
      <c r="E13" s="11" t="s">
        <v>17</v>
      </c>
      <c r="F13" s="217">
        <v>0</v>
      </c>
      <c r="H13" s="19"/>
    </row>
    <row r="14" spans="2:8" s="18" customFormat="1" ht="16.899999999999999" customHeight="1">
      <c r="B14" s="19"/>
      <c r="C14" s="216" t="s">
        <v>17</v>
      </c>
      <c r="D14" s="216" t="s">
        <v>457</v>
      </c>
      <c r="E14" s="11" t="s">
        <v>17</v>
      </c>
      <c r="F14" s="217">
        <v>0</v>
      </c>
      <c r="H14" s="19"/>
    </row>
    <row r="15" spans="2:8" s="18" customFormat="1" ht="16.899999999999999" customHeight="1">
      <c r="B15" s="19"/>
      <c r="C15" s="216" t="s">
        <v>17</v>
      </c>
      <c r="D15" s="216" t="s">
        <v>4628</v>
      </c>
      <c r="E15" s="11" t="s">
        <v>17</v>
      </c>
      <c r="F15" s="217">
        <v>148.99</v>
      </c>
      <c r="H15" s="19"/>
    </row>
    <row r="16" spans="2:8" s="18" customFormat="1" ht="16.899999999999999" customHeight="1">
      <c r="B16" s="19"/>
      <c r="C16" s="212" t="s">
        <v>4629</v>
      </c>
      <c r="D16" s="213" t="s">
        <v>17</v>
      </c>
      <c r="E16" s="214" t="s">
        <v>17</v>
      </c>
      <c r="F16" s="215">
        <v>65.316000000000003</v>
      </c>
      <c r="H16" s="19"/>
    </row>
    <row r="17" spans="2:8" s="18" customFormat="1" ht="16.899999999999999" customHeight="1">
      <c r="B17" s="19"/>
      <c r="C17" s="216" t="s">
        <v>17</v>
      </c>
      <c r="D17" s="216" t="s">
        <v>1103</v>
      </c>
      <c r="E17" s="11" t="s">
        <v>17</v>
      </c>
      <c r="F17" s="217">
        <v>0</v>
      </c>
      <c r="H17" s="19"/>
    </row>
    <row r="18" spans="2:8" s="18" customFormat="1" ht="16.899999999999999" customHeight="1">
      <c r="B18" s="19"/>
      <c r="C18" s="216" t="s">
        <v>17</v>
      </c>
      <c r="D18" s="216" t="s">
        <v>4630</v>
      </c>
      <c r="E18" s="11" t="s">
        <v>17</v>
      </c>
      <c r="F18" s="217">
        <v>0</v>
      </c>
      <c r="H18" s="19"/>
    </row>
    <row r="19" spans="2:8" s="18" customFormat="1" ht="16.899999999999999" customHeight="1">
      <c r="B19" s="19"/>
      <c r="C19" s="216" t="s">
        <v>17</v>
      </c>
      <c r="D19" s="216" t="s">
        <v>4631</v>
      </c>
      <c r="E19" s="11" t="s">
        <v>17</v>
      </c>
      <c r="F19" s="217">
        <v>40.72</v>
      </c>
      <c r="H19" s="19"/>
    </row>
    <row r="20" spans="2:8" s="18" customFormat="1" ht="16.899999999999999" customHeight="1">
      <c r="B20" s="19"/>
      <c r="C20" s="216" t="s">
        <v>17</v>
      </c>
      <c r="D20" s="216" t="s">
        <v>4632</v>
      </c>
      <c r="E20" s="11" t="s">
        <v>17</v>
      </c>
      <c r="F20" s="217">
        <v>0</v>
      </c>
      <c r="H20" s="19"/>
    </row>
    <row r="21" spans="2:8" s="18" customFormat="1" ht="16.899999999999999" customHeight="1">
      <c r="B21" s="19"/>
      <c r="C21" s="216" t="s">
        <v>17</v>
      </c>
      <c r="D21" s="216" t="s">
        <v>4633</v>
      </c>
      <c r="E21" s="11" t="s">
        <v>17</v>
      </c>
      <c r="F21" s="217">
        <v>6.0060000000000002</v>
      </c>
      <c r="H21" s="19"/>
    </row>
    <row r="22" spans="2:8" s="18" customFormat="1" ht="16.899999999999999" customHeight="1">
      <c r="B22" s="19"/>
      <c r="C22" s="216" t="s">
        <v>17</v>
      </c>
      <c r="D22" s="216" t="s">
        <v>4634</v>
      </c>
      <c r="E22" s="11" t="s">
        <v>17</v>
      </c>
      <c r="F22" s="217">
        <v>0</v>
      </c>
      <c r="H22" s="19"/>
    </row>
    <row r="23" spans="2:8" s="18" customFormat="1" ht="16.899999999999999" customHeight="1">
      <c r="B23" s="19"/>
      <c r="C23" s="216" t="s">
        <v>17</v>
      </c>
      <c r="D23" s="216" t="s">
        <v>4635</v>
      </c>
      <c r="E23" s="11" t="s">
        <v>17</v>
      </c>
      <c r="F23" s="217">
        <v>18.59</v>
      </c>
      <c r="H23" s="19"/>
    </row>
    <row r="24" spans="2:8" s="18" customFormat="1" ht="16.899999999999999" customHeight="1">
      <c r="B24" s="19"/>
      <c r="C24" s="216" t="s">
        <v>17</v>
      </c>
      <c r="D24" s="216" t="s">
        <v>491</v>
      </c>
      <c r="E24" s="11" t="s">
        <v>17</v>
      </c>
      <c r="F24" s="217">
        <v>65.316000000000003</v>
      </c>
      <c r="H24" s="19"/>
    </row>
    <row r="25" spans="2:8" s="18" customFormat="1" ht="26.45" customHeight="1">
      <c r="B25" s="19"/>
      <c r="C25" s="211" t="s">
        <v>5476</v>
      </c>
      <c r="D25" s="211" t="s">
        <v>5324</v>
      </c>
      <c r="H25" s="19"/>
    </row>
    <row r="26" spans="2:8" s="18" customFormat="1" ht="16.899999999999999" customHeight="1">
      <c r="B26" s="19"/>
      <c r="C26" s="212" t="s">
        <v>5287</v>
      </c>
      <c r="D26" s="213" t="s">
        <v>17</v>
      </c>
      <c r="E26" s="214" t="s">
        <v>17</v>
      </c>
      <c r="F26" s="215">
        <v>15.4</v>
      </c>
      <c r="H26" s="19"/>
    </row>
    <row r="27" spans="2:8" s="18" customFormat="1" ht="16.899999999999999" customHeight="1">
      <c r="B27" s="19"/>
      <c r="C27" s="216" t="s">
        <v>17</v>
      </c>
      <c r="D27" s="216" t="s">
        <v>457</v>
      </c>
      <c r="E27" s="11" t="s">
        <v>17</v>
      </c>
      <c r="F27" s="217">
        <v>0</v>
      </c>
      <c r="H27" s="19"/>
    </row>
    <row r="28" spans="2:8" s="18" customFormat="1" ht="16.899999999999999" customHeight="1">
      <c r="B28" s="19"/>
      <c r="C28" s="216" t="s">
        <v>17</v>
      </c>
      <c r="D28" s="216" t="s">
        <v>5288</v>
      </c>
      <c r="E28" s="11" t="s">
        <v>17</v>
      </c>
      <c r="F28" s="217">
        <v>15.4</v>
      </c>
      <c r="H28" s="19"/>
    </row>
    <row r="29" spans="2:8" s="18" customFormat="1" ht="16.899999999999999" customHeight="1">
      <c r="B29" s="19"/>
      <c r="C29" s="218" t="s">
        <v>4648</v>
      </c>
      <c r="H29" s="19"/>
    </row>
    <row r="30" spans="2:8" s="18" customFormat="1" ht="16.899999999999999" customHeight="1">
      <c r="B30" s="19"/>
      <c r="C30" s="216" t="s">
        <v>5354</v>
      </c>
      <c r="D30" s="216" t="s">
        <v>5355</v>
      </c>
      <c r="E30" s="11" t="s">
        <v>452</v>
      </c>
      <c r="F30" s="217">
        <v>305.70999999999998</v>
      </c>
      <c r="H30" s="19"/>
    </row>
    <row r="31" spans="2:8" s="18" customFormat="1" ht="16.899999999999999" customHeight="1">
      <c r="B31" s="19"/>
      <c r="C31" s="216" t="s">
        <v>5359</v>
      </c>
      <c r="D31" s="216" t="s">
        <v>5360</v>
      </c>
      <c r="E31" s="11" t="s">
        <v>452</v>
      </c>
      <c r="F31" s="217">
        <v>570.54999999999995</v>
      </c>
      <c r="H31" s="19"/>
    </row>
    <row r="32" spans="2:8" s="18" customFormat="1" ht="22.5">
      <c r="B32" s="19"/>
      <c r="C32" s="216" t="s">
        <v>5364</v>
      </c>
      <c r="D32" s="216" t="s">
        <v>5365</v>
      </c>
      <c r="E32" s="11" t="s">
        <v>452</v>
      </c>
      <c r="F32" s="217">
        <v>611.41999999999996</v>
      </c>
      <c r="H32" s="19"/>
    </row>
    <row r="33" spans="2:8" s="18" customFormat="1" ht="16.899999999999999" customHeight="1">
      <c r="B33" s="19"/>
      <c r="C33" s="216" t="s">
        <v>5424</v>
      </c>
      <c r="D33" s="216" t="s">
        <v>5425</v>
      </c>
      <c r="E33" s="11" t="s">
        <v>452</v>
      </c>
      <c r="F33" s="217">
        <v>25.88</v>
      </c>
      <c r="H33" s="19"/>
    </row>
    <row r="34" spans="2:8" s="18" customFormat="1" ht="22.5">
      <c r="B34" s="19"/>
      <c r="C34" s="216" t="s">
        <v>5457</v>
      </c>
      <c r="D34" s="216" t="s">
        <v>5458</v>
      </c>
      <c r="E34" s="11" t="s">
        <v>452</v>
      </c>
      <c r="F34" s="217">
        <v>40.869999999999997</v>
      </c>
      <c r="H34" s="19"/>
    </row>
    <row r="35" spans="2:8" s="18" customFormat="1" ht="16.899999999999999" customHeight="1">
      <c r="B35" s="19"/>
      <c r="C35" s="212" t="s">
        <v>295</v>
      </c>
      <c r="D35" s="213" t="s">
        <v>17</v>
      </c>
      <c r="E35" s="214" t="s">
        <v>17</v>
      </c>
      <c r="F35" s="215">
        <v>264.83999999999997</v>
      </c>
      <c r="H35" s="19"/>
    </row>
    <row r="36" spans="2:8" s="18" customFormat="1" ht="16.899999999999999" customHeight="1">
      <c r="B36" s="19"/>
      <c r="C36" s="216" t="s">
        <v>17</v>
      </c>
      <c r="D36" s="216" t="s">
        <v>457</v>
      </c>
      <c r="E36" s="11" t="s">
        <v>17</v>
      </c>
      <c r="F36" s="217">
        <v>0</v>
      </c>
      <c r="H36" s="19"/>
    </row>
    <row r="37" spans="2:8" s="18" customFormat="1" ht="16.899999999999999" customHeight="1">
      <c r="B37" s="19"/>
      <c r="C37" s="216" t="s">
        <v>17</v>
      </c>
      <c r="D37" s="216" t="s">
        <v>296</v>
      </c>
      <c r="E37" s="11" t="s">
        <v>17</v>
      </c>
      <c r="F37" s="217">
        <v>264.83999999999997</v>
      </c>
      <c r="H37" s="19"/>
    </row>
    <row r="38" spans="2:8" s="18" customFormat="1" ht="16.899999999999999" customHeight="1">
      <c r="B38" s="19"/>
      <c r="C38" s="218" t="s">
        <v>4648</v>
      </c>
      <c r="H38" s="19"/>
    </row>
    <row r="39" spans="2:8" s="18" customFormat="1" ht="16.899999999999999" customHeight="1">
      <c r="B39" s="19"/>
      <c r="C39" s="216" t="s">
        <v>5354</v>
      </c>
      <c r="D39" s="216" t="s">
        <v>5355</v>
      </c>
      <c r="E39" s="11" t="s">
        <v>452</v>
      </c>
      <c r="F39" s="217">
        <v>305.70999999999998</v>
      </c>
      <c r="H39" s="19"/>
    </row>
    <row r="40" spans="2:8" s="18" customFormat="1" ht="16.899999999999999" customHeight="1">
      <c r="B40" s="19"/>
      <c r="C40" s="216" t="s">
        <v>5359</v>
      </c>
      <c r="D40" s="216" t="s">
        <v>5360</v>
      </c>
      <c r="E40" s="11" t="s">
        <v>452</v>
      </c>
      <c r="F40" s="217">
        <v>570.54999999999995</v>
      </c>
      <c r="H40" s="19"/>
    </row>
    <row r="41" spans="2:8" s="18" customFormat="1" ht="22.5">
      <c r="B41" s="19"/>
      <c r="C41" s="216" t="s">
        <v>5364</v>
      </c>
      <c r="D41" s="216" t="s">
        <v>5365</v>
      </c>
      <c r="E41" s="11" t="s">
        <v>452</v>
      </c>
      <c r="F41" s="217">
        <v>611.41999999999996</v>
      </c>
      <c r="H41" s="19"/>
    </row>
    <row r="42" spans="2:8" s="18" customFormat="1" ht="16.899999999999999" customHeight="1">
      <c r="B42" s="19"/>
      <c r="C42" s="216" t="s">
        <v>5424</v>
      </c>
      <c r="D42" s="216" t="s">
        <v>5425</v>
      </c>
      <c r="E42" s="11" t="s">
        <v>452</v>
      </c>
      <c r="F42" s="217">
        <v>25.88</v>
      </c>
      <c r="H42" s="19"/>
    </row>
    <row r="43" spans="2:8" s="18" customFormat="1" ht="22.5">
      <c r="B43" s="19"/>
      <c r="C43" s="216" t="s">
        <v>5462</v>
      </c>
      <c r="D43" s="216" t="s">
        <v>5463</v>
      </c>
      <c r="E43" s="11" t="s">
        <v>452</v>
      </c>
      <c r="F43" s="217">
        <v>264.83999999999997</v>
      </c>
      <c r="H43" s="19"/>
    </row>
    <row r="44" spans="2:8" s="18" customFormat="1" ht="16.899999999999999" customHeight="1">
      <c r="B44" s="19"/>
      <c r="C44" s="212" t="s">
        <v>297</v>
      </c>
      <c r="D44" s="213" t="s">
        <v>298</v>
      </c>
      <c r="E44" s="214" t="s">
        <v>17</v>
      </c>
      <c r="F44" s="215">
        <v>25.47</v>
      </c>
      <c r="H44" s="19"/>
    </row>
    <row r="45" spans="2:8" s="18" customFormat="1" ht="16.899999999999999" customHeight="1">
      <c r="B45" s="19"/>
      <c r="C45" s="216" t="s">
        <v>17</v>
      </c>
      <c r="D45" s="216" t="s">
        <v>457</v>
      </c>
      <c r="E45" s="11" t="s">
        <v>17</v>
      </c>
      <c r="F45" s="217">
        <v>0</v>
      </c>
      <c r="H45" s="19"/>
    </row>
    <row r="46" spans="2:8" s="18" customFormat="1" ht="16.899999999999999" customHeight="1">
      <c r="B46" s="19"/>
      <c r="C46" s="216" t="s">
        <v>17</v>
      </c>
      <c r="D46" s="216" t="s">
        <v>299</v>
      </c>
      <c r="E46" s="11" t="s">
        <v>17</v>
      </c>
      <c r="F46" s="217">
        <v>25.47</v>
      </c>
      <c r="H46" s="19"/>
    </row>
    <row r="47" spans="2:8" s="18" customFormat="1" ht="16.899999999999999" customHeight="1">
      <c r="B47" s="19"/>
      <c r="C47" s="218" t="s">
        <v>4648</v>
      </c>
      <c r="H47" s="19"/>
    </row>
    <row r="48" spans="2:8" s="18" customFormat="1" ht="16.899999999999999" customHeight="1">
      <c r="B48" s="19"/>
      <c r="C48" s="216" t="s">
        <v>5354</v>
      </c>
      <c r="D48" s="216" t="s">
        <v>5355</v>
      </c>
      <c r="E48" s="11" t="s">
        <v>452</v>
      </c>
      <c r="F48" s="217">
        <v>305.70999999999998</v>
      </c>
      <c r="H48" s="19"/>
    </row>
    <row r="49" spans="2:8" s="18" customFormat="1" ht="16.899999999999999" customHeight="1">
      <c r="B49" s="19"/>
      <c r="C49" s="216" t="s">
        <v>5359</v>
      </c>
      <c r="D49" s="216" t="s">
        <v>5360</v>
      </c>
      <c r="E49" s="11" t="s">
        <v>452</v>
      </c>
      <c r="F49" s="217">
        <v>570.54999999999995</v>
      </c>
      <c r="H49" s="19"/>
    </row>
    <row r="50" spans="2:8" s="18" customFormat="1" ht="22.5">
      <c r="B50" s="19"/>
      <c r="C50" s="216" t="s">
        <v>5364</v>
      </c>
      <c r="D50" s="216" t="s">
        <v>5365</v>
      </c>
      <c r="E50" s="11" t="s">
        <v>452</v>
      </c>
      <c r="F50" s="217">
        <v>611.41999999999996</v>
      </c>
      <c r="H50" s="19"/>
    </row>
    <row r="51" spans="2:8" s="18" customFormat="1" ht="16.899999999999999" customHeight="1">
      <c r="B51" s="19"/>
      <c r="C51" s="216" t="s">
        <v>5424</v>
      </c>
      <c r="D51" s="216" t="s">
        <v>5425</v>
      </c>
      <c r="E51" s="11" t="s">
        <v>452</v>
      </c>
      <c r="F51" s="217">
        <v>25.88</v>
      </c>
      <c r="H51" s="19"/>
    </row>
    <row r="52" spans="2:8" s="18" customFormat="1" ht="22.5">
      <c r="B52" s="19"/>
      <c r="C52" s="216" t="s">
        <v>5457</v>
      </c>
      <c r="D52" s="216" t="s">
        <v>5458</v>
      </c>
      <c r="E52" s="11" t="s">
        <v>452</v>
      </c>
      <c r="F52" s="217">
        <v>40.869999999999997</v>
      </c>
      <c r="H52" s="19"/>
    </row>
    <row r="53" spans="2:8" s="18" customFormat="1" ht="7.35" customHeight="1">
      <c r="B53" s="46"/>
      <c r="C53" s="47"/>
      <c r="D53" s="47"/>
      <c r="E53" s="47"/>
      <c r="F53" s="47"/>
      <c r="G53" s="47"/>
      <c r="H53" s="19"/>
    </row>
    <row r="54" spans="2:8" s="18" customFormat="1"/>
  </sheetData>
  <sheetProtection algorithmName="SHA-512" hashValue="dTYhnLsbjWGpcpekIdiinxus8+P+yRvZNZoM/iJOAb7tSrOZTWoDc62q9+wbNWcdYedERAnxtjAfsLrUSfmMlA==" saltValue="U7UVzowxGLOUvcnkN0m3MNG9MxAEZ5ddkqjMHo9sfweAXDiwlWT84LHTenXmDw7y/U9N4lnuFL3SlYwPr+SmW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40</vt:i4>
      </vt:variant>
    </vt:vector>
  </HeadingPairs>
  <TitlesOfParts>
    <vt:vector size="61" baseType="lpstr">
      <vt:lpstr>REKAPITULACE</vt:lpstr>
      <vt:lpstr>Rekapitulace stavby INV</vt:lpstr>
      <vt:lpstr>D.1.1 - Architektonicko -...</vt:lpstr>
      <vt:lpstr>D.1.4.A - Vytápění</vt:lpstr>
      <vt:lpstr>D.1.4.C - Vzduchotechnika...</vt:lpstr>
      <vt:lpstr>D.1.4.E - Zdravotně techn...</vt:lpstr>
      <vt:lpstr>D.1.4.F.1 - SK</vt:lpstr>
      <vt:lpstr>D.1.4.F.2 - EPS</vt:lpstr>
      <vt:lpstr>D.1.4.F.3 - NZS</vt:lpstr>
      <vt:lpstr>D.1.4.F.4 - CCTV</vt:lpstr>
      <vt:lpstr>D.1.4.F.5 - ACS</vt:lpstr>
      <vt:lpstr>D.1.4.F.6 - STA</vt:lpstr>
      <vt:lpstr>D.1.4.F.7 - GN</vt:lpstr>
      <vt:lpstr>D.1.4.G - Elektroinstalace</vt:lpstr>
      <vt:lpstr>D.1.4.H - Bleskosvod</vt:lpstr>
      <vt:lpstr>D.1.4.I - MaR</vt:lpstr>
      <vt:lpstr>VRN - Vedlejší rozpočtové...</vt:lpstr>
      <vt:lpstr>Seznam figur</vt:lpstr>
      <vt:lpstr>Rekapitulace stavby NEI</vt:lpstr>
      <vt:lpstr>D.1.1.X - Architektonické...</vt:lpstr>
      <vt:lpstr>Seznam figur (2)</vt:lpstr>
      <vt:lpstr>'D.1.1 - Architektonicko -...'!Názvy_tisku</vt:lpstr>
      <vt:lpstr>'D.1.1.X - Architektonické...'!Názvy_tisku</vt:lpstr>
      <vt:lpstr>'D.1.4.A - Vytápění'!Názvy_tisku</vt:lpstr>
      <vt:lpstr>'D.1.4.C - Vzduchotechnika...'!Názvy_tisku</vt:lpstr>
      <vt:lpstr>'D.1.4.E - Zdravotně techn...'!Názvy_tisku</vt:lpstr>
      <vt:lpstr>'D.1.4.F.1 - SK'!Názvy_tisku</vt:lpstr>
      <vt:lpstr>'D.1.4.F.2 - EPS'!Názvy_tisku</vt:lpstr>
      <vt:lpstr>'D.1.4.F.3 - NZS'!Názvy_tisku</vt:lpstr>
      <vt:lpstr>'D.1.4.F.4 - CCTV'!Názvy_tisku</vt:lpstr>
      <vt:lpstr>'D.1.4.F.5 - ACS'!Názvy_tisku</vt:lpstr>
      <vt:lpstr>'D.1.4.F.6 - STA'!Názvy_tisku</vt:lpstr>
      <vt:lpstr>'D.1.4.F.7 - GN'!Názvy_tisku</vt:lpstr>
      <vt:lpstr>'D.1.4.G - Elektroinstalace'!Názvy_tisku</vt:lpstr>
      <vt:lpstr>'D.1.4.H - Bleskosvod'!Názvy_tisku</vt:lpstr>
      <vt:lpstr>'D.1.4.I - MaR'!Názvy_tisku</vt:lpstr>
      <vt:lpstr>'Rekapitulace stavby INV'!Názvy_tisku</vt:lpstr>
      <vt:lpstr>'Rekapitulace stavby NEI'!Názvy_tisku</vt:lpstr>
      <vt:lpstr>'Seznam figur'!Názvy_tisku</vt:lpstr>
      <vt:lpstr>'Seznam figur (2)'!Názvy_tisku</vt:lpstr>
      <vt:lpstr>'VRN - Vedlejší rozpočtové...'!Názvy_tisku</vt:lpstr>
      <vt:lpstr>'D.1.1 - Architektonicko -...'!Oblast_tisku</vt:lpstr>
      <vt:lpstr>'D.1.1.X - Architektonické...'!Oblast_tisku</vt:lpstr>
      <vt:lpstr>'D.1.4.A - Vytápění'!Oblast_tisku</vt:lpstr>
      <vt:lpstr>'D.1.4.C - Vzduchotechnika...'!Oblast_tisku</vt:lpstr>
      <vt:lpstr>'D.1.4.E - Zdravotně techn...'!Oblast_tisku</vt:lpstr>
      <vt:lpstr>'D.1.4.F.1 - SK'!Oblast_tisku</vt:lpstr>
      <vt:lpstr>'D.1.4.F.2 - EPS'!Oblast_tisku</vt:lpstr>
      <vt:lpstr>'D.1.4.F.3 - NZS'!Oblast_tisku</vt:lpstr>
      <vt:lpstr>'D.1.4.F.4 - CCTV'!Oblast_tisku</vt:lpstr>
      <vt:lpstr>'D.1.4.F.5 - ACS'!Oblast_tisku</vt:lpstr>
      <vt:lpstr>'D.1.4.F.6 - STA'!Oblast_tisku</vt:lpstr>
      <vt:lpstr>'D.1.4.F.7 - GN'!Oblast_tisku</vt:lpstr>
      <vt:lpstr>'D.1.4.G - Elektroinstalace'!Oblast_tisku</vt:lpstr>
      <vt:lpstr>'D.1.4.H - Bleskosvod'!Oblast_tisku</vt:lpstr>
      <vt:lpstr>'D.1.4.I - MaR'!Oblast_tisku</vt:lpstr>
      <vt:lpstr>'Rekapitulace stavby INV'!Oblast_tisku</vt:lpstr>
      <vt:lpstr>'Rekapitulace stavby NEI'!Oblast_tisku</vt:lpstr>
      <vt:lpstr>'Seznam figur'!Oblast_tisku</vt:lpstr>
      <vt:lpstr>'Seznam figur (2)'!Oblast_tisku</vt:lpstr>
      <vt:lpstr>'VRN - Vedlejší rozpočtové...'!Oblast_tisku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Tomáš Válek</cp:lastModifiedBy>
  <dcterms:created xsi:type="dcterms:W3CDTF">2015-06-05T18:19:34Z</dcterms:created>
  <dcterms:modified xsi:type="dcterms:W3CDTF">2024-06-04T12:36:40Z</dcterms:modified>
</cp:coreProperties>
</file>