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8" yWindow="65428" windowWidth="23256" windowHeight="12576" activeTab="0"/>
  </bookViews>
  <sheets>
    <sheet name="Rekapitulace stavby" sheetId="1" r:id="rId1"/>
    <sheet name="BOU - Bourací práce" sheetId="2" r:id="rId2"/>
    <sheet name="ZEM - Zemní práce" sheetId="3" r:id="rId3"/>
    <sheet name="ZKL - Základy" sheetId="4" r:id="rId4"/>
    <sheet name="ZDI - Zdivo" sheetId="5" r:id="rId5"/>
    <sheet name="SDK - Sádrokartony" sheetId="6" r:id="rId6"/>
    <sheet name="OM - Omítky" sheetId="7" r:id="rId7"/>
    <sheet name="POD - Podlahy" sheetId="8" r:id="rId8"/>
    <sheet name="POV - Povrchy" sheetId="9" r:id="rId9"/>
    <sheet name="TES - Tesařské konstrukce" sheetId="10" r:id="rId10"/>
    <sheet name="TRU - Truhlářské konstrukce" sheetId="11" r:id="rId11"/>
    <sheet name="NAT - Nátěry" sheetId="12" r:id="rId12"/>
    <sheet name="VYR - Výrobky" sheetId="13" r:id="rId13"/>
    <sheet name="ZTI - Voda, kanalizace, z..." sheetId="14" r:id="rId14"/>
    <sheet name="VZT - Vzduchotechnika" sheetId="15" r:id="rId15"/>
    <sheet name="EL - Elektroinstalace" sheetId="16" r:id="rId16"/>
    <sheet name="PŘI - Přirážky" sheetId="17" r:id="rId17"/>
    <sheet name="HZS - Hodinové zúčtovací ..." sheetId="18" r:id="rId18"/>
  </sheets>
  <definedNames>
    <definedName name="_xlnm._FilterDatabase" localSheetId="1" hidden="1">'BOU - Bourací práce'!$C$38:$K$231</definedName>
    <definedName name="_xlnm._FilterDatabase" localSheetId="15" hidden="1">'EL - Elektroinstalace'!$C$28:$K$168</definedName>
    <definedName name="_xlnm._FilterDatabase" localSheetId="17" hidden="1">'HZS - Hodinové zúčtovací ...'!$C$26:$K$63</definedName>
    <definedName name="_xlnm._FilterDatabase" localSheetId="11" hidden="1">'NAT - Nátěry'!$C$27:$K$129</definedName>
    <definedName name="_xlnm._FilterDatabase" localSheetId="6" hidden="1">'OM - Omítky'!$C$30:$K$176</definedName>
    <definedName name="_xlnm._FilterDatabase" localSheetId="7" hidden="1">'POD - Podlahy'!$C$31:$K$82</definedName>
    <definedName name="_xlnm._FilterDatabase" localSheetId="8" hidden="1">'POV - Povrchy'!$C$43:$K$193</definedName>
    <definedName name="_xlnm._FilterDatabase" localSheetId="16" hidden="1">'PŘI - Přirážky'!$C$35:$K$193</definedName>
    <definedName name="_xlnm._FilterDatabase" localSheetId="5" hidden="1">'SDK - Sádrokartony'!$C$28:$K$142</definedName>
    <definedName name="_xlnm._FilterDatabase" localSheetId="9" hidden="1">'TES - Tesařské konstrukce'!$C$28:$K$109</definedName>
    <definedName name="_xlnm._FilterDatabase" localSheetId="10" hidden="1">'TRU - Truhlářské konstrukce'!$C$28:$K$106</definedName>
    <definedName name="_xlnm._FilterDatabase" localSheetId="12" hidden="1">'VYR - Výrobky'!$C$28:$K$116</definedName>
    <definedName name="_xlnm._FilterDatabase" localSheetId="14" hidden="1">'VZT - Vzduchotechnika'!$C$28:$K$71</definedName>
    <definedName name="_xlnm._FilterDatabase" localSheetId="4" hidden="1">'ZDI - Zdivo'!$C$31:$K$93</definedName>
    <definedName name="_xlnm._FilterDatabase" localSheetId="2" hidden="1">'ZEM - Zemní práce'!$C$39:$K$96</definedName>
    <definedName name="_xlnm._FilterDatabase" localSheetId="3" hidden="1">'ZKL - Základy'!$C$33:$K$62</definedName>
    <definedName name="_xlnm._FilterDatabase" localSheetId="13" hidden="1">'ZTI - Voda, kanalizace, z...'!$C$34:$K$381</definedName>
    <definedName name="_xlnm.Print_Area" localSheetId="1">'BOU - Bourací práce'!$C$4:$J$17,'BOU - Bourací práce'!$C$18:$J$29,'BOU - Bourací práce'!$C$35:$K$231</definedName>
    <definedName name="_xlnm.Print_Area" localSheetId="15">'EL - Elektroinstalace'!$C$4:$J$16,'EL - Elektroinstalace'!$C$17:$J$22,'EL - Elektroinstalace'!$C$28:$K$168</definedName>
    <definedName name="_xlnm.Print_Area" localSheetId="17">'HZS - Hodinové zúčtovací ...'!$C$4:$J$15,'HZS - Hodinové zúčtovací ...'!$C$16:$J$20,'HZS - Hodinové zúčtovací ...'!$C$26:$K$63</definedName>
    <definedName name="_xlnm.Print_Area" localSheetId="11">'NAT - Nátěry'!$C$4:$J$16,'NAT - Nátěry'!$C$17:$J$22,'NAT - Nátěry'!$C$27:$K$129</definedName>
    <definedName name="_xlnm.Print_Area" localSheetId="6">'OM - Omítky'!$C$4:$J$15,'OM - Omítky'!$C$16:$J$24,'OM - Omítky'!$C$30:$K$176</definedName>
    <definedName name="_xlnm.Print_Area" localSheetId="7">'POD - Podlahy'!$C$4:$J$17,'POD - Podlahy'!$C$18:$J$25,'POD - Podlahy'!$C$31:$K$82</definedName>
    <definedName name="_xlnm.Print_Area" localSheetId="8">'POV - Povrchy'!$C$4:$J$16,'POV - Povrchy'!$C$17:$J$25,'POV - Povrchy'!$C$31:$K$193</definedName>
    <definedName name="_xlnm.Print_Area" localSheetId="16">'PŘI - Přirážky'!$C$4:$J$15,'PŘI - Přirážky'!$C$16:$J$30,'PŘI - Přirážky'!$C$35:$K$193</definedName>
    <definedName name="_xlnm.Print_Area" localSheetId="0">'Rekapitulace stavby'!$D$4:$AO$17,'Rekapitulace stavby'!$C$18:$AQ$39</definedName>
    <definedName name="_xlnm.Print_Area" localSheetId="5">'SDK - Sádrokartony'!$C$4:$J$16,'SDK - Sádrokartony'!$C$17:$J$22,'SDK - Sádrokartony'!$C$28:$K$142</definedName>
    <definedName name="_xlnm.Print_Area" localSheetId="9">'TES - Tesařské konstrukce'!$C$4:$J$16,'TES - Tesařské konstrukce'!$C$17:$J$22,'TES - Tesařské konstrukce'!$C$28:$K$109</definedName>
    <definedName name="_xlnm.Print_Area" localSheetId="10">'TRU - Truhlářské konstrukce'!$C$4:$J$16,'TRU - Truhlářské konstrukce'!$C$17:$J$22,'TRU - Truhlářské konstrukce'!$C$28:$K$106</definedName>
    <definedName name="_xlnm.Print_Area" localSheetId="12">'VYR - Výrobky'!$C$4:$J$16,'VYR - Výrobky'!$C$17:$J$22,'VYR - Výrobky'!$C$28:$K$116</definedName>
    <definedName name="_xlnm.Print_Area" localSheetId="14">'VZT - Vzduchotechnika'!$C$4:$J$16,'VZT - Vzduchotechnika'!$C$17:$J$22,'VZT - Vzduchotechnika'!$C$28:$K$71</definedName>
    <definedName name="_xlnm.Print_Area" localSheetId="4">'ZDI - Zdivo'!$C$4:$J$16,'ZDI - Zdivo'!$C$17:$J$24,'ZDI - Zdivo'!$C$30:$K$93</definedName>
    <definedName name="_xlnm.Print_Area" localSheetId="2">'ZEM - Zemní práce'!$C$4:$J$17,'ZEM - Zemní práce'!$C$22:$J$31,'ZEM - Zemní práce'!$C$37:$K$96</definedName>
    <definedName name="_xlnm.Print_Area" localSheetId="3">'ZKL - Základy'!$C$4:$J$16,'ZKL - Základy'!$C$21:$J$26,'ZKL - Základy'!$C$32:$K$62</definedName>
    <definedName name="_xlnm.Print_Area" localSheetId="13">'ZTI - Voda, kanalizace, z...'!$C$4:$J$16,'ZTI - Voda, kanalizace, z...'!$C$17:$J$29,'ZTI - Voda, kanalizace, z...'!$C$34:$K$381</definedName>
    <definedName name="_xlnm.Print_Titles" localSheetId="0">'Rekapitulace stavby'!$19:$19</definedName>
    <definedName name="_xlnm.Print_Titles" localSheetId="1">'BOU - Bourací práce'!$38:$38</definedName>
    <definedName name="_xlnm.Print_Titles" localSheetId="2">'ZEM - Zemní práce'!$39:$39</definedName>
    <definedName name="_xlnm.Print_Titles" localSheetId="3">'ZKL - Základy'!$33:$33</definedName>
    <definedName name="_xlnm.Print_Titles" localSheetId="4">'ZDI - Zdivo'!$31:$31</definedName>
    <definedName name="_xlnm.Print_Titles" localSheetId="5">'SDK - Sádrokartony'!$28:$28</definedName>
    <definedName name="_xlnm.Print_Titles" localSheetId="6">'OM - Omítky'!$30:$30</definedName>
    <definedName name="_xlnm.Print_Titles" localSheetId="7">'POD - Podlahy'!$31:$31</definedName>
    <definedName name="_xlnm.Print_Titles" localSheetId="8">'POV - Povrchy'!$43:$43</definedName>
    <definedName name="_xlnm.Print_Titles" localSheetId="9">'TES - Tesařské konstrukce'!$28:$28</definedName>
    <definedName name="_xlnm.Print_Titles" localSheetId="10">'TRU - Truhlářské konstrukce'!$28:$28</definedName>
    <definedName name="_xlnm.Print_Titles" localSheetId="11">'NAT - Nátěry'!$27:$27</definedName>
    <definedName name="_xlnm.Print_Titles" localSheetId="12">'VYR - Výrobky'!$28:$28</definedName>
    <definedName name="_xlnm.Print_Titles" localSheetId="14">'VZT - Vzduchotechnika'!$28:$28</definedName>
    <definedName name="_xlnm.Print_Titles" localSheetId="15">'EL - Elektroinstalace'!$28:$28</definedName>
    <definedName name="_xlnm.Print_Titles" localSheetId="16">'PŘI - Přirážky'!$35:$35</definedName>
    <definedName name="_xlnm.Print_Titles" localSheetId="17">'HZS - Hodinové zúčtovací ...'!$26:$26</definedName>
  </definedNames>
  <calcPr calcId="191029"/>
  <extLst/>
</workbook>
</file>

<file path=xl/sharedStrings.xml><?xml version="1.0" encoding="utf-8"?>
<sst xmlns="http://schemas.openxmlformats.org/spreadsheetml/2006/main" count="28172" uniqueCount="5861">
  <si>
    <t>Export Komplet</t>
  </si>
  <si>
    <t/>
  </si>
  <si>
    <t>2.0</t>
  </si>
  <si>
    <t>False</t>
  </si>
  <si>
    <t>{91e667b5-8912-42bd-99b2-b444a4d91f6f}</t>
  </si>
  <si>
    <t>&gt;&gt;  skryté sloupce  &lt;&lt;</t>
  </si>
  <si>
    <t>0,01</t>
  </si>
  <si>
    <t>21</t>
  </si>
  <si>
    <t>12</t>
  </si>
  <si>
    <t>v ---  níže se nacházejí doplnkové a pomocné údaje k sestavám  --- v</t>
  </si>
  <si>
    <t>0,001</t>
  </si>
  <si>
    <t>Stavba:</t>
  </si>
  <si>
    <t>Místo:</t>
  </si>
  <si>
    <t>Datum:</t>
  </si>
  <si>
    <t>Zadavatel:</t>
  </si>
  <si>
    <t>Zhotovitel:</t>
  </si>
  <si>
    <t>Projektant:</t>
  </si>
  <si>
    <t>Zpracovatel: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</si>
  <si>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</si>
  <si>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</si>
  <si>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</si>
  <si>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</si>
  <si>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</si>
  <si>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</si>
  <si>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</si>
  <si>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</si>
  <si>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</si>
  <si>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</si>
  <si>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</si>
  <si>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</si>
  <si>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</si>
  <si>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</si>
  <si>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</si>
  <si>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</si>
  <si>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</si>
  <si>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</si>
  <si>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</si>
  <si>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</si>
  <si>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</si>
  <si>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</si>
  <si>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</si>
  <si>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</si>
  <si>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</si>
  <si>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</si>
  <si>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</si>
  <si>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</si>
  <si>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</si>
  <si>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</si>
  <si>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</si>
  <si>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</si>
  <si>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</si>
  <si>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</si>
  <si>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</si>
  <si>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</si>
  <si>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</si>
  <si>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BOU</t>
  </si>
  <si>
    <t>Bourací práce</t>
  </si>
  <si>
    <t>STA</t>
  </si>
  <si>
    <t>1</t>
  </si>
  <si>
    <t>{3b4e2821-385f-489a-a2f1-af292cf1b15a}</t>
  </si>
  <si>
    <t>2</t>
  </si>
  <si>
    <t>ZEM</t>
  </si>
  <si>
    <t>Zemní práce</t>
  </si>
  <si>
    <t>{e34937ca-308b-4248-a747-4aee2c5b1e62}</t>
  </si>
  <si>
    <t>ZKL</t>
  </si>
  <si>
    <t>Základy</t>
  </si>
  <si>
    <t>{7410dac2-f396-4799-bd85-240765f9ca33}</t>
  </si>
  <si>
    <t>ZDI</t>
  </si>
  <si>
    <t>Zdivo</t>
  </si>
  <si>
    <t>{e321b4e4-6e4d-42b8-8501-54aaa52715f7}</t>
  </si>
  <si>
    <t>SDK</t>
  </si>
  <si>
    <t>Sádrokartony</t>
  </si>
  <si>
    <t>{4f643d32-3e72-4ca1-975f-2fb8fddd4dfb}</t>
  </si>
  <si>
    <t>OM</t>
  </si>
  <si>
    <t>Omítky</t>
  </si>
  <si>
    <t>{a4474a25-742f-48cf-a829-0b70d88676f2}</t>
  </si>
  <si>
    <t>POD</t>
  </si>
  <si>
    <t>Podlahy</t>
  </si>
  <si>
    <t>{0a7617b9-bb11-4933-8369-589ae2972c36}</t>
  </si>
  <si>
    <t>POV</t>
  </si>
  <si>
    <t>Povrchy</t>
  </si>
  <si>
    <t>{ddc11f7e-94e8-48bd-99cd-22b645a90a64}</t>
  </si>
  <si>
    <t>TES</t>
  </si>
  <si>
    <t>Tesařské konstrukce</t>
  </si>
  <si>
    <t>{923ef997-3961-4d6b-873c-e84d513d9a02}</t>
  </si>
  <si>
    <t>TRU</t>
  </si>
  <si>
    <t>Truhlářské konstrukce</t>
  </si>
  <si>
    <t>{9c979678-cfe7-41a2-bad1-2775484cec59}</t>
  </si>
  <si>
    <t>NAT</t>
  </si>
  <si>
    <t>Nátěry</t>
  </si>
  <si>
    <t>{8f83db06-b972-4158-be84-5bbd186c4f79}</t>
  </si>
  <si>
    <t>VYR</t>
  </si>
  <si>
    <t>Výrobky</t>
  </si>
  <si>
    <t>{53850f44-70af-441a-b5a0-4427a2f1c4cc}</t>
  </si>
  <si>
    <t>ZTI</t>
  </si>
  <si>
    <t>Voda, kanalizace, zařizovací předměty</t>
  </si>
  <si>
    <t>{1407ebd1-7a27-443b-821a-9f3426b9802c}</t>
  </si>
  <si>
    <t>VZT</t>
  </si>
  <si>
    <t>Vzduchotechnika</t>
  </si>
  <si>
    <t>{5c6bb4d2-b13b-42b5-9f82-575cdd8b3fd9}</t>
  </si>
  <si>
    <t>EL</t>
  </si>
  <si>
    <t>Elektroinstalace</t>
  </si>
  <si>
    <t>{af9a1298-6534-4f60-87df-675fa4d9daa4}</t>
  </si>
  <si>
    <t>PŘI</t>
  </si>
  <si>
    <t>Přirážky</t>
  </si>
  <si>
    <t>{c303582f-49fa-498d-8734-86faffb1a2df}</t>
  </si>
  <si>
    <t>HZS</t>
  </si>
  <si>
    <t>Hodinové zúčtovací sazby</t>
  </si>
  <si>
    <t>{14f36c7b-716a-4b8e-a700-84fd9cb40c5b}</t>
  </si>
  <si>
    <t>Objekt: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</si>
  <si>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</si>
  <si>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</si>
  <si>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</si>
  <si>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</si>
  <si>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</si>
  <si>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</si>
  <si>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</si>
  <si>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713 - Izolace tepelné</t>
  </si>
  <si>
    <t xml:space="preserve">    763 - Konstrukce suché výstavby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</si>
  <si>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</si>
  <si>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</si>
  <si>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</si>
  <si>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</si>
  <si>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</si>
  <si>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</si>
  <si>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</si>
  <si>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</si>
  <si>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</si>
  <si>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</si>
  <si>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</si>
  <si>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</si>
  <si>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</si>
  <si>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</si>
  <si>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</si>
  <si>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</si>
  <si>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</si>
  <si>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</si>
  <si>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</si>
  <si>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</si>
  <si>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</si>
  <si>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</si>
  <si>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962022390</t>
  </si>
  <si>
    <t>Bourání zdiva nadzákladového kamenného na MV nebo MVC do 1 m3</t>
  </si>
  <si>
    <t>m3</t>
  </si>
  <si>
    <t>CS ÚRS 2024 01</t>
  </si>
  <si>
    <t>4</t>
  </si>
  <si>
    <t>-493720713</t>
  </si>
  <si>
    <t>962022391</t>
  </si>
  <si>
    <t>Bourání zdiva nadzákladového kamenného na MV nebo MVC přes 1 m3</t>
  </si>
  <si>
    <t>927402980</t>
  </si>
  <si>
    <t>3</t>
  </si>
  <si>
    <t>962023390</t>
  </si>
  <si>
    <t>Bourání zdiva nadzákladového smíšeného na MV nebo MVC do 1 m3</t>
  </si>
  <si>
    <t>-1680067044</t>
  </si>
  <si>
    <t>962023391</t>
  </si>
  <si>
    <t>Bourání zdiva nadzákladového smíšeného na MV nebo MVC přes 1 m3</t>
  </si>
  <si>
    <t>-90464349</t>
  </si>
  <si>
    <t>5</t>
  </si>
  <si>
    <t>962031021</t>
  </si>
  <si>
    <t>Bourání příček nebo přizdívek z cihel děrovaných broušených tl do 100 mm</t>
  </si>
  <si>
    <t>m2</t>
  </si>
  <si>
    <t>-1622333162</t>
  </si>
  <si>
    <t>6</t>
  </si>
  <si>
    <t>962031023</t>
  </si>
  <si>
    <t>Bourání příček nebo přizdívek z cihel děrovaných broušených tl přes 100 do 150 mm</t>
  </si>
  <si>
    <t>1457348032</t>
  </si>
  <si>
    <t>7</t>
  </si>
  <si>
    <t>962031132</t>
  </si>
  <si>
    <t>Bourání příček nebo přizdívek z cihel pálených tl do 100 mm</t>
  </si>
  <si>
    <t>-1659497746</t>
  </si>
  <si>
    <t>8</t>
  </si>
  <si>
    <t>962031133</t>
  </si>
  <si>
    <t>Bourání příček nebo přizdívek z cihel pálených tl přes 100 do 150 mm</t>
  </si>
  <si>
    <t>-2122767737</t>
  </si>
  <si>
    <t>962032111</t>
  </si>
  <si>
    <t>Bourání zdiva z keramických děrovaných cihel na MVC do 1 m3</t>
  </si>
  <si>
    <t>-1286651516</t>
  </si>
  <si>
    <t>10</t>
  </si>
  <si>
    <t>962032112</t>
  </si>
  <si>
    <t>Bourání zdiva z keramických děrovaných cihel na MVC přes 1 m3</t>
  </si>
  <si>
    <t>436309351</t>
  </si>
  <si>
    <t>11</t>
  </si>
  <si>
    <t>962032181</t>
  </si>
  <si>
    <t>Bourání zdiva z pórobetonových tvárnic nebo bloků do 1 m3</t>
  </si>
  <si>
    <t>-1223801447</t>
  </si>
  <si>
    <t>962032182</t>
  </si>
  <si>
    <t>Bourání zdiva z pórobetonových tvárnic nebo bloků přes 1 m3</t>
  </si>
  <si>
    <t>-436473628</t>
  </si>
  <si>
    <t>13</t>
  </si>
  <si>
    <t>962032230</t>
  </si>
  <si>
    <t>Bourání zdiva z cihel pálených nebo vápenopískových na MV nebo MVC do 1 m3</t>
  </si>
  <si>
    <t>163512137</t>
  </si>
  <si>
    <t>14</t>
  </si>
  <si>
    <t>962032231</t>
  </si>
  <si>
    <t>Bourání zdiva z cihel pálených nebo vápenopískových na MV nebo MVC přes 1 m3</t>
  </si>
  <si>
    <t>-1060899555</t>
  </si>
  <si>
    <t>15</t>
  </si>
  <si>
    <t>962051114</t>
  </si>
  <si>
    <t>Bourání příček ze ŽB tl do 50 mm</t>
  </si>
  <si>
    <t>-563377</t>
  </si>
  <si>
    <t>16</t>
  </si>
  <si>
    <t>962051115</t>
  </si>
  <si>
    <t>Bourání příček ze ŽB tl do 100 mm</t>
  </si>
  <si>
    <t>-2002483887</t>
  </si>
  <si>
    <t>17</t>
  </si>
  <si>
    <t>962051116</t>
  </si>
  <si>
    <t>Bourání příček ze ŽB tl do 150 mm</t>
  </si>
  <si>
    <t>-1066030207</t>
  </si>
  <si>
    <t>18</t>
  </si>
  <si>
    <t>962052210</t>
  </si>
  <si>
    <t>Bourání zdiva nadzákladového ze ŽB do 1 m3</t>
  </si>
  <si>
    <t>-616424133</t>
  </si>
  <si>
    <t>19</t>
  </si>
  <si>
    <t>962052211</t>
  </si>
  <si>
    <t>Bourání zdiva nadzákladového ze ŽB přes 1 m3</t>
  </si>
  <si>
    <t>-2078172143</t>
  </si>
  <si>
    <t>20</t>
  </si>
  <si>
    <t>962052314</t>
  </si>
  <si>
    <t>Bourání pilířů ze ŽB</t>
  </si>
  <si>
    <t>666526177</t>
  </si>
  <si>
    <t>962081131</t>
  </si>
  <si>
    <t>Bourání příček ze skleněných tvárnic tl do 100 mm</t>
  </si>
  <si>
    <t>219571270</t>
  </si>
  <si>
    <t>22</t>
  </si>
  <si>
    <t>962081141</t>
  </si>
  <si>
    <t>Bourání příček ze skleněných tvárnic tl přes 100 do 150 mm</t>
  </si>
  <si>
    <t>-1959916027</t>
  </si>
  <si>
    <t>23</t>
  </si>
  <si>
    <t>962084130</t>
  </si>
  <si>
    <t>Bourání příček deskových, umakartových, sololitových apod. tl do 50 mm</t>
  </si>
  <si>
    <t>644579407</t>
  </si>
  <si>
    <t>24</t>
  </si>
  <si>
    <t>962084131</t>
  </si>
  <si>
    <t>Bourání příček deskových, umakartových, sololitových apod. tl přes 50 do 100 mm</t>
  </si>
  <si>
    <t>-472976672</t>
  </si>
  <si>
    <t>25</t>
  </si>
  <si>
    <t>962086110</t>
  </si>
  <si>
    <t>Bourání pórobetonových příček nebo přizdívek tl do 100 mm</t>
  </si>
  <si>
    <t>-1979208052</t>
  </si>
  <si>
    <t>26</t>
  </si>
  <si>
    <t>962086111</t>
  </si>
  <si>
    <t>Bourání pórobetonových příček nebo přizdívek tl přes 100 do 150 mm</t>
  </si>
  <si>
    <t>1877784470</t>
  </si>
  <si>
    <t>27</t>
  </si>
  <si>
    <t>965042121</t>
  </si>
  <si>
    <t>Bourání podkladů pod dlažby nebo mazanin betonových nebo z litého asfaltu tl do 100 mm pl do 1 m2</t>
  </si>
  <si>
    <t>-1546468247</t>
  </si>
  <si>
    <t>28</t>
  </si>
  <si>
    <t>965042131</t>
  </si>
  <si>
    <t>Bourání podkladů pod dlažby nebo mazanin betonových nebo z litého asfaltu tl do 100 mm pl do 4 m2</t>
  </si>
  <si>
    <t>-1031517040</t>
  </si>
  <si>
    <t>29</t>
  </si>
  <si>
    <t>965042141</t>
  </si>
  <si>
    <t>Bourání podkladů pod dlažby nebo mazanin betonových nebo z litého asfaltu tl do 100 mm pl přes 4 m2</t>
  </si>
  <si>
    <t>-1668787276</t>
  </si>
  <si>
    <t>30</t>
  </si>
  <si>
    <t>965042221</t>
  </si>
  <si>
    <t>Bourání podkladů pod dlažby nebo mazanin betonových nebo z litého asfaltu tl přes 100 mm pl do 1 m2</t>
  </si>
  <si>
    <t>1078215733</t>
  </si>
  <si>
    <t>31</t>
  </si>
  <si>
    <t>965042231</t>
  </si>
  <si>
    <t>Bourání podkladů pod dlažby nebo mazanin betonových nebo z litého asfaltu tl přes 100 mm pl do 4 m2</t>
  </si>
  <si>
    <t>-386084494</t>
  </si>
  <si>
    <t>32</t>
  </si>
  <si>
    <t>965042241</t>
  </si>
  <si>
    <t>Bourání podkladů pod dlažby nebo mazanin betonových nebo z litého asfaltu tl přes 100 mm pl přes 4 m2</t>
  </si>
  <si>
    <t>1573165897</t>
  </si>
  <si>
    <t>33</t>
  </si>
  <si>
    <t>965045111</t>
  </si>
  <si>
    <t>Bourání potěrů cementových nebo pískocementových tl do 50 mm pl do 1 m2</t>
  </si>
  <si>
    <t>-470346825</t>
  </si>
  <si>
    <t>34</t>
  </si>
  <si>
    <t>965045112</t>
  </si>
  <si>
    <t>Bourání potěrů cementových nebo pískocementových tl do 50 mm pl do 4 m2</t>
  </si>
  <si>
    <t>-1514162736</t>
  </si>
  <si>
    <t>35</t>
  </si>
  <si>
    <t>965045113</t>
  </si>
  <si>
    <t>Bourání potěrů cementových nebo pískocementových tl do 50 mm pl přes 4 m2</t>
  </si>
  <si>
    <t>1838750132</t>
  </si>
  <si>
    <t>36</t>
  </si>
  <si>
    <t>965046111</t>
  </si>
  <si>
    <t>Broušení stávajících betonových podlah úběr do 3 mm</t>
  </si>
  <si>
    <t>38721143</t>
  </si>
  <si>
    <t>37</t>
  </si>
  <si>
    <t>965046119</t>
  </si>
  <si>
    <t>Příplatek k broušení stávajících betonových podlah za každý další 1 mm úběru</t>
  </si>
  <si>
    <t>1616767774</t>
  </si>
  <si>
    <t>38</t>
  </si>
  <si>
    <t>965049111</t>
  </si>
  <si>
    <t>Příplatek k bourání betonových mazanin za bourání mazanin se svařovanou sítí tl do 100 mm</t>
  </si>
  <si>
    <t>1395589543</t>
  </si>
  <si>
    <t>39</t>
  </si>
  <si>
    <t>965049112</t>
  </si>
  <si>
    <t>Příplatek k bourání betonových mazanin za bourání mazanin se svařovanou sítí tl přes 100 mm</t>
  </si>
  <si>
    <t>808051919</t>
  </si>
  <si>
    <t>40</t>
  </si>
  <si>
    <t>965081212</t>
  </si>
  <si>
    <t>Bourání podlah z dlaždic keramických nebo xylolitových tl do 10 mm plochy do 1 m2</t>
  </si>
  <si>
    <t>-306709538</t>
  </si>
  <si>
    <t>41</t>
  </si>
  <si>
    <t>965081213</t>
  </si>
  <si>
    <t>Bourání podlah z dlaždic keramických nebo xylolitových tl do 10 mm plochy přes 1 m2</t>
  </si>
  <si>
    <t>-1014107164</t>
  </si>
  <si>
    <t>42</t>
  </si>
  <si>
    <t>965081222</t>
  </si>
  <si>
    <t>Bourání podlah z dlaždic keramických nebo xylolitových tl přes 10 mm plochy do 1 m2</t>
  </si>
  <si>
    <t>2126720036</t>
  </si>
  <si>
    <t>43</t>
  </si>
  <si>
    <t>965081223</t>
  </si>
  <si>
    <t>Bourání podlah z dlaždic keramických nebo xylolitových tl přes 10 mm plochy přes 1 m2</t>
  </si>
  <si>
    <t>288595220</t>
  </si>
  <si>
    <t>44</t>
  </si>
  <si>
    <t>965081611</t>
  </si>
  <si>
    <t>Odsekání soklíků rovných</t>
  </si>
  <si>
    <t>m</t>
  </si>
  <si>
    <t>1536359096</t>
  </si>
  <si>
    <t>45</t>
  </si>
  <si>
    <t>967031132</t>
  </si>
  <si>
    <t>Přisekání rovných ostění v cihelném zdivu na MV nebo MVC</t>
  </si>
  <si>
    <t>-368345989</t>
  </si>
  <si>
    <t>46</t>
  </si>
  <si>
    <t>968062244</t>
  </si>
  <si>
    <t>Vybourání dřevěných rámů oken jednoduchých včetně křídel pl do 1 m2</t>
  </si>
  <si>
    <t>823536365</t>
  </si>
  <si>
    <t>47</t>
  </si>
  <si>
    <t>968062245</t>
  </si>
  <si>
    <t>Vybourání dřevěných rámů oken jednoduchých včetně křídel pl do 2 m2</t>
  </si>
  <si>
    <t>-520129594</t>
  </si>
  <si>
    <t>48</t>
  </si>
  <si>
    <t>968062246</t>
  </si>
  <si>
    <t>Vybourání dřevěných rámů oken jednoduchých včetně křídel pl do 4 m2</t>
  </si>
  <si>
    <t>890966655</t>
  </si>
  <si>
    <t>49</t>
  </si>
  <si>
    <t>968062247</t>
  </si>
  <si>
    <t>Vybourání dřevěných rámů oken jednoduchých včetně křídel pl přes 4 m2</t>
  </si>
  <si>
    <t>-1849103047</t>
  </si>
  <si>
    <t>50</t>
  </si>
  <si>
    <t>968062354</t>
  </si>
  <si>
    <t>Vybourání dřevěných rámů oken dvojitých včetně křídel pl do 1 m2</t>
  </si>
  <si>
    <t>-2096989971</t>
  </si>
  <si>
    <t>51</t>
  </si>
  <si>
    <t>968062355</t>
  </si>
  <si>
    <t>Vybourání dřevěných rámů oken dvojitých včetně křídel pl do 2 m2</t>
  </si>
  <si>
    <t>-1081844417</t>
  </si>
  <si>
    <t>52</t>
  </si>
  <si>
    <t>968062356</t>
  </si>
  <si>
    <t>Vybourání dřevěných rámů oken dvojitých včetně křídel pl do 4 m2</t>
  </si>
  <si>
    <t>-1744383049</t>
  </si>
  <si>
    <t>53</t>
  </si>
  <si>
    <t>968062357</t>
  </si>
  <si>
    <t>Vybourání dřevěných rámů oken dvojitých včetně křídel pl přes 4 m2</t>
  </si>
  <si>
    <t>1449656544</t>
  </si>
  <si>
    <t>54</t>
  </si>
  <si>
    <t>968062374</t>
  </si>
  <si>
    <t>Vybourání dřevěných rámů oken zdvojených včetně křídel pl do 1 m2</t>
  </si>
  <si>
    <t>383524607</t>
  </si>
  <si>
    <t>55</t>
  </si>
  <si>
    <t>968062375</t>
  </si>
  <si>
    <t>Vybourání dřevěných rámů oken zdvojených včetně křídel pl do 2 m2</t>
  </si>
  <si>
    <t>828520348</t>
  </si>
  <si>
    <t>56</t>
  </si>
  <si>
    <t>968062376</t>
  </si>
  <si>
    <t>Vybourání dřevěných rámů oken zdvojených včetně křídel pl do 4 m2</t>
  </si>
  <si>
    <t>1077484358</t>
  </si>
  <si>
    <t>57</t>
  </si>
  <si>
    <t>968062377</t>
  </si>
  <si>
    <t>Vybourání dřevěných rámů oken zdvojených včetně křídel pl přes 4 m2</t>
  </si>
  <si>
    <t>709907563</t>
  </si>
  <si>
    <t>58</t>
  </si>
  <si>
    <t>968082015</t>
  </si>
  <si>
    <t>Vybourání plastových rámů oken včetně křídel plochy do 1 m2</t>
  </si>
  <si>
    <t>264336330</t>
  </si>
  <si>
    <t>59</t>
  </si>
  <si>
    <t>968082016</t>
  </si>
  <si>
    <t>Vybourání plastových rámů oken včetně křídel plochy přes 1 do 2 m2</t>
  </si>
  <si>
    <t>-2024306563</t>
  </si>
  <si>
    <t>60</t>
  </si>
  <si>
    <t>968082017</t>
  </si>
  <si>
    <t>Vybourání plastových rámů oken včetně křídel plochy přes 2 do 4 m2</t>
  </si>
  <si>
    <t>-1352973697</t>
  </si>
  <si>
    <t>61</t>
  </si>
  <si>
    <t>968082018</t>
  </si>
  <si>
    <t>Vybourání plastových rámů oken včetně křídel plochy přes 4 m2</t>
  </si>
  <si>
    <t>-292603416</t>
  </si>
  <si>
    <t>62</t>
  </si>
  <si>
    <t>968062455</t>
  </si>
  <si>
    <t>Vybourání dřevěných dveřních zárubní pl do 2 m2</t>
  </si>
  <si>
    <t>-774429808</t>
  </si>
  <si>
    <t>63</t>
  </si>
  <si>
    <t>968062456</t>
  </si>
  <si>
    <t>Vybourání dřevěných dveřních zárubní pl přes 2 m2</t>
  </si>
  <si>
    <t>-1074282531</t>
  </si>
  <si>
    <t>64</t>
  </si>
  <si>
    <t>968072455</t>
  </si>
  <si>
    <t>Vybourání kovových dveřních zárubní pl do 2 m2</t>
  </si>
  <si>
    <t>2057239076</t>
  </si>
  <si>
    <t>65</t>
  </si>
  <si>
    <t>968072456</t>
  </si>
  <si>
    <t>Vybourání kovových dveřních zárubní pl přes 2 m2</t>
  </si>
  <si>
    <t>-765945960</t>
  </si>
  <si>
    <t>66</t>
  </si>
  <si>
    <t>971024451</t>
  </si>
  <si>
    <t>Vybourání otvorů ve zdivu kamenném pl do 0,25 m2 na MV nebo MVC tl do 450 mm</t>
  </si>
  <si>
    <t>kus</t>
  </si>
  <si>
    <t>-1130541734</t>
  </si>
  <si>
    <t>67</t>
  </si>
  <si>
    <t>971024461</t>
  </si>
  <si>
    <t>Vybourání otvorů ve zdivu kamenném pl do 0,25 m2 na MV nebo MVC tl do 600 mm</t>
  </si>
  <si>
    <t>330384691</t>
  </si>
  <si>
    <t>68</t>
  </si>
  <si>
    <t>971024471</t>
  </si>
  <si>
    <t>Vybourání otvorů ve zdivu kamenném pl do 0,25 m2 na MV nebo MVC tl do 750 mm</t>
  </si>
  <si>
    <t>1362336178</t>
  </si>
  <si>
    <t>69</t>
  </si>
  <si>
    <t>971024481</t>
  </si>
  <si>
    <t>Vybourání otvorů ve zdivu kamenném pl do 0,25 m2 na MV nebo MVC tl do 900 mm</t>
  </si>
  <si>
    <t>-964184469</t>
  </si>
  <si>
    <t>70</t>
  </si>
  <si>
    <t>971024561</t>
  </si>
  <si>
    <t>Vybourání otvorů ve zdivu kamenném pl do 1 m2 na MV nebo MVC tl do 600 mm</t>
  </si>
  <si>
    <t>2059539504</t>
  </si>
  <si>
    <t>71</t>
  </si>
  <si>
    <t>971024581</t>
  </si>
  <si>
    <t>Vybourání otvorů ve zdivu kamenném pl do 1 m2 na MV nebo MVC tl do 900 mm</t>
  </si>
  <si>
    <t>-1295888188</t>
  </si>
  <si>
    <t>72</t>
  </si>
  <si>
    <t>971024591</t>
  </si>
  <si>
    <t>Vybourání otvorů ve zdivu kamenném pl do 1 m2 na MV nebo MVC tl přes 900 mm</t>
  </si>
  <si>
    <t>-666087566</t>
  </si>
  <si>
    <t>73</t>
  </si>
  <si>
    <t>971024651</t>
  </si>
  <si>
    <t>Vybourání otvorů ve zdivu kamenném pl do 4 m2 na MV nebo MVC tl do 600 mm</t>
  </si>
  <si>
    <t>-644237906</t>
  </si>
  <si>
    <t>74</t>
  </si>
  <si>
    <t>971024681</t>
  </si>
  <si>
    <t>Vybourání otvorů ve zdivu kamenném pl do 4 m2 na MV nebo MVC tl do 900 mm</t>
  </si>
  <si>
    <t>-1135323194</t>
  </si>
  <si>
    <t>75</t>
  </si>
  <si>
    <t>971024691</t>
  </si>
  <si>
    <t>Vybourání otvorů ve zdivu kamenném pl do 4 m2 na MV nebo MVC tl přes 900 mm</t>
  </si>
  <si>
    <t>-1671934769</t>
  </si>
  <si>
    <t>76</t>
  </si>
  <si>
    <t>971028451</t>
  </si>
  <si>
    <t>Vybourání otvorů ve zdivu smíšeném pl do 0,25 m2 tl do 450 mm</t>
  </si>
  <si>
    <t>932904720</t>
  </si>
  <si>
    <t>77</t>
  </si>
  <si>
    <t>971028461</t>
  </si>
  <si>
    <t>Vybourání otvorů ve zdivu smíšeném pl do 0,25 m2 tl do 600 mm</t>
  </si>
  <si>
    <t>1286950944</t>
  </si>
  <si>
    <t>78</t>
  </si>
  <si>
    <t>971028471</t>
  </si>
  <si>
    <t>Vybourání otvorů ve zdivu smíšeném pl do 0,25 m2 tl do 750 mm</t>
  </si>
  <si>
    <t>-2030596763</t>
  </si>
  <si>
    <t>79</t>
  </si>
  <si>
    <t>971028481</t>
  </si>
  <si>
    <t>Vybourání otvorů ve zdivu smíšeném pl do 0,25 m2 tl do 900 mm</t>
  </si>
  <si>
    <t>872103236</t>
  </si>
  <si>
    <t>80</t>
  </si>
  <si>
    <t>971028561</t>
  </si>
  <si>
    <t>Vybourání otvorů ve zdivu smíšeném pl do 1 m2 tl do 600 mm</t>
  </si>
  <si>
    <t>1141922425</t>
  </si>
  <si>
    <t>81</t>
  </si>
  <si>
    <t>971028581</t>
  </si>
  <si>
    <t>Vybourání otvorů ve zdivu smíšeném pl do 1 m2 tl do 900 mm</t>
  </si>
  <si>
    <t>-1073033185</t>
  </si>
  <si>
    <t>82</t>
  </si>
  <si>
    <t>971028591</t>
  </si>
  <si>
    <t>Vybourání otvorů ve zdivu smíšeném pl do 1 m2 tl přes 900 mm</t>
  </si>
  <si>
    <t>1402919182</t>
  </si>
  <si>
    <t>83</t>
  </si>
  <si>
    <t>971028661</t>
  </si>
  <si>
    <t>Vybourání otvorů ve zdivu smíšeném pl do 4 m2 tl do 600 mm</t>
  </si>
  <si>
    <t>-1616505296</t>
  </si>
  <si>
    <t>84</t>
  </si>
  <si>
    <t>971028681</t>
  </si>
  <si>
    <t>Vybourání otvorů ve zdivu smíšeném pl do 4 m2 tl do 900 mm</t>
  </si>
  <si>
    <t>-1458875629</t>
  </si>
  <si>
    <t>85</t>
  </si>
  <si>
    <t>971028691</t>
  </si>
  <si>
    <t>Vybourání otvorů ve zdivu smíšeném pl do 4 m2 tl přes 900 mm</t>
  </si>
  <si>
    <t>-124641431</t>
  </si>
  <si>
    <t>86</t>
  </si>
  <si>
    <t>971033231</t>
  </si>
  <si>
    <t>Vybourání otvorů ve zdivu cihelném pl do 0,0225 m2 na MVC nebo MV tl do 150 mm</t>
  </si>
  <si>
    <t>1598918125</t>
  </si>
  <si>
    <t>87</t>
  </si>
  <si>
    <t>971033241</t>
  </si>
  <si>
    <t>Vybourání otvorů ve zdivu cihelném pl do 0,0225 m2 na MVC nebo MV tl do 300 mm</t>
  </si>
  <si>
    <t>1140211011</t>
  </si>
  <si>
    <t>88</t>
  </si>
  <si>
    <t>971033251</t>
  </si>
  <si>
    <t>Vybourání otvorů ve zdivu cihelném pl do 0,0225 m2 na MVC nebo MV tl do 450 mm</t>
  </si>
  <si>
    <t>1756030138</t>
  </si>
  <si>
    <t>89</t>
  </si>
  <si>
    <t>971033261</t>
  </si>
  <si>
    <t>Vybourání otvorů ve zdivu cihelném pl do 0,0225 m2 na MVC nebo MV tl do 600 mm</t>
  </si>
  <si>
    <t>1665248384</t>
  </si>
  <si>
    <t>90</t>
  </si>
  <si>
    <t>971033331</t>
  </si>
  <si>
    <t>Vybourání otvorů ve zdivu cihelném pl do 0,09 m2 na MVC nebo MV tl do 150 mm</t>
  </si>
  <si>
    <t>-19861496</t>
  </si>
  <si>
    <t>91</t>
  </si>
  <si>
    <t>971033341</t>
  </si>
  <si>
    <t>Vybourání otvorů ve zdivu cihelném pl do 0,09 m2 na MVC nebo MV tl do 300 mm</t>
  </si>
  <si>
    <t>-649767051</t>
  </si>
  <si>
    <t>92</t>
  </si>
  <si>
    <t>971033351</t>
  </si>
  <si>
    <t>Vybourání otvorů ve zdivu cihelném pl do 0,09 m2 na MVC nebo MV tl do 450 mm</t>
  </si>
  <si>
    <t>-1023838755</t>
  </si>
  <si>
    <t>93</t>
  </si>
  <si>
    <t>971033361</t>
  </si>
  <si>
    <t>Vybourání otvorů ve zdivu cihelném pl do 0,09 m2 na MVC nebo MV tl do 600 mm</t>
  </si>
  <si>
    <t>1009058475</t>
  </si>
  <si>
    <t>94</t>
  </si>
  <si>
    <t>971033371</t>
  </si>
  <si>
    <t>Vybourání otvorů ve zdivu cihelném pl do 0,09 m2 na MVC nebo MV tl do 750 mm</t>
  </si>
  <si>
    <t>801449085</t>
  </si>
  <si>
    <t>95</t>
  </si>
  <si>
    <t>971033381</t>
  </si>
  <si>
    <t>Vybourání otvorů ve zdivu cihelném pl do 0,09 m2 na MVC nebo MV tl do 900 mm</t>
  </si>
  <si>
    <t>-1335285060</t>
  </si>
  <si>
    <t>96</t>
  </si>
  <si>
    <t>971033431</t>
  </si>
  <si>
    <t>Vybourání otvorů ve zdivu cihelném pl do 0,25 m2 na MVC nebo MV tl do 150 mm</t>
  </si>
  <si>
    <t>1245113036</t>
  </si>
  <si>
    <t>97</t>
  </si>
  <si>
    <t>971033441</t>
  </si>
  <si>
    <t>Vybourání otvorů ve zdivu cihelném pl do 0,25 m2 na MVC nebo MV tl do 300 mm</t>
  </si>
  <si>
    <t>-1205279840</t>
  </si>
  <si>
    <t>98</t>
  </si>
  <si>
    <t>971033451</t>
  </si>
  <si>
    <t>Vybourání otvorů ve zdivu cihelném pl do 0,25 m2 na MVC nebo MV tl do 450 mm</t>
  </si>
  <si>
    <t>646730727</t>
  </si>
  <si>
    <t>99</t>
  </si>
  <si>
    <t>971033461</t>
  </si>
  <si>
    <t>Vybourání otvorů ve zdivu cihelném pl do 0,25 m2 na MVC nebo MV tl do 600 mm</t>
  </si>
  <si>
    <t>570611959</t>
  </si>
  <si>
    <t>100</t>
  </si>
  <si>
    <t>971033471</t>
  </si>
  <si>
    <t>Vybourání otvorů ve zdivu cihelném pl do 0,25 m2 na MVC nebo MV tl do 750 mm</t>
  </si>
  <si>
    <t>921651003</t>
  </si>
  <si>
    <t>101</t>
  </si>
  <si>
    <t>971033481</t>
  </si>
  <si>
    <t>Vybourání otvorů ve zdivu cihelném pl do 0,25 m2 na MVC nebo MV tl do 900 mm</t>
  </si>
  <si>
    <t>-1852009850</t>
  </si>
  <si>
    <t>102</t>
  </si>
  <si>
    <t>971033521</t>
  </si>
  <si>
    <t>Vybourání otvorů ve zdivu cihelném pl do 1 m2 na MVC nebo MV tl do 100 mm</t>
  </si>
  <si>
    <t>-110712068</t>
  </si>
  <si>
    <t>103</t>
  </si>
  <si>
    <t>971033531</t>
  </si>
  <si>
    <t>Vybourání otvorů ve zdivu cihelném pl do 1 m2 na MVC nebo MV tl do 150 mm</t>
  </si>
  <si>
    <t>-85037816</t>
  </si>
  <si>
    <t>104</t>
  </si>
  <si>
    <t>971033541</t>
  </si>
  <si>
    <t>Vybourání otvorů ve zdivu cihelném pl do 1 m2 na MVC nebo MV tl do 300 mm</t>
  </si>
  <si>
    <t>1317481303</t>
  </si>
  <si>
    <t>105</t>
  </si>
  <si>
    <t>971033561</t>
  </si>
  <si>
    <t>Vybourání otvorů ve zdivu cihelném pl do 1 m2 na MVC nebo MV tl do 600 mm</t>
  </si>
  <si>
    <t>-1751053925</t>
  </si>
  <si>
    <t>106</t>
  </si>
  <si>
    <t>971033581</t>
  </si>
  <si>
    <t>Vybourání otvorů ve zdivu cihelném pl do 1 m2 na MVC nebo MV tl do 900 mm</t>
  </si>
  <si>
    <t>-1900798639</t>
  </si>
  <si>
    <t>107</t>
  </si>
  <si>
    <t>971033591</t>
  </si>
  <si>
    <t>Vybourání otvorů ve zdivu cihelném pl do 1 m2 na MVC nebo MV tl přes 900 mm</t>
  </si>
  <si>
    <t>-1017777052</t>
  </si>
  <si>
    <t>108</t>
  </si>
  <si>
    <t>971033621</t>
  </si>
  <si>
    <t>Vybourání otvorů ve zdivu cihelném pl do 4 m2 na MVC nebo MV tl do 100 mm</t>
  </si>
  <si>
    <t>847623490</t>
  </si>
  <si>
    <t>109</t>
  </si>
  <si>
    <t>971033631</t>
  </si>
  <si>
    <t>Vybourání otvorů ve zdivu cihelném pl do 4 m2 na MVC nebo MV tl do 150 mm</t>
  </si>
  <si>
    <t>-1183204291</t>
  </si>
  <si>
    <t>110</t>
  </si>
  <si>
    <t>971033641</t>
  </si>
  <si>
    <t>Vybourání otvorů ve zdivu cihelném pl do 4 m2 na MVC nebo MV tl do 300 mm</t>
  </si>
  <si>
    <t>1436224985</t>
  </si>
  <si>
    <t>111</t>
  </si>
  <si>
    <t>971033651</t>
  </si>
  <si>
    <t>Vybourání otvorů ve zdivu cihelném pl do 4 m2 na MVC nebo MV tl do 600 mm</t>
  </si>
  <si>
    <t>896810439</t>
  </si>
  <si>
    <t>112</t>
  </si>
  <si>
    <t>971033681</t>
  </si>
  <si>
    <t>Vybourání otvorů ve zdivu cihelném pl do 4 m2 na MVC nebo MV tl do 900 mm</t>
  </si>
  <si>
    <t>554307552</t>
  </si>
  <si>
    <t>113</t>
  </si>
  <si>
    <t>971033691</t>
  </si>
  <si>
    <t>Vybourání otvorů ve zdivu cihelném pl do 4 m2 na MVC nebo MV tl přes 900 mm</t>
  </si>
  <si>
    <t>-169901663</t>
  </si>
  <si>
    <t>114</t>
  </si>
  <si>
    <t>971052511</t>
  </si>
  <si>
    <t>Vybourání nebo prorážení otvorů v ŽB příčkách a zdech pl do 1 m2 tl do 50 mm</t>
  </si>
  <si>
    <t>-2093637827</t>
  </si>
  <si>
    <t>115</t>
  </si>
  <si>
    <t>971052521</t>
  </si>
  <si>
    <t>Vybourání nebo prorážení otvorů v ŽB příčkách a zdech pl do 1 m2 tl do 100 mm</t>
  </si>
  <si>
    <t>637996448</t>
  </si>
  <si>
    <t>116</t>
  </si>
  <si>
    <t>971052531</t>
  </si>
  <si>
    <t>Vybourání nebo prorážení otvorů v ŽB příčkách a zdech pl do 1 m2 tl do 150 mm</t>
  </si>
  <si>
    <t>1590676876</t>
  </si>
  <si>
    <t>117</t>
  </si>
  <si>
    <t>971052551</t>
  </si>
  <si>
    <t>Vybourání nebo prorážení otvorů v ŽB příčkách a zdech pl do 1 m2 tl do 600 mm</t>
  </si>
  <si>
    <t>-243716131</t>
  </si>
  <si>
    <t>118</t>
  </si>
  <si>
    <t>971052571</t>
  </si>
  <si>
    <t>Vybourání nebo prorážení otvorů v ŽB příčkách a zdech pl do 1 m2 tl do 750 mm</t>
  </si>
  <si>
    <t>-1214424239</t>
  </si>
  <si>
    <t>119</t>
  </si>
  <si>
    <t>971052611</t>
  </si>
  <si>
    <t>Vybourání nebo prorážení otvorů v ŽB příčkách a zdech pl do 4 m2 tl do 50 mm</t>
  </si>
  <si>
    <t>-1324530673</t>
  </si>
  <si>
    <t>120</t>
  </si>
  <si>
    <t>971052621</t>
  </si>
  <si>
    <t>Vybourání nebo prorážení otvorů v ŽB příčkách a zdech pl do 4 m2 tl do 100 mm</t>
  </si>
  <si>
    <t>296058837</t>
  </si>
  <si>
    <t>121</t>
  </si>
  <si>
    <t>971052631</t>
  </si>
  <si>
    <t>Vybourání nebo prorážení otvorů v ŽB příčkách a zdech pl do 4 m2 tl do 150 mm</t>
  </si>
  <si>
    <t>703393896</t>
  </si>
  <si>
    <t>122</t>
  </si>
  <si>
    <t>971052651</t>
  </si>
  <si>
    <t>Vybourání nebo prorážení otvorů v ŽB příčkách a zdech pl do 4 m2 tl do 600 mm</t>
  </si>
  <si>
    <t>1713268546</t>
  </si>
  <si>
    <t>123</t>
  </si>
  <si>
    <t>971052671</t>
  </si>
  <si>
    <t>Vybourání nebo prorážení otvorů v ŽB příčkách a zdech pl do 4 m2 tl do 750 mm</t>
  </si>
  <si>
    <t>-1749537973</t>
  </si>
  <si>
    <t>124</t>
  </si>
  <si>
    <t>972054111</t>
  </si>
  <si>
    <t>Vybourání otvorů v ŽB stropech nebo klenbách pl do 0,0225 m2 tl do 80 mm</t>
  </si>
  <si>
    <t>380454307</t>
  </si>
  <si>
    <t>125</t>
  </si>
  <si>
    <t>972054121</t>
  </si>
  <si>
    <t>Vybourání otvorů v ŽB stropech nebo klenbách pl do 0,0225 m2 tl do 100 mm</t>
  </si>
  <si>
    <t>1772053830</t>
  </si>
  <si>
    <t>126</t>
  </si>
  <si>
    <t>972054141</t>
  </si>
  <si>
    <t>Vybourání otvorů v ŽB stropech nebo klenbách pl do 0,0225 m2 tl do 150 mm</t>
  </si>
  <si>
    <t>-1952548155</t>
  </si>
  <si>
    <t>127</t>
  </si>
  <si>
    <t>972054221</t>
  </si>
  <si>
    <t>Vybourání otvorů v ŽB stropech nebo klenbách pl do 0,09 m2 tl do 100 mm</t>
  </si>
  <si>
    <t>-908692908</t>
  </si>
  <si>
    <t>128</t>
  </si>
  <si>
    <t>972054241</t>
  </si>
  <si>
    <t>Vybourání otvorů v ŽB stropech nebo klenbách pl do 0,09 m2 tl do 150 mm</t>
  </si>
  <si>
    <t>1633865281</t>
  </si>
  <si>
    <t>129</t>
  </si>
  <si>
    <t>972054321</t>
  </si>
  <si>
    <t>Vybourání otvorů v ŽB stropech nebo klenbách pl do 0,25 m2 tl do 100 mm</t>
  </si>
  <si>
    <t>-1681331251</t>
  </si>
  <si>
    <t>130</t>
  </si>
  <si>
    <t>972054341</t>
  </si>
  <si>
    <t>Vybourání otvorů v ŽB stropech nebo klenbách pl do 0,25 m2 tl do 150 mm</t>
  </si>
  <si>
    <t>-82528310</t>
  </si>
  <si>
    <t>131</t>
  </si>
  <si>
    <t>972054491</t>
  </si>
  <si>
    <t>Vybourání otvorů v ŽB stropech nebo klenbách pl do 1 m2 tl přes 80 mm</t>
  </si>
  <si>
    <t>574059755</t>
  </si>
  <si>
    <t>132</t>
  </si>
  <si>
    <t>972054691</t>
  </si>
  <si>
    <t>Vybourání otvorů v ŽB stropech nebo klenbách pl do 4 m2 tl přes 80 mm</t>
  </si>
  <si>
    <t>1494178544</t>
  </si>
  <si>
    <t>133</t>
  </si>
  <si>
    <t>977211111</t>
  </si>
  <si>
    <t>Řezání stěnovou pilou betonových nebo ŽB kcí s výztuží průměru do 16 mm hl do 200 mm</t>
  </si>
  <si>
    <t>601595463</t>
  </si>
  <si>
    <t>134</t>
  </si>
  <si>
    <t>977211112</t>
  </si>
  <si>
    <t>Řezání stěnovou pilou betonových nebo ŽB kcí s výztuží průměru do 16 mm hl přes 200 do 350 mm</t>
  </si>
  <si>
    <t>2050096514</t>
  </si>
  <si>
    <t>135</t>
  </si>
  <si>
    <t>977211113</t>
  </si>
  <si>
    <t>Řezání stěnovou pilou betonových nebo ŽB kcí s výztuží průměru do 16 mm hl přes 350 do 420 mm</t>
  </si>
  <si>
    <t>-137950681</t>
  </si>
  <si>
    <t>136</t>
  </si>
  <si>
    <t>977211114</t>
  </si>
  <si>
    <t>Řezání stěnovou pilou betonových nebo ŽB kcí s výztuží průměru do 16 mm hl přes 420 do 520 mm</t>
  </si>
  <si>
    <t>108529426</t>
  </si>
  <si>
    <t>137</t>
  </si>
  <si>
    <t>977211115</t>
  </si>
  <si>
    <t>Řezání stěnovou pilou betonových nebo ŽB kcí s výztuží průměru do 16 mm hl přes 520 do 680 mm</t>
  </si>
  <si>
    <t>1535378215</t>
  </si>
  <si>
    <t>138</t>
  </si>
  <si>
    <t>977211121</t>
  </si>
  <si>
    <t>Řezání stěnovou pilou kcí z cihel nebo tvárnic hl do 200 mm</t>
  </si>
  <si>
    <t>1641762214</t>
  </si>
  <si>
    <t>139</t>
  </si>
  <si>
    <t>977211122</t>
  </si>
  <si>
    <t>Řezání stěnovou pilou kcí z cihel nebo tvárnic hl přes 200 do 350 mm</t>
  </si>
  <si>
    <t>709631249</t>
  </si>
  <si>
    <t>140</t>
  </si>
  <si>
    <t>977211123</t>
  </si>
  <si>
    <t>Řezání stěnovou pilou kcí z cihel nebo tvárnic hl přes 350 do 420 mm</t>
  </si>
  <si>
    <t>314603859</t>
  </si>
  <si>
    <t>141</t>
  </si>
  <si>
    <t>977211124</t>
  </si>
  <si>
    <t>Řezání stěnovou pilou kcí z cihel nebo tvárnic hl přes 420 do 520 mm</t>
  </si>
  <si>
    <t>-2045959601</t>
  </si>
  <si>
    <t>142</t>
  </si>
  <si>
    <t>977211125</t>
  </si>
  <si>
    <t>Řezání stěnovou pilou kcí z cihel nebo tvárnic hl přes 520 do 680 mm</t>
  </si>
  <si>
    <t>-1355551188</t>
  </si>
  <si>
    <t>143</t>
  </si>
  <si>
    <t>977312111</t>
  </si>
  <si>
    <t>Řezání stávajících betonových mazanin vyztužených hl do 50 mm</t>
  </si>
  <si>
    <t>29809933</t>
  </si>
  <si>
    <t>144</t>
  </si>
  <si>
    <t>977312112</t>
  </si>
  <si>
    <t>Řezání stávajících betonových mazanin vyztužených hl do 100 mm</t>
  </si>
  <si>
    <t>1945170287</t>
  </si>
  <si>
    <t>145</t>
  </si>
  <si>
    <t>977312113</t>
  </si>
  <si>
    <t>Řezání stávajících betonových mazanin vyztužených hl do 150 mm</t>
  </si>
  <si>
    <t>-1816841812</t>
  </si>
  <si>
    <t>146</t>
  </si>
  <si>
    <t>977312114</t>
  </si>
  <si>
    <t>Řezání stávajících betonových mazanin vyztužených hl do 200 mm</t>
  </si>
  <si>
    <t>-213147902</t>
  </si>
  <si>
    <t>147</t>
  </si>
  <si>
    <t>978011111</t>
  </si>
  <si>
    <t>Otlučení (osekání) vnitřní vápenné nebo vápenocementové omítky stropů v rozsahu do 5 %</t>
  </si>
  <si>
    <t>2025676387</t>
  </si>
  <si>
    <t>148</t>
  </si>
  <si>
    <t>978011121</t>
  </si>
  <si>
    <t>Otlučení (osekání) vnitřní vápenné nebo vápenocementové omítky stropů v rozsahu přes 5 do 10 %</t>
  </si>
  <si>
    <t>-1084789274</t>
  </si>
  <si>
    <t>149</t>
  </si>
  <si>
    <t>978011141</t>
  </si>
  <si>
    <t>Otlučení (osekání) vnitřní vápenné nebo vápenocementové omítky stropů v rozsahu přes 10 do 30 %</t>
  </si>
  <si>
    <t>597897682</t>
  </si>
  <si>
    <t>150</t>
  </si>
  <si>
    <t>978011161</t>
  </si>
  <si>
    <t>Otlučení (osekání) vnitřní vápenné nebo vápenocementové omítky stropů v rozsahu přes 30 do 50 %</t>
  </si>
  <si>
    <t>-1733502403</t>
  </si>
  <si>
    <t>151</t>
  </si>
  <si>
    <t>978011191</t>
  </si>
  <si>
    <t>Otlučení (osekání) vnitřní vápenné nebo vápenocementové omítky stropů v rozsahu přes 50 do 100 %</t>
  </si>
  <si>
    <t>-518833635</t>
  </si>
  <si>
    <t>152</t>
  </si>
  <si>
    <t>978013111</t>
  </si>
  <si>
    <t>Otlučení (osekání) vnitřní vápenné nebo vápenocementové omítky stěn v rozsahu do 5 %</t>
  </si>
  <si>
    <t>2053515379</t>
  </si>
  <si>
    <t>153</t>
  </si>
  <si>
    <t>978013121</t>
  </si>
  <si>
    <t>Otlučení (osekání) vnitřní vápenné nebo vápenocementové omítky stěn v rozsahu přes 5 do 10 %</t>
  </si>
  <si>
    <t>1371950037</t>
  </si>
  <si>
    <t>154</t>
  </si>
  <si>
    <t>978013141</t>
  </si>
  <si>
    <t>Otlučení (osekání) vnitřní vápenné nebo vápenocementové omítky stěn v rozsahu přes 10 do 30 %</t>
  </si>
  <si>
    <t>1148646134</t>
  </si>
  <si>
    <t>155</t>
  </si>
  <si>
    <t>978013161</t>
  </si>
  <si>
    <t>Otlučení (osekání) vnitřní vápenné nebo vápenocementové omítky stěn v rozsahu přes 30 do 50 %</t>
  </si>
  <si>
    <t>-1645241721</t>
  </si>
  <si>
    <t>156</t>
  </si>
  <si>
    <t>978013191</t>
  </si>
  <si>
    <t>Otlučení (osekání) vnitřní vápenné nebo vápenocementové omítky stěn v rozsahu přes 50 do 100 %</t>
  </si>
  <si>
    <t>337754737</t>
  </si>
  <si>
    <t>157</t>
  </si>
  <si>
    <t>978059511</t>
  </si>
  <si>
    <t>Odsekání a odebrání obkladů stěn z vnitřních obkládaček plochy do 1 m2</t>
  </si>
  <si>
    <t>607897394</t>
  </si>
  <si>
    <t>158</t>
  </si>
  <si>
    <t>978059541</t>
  </si>
  <si>
    <t>Odsekání a odebrání obkladů stěn z vnitřních obkládaček plochy přes 1 m2</t>
  </si>
  <si>
    <t>-1600265828</t>
  </si>
  <si>
    <t>PSV</t>
  </si>
  <si>
    <t>Práce a dodávky PSV</t>
  </si>
  <si>
    <t>713</t>
  </si>
  <si>
    <t>Izolace tepelné</t>
  </si>
  <si>
    <t>159</t>
  </si>
  <si>
    <t>713120811</t>
  </si>
  <si>
    <t>Odstranění tepelné izolace podlah volně kladené z vláknitých materiálů suchých tl do 100 mm</t>
  </si>
  <si>
    <t>572847136</t>
  </si>
  <si>
    <t>160</t>
  </si>
  <si>
    <t>713120813</t>
  </si>
  <si>
    <t>Odstranění tepelné izolace podlah volně kladené z vláknitých materiálů suchých tl přes 100 mm</t>
  </si>
  <si>
    <t>602790458</t>
  </si>
  <si>
    <t>161</t>
  </si>
  <si>
    <t>713120821</t>
  </si>
  <si>
    <t>Odstranění tepelné izolace podlah volně kladené z polystyrenu suchého tl do 100 mm</t>
  </si>
  <si>
    <t>1057715321</t>
  </si>
  <si>
    <t>162</t>
  </si>
  <si>
    <t>713120823</t>
  </si>
  <si>
    <t>Odstranění tepelné izolace podlah volně kladené z polystyrenu suchého tl přes 100 mm</t>
  </si>
  <si>
    <t>-1935495740</t>
  </si>
  <si>
    <t>163</t>
  </si>
  <si>
    <t>713120831</t>
  </si>
  <si>
    <t>Odstranění tepelné izolace podlah volně kladených okrajových pásků</t>
  </si>
  <si>
    <t>-586828192</t>
  </si>
  <si>
    <t>763</t>
  </si>
  <si>
    <t>Konstrukce suché výstavby</t>
  </si>
  <si>
    <t>164</t>
  </si>
  <si>
    <t>763111811</t>
  </si>
  <si>
    <t>Demontáž SDK příčky s jednoduchou ocelovou nosnou konstrukcí opláštění jednoduché</t>
  </si>
  <si>
    <t>1435077336</t>
  </si>
  <si>
    <t>165</t>
  </si>
  <si>
    <t>763111812</t>
  </si>
  <si>
    <t>Demontáž SDK příčky s jednoduchou ocelovou nosnou konstrukcí opláštění dvojité</t>
  </si>
  <si>
    <t>-1571310782</t>
  </si>
  <si>
    <t>166</t>
  </si>
  <si>
    <t>763111821</t>
  </si>
  <si>
    <t>Demontáž SDK příčky se zdvojenou ocelovou nosnou konstrukcí opláštění dvojité</t>
  </si>
  <si>
    <t>-1446176830</t>
  </si>
  <si>
    <t>167</t>
  </si>
  <si>
    <t>763112811</t>
  </si>
  <si>
    <t>Demontáž desek jednoduché opláštění SDK příčka</t>
  </si>
  <si>
    <t>1192903579</t>
  </si>
  <si>
    <t>168</t>
  </si>
  <si>
    <t>763112812</t>
  </si>
  <si>
    <t>Demontáž desek dvojité opláštění SDK příčka</t>
  </si>
  <si>
    <t>1210397288</t>
  </si>
  <si>
    <t>169</t>
  </si>
  <si>
    <t>763121812</t>
  </si>
  <si>
    <t>Demontáž SDK předsazené/šachtové stěny s jednoduchou nosnou kcí opláštění dvojité</t>
  </si>
  <si>
    <t>-150353814</t>
  </si>
  <si>
    <t>170</t>
  </si>
  <si>
    <t>763121822</t>
  </si>
  <si>
    <t>Demontáž SDK předsazené/šachtové stěny s nosnou kcí se zdvojeným CW profilem opláštění dvojité</t>
  </si>
  <si>
    <t>-1889159865</t>
  </si>
  <si>
    <t>171</t>
  </si>
  <si>
    <t>763122812</t>
  </si>
  <si>
    <t>Demontáž desek dvojité opláštění SDK předsazená/šachtová stěna</t>
  </si>
  <si>
    <t>-2006214416</t>
  </si>
  <si>
    <t>172</t>
  </si>
  <si>
    <t>763131821</t>
  </si>
  <si>
    <t>Demontáž SDK podhledu s dvouvrstvou nosnou kcí z ocelových profilů opláštění jednoduché</t>
  </si>
  <si>
    <t>192902863</t>
  </si>
  <si>
    <t>173</t>
  </si>
  <si>
    <t>763132811</t>
  </si>
  <si>
    <t>Demontáž desek jednoduché opláštění SDK podhled</t>
  </si>
  <si>
    <t>1971191912</t>
  </si>
  <si>
    <t>174</t>
  </si>
  <si>
    <t>763431801</t>
  </si>
  <si>
    <t>Demontáž minerálního podhledu zavěšeného na viditelném roštu</t>
  </si>
  <si>
    <t>-994963757</t>
  </si>
  <si>
    <t>175</t>
  </si>
  <si>
    <t>763431802</t>
  </si>
  <si>
    <t>Demontáž minerálního podhledu zavěšeného na polozapuštěném roštu</t>
  </si>
  <si>
    <t>-991672606</t>
  </si>
  <si>
    <t>176</t>
  </si>
  <si>
    <t>763431803</t>
  </si>
  <si>
    <t>Demontáž minerálního podhledu zavěšeného na skrytém roštu</t>
  </si>
  <si>
    <t>1498469540</t>
  </si>
  <si>
    <t>767</t>
  </si>
  <si>
    <t>Konstrukce zámečnické</t>
  </si>
  <si>
    <t>177</t>
  </si>
  <si>
    <t>767581801</t>
  </si>
  <si>
    <t>Demontáž podhledu kazet</t>
  </si>
  <si>
    <t>117422746</t>
  </si>
  <si>
    <t>178</t>
  </si>
  <si>
    <t>767581802</t>
  </si>
  <si>
    <t>Demontáž podhledu lamel</t>
  </si>
  <si>
    <t>1553828010</t>
  </si>
  <si>
    <t>776</t>
  </si>
  <si>
    <t>Podlahy povlakové</t>
  </si>
  <si>
    <t>179</t>
  </si>
  <si>
    <t>776201812</t>
  </si>
  <si>
    <t>Demontáž lepených povlakových podlah s podložkou ručně</t>
  </si>
  <si>
    <t>1704224587</t>
  </si>
  <si>
    <t>180</t>
  </si>
  <si>
    <t>776410811</t>
  </si>
  <si>
    <t>Odstranění soklíků a lišt pryžových nebo plastových</t>
  </si>
  <si>
    <t>1988337022</t>
  </si>
  <si>
    <t>181</t>
  </si>
  <si>
    <t>776991821</t>
  </si>
  <si>
    <t>Odstranění lepidla ručně z podlah</t>
  </si>
  <si>
    <t>167663442</t>
  </si>
  <si>
    <t>784</t>
  </si>
  <si>
    <t>Dokončovací práce - malby a tapety</t>
  </si>
  <si>
    <t>182</t>
  </si>
  <si>
    <t>784111011</t>
  </si>
  <si>
    <t>Obroušení podkladu omítnutého v místnostech v do 3,80 m</t>
  </si>
  <si>
    <t>1876880564</t>
  </si>
  <si>
    <t>183</t>
  </si>
  <si>
    <t>784111013</t>
  </si>
  <si>
    <t>Obroušení podkladu omítnutého v místnostech v přes 3,80 do 5,00 m</t>
  </si>
  <si>
    <t>-1732138816</t>
  </si>
  <si>
    <t>184</t>
  </si>
  <si>
    <t>784111015</t>
  </si>
  <si>
    <t>Obroušení podkladu omítnutého v místnostech v přes 5,00 m</t>
  </si>
  <si>
    <t>525923087</t>
  </si>
  <si>
    <t xml:space="preserve">    1 - Zemní práce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</si>
  <si>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</si>
  <si>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</si>
  <si>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</si>
  <si>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</si>
  <si>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>Zemní práce - hloubené vykopávky</t>
  </si>
  <si>
    <t>131213702</t>
  </si>
  <si>
    <t>Hloubení nezapažených jam v nesoudržných horninách třídy těžitelnosti I skupiny 3 ručně</t>
  </si>
  <si>
    <t>-1507219325</t>
  </si>
  <si>
    <t>131251100</t>
  </si>
  <si>
    <t>Hloubení jam nezapažených v hornině třídy těžitelnosti I skupiny 3 objem do 20 m3 strojně</t>
  </si>
  <si>
    <t>-2113085248</t>
  </si>
  <si>
    <t>131251102</t>
  </si>
  <si>
    <t>Hloubení jam nezapažených v hornině třídy těžitelnosti I skupiny 3 objem do 50 m3 strojně</t>
  </si>
  <si>
    <t>-286994422</t>
  </si>
  <si>
    <t>131251103</t>
  </si>
  <si>
    <t>Hloubení jam nezapažených v hornině třídy těžitelnosti I skupiny 3 objem do 100 m3 strojně</t>
  </si>
  <si>
    <t>984352463</t>
  </si>
  <si>
    <t>132212132</t>
  </si>
  <si>
    <t>Hloubení nezapažených rýh šířky do 800 mm v nesoudržných horninách třídy těžitelnosti I skupiny 3 ručně</t>
  </si>
  <si>
    <t>563375152</t>
  </si>
  <si>
    <t>132212222</t>
  </si>
  <si>
    <t>Hloubení zapažených rýh šířky do 2000 mm v nesoudržných horninách třídy těžitelnosti I skupiny 3 ručně</t>
  </si>
  <si>
    <t>-1481107907</t>
  </si>
  <si>
    <t>132212332</t>
  </si>
  <si>
    <t>Hloubení nezapažených rýh šířky do 2000 mm v nesoudržných horninách třídy těžitelnosti I skupiny 3 ručně</t>
  </si>
  <si>
    <t>-1521615701</t>
  </si>
  <si>
    <t>132251101</t>
  </si>
  <si>
    <t>Hloubení rýh nezapažených š do 800 mm v hornině třídy těžitelnosti I skupiny 3 objem do 20 m3 strojně</t>
  </si>
  <si>
    <t>-863970176</t>
  </si>
  <si>
    <t>132251102</t>
  </si>
  <si>
    <t>Hloubení rýh nezapažených š do 800 mm v hornině třídy těžitelnosti I skupiny 3 objem do 50 m3 strojně</t>
  </si>
  <si>
    <t>1221221617</t>
  </si>
  <si>
    <t>132251103</t>
  </si>
  <si>
    <t>Hloubení rýh nezapažených š do 800 mm v hornině třídy těžitelnosti I skupiny 3 objem do 100 m3 strojně</t>
  </si>
  <si>
    <t>1535978396</t>
  </si>
  <si>
    <t>132251251</t>
  </si>
  <si>
    <t>Hloubení rýh nezapažených š do 2000 mm v hornině třídy těžitelnosti I skupiny 3 objem do 20 m3 strojně</t>
  </si>
  <si>
    <t>1888790592</t>
  </si>
  <si>
    <t>132251252</t>
  </si>
  <si>
    <t>Hloubení rýh nezapažených š do 2000 mm v hornině třídy těžitelnosti I skupiny 3 objem do 50 m3 strojně</t>
  </si>
  <si>
    <t>-104821865</t>
  </si>
  <si>
    <t>132251253</t>
  </si>
  <si>
    <t>Hloubení rýh nezapažených š do 2000 mm v hornině třídy těžitelnosti I skupiny 3 objem do 100 m3 strojně</t>
  </si>
  <si>
    <t>1153966255</t>
  </si>
  <si>
    <t>133212811</t>
  </si>
  <si>
    <t>Hloubení nezapažených šachet v hornině třídy těžitelnosti I skupiny 3 plocha výkopu do 4 m2 ručně</t>
  </si>
  <si>
    <t>-1134541282</t>
  </si>
  <si>
    <t>133251101</t>
  </si>
  <si>
    <t>Hloubení šachet nezapažených v hornině třídy těžitelnosti I skupiny 3 objem do 20 m3</t>
  </si>
  <si>
    <t>-678916813</t>
  </si>
  <si>
    <t>133251102</t>
  </si>
  <si>
    <t>Hloubení šachet nezapažených v hornině třídy těžitelnosti I skupiny 3 objem do 50 m3</t>
  </si>
  <si>
    <t>-1661348101</t>
  </si>
  <si>
    <t>Zemní práce - přemístění výkopku</t>
  </si>
  <si>
    <t>162211201</t>
  </si>
  <si>
    <t>Vodorovné přemístění do 10 m nošením výkopku z horniny třídy těžitelnosti I skupiny 1 až 3</t>
  </si>
  <si>
    <t>547105833</t>
  </si>
  <si>
    <t>162211209</t>
  </si>
  <si>
    <t>Příplatek k vodorovnému přemístění nošením za každých dalších 10 m nošení výkopku z horniny třídy těžitelnosti I skupiny 1 až 3</t>
  </si>
  <si>
    <t>-1173724097</t>
  </si>
  <si>
    <t>162211311</t>
  </si>
  <si>
    <t>Vodorovné přemístění výkopku z horniny třídy těžitelnosti I skupiny 1 až 3 stavebním kolečkem do 10 m</t>
  </si>
  <si>
    <t>277945937</t>
  </si>
  <si>
    <t>162211319</t>
  </si>
  <si>
    <t>Příplatek k vodorovnému přemístění výkopku z horniny třídy těžitelnosti I skupiny 1 až 3 stavebním kolečkem za každých dalších 10 m</t>
  </si>
  <si>
    <t>101517794</t>
  </si>
  <si>
    <t>162251102</t>
  </si>
  <si>
    <t>Vodorovné přemístění přes 20 do 50 m výkopku/sypaniny z horniny třídy těžitelnosti I skupiny 1 až 3</t>
  </si>
  <si>
    <t>-1785937823</t>
  </si>
  <si>
    <t>162651112</t>
  </si>
  <si>
    <t>Vodorovné přemístění přes 4 000 do 5000 m výkopku/sypaniny z horniny třídy těžitelnosti I skupiny 1 až 3</t>
  </si>
  <si>
    <t>1285105879</t>
  </si>
  <si>
    <t>162751117</t>
  </si>
  <si>
    <t>Vodorovné přemístění přes 9 000 do 10000 m výkopku/sypaniny z horniny třídy těžitelnosti I skupiny 1 až 3</t>
  </si>
  <si>
    <t>-512323751</t>
  </si>
  <si>
    <t>162751119</t>
  </si>
  <si>
    <t>Příplatek k vodorovnému přemístění výkopku/sypaniny z horniny třídy těžitelnosti I skupiny 1 až 3 ZKD 1000 m přes 10000 m</t>
  </si>
  <si>
    <t>413089815</t>
  </si>
  <si>
    <t>167111101</t>
  </si>
  <si>
    <t>Nakládání výkopku z hornin třídy těžitelnosti I skupiny 1 až 3 ručně</t>
  </si>
  <si>
    <t>575178976</t>
  </si>
  <si>
    <t>167151101</t>
  </si>
  <si>
    <t>Nakládání výkopku z hornin třídy těžitelnosti I skupiny 1 až 3 do 100 m3</t>
  </si>
  <si>
    <t>829316286</t>
  </si>
  <si>
    <t>Zemní práce - konstrukce ze zemin</t>
  </si>
  <si>
    <t>171201231</t>
  </si>
  <si>
    <t>Poplatek za uložení zeminy a kamení na recyklační skládce (skládkovné) kód odpadu 17 05 04</t>
  </si>
  <si>
    <t>t</t>
  </si>
  <si>
    <t>-690315116</t>
  </si>
  <si>
    <t>171251201</t>
  </si>
  <si>
    <t>Uložení sypaniny na skládky nebo meziskládky</t>
  </si>
  <si>
    <t>-978240295</t>
  </si>
  <si>
    <t>174111101</t>
  </si>
  <si>
    <t>Zásyp jam, šachet rýh nebo kolem objektů sypaninou se zhutněním ručně</t>
  </si>
  <si>
    <t>240885727</t>
  </si>
  <si>
    <t>174151101</t>
  </si>
  <si>
    <t>Zásyp jam, šachet rýh nebo kolem objektů sypaninou se zhutněním</t>
  </si>
  <si>
    <t>1479666583</t>
  </si>
  <si>
    <t>175111101</t>
  </si>
  <si>
    <t>Obsypání potrubí ručně sypaninou bez prohození, uloženou do 3 m</t>
  </si>
  <si>
    <t>1150457925</t>
  </si>
  <si>
    <t>M</t>
  </si>
  <si>
    <t>58331351</t>
  </si>
  <si>
    <t>kamenivo těžené drobné frakce 0/4</t>
  </si>
  <si>
    <t>-277792135</t>
  </si>
  <si>
    <t>58333625</t>
  </si>
  <si>
    <t>kamenivo těžené hrubé frakce 4/8</t>
  </si>
  <si>
    <t>-682139066</t>
  </si>
  <si>
    <t>58343930</t>
  </si>
  <si>
    <t>kamenivo drcené hrubé frakce 16/32</t>
  </si>
  <si>
    <t>2131327441</t>
  </si>
  <si>
    <t>58344171</t>
  </si>
  <si>
    <t>štěrkodrť frakce 0/32</t>
  </si>
  <si>
    <t>1284828077</t>
  </si>
  <si>
    <t>58344197</t>
  </si>
  <si>
    <t>štěrkodrť frakce 0/63</t>
  </si>
  <si>
    <t>829042262</t>
  </si>
  <si>
    <t>Zemní práce - povrchové úpravy terénu</t>
  </si>
  <si>
    <t>181311103</t>
  </si>
  <si>
    <t>Rozprostření ornice tl vrstvy do 200 mm v rovině nebo ve svahu do 1:5 ručně</t>
  </si>
  <si>
    <t>-1136720801</t>
  </si>
  <si>
    <t>181111111</t>
  </si>
  <si>
    <t>Plošná úprava terénu do 500 m2 zemina skupiny 1 až 4 nerovnosti přes 50 do 100 mm v rovinně a svahu do 1:5</t>
  </si>
  <si>
    <t>203759441</t>
  </si>
  <si>
    <t>181111112</t>
  </si>
  <si>
    <t>Plošná úprava terénu do 500 m2 zemina skupiny 1 až 4 nerovnosti přes 50 do 100 mm ve svahu přes 1:5 do 1:2</t>
  </si>
  <si>
    <t>-777296070</t>
  </si>
  <si>
    <t>181411131</t>
  </si>
  <si>
    <t>Založení parkového trávníku výsevem pl do 1000 m2 v rovině a ve svahu do 1:5</t>
  </si>
  <si>
    <t>1981502075</t>
  </si>
  <si>
    <t>181411132</t>
  </si>
  <si>
    <t>Založení parkového trávníku výsevem pl do 1000 m2 ve svahu přes 1:5 do 1:2</t>
  </si>
  <si>
    <t>-1007709226</t>
  </si>
  <si>
    <t>182303111</t>
  </si>
  <si>
    <t>Doplnění zeminy nebo substrátu na travnatých plochách tl do 50 mm rovina v rovinně a svahu do 1:5</t>
  </si>
  <si>
    <t>1130682522</t>
  </si>
  <si>
    <t>182303112</t>
  </si>
  <si>
    <t>Doplnění zeminy nebo substrátu na travnatých plochách tl do 50 mm rovina ve svahu přes 1:5 do 1:2</t>
  </si>
  <si>
    <t>-1673646221</t>
  </si>
  <si>
    <t>184851111</t>
  </si>
  <si>
    <t>Hnojení roztokem hnojiva v rovině a svahu přes 1:5 do 1:2</t>
  </si>
  <si>
    <t>-1404462812</t>
  </si>
  <si>
    <t>184851112</t>
  </si>
  <si>
    <t>Hnojení roztokem hnojiva ve svahu přes 1:5 do 1:2</t>
  </si>
  <si>
    <t>-694787980</t>
  </si>
  <si>
    <t>25191155</t>
  </si>
  <si>
    <t>hnojivo průmyslové</t>
  </si>
  <si>
    <t>kg</t>
  </si>
  <si>
    <t>666075352</t>
  </si>
  <si>
    <t>185803111</t>
  </si>
  <si>
    <t>Ošetření trávníku shrabáním v rovině a svahu do 1:5</t>
  </si>
  <si>
    <t>-1304276053</t>
  </si>
  <si>
    <t>185803112</t>
  </si>
  <si>
    <t>Ošetření trávníku shrabáním ve svahu přes 1:5 do 1:2</t>
  </si>
  <si>
    <t>1778496964</t>
  </si>
  <si>
    <t>185851121</t>
  </si>
  <si>
    <t>Dovoz vody pro zálivku rostlin za vzdálenost do 1000 m</t>
  </si>
  <si>
    <t>340466276</t>
  </si>
  <si>
    <t>185851129</t>
  </si>
  <si>
    <t>Příplatek k dovozu vody pro zálivku rostlin do 1000 m ZKD 1000 m</t>
  </si>
  <si>
    <t>1493295792</t>
  </si>
  <si>
    <t xml:space="preserve">    2 - Zakládání</t>
  </si>
  <si>
    <t>Zakládání</t>
  </si>
  <si>
    <t>271532212</t>
  </si>
  <si>
    <t>Podsyp pod základové konstrukce se zhutněním z hrubého kameniva frakce 16 až 32 mm</t>
  </si>
  <si>
    <t>397396329</t>
  </si>
  <si>
    <t>271542211</t>
  </si>
  <si>
    <t>Podsyp pod základové konstrukce se zhutněním z netříděné štěrkodrtě</t>
  </si>
  <si>
    <t>-1357049408</t>
  </si>
  <si>
    <t>273313511</t>
  </si>
  <si>
    <t>Základové desky z betonu tř. C 12/15</t>
  </si>
  <si>
    <t>1382537974</t>
  </si>
  <si>
    <t>273313611</t>
  </si>
  <si>
    <t>Základové desky z betonu tř. C 16/20</t>
  </si>
  <si>
    <t>364334514</t>
  </si>
  <si>
    <t>273321311</t>
  </si>
  <si>
    <t>Základové desky ze ŽB bez zvýšených nároků na prostředí tř. C 16/20</t>
  </si>
  <si>
    <t>1909135526</t>
  </si>
  <si>
    <t>273321411</t>
  </si>
  <si>
    <t>Základové desky ze ŽB bez zvýšených nároků na prostředí tř. C 20/25</t>
  </si>
  <si>
    <t>-615890351</t>
  </si>
  <si>
    <t>273321511</t>
  </si>
  <si>
    <t>Základové desky ze ŽB bez zvýšených nároků na prostředí tř. C 25/30</t>
  </si>
  <si>
    <t>-2070006916</t>
  </si>
  <si>
    <t>273351121</t>
  </si>
  <si>
    <t>Zřízení bednění základových desek</t>
  </si>
  <si>
    <t>1854031556</t>
  </si>
  <si>
    <t>273351122</t>
  </si>
  <si>
    <t>Odstranění bednění základových desek</t>
  </si>
  <si>
    <t>462210018</t>
  </si>
  <si>
    <t>273361821</t>
  </si>
  <si>
    <t>Výztuž základových desek betonářskou ocelí 10 505 (R)</t>
  </si>
  <si>
    <t>-643323511</t>
  </si>
  <si>
    <t>273362021</t>
  </si>
  <si>
    <t>Výztuž základových desek svařovanými sítěmi Kari</t>
  </si>
  <si>
    <t>1004164559</t>
  </si>
  <si>
    <t>274313611</t>
  </si>
  <si>
    <t>Základové pásy z betonu tř. C 16/20</t>
  </si>
  <si>
    <t>1653753590</t>
  </si>
  <si>
    <t>274313711</t>
  </si>
  <si>
    <t>Základové pásy z betonu tř. C 20/25</t>
  </si>
  <si>
    <t>178641313</t>
  </si>
  <si>
    <t>275313611</t>
  </si>
  <si>
    <t>Základové patky z betonu tř. C 16/20</t>
  </si>
  <si>
    <t>-876061983</t>
  </si>
  <si>
    <t>275313711</t>
  </si>
  <si>
    <t>Základové patky z betonu tř. C 20/25</t>
  </si>
  <si>
    <t>702364230</t>
  </si>
  <si>
    <t>279113131</t>
  </si>
  <si>
    <t>Základová zeď tl přes 100 do 150 mm z tvárnic ztraceného bednění včetně výplně z betonu tř. C 16/20</t>
  </si>
  <si>
    <t>1000211167</t>
  </si>
  <si>
    <t>279113132</t>
  </si>
  <si>
    <t>Základová zeď tl přes 150 do 200 mm z tvárnic ztraceného bednění včetně výplně z betonu tř. C 16/20</t>
  </si>
  <si>
    <t>1713321740</t>
  </si>
  <si>
    <t>279113133</t>
  </si>
  <si>
    <t>Základová zeď tl přes 200 do 250 mm z tvárnic ztraceného bednění včetně výplně z betonu tř. C 16/20</t>
  </si>
  <si>
    <t>2017115497</t>
  </si>
  <si>
    <t>279113134</t>
  </si>
  <si>
    <t>Základová zeď tl přes 250 do 300 mm z tvárnic ztraceného bednění včetně výplně z betonu tř. C 16/20</t>
  </si>
  <si>
    <t>1963110553</t>
  </si>
  <si>
    <t>279113135</t>
  </si>
  <si>
    <t>Základová zeď tl přes 300 do 400 mm z tvárnic ztraceného bednění včetně výplně z betonu tř. C 16/20</t>
  </si>
  <si>
    <t>1851356543</t>
  </si>
  <si>
    <t>279113141</t>
  </si>
  <si>
    <t>Základová zeď tl přes 100 do 150 mm z tvárnic ztraceného bednění včetně výplně z betonu tř. C 20/25</t>
  </si>
  <si>
    <t>261787586</t>
  </si>
  <si>
    <t>279113142</t>
  </si>
  <si>
    <t>Základová zeď tl přes 150 do 200 mm z tvárnic ztraceného bednění včetně výplně z betonu tř. C 20/25</t>
  </si>
  <si>
    <t>1680224606</t>
  </si>
  <si>
    <t>279113143</t>
  </si>
  <si>
    <t>Základová zeď tl přes 200 do 250 mm z tvárnic ztraceného bednění včetně výplně z betonu tř. C 20/25</t>
  </si>
  <si>
    <t>-1209733427</t>
  </si>
  <si>
    <t>279113144</t>
  </si>
  <si>
    <t>Základová zeď tl přes 250 do 300 mm z tvárnic ztraceného bednění včetně výplně z betonu tř. C 20/25</t>
  </si>
  <si>
    <t>1664337553</t>
  </si>
  <si>
    <t>279113145</t>
  </si>
  <si>
    <t>Základová zeď tl přes 300 do 400 mm z tvárnic ztraceného bednění včetně výplně z betonu tř. C 20/25</t>
  </si>
  <si>
    <t>2027222142</t>
  </si>
  <si>
    <t>279361821</t>
  </si>
  <si>
    <t>Výztuž základových zdí nosných betonářskou ocelí 10 505</t>
  </si>
  <si>
    <t>-635333102</t>
  </si>
  <si>
    <t xml:space="preserve">    31 - Zdi pozemních staveb</t>
  </si>
  <si>
    <t xml:space="preserve">    317 - Překlady</t>
  </si>
  <si>
    <t xml:space="preserve">    34 - Stěny a příčky</t>
  </si>
  <si>
    <t>Zdi pozemních staveb</t>
  </si>
  <si>
    <t>311235121</t>
  </si>
  <si>
    <t>Zdivo jednovrstvé z cihel broušených do P10 na tenkovrstvou maltu tl 200 mm</t>
  </si>
  <si>
    <t>1708313281</t>
  </si>
  <si>
    <t>311235145</t>
  </si>
  <si>
    <t>Zdivo jednovrstvé z cihel broušených přes P10 do P15 na tenkovrstvou maltu tl 250 mm</t>
  </si>
  <si>
    <t>420693384</t>
  </si>
  <si>
    <t>311235151</t>
  </si>
  <si>
    <t>Zdivo jednovrstvé z cihel broušených do P10 na tenkovrstvou maltu tl 300 mm</t>
  </si>
  <si>
    <t>2132301422</t>
  </si>
  <si>
    <t>311235181</t>
  </si>
  <si>
    <t>Zdivo jednovrstvé z cihel broušených do P10 na tenkovrstvou maltu tl 380 mm</t>
  </si>
  <si>
    <t>-1791413357</t>
  </si>
  <si>
    <t>311235211</t>
  </si>
  <si>
    <t>Zdivo jednovrstvé z cihel broušených do P10 na tenkovrstvou maltu tl 440 mm</t>
  </si>
  <si>
    <t>627422277</t>
  </si>
  <si>
    <t>311236101</t>
  </si>
  <si>
    <t>Zdivo jednovrstvé zvukově izolační na cementovou maltu M10 z cihel děrovaných do P15 tl 190 mm</t>
  </si>
  <si>
    <t>1743970297</t>
  </si>
  <si>
    <t>311272031</t>
  </si>
  <si>
    <t>Zdivo z pórobetonových tvárnic hladkých přes P2 do P4 přes 450 do 600 kg/m3 na tenkovrstvou maltu tl 200 mm</t>
  </si>
  <si>
    <t>-875011346</t>
  </si>
  <si>
    <t>311272111</t>
  </si>
  <si>
    <t>Zdivo z pórobetonových tvárnic hladkých do P2 do 450 kg/m3 na tenkovrstvou maltu tl 250 mm</t>
  </si>
  <si>
    <t>-1568428197</t>
  </si>
  <si>
    <t>311272211</t>
  </si>
  <si>
    <t>Zdivo z pórobetonových tvárnic hladkých do P2 do 450 kg/m3 na tenkovrstvou maltu tl 300 mm</t>
  </si>
  <si>
    <t>-1826225875</t>
  </si>
  <si>
    <t>311272311</t>
  </si>
  <si>
    <t>Zdivo z pórobetonových tvárnic hladkých do P2 do 450 kg/m3 na tenkovrstvou maltu tl 375 mm</t>
  </si>
  <si>
    <t>-1677910927</t>
  </si>
  <si>
    <t>317</t>
  </si>
  <si>
    <t>Překlady</t>
  </si>
  <si>
    <t>317168012</t>
  </si>
  <si>
    <t>Překlad keramický plochý š 115 mm dl 1250 mm</t>
  </si>
  <si>
    <t>1772115089</t>
  </si>
  <si>
    <t>317168013</t>
  </si>
  <si>
    <t>Překlad keramický plochý š 115 mm dl 1500 mm</t>
  </si>
  <si>
    <t>-1121687613</t>
  </si>
  <si>
    <t>317168014</t>
  </si>
  <si>
    <t>Překlad keramický plochý š 115 mm dl 1750 mm</t>
  </si>
  <si>
    <t>1753395232</t>
  </si>
  <si>
    <t>317168015</t>
  </si>
  <si>
    <t>Překlad keramický plochý š 115 mm dl 2000 mm</t>
  </si>
  <si>
    <t>-465839963</t>
  </si>
  <si>
    <t>317168021</t>
  </si>
  <si>
    <t>Překlad keramický plochý š 145 mm dl 1000 mm</t>
  </si>
  <si>
    <t>1092511168</t>
  </si>
  <si>
    <t>317168022</t>
  </si>
  <si>
    <t>Překlad keramický plochý š 145 mm dl 1250 mm</t>
  </si>
  <si>
    <t>706003573</t>
  </si>
  <si>
    <t>317168023</t>
  </si>
  <si>
    <t>Překlad keramický plochý š 145 mm dl 1500 mm</t>
  </si>
  <si>
    <t>-1942086167</t>
  </si>
  <si>
    <t>317168024</t>
  </si>
  <si>
    <t>Překlad keramický plochý š 145 mm dl 1750 mm</t>
  </si>
  <si>
    <t>-478352130</t>
  </si>
  <si>
    <t>317168025</t>
  </si>
  <si>
    <t>Překlad keramický plochý š 145 mm dl 2000 mm</t>
  </si>
  <si>
    <t>1798717470</t>
  </si>
  <si>
    <t>317168052</t>
  </si>
  <si>
    <t>Překlad keramický vysoký v 238 mm dl 1250 mm</t>
  </si>
  <si>
    <t>990987073</t>
  </si>
  <si>
    <t>317168053</t>
  </si>
  <si>
    <t>Překlad keramický vysoký v 238 mm dl 1500 mm</t>
  </si>
  <si>
    <t>1165039809</t>
  </si>
  <si>
    <t>317168054</t>
  </si>
  <si>
    <t>Překlad keramický vysoký v 238 mm dl 1750 mm</t>
  </si>
  <si>
    <t>957426780</t>
  </si>
  <si>
    <t>317168055</t>
  </si>
  <si>
    <t>Překlad keramický vysoký v 238 mm dl 2000 mm</t>
  </si>
  <si>
    <t>-1371483457</t>
  </si>
  <si>
    <t>317168056</t>
  </si>
  <si>
    <t>Překlad keramický vysoký v 238 mm dl 2250 mm</t>
  </si>
  <si>
    <t>486394369</t>
  </si>
  <si>
    <t>317168057</t>
  </si>
  <si>
    <t>Překlad keramický vysoký v 238 mm dl 2500 mm</t>
  </si>
  <si>
    <t>-1112580457</t>
  </si>
  <si>
    <t>317168058</t>
  </si>
  <si>
    <t>Překlad keramický vysoký v 238 mm dl 2750 mm</t>
  </si>
  <si>
    <t>368985296</t>
  </si>
  <si>
    <t>317168059</t>
  </si>
  <si>
    <t>Překlad keramický vysoký v 238 mm dl 3000 mm</t>
  </si>
  <si>
    <t>-404649692</t>
  </si>
  <si>
    <t>317143451</t>
  </si>
  <si>
    <t>Překlad nosný z pórobetonu ve zdech tl 300 mm dl do 1300 mm</t>
  </si>
  <si>
    <t>-1915844312</t>
  </si>
  <si>
    <t>317143452</t>
  </si>
  <si>
    <t>Překlad nosný z pórobetonu ve zdech tl 300 mm dl přes 1300 do 1500 mm</t>
  </si>
  <si>
    <t>-1572342847</t>
  </si>
  <si>
    <t>317143453</t>
  </si>
  <si>
    <t>Překlad nosný z pórobetonu ve zdech tl 300 mm dl přes 1500 do 1800 mm</t>
  </si>
  <si>
    <t>1053400356</t>
  </si>
  <si>
    <t>317143454</t>
  </si>
  <si>
    <t>Překlad nosný z pórobetonu ve zdech tl 300 mm dl přes 1800 do 2100 mm</t>
  </si>
  <si>
    <t>537537951</t>
  </si>
  <si>
    <t>317143455</t>
  </si>
  <si>
    <t>Překlad nosný z pórobetonu ve zdech tl 300 mm dl přes 2100 do 2400 mm</t>
  </si>
  <si>
    <t>-678273718</t>
  </si>
  <si>
    <t>317143456</t>
  </si>
  <si>
    <t>Překlad nosný z pórobetonu ve zdech tl 300 mm dl přes přes 2400 mm</t>
  </si>
  <si>
    <t>566175555</t>
  </si>
  <si>
    <t>317142422</t>
  </si>
  <si>
    <t>Překlad nenosný pórobetonový š 100 mm v do 250 mm na tenkovrstvou maltu dl přes 1000 do 1250 mm</t>
  </si>
  <si>
    <t>1783242227</t>
  </si>
  <si>
    <t>317142424</t>
  </si>
  <si>
    <t>Překlad nenosný pórobetonový š 100 mm v do 250 mm na tenkovrstvou maltu dl přes 1250 do 1500 mm</t>
  </si>
  <si>
    <t>175920477</t>
  </si>
  <si>
    <t>317142426</t>
  </si>
  <si>
    <t>Překlad nenosný pórobetonový š 100 mm v do 250 mm na tenkovrstvou maltu dl přes 1500 do 2000 mm</t>
  </si>
  <si>
    <t>-1844573800</t>
  </si>
  <si>
    <t>317142432</t>
  </si>
  <si>
    <t>Překlad nenosný pórobetonový š 125 mm v do 250 mm na tenkovrstvou maltu dl přes 1000 do 1250 mm</t>
  </si>
  <si>
    <t>-1450034079</t>
  </si>
  <si>
    <t>317142434</t>
  </si>
  <si>
    <t>Překlad nenosný pórobetonový š 125 mm v do 250 mm na tenkovrstvou maltu dl přes 1250 do 1500 mm</t>
  </si>
  <si>
    <t>-297866782</t>
  </si>
  <si>
    <t>317142436</t>
  </si>
  <si>
    <t>Překlad nenosný pórobetonový š 125 mm v do 250 mm na tenkovrstvou maltu dl přes 1500 do 2000 mm</t>
  </si>
  <si>
    <t>-1514347035</t>
  </si>
  <si>
    <t>317142442</t>
  </si>
  <si>
    <t>Překlad nenosný pórobetonový š 150 mm v do 250 mm na tenkovrstvou maltu dl přes 1000 do 1250 mm</t>
  </si>
  <si>
    <t>737285873</t>
  </si>
  <si>
    <t>317142444</t>
  </si>
  <si>
    <t>Překlad nenosný pórobetonový š 150 mm v do 250 mm na tenkovrstvou maltu dl přes 1250 do 1500 mm</t>
  </si>
  <si>
    <t>-1017022269</t>
  </si>
  <si>
    <t>317142446</t>
  </si>
  <si>
    <t>Překlad nenosný pórobetonový š 150 mm v do 250 mm na tenkovrstvou maltu dl přes 1500 do 2000 mm</t>
  </si>
  <si>
    <t>1235429229</t>
  </si>
  <si>
    <t>Stěny a příčky</t>
  </si>
  <si>
    <t>342244101</t>
  </si>
  <si>
    <t>Příčka z cihel děrovaných do P10 na maltu M5 tloušťky 80 mm</t>
  </si>
  <si>
    <t>-1598787437</t>
  </si>
  <si>
    <t>342244111</t>
  </si>
  <si>
    <t>Příčka z cihel děrovaných do P10 na maltu M5 tloušťky 115 mm</t>
  </si>
  <si>
    <t>207528939</t>
  </si>
  <si>
    <t>342244121</t>
  </si>
  <si>
    <t>Příčka z cihel děrovaných do P10 na maltu M5 tloušťky 140 mm</t>
  </si>
  <si>
    <t>-174114086</t>
  </si>
  <si>
    <t>342244201</t>
  </si>
  <si>
    <t>Příčka z cihel broušených na tenkovrstvou maltu tloušťky 80 mm</t>
  </si>
  <si>
    <t>360199587</t>
  </si>
  <si>
    <t>342244211</t>
  </si>
  <si>
    <t>Příčka z cihel broušených na tenkovrstvou maltu tloušťky 115 mm</t>
  </si>
  <si>
    <t>-2102268004</t>
  </si>
  <si>
    <t>342244221</t>
  </si>
  <si>
    <t>Příčka z cihel broušených na tenkovrstvou maltu tloušťky 140 mm</t>
  </si>
  <si>
    <t>760281990</t>
  </si>
  <si>
    <t>342272205</t>
  </si>
  <si>
    <t>Příčka z pórobetonových hladkých tvárnic na tenkovrstvou maltu tl 50 mm</t>
  </si>
  <si>
    <t>-1967393205</t>
  </si>
  <si>
    <t>342272215</t>
  </si>
  <si>
    <t>Příčka z pórobetonových hladkých tvárnic na tenkovrstvou maltu tl 75 mm</t>
  </si>
  <si>
    <t>1665377632</t>
  </si>
  <si>
    <t>342272225</t>
  </si>
  <si>
    <t>Příčka z pórobetonových hladkých tvárnic na tenkovrstvou maltu tl 100 mm</t>
  </si>
  <si>
    <t>1361317785</t>
  </si>
  <si>
    <t>342272235</t>
  </si>
  <si>
    <t>Příčka z pórobetonových hladkých tvárnic na tenkovrstvou maltu tl 125 mm</t>
  </si>
  <si>
    <t>39715576</t>
  </si>
  <si>
    <t>342272245</t>
  </si>
  <si>
    <t>Příčka z pórobetonových hladkých tvárnic na tenkovrstvou maltu tl 150 mm</t>
  </si>
  <si>
    <t>-2093102127</t>
  </si>
  <si>
    <t>342291111</t>
  </si>
  <si>
    <t>Ukotvení příček montážní polyuretanovou pěnou tl příčky do 100 mm</t>
  </si>
  <si>
    <t>42988591</t>
  </si>
  <si>
    <t>342291112</t>
  </si>
  <si>
    <t>Ukotvení příček montážní polyuretanovou pěnou tl příčky přes 100 mm</t>
  </si>
  <si>
    <t>1732705975</t>
  </si>
  <si>
    <t>342291121</t>
  </si>
  <si>
    <t>Ukotvení příček k cihelným konstrukcím plochými kotvami</t>
  </si>
  <si>
    <t>2103230240</t>
  </si>
  <si>
    <t>342291131</t>
  </si>
  <si>
    <t>Ukotvení příček k betonovým konstrukcím plochými kotvami</t>
  </si>
  <si>
    <t>1985448480</t>
  </si>
  <si>
    <t>763111314</t>
  </si>
  <si>
    <t>SDK příčka tl 100 mm profil CW+UW 75 desky 1xA 12,5 s izolací EI 30 Rw do 45 dB</t>
  </si>
  <si>
    <t>897874864</t>
  </si>
  <si>
    <t>763111316</t>
  </si>
  <si>
    <t>SDK příčka tl 125 mm profil CW+UW 100 desky 1xA 12,5 s izolací EI 30 Rw do 48 dB</t>
  </si>
  <si>
    <t>345438533</t>
  </si>
  <si>
    <t>763111333</t>
  </si>
  <si>
    <t>SDK příčka tl 100 mm profil CW+UW 75 desky 1xH2 12,5 s izolací EI 30 Rw do 45 dB</t>
  </si>
  <si>
    <t>-1680895225</t>
  </si>
  <si>
    <t>763111336</t>
  </si>
  <si>
    <t>SDK příčka tl 125 mm profil CW+UW 100 desky 1xH2 12,5 s izolací EI 30 Rw do 48 dB</t>
  </si>
  <si>
    <t>-273160798</t>
  </si>
  <si>
    <t>763111411</t>
  </si>
  <si>
    <t>SDK příčka tl 100 mm profil CW+UW 50 desky 2xA 12,5 s izolací EI 60 Rw do 51 dB</t>
  </si>
  <si>
    <t>703225400</t>
  </si>
  <si>
    <t>763111414</t>
  </si>
  <si>
    <t>SDK příčka tl 125 mm profil CW+UW 75 desky 2xA 12,5 s izolací EI 60 Rw do 53 dB</t>
  </si>
  <si>
    <t>-419156636</t>
  </si>
  <si>
    <t>763111417</t>
  </si>
  <si>
    <t>SDK příčka tl 150 mm profil CW+UW 100 desky 2xA 12,5 s izolací EI 60 Rw do 56 dB</t>
  </si>
  <si>
    <t>-1732216009</t>
  </si>
  <si>
    <t>763111421</t>
  </si>
  <si>
    <t>SDK příčka tl 100 mm profil CW+UW 50 desky 2xDF 12,5 s izolací EI 90 Rw do 56 dB</t>
  </si>
  <si>
    <t>-901378739</t>
  </si>
  <si>
    <t>763111424</t>
  </si>
  <si>
    <t>SDK příčka tl 125 mm profil CW+UW 75 desky 2xDF 12,5 s izolací EI 90 Rw do 57 dB</t>
  </si>
  <si>
    <t>-1046034040</t>
  </si>
  <si>
    <t>763111426</t>
  </si>
  <si>
    <t>SDK příčka tl 150 mm profil CW+UW 100 desky 2xDF 12,5 s izolací EI 90 Rw do 59 dB</t>
  </si>
  <si>
    <t>-1769322625</t>
  </si>
  <si>
    <t>763111429</t>
  </si>
  <si>
    <t>SDK příčka tl 200 mm profil CW+UW 150 desky 2xDF 12,5 s izolací EI 90 Rw do 56 dB</t>
  </si>
  <si>
    <t>-1376409023</t>
  </si>
  <si>
    <t>763111437</t>
  </si>
  <si>
    <t>SDK příčka tl 150 mm profil CW+UW 100 desky 2xH2 12,5 s izolací EI 60 Rw do 56 dB</t>
  </si>
  <si>
    <t>1281610550</t>
  </si>
  <si>
    <t>763111441</t>
  </si>
  <si>
    <t>SDK příčka tl 100 mm profil CW+UW 50 desky 2xDFH2 12,5 s izolací EI 90 Rw do 56 dB</t>
  </si>
  <si>
    <t>1316157250</t>
  </si>
  <si>
    <t>763111444</t>
  </si>
  <si>
    <t>SDK příčka tl 125 mm profil CW+UW 75 desky 2xDFH2 12,5 s izolací EI 90 Rw do 57 dB</t>
  </si>
  <si>
    <t>-675506393</t>
  </si>
  <si>
    <t>763111447</t>
  </si>
  <si>
    <t>SDK příčka tl 150 mm profil CW+UW 100 desky 2xDFH2 12,5 s izolací EI 90 Rw do 59 dB</t>
  </si>
  <si>
    <t>1436535498</t>
  </si>
  <si>
    <t>763111450</t>
  </si>
  <si>
    <t>SDK příčka tl 200 mm profil CW+UW 150 desky 2xDFH2 12,5 s izolací EI 90 Rw do 56 dB</t>
  </si>
  <si>
    <t>-468147700</t>
  </si>
  <si>
    <t>763111458</t>
  </si>
  <si>
    <t>SDK příčka tl 100 mm profil CW+UW 50 desky 2x akustická 12,5 s izolací EI 90 Rw do 57 dB</t>
  </si>
  <si>
    <t>-477809941</t>
  </si>
  <si>
    <t>763111460</t>
  </si>
  <si>
    <t>SDK příčka tl 125 mm profil CW+UW 75 desky 2x akustická 12,5 s izolací EI 90 Rw do 59 dB</t>
  </si>
  <si>
    <t>-1559031984</t>
  </si>
  <si>
    <t>763111462</t>
  </si>
  <si>
    <t>SDK příčka tl 150 mm profil CW+UW 100 desky 2x akustická 12,5 s izolací EI 90 Rw 61 dB</t>
  </si>
  <si>
    <t>-1040133126</t>
  </si>
  <si>
    <t>763111464</t>
  </si>
  <si>
    <t>SDK příčka tl 100 mm profil CW+UW 50 desky 2xDFRIH2 12,5 s izolací EI 90 Rw do 59 dB</t>
  </si>
  <si>
    <t>-2045789140</t>
  </si>
  <si>
    <t>763111466</t>
  </si>
  <si>
    <t>SDK příčka tl 125 mm profil CW+UW 75 desky 2xDFRIH2 12,5 s izolací EI 90 Rw do 61 dB</t>
  </si>
  <si>
    <t>-1016612841</t>
  </si>
  <si>
    <t>763111468</t>
  </si>
  <si>
    <t>SDK příčka tl 150 mm profil CW+UW 100 desky 2xDFRIH2 12,5 s izolací EI 90 Rw do 63 dB</t>
  </si>
  <si>
    <t>-2057682229</t>
  </si>
  <si>
    <t>763111490</t>
  </si>
  <si>
    <t>SDK příčka tl 100 mm profil CW+UW 50 desky s vysokou mechanickou odolností 2xDFRIH2 12,5 s izolací EI 90 Rw do 57 dB</t>
  </si>
  <si>
    <t>-1198073738</t>
  </si>
  <si>
    <t>763111491</t>
  </si>
  <si>
    <t>SDK příčka tl 125 mm profil CW+UW 75 desky s vysokou mechanickou odolností 2xDFRIH2 12,5 s izolací EI 90 Rw do 58 dB</t>
  </si>
  <si>
    <t>-960999122</t>
  </si>
  <si>
    <t>763111492</t>
  </si>
  <si>
    <t>SDK příčka tl 150 mm profil CW+UW 100 desky s vysokou mechanickou odolností 2xDFRIH2 12,5 s izolací EI 90 Rw do 59 dB</t>
  </si>
  <si>
    <t>868579518</t>
  </si>
  <si>
    <t>763111498</t>
  </si>
  <si>
    <t>SDK příčka tl 125 mm profil CW+UW 75 desky s ochranou proti RTG záření DFI 2x12,5 s izolací EI 120 Rw do 66 dB</t>
  </si>
  <si>
    <t>800945981</t>
  </si>
  <si>
    <t>763111499</t>
  </si>
  <si>
    <t>SDK příčka tl 150 mm profil CW+UW 100 desky s ochranou proti RTG záření DFI 2x12,5 s izolací EI 120 Rw do 66 dB</t>
  </si>
  <si>
    <t>711894697</t>
  </si>
  <si>
    <t>763111713</t>
  </si>
  <si>
    <t>SDK příčka ukončení ve volném prostoru</t>
  </si>
  <si>
    <t>693402794</t>
  </si>
  <si>
    <t>763111714</t>
  </si>
  <si>
    <t>SDK příčka zalomení</t>
  </si>
  <si>
    <t>435810639</t>
  </si>
  <si>
    <t>763111717</t>
  </si>
  <si>
    <t>SDK příčka základní penetrační nátěr (oboustranně)</t>
  </si>
  <si>
    <t>-1166988237</t>
  </si>
  <si>
    <t>763111719</t>
  </si>
  <si>
    <t>SDK příčka úprava styku příčky a podhledu akrylátovým tmelem (oboustranně)</t>
  </si>
  <si>
    <t>627938746</t>
  </si>
  <si>
    <t>763111720</t>
  </si>
  <si>
    <t>SDK příčka vyztužení pro osazení skříněk, polic atd.</t>
  </si>
  <si>
    <t>1660975549</t>
  </si>
  <si>
    <t>763111721</t>
  </si>
  <si>
    <t>SDK příčka plastový úhelník k ochraně rohů</t>
  </si>
  <si>
    <t>422513411</t>
  </si>
  <si>
    <t>763111725</t>
  </si>
  <si>
    <t>SDK příčka lišta samolepící vodou aktivovaná k ochraně vnějších rohů 90°</t>
  </si>
  <si>
    <t>1771252237</t>
  </si>
  <si>
    <t>763111726</t>
  </si>
  <si>
    <t>SDK příčka lišta na ochranu volných hran</t>
  </si>
  <si>
    <t>-1927039462</t>
  </si>
  <si>
    <t>763111751</t>
  </si>
  <si>
    <t>Příplatek k SDK příčce za plochu do 6 m2 jednotlivě</t>
  </si>
  <si>
    <t>1824358400</t>
  </si>
  <si>
    <t>763111771</t>
  </si>
  <si>
    <t>Příplatek k SDK příčce za rovinnost kvality Q3</t>
  </si>
  <si>
    <t>566467403</t>
  </si>
  <si>
    <t>763111772</t>
  </si>
  <si>
    <t>Příplatek k SDK příčce za rovinnost kvality Q4</t>
  </si>
  <si>
    <t>1619306844</t>
  </si>
  <si>
    <t>763112322</t>
  </si>
  <si>
    <t>SDK příčka mezibytová tl 155 mm zdvojený profil CW+UW 50 desky 2xDF 12,5 s dvojitou izolací EI 90 Rw do 66 dB</t>
  </si>
  <si>
    <t>2095581103</t>
  </si>
  <si>
    <t>763112325</t>
  </si>
  <si>
    <t>SDK příčka mezibytová tl 205 mm zdvojený profil CW+UW 75 desky 2xDF 12,5 s dvojitou izolací EI 90 Rw do 69 dB</t>
  </si>
  <si>
    <t>1987503126</t>
  </si>
  <si>
    <t>763112328</t>
  </si>
  <si>
    <t>SDK příčka mezibytová tl 255 mm zdvojený profil CW+UW 100 desky 2xDF 12,5 s dvojitou izolací EI 90 Rw do 71 dB</t>
  </si>
  <si>
    <t>-1418211991</t>
  </si>
  <si>
    <t>763112346</t>
  </si>
  <si>
    <t>SDK příčka mezibytová tl 155 mm zdvojený profil CW+UW 50 desky s vysokou mechanickou odolností 2xDFRIH2 12,5 s dvojitou izolací EI 90 Rw do 68 dB</t>
  </si>
  <si>
    <t>-1214241536</t>
  </si>
  <si>
    <t>763112347</t>
  </si>
  <si>
    <t>SDK příčka mezibytová tl 205 mm zdvojený profil CW+UW 75 desky s vysokou mechanickou odolností 2xDFRIH2 12,5 s dvojitou izolací EI 90 Rw do 71 dB</t>
  </si>
  <si>
    <t>1883730004</t>
  </si>
  <si>
    <t>763112348</t>
  </si>
  <si>
    <t>SDK příčka mezibytová tl 255 mm zdvojený profil CW+UW 100 desky s vysokou mechanickou odolností 2xDFRIH2 12,5 s dvojitou izolací EI 90 Rw do 71 dB</t>
  </si>
  <si>
    <t>334877045</t>
  </si>
  <si>
    <t>763113321</t>
  </si>
  <si>
    <t>SDK příčka instalační tl 155 - 650 mm zdvojený profil CW+UW 50 desky 2xDF 12,5 s dvojitou izolací EI 90 Rw do 54 dB</t>
  </si>
  <si>
    <t>190309486</t>
  </si>
  <si>
    <t>763113323</t>
  </si>
  <si>
    <t>SDK příčka instalační tl 205 - 700 mm zdvojený profil CW+UW 75 desky 2xDF 12,5 s dvojitou izolací EI 90 Rw do 54 dB</t>
  </si>
  <si>
    <t>-1797040759</t>
  </si>
  <si>
    <t>763113329</t>
  </si>
  <si>
    <t>SDK příčka instalační tl 255 - 750 mm zdvojený profil CW+UW 100 desky 2xDF 12,5 s dvojitou izolací EI 90 Rw do 54 dB</t>
  </si>
  <si>
    <t>692226257</t>
  </si>
  <si>
    <t>763113330</t>
  </si>
  <si>
    <t>SDK příčka instalační tl 155 - 650 mm zdvojený profil CW+UW 50 desky 2xDFH2 12,5 s izolací EI 90 Rw do 54 dB</t>
  </si>
  <si>
    <t>235505767</t>
  </si>
  <si>
    <t>763113331</t>
  </si>
  <si>
    <t>SDK příčka instalační tl 155 - 650 mm zdvojený profil CW+UW 50 desky 2xDFH2 12,5 s dvojitou izolací EI 90 Rw do 54 dB</t>
  </si>
  <si>
    <t>1977860877</t>
  </si>
  <si>
    <t>763113333</t>
  </si>
  <si>
    <t>SDK příčka instalační tl 205 - 700 mm zdvojený profil CW+UW 75 desky 2xDFH2 12,5 s dvojitou izolací EI 90 Rw do 54 dB</t>
  </si>
  <si>
    <t>-844998121</t>
  </si>
  <si>
    <t>763113337</t>
  </si>
  <si>
    <t>SDK příčka instalační tl 205 - 700 mm zdvojený profil CW+UW 75 desky 2xDFH2 12,5 s izolací EI 90 Rw do 54 dB</t>
  </si>
  <si>
    <t>298939666</t>
  </si>
  <si>
    <t>763113339</t>
  </si>
  <si>
    <t>SDK příčka instalační tl 255 - 750 mm zdvojený profil CW+UW 100 desky 2xDFH2 12,5 s izolací EI 90 Rw do 54 dB</t>
  </si>
  <si>
    <t>-2043026889</t>
  </si>
  <si>
    <t>763121451</t>
  </si>
  <si>
    <t>SDK stěna předsazená tl 75 mm profil CW+UW 50 desky 2xDF 12,5 bez izolace EI 30</t>
  </si>
  <si>
    <t>-1806975278</t>
  </si>
  <si>
    <t>763121453</t>
  </si>
  <si>
    <t>SDK stěna předsazená tl 100 mm profil CW+UW 75 desky 2xDF 12,5 bez izolace EI 30</t>
  </si>
  <si>
    <t>-456542488</t>
  </si>
  <si>
    <t>763121455</t>
  </si>
  <si>
    <t>SDK stěna předsazená tl 125 mm profil CW+UW 100 desky 2xDF 12,5 bez izolace EI 30</t>
  </si>
  <si>
    <t>-388148420</t>
  </si>
  <si>
    <t>763121465</t>
  </si>
  <si>
    <t>SDK stěna předsazená tl 75 mm profil CW+UW 50 desky 2xDFH2 12,5 s izolací EI 45</t>
  </si>
  <si>
    <t>-796491806</t>
  </si>
  <si>
    <t>763121466</t>
  </si>
  <si>
    <t>SDK stěna předsazená tl 100 mm profil CW+UW 75 desky 2xDFH2 12,5 s izolací EI 45</t>
  </si>
  <si>
    <t>-1515030872</t>
  </si>
  <si>
    <t>763121467</t>
  </si>
  <si>
    <t>SDK stěna předsazená tl 125 mm profil CW+UW 100 desky 2xDFH2 12,5 s izolací EI 45</t>
  </si>
  <si>
    <t>-1927955272</t>
  </si>
  <si>
    <t>763121590</t>
  </si>
  <si>
    <t>SDK stěna předsazená pro osazení závěsného WC tl 150 - 250 mm profil CW+UW 50 desky 2xH2 12,5 bez TI</t>
  </si>
  <si>
    <t>198515288</t>
  </si>
  <si>
    <t>763121716</t>
  </si>
  <si>
    <t>SDK stěna předsazená úprava styku stěny a podhledu akrylátovým tmelem</t>
  </si>
  <si>
    <t>-1668264754</t>
  </si>
  <si>
    <t>763121751</t>
  </si>
  <si>
    <t>Příplatek k SDK stěně předsazené za plochu do 6 m2 jednotlivě</t>
  </si>
  <si>
    <t>119403566</t>
  </si>
  <si>
    <t>763121761</t>
  </si>
  <si>
    <t>Příplatek k SDK stěně předsazené za rovinnost kvality Q3</t>
  </si>
  <si>
    <t>1313687907</t>
  </si>
  <si>
    <t>763121762</t>
  </si>
  <si>
    <t>Příplatek k SDK stěně předsazené za rovinnost kvality Q4</t>
  </si>
  <si>
    <t>-225251973</t>
  </si>
  <si>
    <t>763122411</t>
  </si>
  <si>
    <t>SDK stěna šachtová tl 75 mm profil CW+UW 50 desky 2xDF 12,5 bez izolace EI 30</t>
  </si>
  <si>
    <t>-739541676</t>
  </si>
  <si>
    <t>763122413</t>
  </si>
  <si>
    <t>SDK stěna šachtová tl 100 mm profil CW+UW 75 desky 2xDF 12,5 bez izolace EI 30</t>
  </si>
  <si>
    <t>703473154</t>
  </si>
  <si>
    <t>763122415</t>
  </si>
  <si>
    <t>SDK stěna šachtová tl 125 mm profil CW+UW 100 desky 2xDF 12,5 bez TI EI 30</t>
  </si>
  <si>
    <t>-155530236</t>
  </si>
  <si>
    <t>763122521</t>
  </si>
  <si>
    <t>SDK stěna šachtová tl 75 mm profil UW+2xCW 50 desky 2xDF 12,5 s izolací EI 45 Rw do 37 dB</t>
  </si>
  <si>
    <t>1177010093</t>
  </si>
  <si>
    <t>763122523</t>
  </si>
  <si>
    <t>SDK stěna šachtová tl 100 mm profil UW+2xCW 75 desky 2xDF 12,5 s izolací EI 45 Rw do 37 dB</t>
  </si>
  <si>
    <t>-845658226</t>
  </si>
  <si>
    <t>763122525</t>
  </si>
  <si>
    <t>SDK stěna šachtová tl 125 mm profil UW+2xCW 100 desky 2xDF 12,5 s izolací EI 45 Rw do 39 dB</t>
  </si>
  <si>
    <t>365066597</t>
  </si>
  <si>
    <t>763131431</t>
  </si>
  <si>
    <t>SDK podhled deska 1xDF 12,5 bez izolace dvouvrstvá spodní kce profil CD+UD REI do 90</t>
  </si>
  <si>
    <t>-297674579</t>
  </si>
  <si>
    <t>763131432</t>
  </si>
  <si>
    <t>SDK podhled deska 1xDF 15 bez izolace dvouvrstvá spodní kce profil CD+UD REI 90</t>
  </si>
  <si>
    <t>939105298</t>
  </si>
  <si>
    <t>763131471</t>
  </si>
  <si>
    <t>SDK podhled deska 1xDFH2 12,5 bez izolace dvouvrstvá spodní kce profil CD+UD REI do 90</t>
  </si>
  <si>
    <t>-452594342</t>
  </si>
  <si>
    <t>7631314X1</t>
  </si>
  <si>
    <t>SDK podhled deska 1xDFH2 15 bez izolace dvouvrstvá spodní kce profil CD+UD, vč. dodávky</t>
  </si>
  <si>
    <t>-1581010204</t>
  </si>
  <si>
    <t>763131712</t>
  </si>
  <si>
    <t>SDK podhled napojení na jiný druh podhledu</t>
  </si>
  <si>
    <t>293668468</t>
  </si>
  <si>
    <t>763131721</t>
  </si>
  <si>
    <t>SDK podhled skoková změna v do 0,5 m</t>
  </si>
  <si>
    <t>-695633797</t>
  </si>
  <si>
    <t>763131722</t>
  </si>
  <si>
    <t>SDK podhled skoková změna v přes 0,5 m</t>
  </si>
  <si>
    <t>-922418488</t>
  </si>
  <si>
    <t>763131731</t>
  </si>
  <si>
    <t>SDK podhled - čelo pro kazetové podhledy (F lišta) tl 12,5 mm</t>
  </si>
  <si>
    <t>2022202930</t>
  </si>
  <si>
    <t>763131732</t>
  </si>
  <si>
    <t>SDK podhled - čelo pro kazetové podhledy (F lišta) tl 15 mm</t>
  </si>
  <si>
    <t>-355867926</t>
  </si>
  <si>
    <t>763131751</t>
  </si>
  <si>
    <t>Montáž parotěsné zábrany do SDK podhledu</t>
  </si>
  <si>
    <t>-727567284</t>
  </si>
  <si>
    <t>28329011</t>
  </si>
  <si>
    <t>fólie PE vyztužená pro parotěsnou vrstvu (reakce na oheň - třída F) 110g/m2</t>
  </si>
  <si>
    <t>1578479246</t>
  </si>
  <si>
    <t>28329012</t>
  </si>
  <si>
    <t>fólie PE vyztužená pro parotěsnou vrstvu (reakce na oheň - třída F) 140g/m2</t>
  </si>
  <si>
    <t>522130917</t>
  </si>
  <si>
    <t>28329336</t>
  </si>
  <si>
    <t>fólie PE vyztužená Al vrstvou pro parotěsnou vrstvu 160g/m2</t>
  </si>
  <si>
    <t>-198451149</t>
  </si>
  <si>
    <t>763131752</t>
  </si>
  <si>
    <t>Montáž jedné vrstvy tepelné izolace do SDK podhledu</t>
  </si>
  <si>
    <t>-46362707</t>
  </si>
  <si>
    <t>63152096</t>
  </si>
  <si>
    <t>pás tepelně izolační univerzální λ=0,032-0,033 tl 50mm</t>
  </si>
  <si>
    <t>2066180719</t>
  </si>
  <si>
    <t>VV</t>
  </si>
  <si>
    <t>0*1,02 'Přepočtené koeficientem množství</t>
  </si>
  <si>
    <t>63152097</t>
  </si>
  <si>
    <t>pás tepelně izolační univerzální λ=0,032-0,033 tl 60mm</t>
  </si>
  <si>
    <t>-1757669545</t>
  </si>
  <si>
    <t>63152098</t>
  </si>
  <si>
    <t>pás tepelně izolační univerzální λ=0,032-0,033 tl 80mm</t>
  </si>
  <si>
    <t>-1104435878</t>
  </si>
  <si>
    <t>63152099</t>
  </si>
  <si>
    <t>pás tepelně izolační univerzální λ=0,032-0,033 tl 100mm</t>
  </si>
  <si>
    <t>-1282031412</t>
  </si>
  <si>
    <t>763131761</t>
  </si>
  <si>
    <t>Příplatek k SDK podhledu za plochu do 3 m2 jednotlivě</t>
  </si>
  <si>
    <t>-110917386</t>
  </si>
  <si>
    <t>763131762</t>
  </si>
  <si>
    <t>Příplatek k SDK podhledu za prostorové zakřivení</t>
  </si>
  <si>
    <t>1007061137</t>
  </si>
  <si>
    <t>763131765</t>
  </si>
  <si>
    <t>Příplatek k SDK podhledu za výšku zavěšení přes 0,5 do 1,0 m</t>
  </si>
  <si>
    <t>-1427875304</t>
  </si>
  <si>
    <t>763131766</t>
  </si>
  <si>
    <t>Příplatek k SDK podhledu za výšku zavěšení přes 1,0 do 1,5 m</t>
  </si>
  <si>
    <t>608885058</t>
  </si>
  <si>
    <t>763131767</t>
  </si>
  <si>
    <t>Příplatek k SDK podhledu za výšku zavěšení přes 1,5 m</t>
  </si>
  <si>
    <t>1630574307</t>
  </si>
  <si>
    <t>763131771</t>
  </si>
  <si>
    <t>Příplatek k SDK podhledu za rovinnost kvality Q3</t>
  </si>
  <si>
    <t>1184997857</t>
  </si>
  <si>
    <t>763131772</t>
  </si>
  <si>
    <t>Příplatek k SDK podhledu za rovinnost kvality Q4</t>
  </si>
  <si>
    <t>560942291</t>
  </si>
  <si>
    <t>763431001</t>
  </si>
  <si>
    <t>Montáž minerálního podhledu s vyjímatelnými panely vel. do 0,36 m2 na zavěšený viditelný rošt</t>
  </si>
  <si>
    <t>-1475440911</t>
  </si>
  <si>
    <t>763431002</t>
  </si>
  <si>
    <t>Montáž minerálního podhledu s vyjímatelnými panely vel. přes 0,36 do 0,72 m2 na zavěšený viditelný rošt</t>
  </si>
  <si>
    <t>-1037520632</t>
  </si>
  <si>
    <t>763431003</t>
  </si>
  <si>
    <t>Montáž minerálního podhledu s vyjímatelnými panely vel. přes 0,72 m2 na zavěšený viditelný rošt</t>
  </si>
  <si>
    <t>-1934042788</t>
  </si>
  <si>
    <t>763431011</t>
  </si>
  <si>
    <t>Montáž minerálního podhledu s vyjímatelnými panely vel. do 0,36 m2 na zavěšený polozapuštěný rošt</t>
  </si>
  <si>
    <t>452631367</t>
  </si>
  <si>
    <t>763431012</t>
  </si>
  <si>
    <t>Montáž minerálního podhledu s vyjímatelnými panely vel. přes 0,36 do 0,72 m2 na zavěšený polozapuštěný rošt</t>
  </si>
  <si>
    <t>-1371295565</t>
  </si>
  <si>
    <t>763431013</t>
  </si>
  <si>
    <t>Montáž minerálního podhledu s vyjímatelnými panely vel. přes 0,72 m2 na zavěšený polozapuštěný rošt</t>
  </si>
  <si>
    <t>-1192684631</t>
  </si>
  <si>
    <t>63126300</t>
  </si>
  <si>
    <t>panel akustický povrch velice porézní skelná tkanina hrana zatřená rovná αw=1,00 viditelný rastr š 24mm bílý tl 20mm</t>
  </si>
  <si>
    <t>-2081365484</t>
  </si>
  <si>
    <t>63126313</t>
  </si>
  <si>
    <t>panel akustický povrch velice porézní skelná tkanina hrana zatřená skrytá αw=0,25 skrytý rastr černý tl 20mm</t>
  </si>
  <si>
    <t>-1640166433</t>
  </si>
  <si>
    <t>763431041</t>
  </si>
  <si>
    <t>Příplatek k montáži minerálního podhledu na zavěšený rošt za výšku zavěšení přes 0,5 do 1,0 m</t>
  </si>
  <si>
    <t>-696751580</t>
  </si>
  <si>
    <t>763431042</t>
  </si>
  <si>
    <t>Příplatek k montáži minerálního podhledu na zavěšený rošt za výšku zavěšení přes 1,0 do 1,4 m</t>
  </si>
  <si>
    <t>2005407258</t>
  </si>
  <si>
    <t>763431043</t>
  </si>
  <si>
    <t>Příplatek k montáži minerálního podhledu na zavěšený rošt za výšku zavěšení přes 1,4 m</t>
  </si>
  <si>
    <t>2094458592</t>
  </si>
  <si>
    <t>763431071</t>
  </si>
  <si>
    <t>Příplatek k montáži minerálního podhledu na stropní konstrukci za šroubování panelu do betonu přes 0,5 do 1,0 m</t>
  </si>
  <si>
    <t>1162755233</t>
  </si>
  <si>
    <t>763431201</t>
  </si>
  <si>
    <t>Napojení minerálního podhledu na stěnu obvodovou lištou</t>
  </si>
  <si>
    <t>1896418743</t>
  </si>
  <si>
    <t xml:space="preserve">    6 - Úpravy povrchů, podlahy a osazování výplní</t>
  </si>
  <si>
    <t>Úpravy povrchů, podlahy a osazování výplní</t>
  </si>
  <si>
    <t>611131111</t>
  </si>
  <si>
    <t>Polymercementový spojovací můstek vnitřních stropů nanášený ručně</t>
  </si>
  <si>
    <t>-702863502</t>
  </si>
  <si>
    <t>611131115</t>
  </si>
  <si>
    <t>Polymercementový spojovací můstek vnitřních schodišťových konstrukcí nanášený ručně</t>
  </si>
  <si>
    <t>727765738</t>
  </si>
  <si>
    <t>612131111</t>
  </si>
  <si>
    <t>Polymercementový spojovací můstek vnitřních stěn nanášený ručně</t>
  </si>
  <si>
    <t>-1573653328</t>
  </si>
  <si>
    <t>613131111</t>
  </si>
  <si>
    <t>Polymercementový spojovací můstek vnitřních pilířů nebo sloupů nanášený ručně</t>
  </si>
  <si>
    <t>1141882473</t>
  </si>
  <si>
    <t>611131121</t>
  </si>
  <si>
    <t>Penetrační disperzní nátěr vnitřních stropů nanášený ručně</t>
  </si>
  <si>
    <t>919510833</t>
  </si>
  <si>
    <t>611131125</t>
  </si>
  <si>
    <t>Penetrační disperzní nátěr vnitřních schodišťových konstrukcí nanášený ručně</t>
  </si>
  <si>
    <t>-1734638508</t>
  </si>
  <si>
    <t>612131121</t>
  </si>
  <si>
    <t>Penetrační disperzní nátěr vnitřních stěn nanášený ručně</t>
  </si>
  <si>
    <t>994566712</t>
  </si>
  <si>
    <t>613131121</t>
  </si>
  <si>
    <t>Penetrační disperzní nátěr vnitřních pilířů nebo sloupů nanášený ručně</t>
  </si>
  <si>
    <t>1782894390</t>
  </si>
  <si>
    <t>611142001</t>
  </si>
  <si>
    <t>Pletivo sklovláknité vnitřních stropů vtlačené do tmelu</t>
  </si>
  <si>
    <t>1040407289</t>
  </si>
  <si>
    <t>612142001</t>
  </si>
  <si>
    <t>Pletivo sklovláknité vnitřních stěn vtlačené do tmelu</t>
  </si>
  <si>
    <t>1733864429</t>
  </si>
  <si>
    <t>613142001</t>
  </si>
  <si>
    <t>Pletivo sklovláknité vnitřních pilířů nebo sloupů vtlačené do tmelu</t>
  </si>
  <si>
    <t>285145485</t>
  </si>
  <si>
    <t>611321131</t>
  </si>
  <si>
    <t>Vápenocementový štuk vnitřních rovných stropů tloušťky do 3 mm</t>
  </si>
  <si>
    <t>1002095566</t>
  </si>
  <si>
    <t>611321135</t>
  </si>
  <si>
    <t>Vápenocementový štuk vnitřních schodišťových konstrukcí tloušťky do 3 mm</t>
  </si>
  <si>
    <t>1381591341</t>
  </si>
  <si>
    <t>612321131</t>
  </si>
  <si>
    <t>Vápenocementový štuk vnitřních stěn tloušťky do 3 mm</t>
  </si>
  <si>
    <t>-146187232</t>
  </si>
  <si>
    <t>613312011</t>
  </si>
  <si>
    <t>Vápenný voděodolný dvouvrstvý štuk (marocký štuk) do tl 3 mm vnitřních pilířů, sloupů ručně</t>
  </si>
  <si>
    <t>-1308265937</t>
  </si>
  <si>
    <t>613321131</t>
  </si>
  <si>
    <t>Vápenocementový štuk vnitřních pilířů nebo sloupů tloušťky do 3 mm</t>
  </si>
  <si>
    <t>425273526</t>
  </si>
  <si>
    <t>611181001</t>
  </si>
  <si>
    <t>Sádrová stěrka tl.do 3 mm vnitřních rovných stropů</t>
  </si>
  <si>
    <t>-332376353</t>
  </si>
  <si>
    <t>611181005</t>
  </si>
  <si>
    <t>Sádrová stěrka tl.do 3 mm vnitřních schodišťových konstrukcí</t>
  </si>
  <si>
    <t>1812272148</t>
  </si>
  <si>
    <t>612181001</t>
  </si>
  <si>
    <t>Sádrová stěrka tl.do 3 mm vnitřních stěn</t>
  </si>
  <si>
    <t>-2037296017</t>
  </si>
  <si>
    <t>611181011</t>
  </si>
  <si>
    <t>Příplatek k cenám za každý další 1 mm sádrové stěrky vnitřních rovných stropů</t>
  </si>
  <si>
    <t>-1399289646</t>
  </si>
  <si>
    <t>611181015</t>
  </si>
  <si>
    <t>Příplatek k cenám za každý další 1 mm sádrové stěrky vnitřních stropů schodišťových konstrukcí</t>
  </si>
  <si>
    <t>-943643987</t>
  </si>
  <si>
    <t>613181011</t>
  </si>
  <si>
    <t>Příplatek k cenám za každý další 1 mm sádrové stěrky vnitřních pilířů nebo sloupů</t>
  </si>
  <si>
    <t>-2120202055</t>
  </si>
  <si>
    <t>611131100</t>
  </si>
  <si>
    <t>Vápenný postřik vnitřních stropů nanášený ručně</t>
  </si>
  <si>
    <t>-1415275050</t>
  </si>
  <si>
    <t>611131103</t>
  </si>
  <si>
    <t>Vápenný postřik vnitřních schodišťových konstrukcí nanášený ručně</t>
  </si>
  <si>
    <t>1013223872</t>
  </si>
  <si>
    <t>612131100</t>
  </si>
  <si>
    <t>Vápenný postřik vnitřních stěn nanášený ručně</t>
  </si>
  <si>
    <t>-1448041195</t>
  </si>
  <si>
    <t>613131100</t>
  </si>
  <si>
    <t>Vápenný postřik vnitřních pilířů nebo sloupů nanášený ručně</t>
  </si>
  <si>
    <t>-560445433</t>
  </si>
  <si>
    <t>611321121</t>
  </si>
  <si>
    <t>Vápenocementová omítka hladká jednovrstvá vnitřních stropů rovných nanášená ručně</t>
  </si>
  <si>
    <t>-110369661</t>
  </si>
  <si>
    <t>611321125</t>
  </si>
  <si>
    <t>Vápenocementová omítka hladká jednovrstvá vnitřních schodišťových konstrukcí nanášená ručně</t>
  </si>
  <si>
    <t>1347326380</t>
  </si>
  <si>
    <t>612321121</t>
  </si>
  <si>
    <t>Vápenocementová omítka hladká jednovrstvá vnitřních stěn nanášená ručně</t>
  </si>
  <si>
    <t>-918849999</t>
  </si>
  <si>
    <t>613321121</t>
  </si>
  <si>
    <t>Vápenocementová omítka hladká jednovrstvá vnitřních pilířů nebo sloupů nanášená ručně</t>
  </si>
  <si>
    <t>-1544440697</t>
  </si>
  <si>
    <t>611321141</t>
  </si>
  <si>
    <t>Vápenocementová omítka štuková dvouvrstvá vnitřních stropů rovných nanášená ručně</t>
  </si>
  <si>
    <t>595271227</t>
  </si>
  <si>
    <t>611321191</t>
  </si>
  <si>
    <t>Příplatek k vápenocementové omítce vnitřních stropů za každých dalších 5 mm tloušťky ručně</t>
  </si>
  <si>
    <t>-682849966</t>
  </si>
  <si>
    <t>611321145</t>
  </si>
  <si>
    <t>Vápenocementová omítka štuková dvouvrstvá vnitřních schodišťových konstrukcí nanášená ručně</t>
  </si>
  <si>
    <t>1772859024</t>
  </si>
  <si>
    <t>611321195</t>
  </si>
  <si>
    <t>Příplatek k vápenocementové omítce schodišťových konstrukcí za každých dalších 5 mm tloušťky ručně</t>
  </si>
  <si>
    <t>-1747323941</t>
  </si>
  <si>
    <t>612321141</t>
  </si>
  <si>
    <t>Vápenocementová omítka štuková dvouvrstvá vnitřních stěn nanášená ručně</t>
  </si>
  <si>
    <t>-1029005212</t>
  </si>
  <si>
    <t>612321191</t>
  </si>
  <si>
    <t>Příplatek k vápenocementové omítce vnitřních stěn za každých dalších 5 mm tloušťky ručně</t>
  </si>
  <si>
    <t>-1182240195</t>
  </si>
  <si>
    <t>613321141</t>
  </si>
  <si>
    <t>Vápenocementová omítka štuková dvouvrstvá vnitřních pilířů nebo sloupů nanášená ručně</t>
  </si>
  <si>
    <t>-224063953</t>
  </si>
  <si>
    <t>613321191</t>
  </si>
  <si>
    <t>Příplatek k vápenocementové omítce vnitřních sloupů za každých dalších 5 mm tloušťky ručně</t>
  </si>
  <si>
    <t>1851561401</t>
  </si>
  <si>
    <t>612131151</t>
  </si>
  <si>
    <t>Sanační postřik vnitřních stěn nanášený celoplošně ručně</t>
  </si>
  <si>
    <t>2095366040</t>
  </si>
  <si>
    <t>612325131</t>
  </si>
  <si>
    <t>Omítka sanační jádrová vnitřních stěn nanášená ručně</t>
  </si>
  <si>
    <t>-1950354018</t>
  </si>
  <si>
    <t>612325191</t>
  </si>
  <si>
    <t>Příplatek k sanační jádrové omítce vnitřních stěn za každých dalších 5 mm tloušťky přes 15 mm ručně</t>
  </si>
  <si>
    <t>-1168035146</t>
  </si>
  <si>
    <t>612328131</t>
  </si>
  <si>
    <t>Sanační štuk vnitřních stěn tloušťky do 3 mm</t>
  </si>
  <si>
    <t>1351387489</t>
  </si>
  <si>
    <t>612326121</t>
  </si>
  <si>
    <t>Sanační omítka jednovrstvá vnitřních stěn nanášená ručně</t>
  </si>
  <si>
    <t>-326505469</t>
  </si>
  <si>
    <t>612326191</t>
  </si>
  <si>
    <t>Příplatek k sanační jednovrstvé omítce vnitřních stěn za každých dalších 5 mm tloušťky přes 20 mm ručně</t>
  </si>
  <si>
    <t>1454257461</t>
  </si>
  <si>
    <t>612326391</t>
  </si>
  <si>
    <t>Příplatek k sanační jednovrstvé omítce vnitřních stěn za každých dalších 5 mm tloušťky přes 20 mm strojně</t>
  </si>
  <si>
    <t>477365998</t>
  </si>
  <si>
    <t>613131151</t>
  </si>
  <si>
    <t>Sanační postřik vnitřních pilířů nebo sloupů nanášený celoplošně ručně</t>
  </si>
  <si>
    <t>1412268059</t>
  </si>
  <si>
    <t>613325131</t>
  </si>
  <si>
    <t>Omítka sanační jádrová vnitřních pilířů nebo sloupů nanášená ručně</t>
  </si>
  <si>
    <t>-1621462752</t>
  </si>
  <si>
    <t>613325191</t>
  </si>
  <si>
    <t>Příplatek k sanační jádrové omítce vnitřních sloupů za každých dalších 5 mm tloušťky přes 15 mm ručně</t>
  </si>
  <si>
    <t>1692151173</t>
  </si>
  <si>
    <t>613328131</t>
  </si>
  <si>
    <t>Sanační štuk vnitřních pilířů nebo sloupů tloušťky do 3 mm</t>
  </si>
  <si>
    <t>1571521266</t>
  </si>
  <si>
    <t>613326121</t>
  </si>
  <si>
    <t>Sanační omítka jednovrstvá vnitřních pilířů nebo sloupů nanášená ručně</t>
  </si>
  <si>
    <t>1167216902</t>
  </si>
  <si>
    <t>613326191</t>
  </si>
  <si>
    <t>Příplatek k sanační jednovrstvé omítce vnitřních sloupů za každých dalších 5 mm tloušťky přes 20 mm ručně</t>
  </si>
  <si>
    <t>1097674891</t>
  </si>
  <si>
    <t>613326391</t>
  </si>
  <si>
    <t>Příplatek k sanační jednovrstvé omítce vnitřních sloupů za každých dalších 5 mm tloušťky přes 20 mm strojně</t>
  </si>
  <si>
    <t>-745680682</t>
  </si>
  <si>
    <t>619991001</t>
  </si>
  <si>
    <t>Zakrytí podlahy fólií</t>
  </si>
  <si>
    <t>860924084</t>
  </si>
  <si>
    <t>619991005</t>
  </si>
  <si>
    <t>Zakrytí stěny fólií</t>
  </si>
  <si>
    <t>-565066593</t>
  </si>
  <si>
    <t>619991011</t>
  </si>
  <si>
    <t>Obalení samostatných konstrukcí a prvků fólií</t>
  </si>
  <si>
    <t>-1890247431</t>
  </si>
  <si>
    <t>619991021</t>
  </si>
  <si>
    <t>Olepení rámů a keramických soklů lepící páskou</t>
  </si>
  <si>
    <t>-2033107204</t>
  </si>
  <si>
    <t>611312011</t>
  </si>
  <si>
    <t>Vápenný voděodolný dvouvrstvý štuk (marocký štuk) do tl 3 mm vnitřních stropů rovných ručně</t>
  </si>
  <si>
    <t>801251401</t>
  </si>
  <si>
    <t>611312015</t>
  </si>
  <si>
    <t>Vápenný voděodolný dvouvrstvý štuk (marocký štuk) do tl 3 mm vnitřních vnitřních schodišťových konstrukcí ručně</t>
  </si>
  <si>
    <t>547867696</t>
  </si>
  <si>
    <t>611312021</t>
  </si>
  <si>
    <t>Vosk nanášený na vápenný (marocký) štuk s přeleštěním vnitřních stropů rovných ručně</t>
  </si>
  <si>
    <t>-1520972856</t>
  </si>
  <si>
    <t>611312025</t>
  </si>
  <si>
    <t>Vosk nanášený na vápenný (marocký) štuk s přeleštěním vnitřních vnitřních schodišťových konstrukcí ručně</t>
  </si>
  <si>
    <t>-1033389275</t>
  </si>
  <si>
    <t>612312011</t>
  </si>
  <si>
    <t>Vápenný voděodolný dvouvrstvý štuk (marocký štuk) do tl 3 mm vnitřních stěn ručně</t>
  </si>
  <si>
    <t>-488936439</t>
  </si>
  <si>
    <t>612312021</t>
  </si>
  <si>
    <t>Vosk nanášený na vápenný (marocký) štuk s přeleštěním vnitřních stěn ručně</t>
  </si>
  <si>
    <t>-1228148326</t>
  </si>
  <si>
    <t>612831121</t>
  </si>
  <si>
    <t>Barytová stínící omítka hladká jednovrstvá vnitřních stěn nanášená ručně</t>
  </si>
  <si>
    <t>-242345925</t>
  </si>
  <si>
    <t>611325121</t>
  </si>
  <si>
    <t>Vápenocementová štuková omítka rýh ve stropech š do 150 mm</t>
  </si>
  <si>
    <t>489682575</t>
  </si>
  <si>
    <t>611325122</t>
  </si>
  <si>
    <t>Vápenocementová štuková omítka rýh ve stropech š přes 150 do 300 mm</t>
  </si>
  <si>
    <t>-1557502304</t>
  </si>
  <si>
    <t>611325123</t>
  </si>
  <si>
    <t>Vápenocementová štuková omítka rýh ve stropech š přes 300 mm</t>
  </si>
  <si>
    <t>-312063356</t>
  </si>
  <si>
    <t>612325121</t>
  </si>
  <si>
    <t>Vápenocementová štuková omítka rýh ve stěnách š do 150 mm</t>
  </si>
  <si>
    <t>2046505962</t>
  </si>
  <si>
    <t>612325122</t>
  </si>
  <si>
    <t>Vápenocementová štuková omítka rýh ve stěnách š přes 150 do 300 mm</t>
  </si>
  <si>
    <t>1528770832</t>
  </si>
  <si>
    <t>612325123</t>
  </si>
  <si>
    <t>Vápenocementová štuková omítka rýh ve stěnách š přes 300 mm</t>
  </si>
  <si>
    <t>1431887602</t>
  </si>
  <si>
    <t>611325221</t>
  </si>
  <si>
    <t>Vápenocementová štuková omítka malých ploch do 0,09 m2 na stropech</t>
  </si>
  <si>
    <t>13973276</t>
  </si>
  <si>
    <t>611325222</t>
  </si>
  <si>
    <t>Vápenocementová štuková omítka malých ploch přes 0,09 do 0,25 m2 na stropech</t>
  </si>
  <si>
    <t>1705139662</t>
  </si>
  <si>
    <t>611325223</t>
  </si>
  <si>
    <t>Vápenocementová štuková omítka malých ploch přes 0,25 do 1 m2 na stropech</t>
  </si>
  <si>
    <t>-781316404</t>
  </si>
  <si>
    <t>611325225</t>
  </si>
  <si>
    <t>Vápenocementová štuková omítka malých ploch přes 1 do 4 m2 na stropech</t>
  </si>
  <si>
    <t>419381011</t>
  </si>
  <si>
    <t>612325221</t>
  </si>
  <si>
    <t>Vápenocementová štuková omítka malých ploch do 0,09 m2 na stěnách</t>
  </si>
  <si>
    <t>1358127919</t>
  </si>
  <si>
    <t>612325222</t>
  </si>
  <si>
    <t>Vápenocementová štuková omítka malých ploch přes 0,09 do 0,25 m2 na stěnách</t>
  </si>
  <si>
    <t>567081512</t>
  </si>
  <si>
    <t>612325223</t>
  </si>
  <si>
    <t>Vápenocementová štuková omítka malých ploch přes 0,25 do 1 m2 na stěnách</t>
  </si>
  <si>
    <t>2089386764</t>
  </si>
  <si>
    <t>612325225</t>
  </si>
  <si>
    <t>Vápenocementová štuková omítka malých ploch přes 1 do 4 m2 na stěnách</t>
  </si>
  <si>
    <t>-1691002553</t>
  </si>
  <si>
    <t>611325421</t>
  </si>
  <si>
    <t>Oprava vnitřní vápenocementové štukové omítky stropů v rozsahu plochy do 10 %</t>
  </si>
  <si>
    <t>2052621333</t>
  </si>
  <si>
    <t>611325451</t>
  </si>
  <si>
    <t>Příplatek k cenám opravy vápenocementové omítky stropů za dalších 10 mm v rozsahu do 10 %</t>
  </si>
  <si>
    <t>888093166</t>
  </si>
  <si>
    <t>611325422</t>
  </si>
  <si>
    <t>Oprava vnitřní vápenocementové štukové omítky stropů v rozsahu plochy přes 10 do 30 %</t>
  </si>
  <si>
    <t>696692381</t>
  </si>
  <si>
    <t>611325452</t>
  </si>
  <si>
    <t>Příplatek k cenám opravy vápenocementové omítky stropů za dalších 10 mm v rozsahu přes 10 do 30 %</t>
  </si>
  <si>
    <t>267758687</t>
  </si>
  <si>
    <t>611325423</t>
  </si>
  <si>
    <t>Oprava vnitřní vápenocementové štukové omítky stropů v rozsahu plochy přes 30 do 50 %</t>
  </si>
  <si>
    <t>-1076228221</t>
  </si>
  <si>
    <t>611325453</t>
  </si>
  <si>
    <t>Příplatek k cenám opravy vápenocementové omítky stropů za dalších 10 mm v rozsahu přes 30 do 50 %</t>
  </si>
  <si>
    <t>1972358413</t>
  </si>
  <si>
    <t>612325421</t>
  </si>
  <si>
    <t>Oprava vnitřní vápenocementové štukové omítky stěn v rozsahu plochy do 10 %</t>
  </si>
  <si>
    <t>-300055525</t>
  </si>
  <si>
    <t>612325451</t>
  </si>
  <si>
    <t>Příplatek k cenám opravy vápenocementové omítky stěn za dalších 10 mm v rozsahu do 10 %</t>
  </si>
  <si>
    <t>-818237381</t>
  </si>
  <si>
    <t>612325422</t>
  </si>
  <si>
    <t>Oprava vnitřní vápenocementové štukové omítky stěn v rozsahu plochy přes 10 do 30 %</t>
  </si>
  <si>
    <t>1314751385</t>
  </si>
  <si>
    <t>612325452</t>
  </si>
  <si>
    <t>Příplatek k cenám opravy vápenocementové omítky stěn za dalších 10 mm v rozsahu přes 10 do 30 %</t>
  </si>
  <si>
    <t>-2140596963</t>
  </si>
  <si>
    <t>612325423</t>
  </si>
  <si>
    <t>Oprava vnitřní vápenocementové štukové omítky stěn v rozsahu plochy přes 30 do 50 %</t>
  </si>
  <si>
    <t>-729563213</t>
  </si>
  <si>
    <t>619325131</t>
  </si>
  <si>
    <t>Vytažení vápenocementových fabionů, hran nebo koutů</t>
  </si>
  <si>
    <t>398098850</t>
  </si>
  <si>
    <t>619995001</t>
  </si>
  <si>
    <t>Začištění omítek kolem oken, dveří, podlah nebo obkladů</t>
  </si>
  <si>
    <t>1470445207</t>
  </si>
  <si>
    <t>612325302</t>
  </si>
  <si>
    <t>Vápenocementová štuková omítka ostění nebo nadpraží</t>
  </si>
  <si>
    <t>-49909468</t>
  </si>
  <si>
    <t>619996117</t>
  </si>
  <si>
    <t>Ochrana podlahy obedněním z OSB desek</t>
  </si>
  <si>
    <t>-803722641</t>
  </si>
  <si>
    <t>619996127</t>
  </si>
  <si>
    <t>Ochrana stěn nebo svislých ploch obedněním z OSB desek</t>
  </si>
  <si>
    <t>475992875</t>
  </si>
  <si>
    <t>612325453</t>
  </si>
  <si>
    <t>Příplatek k cenám opravy vápenocementové omítky stěn za dalších 10 mm v rozsahu přes 30 do 50 %</t>
  </si>
  <si>
    <t>-2125947001</t>
  </si>
  <si>
    <t>622143004</t>
  </si>
  <si>
    <t>Montáž omítkových samolepících začišťovacích profilů pro spojení s okenním rámem</t>
  </si>
  <si>
    <t>-1817013605</t>
  </si>
  <si>
    <t>59051476</t>
  </si>
  <si>
    <t>profil začišťovací PVC 9mm s výztužnou tkaninou pro ostění ETICS</t>
  </si>
  <si>
    <t>1370023903</t>
  </si>
  <si>
    <t>0*1,05 'Přepočtené koeficientem množství</t>
  </si>
  <si>
    <t>784171101</t>
  </si>
  <si>
    <t>Zakrytí vnitřních podlah včetně pozdějšího odkrytí</t>
  </si>
  <si>
    <t>852134988</t>
  </si>
  <si>
    <t>28323157</t>
  </si>
  <si>
    <t>fólie pro malířské potřeby zakrývací tl 14µ 4x5m</t>
  </si>
  <si>
    <t>-690077605</t>
  </si>
  <si>
    <t>784171111</t>
  </si>
  <si>
    <t>Zakrytí vnitřních ploch stěn v místnostech v do 3,80 m</t>
  </si>
  <si>
    <t>-2046560240</t>
  </si>
  <si>
    <t>784171121</t>
  </si>
  <si>
    <t>Zakrytí vnitřních ploch konstrukcí nebo prvků v místnostech v do 3,80 m</t>
  </si>
  <si>
    <t>-1931106060</t>
  </si>
  <si>
    <t>784181121</t>
  </si>
  <si>
    <t>Hloubková jednonásobná bezbarvá penetrace podkladu v místnostech v do 3,80 m</t>
  </si>
  <si>
    <t>-1232072799</t>
  </si>
  <si>
    <t>784181127</t>
  </si>
  <si>
    <t>Hloubková jednonásobná bezbarvá penetrace podkladu na schodišti podlaží v do 3,80 m</t>
  </si>
  <si>
    <t>-381402296</t>
  </si>
  <si>
    <t>784191001</t>
  </si>
  <si>
    <t>Čištění vnitřních ploch oken nebo balkonových dveří jednoduchých po provedení malířských prací</t>
  </si>
  <si>
    <t>-261570246</t>
  </si>
  <si>
    <t>784191003</t>
  </si>
  <si>
    <t>Čištění vnitřních ploch oken dvojitých nebo zdvojených po provedení malířských prací</t>
  </si>
  <si>
    <t>-1682852318</t>
  </si>
  <si>
    <t>784191005</t>
  </si>
  <si>
    <t>Čištění vnitřních ploch dveří nebo vrat po provedení malířských prací</t>
  </si>
  <si>
    <t>1483670942</t>
  </si>
  <si>
    <t>784191007</t>
  </si>
  <si>
    <t>Čištění vnitřních ploch podlah po provedení malířských prací</t>
  </si>
  <si>
    <t>-2006096989</t>
  </si>
  <si>
    <t>784191009</t>
  </si>
  <si>
    <t>Čištění vnitřních ploch schodišť po provedení malířských prací</t>
  </si>
  <si>
    <t>-164882432</t>
  </si>
  <si>
    <t>784211101</t>
  </si>
  <si>
    <t>Dvojnásobné bílé malby ze směsí za mokra výborně oděruvzdorných v místnostech v do 3,80 m</t>
  </si>
  <si>
    <t>2125236548</t>
  </si>
  <si>
    <t>784211103</t>
  </si>
  <si>
    <t>Dvojnásobné bílé malby ze směsí za mokra výborně oděruvzdorných v místnostech v přes 3,80 do 5,00 m</t>
  </si>
  <si>
    <t>891177959</t>
  </si>
  <si>
    <t>784211107</t>
  </si>
  <si>
    <t>Dvojnásobné bílé malby ze směsí za mokra výborně oděruvzdorných na schodišti v do 3,80 m</t>
  </si>
  <si>
    <t>-291668160</t>
  </si>
  <si>
    <t>784211109</t>
  </si>
  <si>
    <t>Dvojnásobné bílé malby ze směsí za mokra výborně oděruvzdorných na schodišti v přes 3,80 do 5,00 m</t>
  </si>
  <si>
    <t>719807056</t>
  </si>
  <si>
    <t>784211121</t>
  </si>
  <si>
    <t>Dvojnásobné bílé malby ze směsí za mokra středně oděruvzdorných v místnostech v do 3,80 m</t>
  </si>
  <si>
    <t>-131657874</t>
  </si>
  <si>
    <t>784211123</t>
  </si>
  <si>
    <t>Dvojnásobné bílé malby ze směsí za mokra středně oděruvzdorných v místnostech v přes 3,80 do 5,00 m</t>
  </si>
  <si>
    <t>-1698657872</t>
  </si>
  <si>
    <t>784211125</t>
  </si>
  <si>
    <t>Dvojnásobné bílé malby ze směsí za mokra středně oděruvzdorných v místnostech v přes 5,00 m</t>
  </si>
  <si>
    <t>354125349</t>
  </si>
  <si>
    <t>784211141</t>
  </si>
  <si>
    <t>Příplatek k cenám 2x maleb ze směsí za mokra oděruvzdorných za provádění pl do 5 m2</t>
  </si>
  <si>
    <t>-1054624411</t>
  </si>
  <si>
    <t>784211143</t>
  </si>
  <si>
    <t>Příplatek k cenám 2x maleb ze směsí za mokra oděruvzdorných za provádění styku 2 barev</t>
  </si>
  <si>
    <t>727164974</t>
  </si>
  <si>
    <t>784211161</t>
  </si>
  <si>
    <t>Příplatek k cenám 2x maleb ze směsí za mokra oděruvzdorných za barevnou malbu v světlém odstínu</t>
  </si>
  <si>
    <t>1148914504</t>
  </si>
  <si>
    <t>784211163</t>
  </si>
  <si>
    <t>Příplatek k cenám 2x maleb ze směsí za mokra oděruvzdorných za barevnou malbu středně sytého odstínu</t>
  </si>
  <si>
    <t>-895783328</t>
  </si>
  <si>
    <t>784211165</t>
  </si>
  <si>
    <t>Příplatek k cenám 2x maleb ze směsí za mokra oděruvzdorných za barevnou malbu v sytém odstínu</t>
  </si>
  <si>
    <t>1487609655</t>
  </si>
  <si>
    <t>784211167</t>
  </si>
  <si>
    <t>Příplatek k cenám 2x maleb ze směsí za mokra oděruvzdorných za barevnou malbu v náročném odstínu</t>
  </si>
  <si>
    <t>-983256874</t>
  </si>
  <si>
    <t>784511021</t>
  </si>
  <si>
    <t>Lepení vinylových hladkých tapet na stěny v do 3,00 m</t>
  </si>
  <si>
    <t>176919868</t>
  </si>
  <si>
    <t>62468003</t>
  </si>
  <si>
    <t>tapeta vinylová hladká</t>
  </si>
  <si>
    <t>1825510758</t>
  </si>
  <si>
    <t>784511025</t>
  </si>
  <si>
    <t>Lepení vinylových vzorovaných tapet na stěny v do 3,00 m</t>
  </si>
  <si>
    <t>-1582431389</t>
  </si>
  <si>
    <t>62468004</t>
  </si>
  <si>
    <t>tapeta vinylová vzorovaná raport 530mm</t>
  </si>
  <si>
    <t>-1539074892</t>
  </si>
  <si>
    <t>0*1,15 'Přepočtené koeficientem množství</t>
  </si>
  <si>
    <t>784511031</t>
  </si>
  <si>
    <t>Lepení vliesových hladkých tapet na stěny v do 3,00 m</t>
  </si>
  <si>
    <t>685817831</t>
  </si>
  <si>
    <t>62468005</t>
  </si>
  <si>
    <t>tapeta vliesová hladká</t>
  </si>
  <si>
    <t>2125680713</t>
  </si>
  <si>
    <t>784511035</t>
  </si>
  <si>
    <t>Lepení vliesových vzorovaných tapet na stěny v do 3,00 m</t>
  </si>
  <si>
    <t>498436291</t>
  </si>
  <si>
    <t>62468006</t>
  </si>
  <si>
    <t>tapeta vliesová vzorovaná raport 640/320mm</t>
  </si>
  <si>
    <t>1608504544</t>
  </si>
  <si>
    <t>784511071</t>
  </si>
  <si>
    <t>Lepení fototapet na stěny v do 3,00 m</t>
  </si>
  <si>
    <t>-1401039664</t>
  </si>
  <si>
    <t>624680M6</t>
  </si>
  <si>
    <t>fototapeta</t>
  </si>
  <si>
    <t>-524905564</t>
  </si>
  <si>
    <t>784511081</t>
  </si>
  <si>
    <t>Lepení 3D tapety na stěny v do 3,00 m</t>
  </si>
  <si>
    <t>-1107560049</t>
  </si>
  <si>
    <t>624680M7</t>
  </si>
  <si>
    <t>3D tapeta</t>
  </si>
  <si>
    <t>2124776036</t>
  </si>
  <si>
    <t>784512205</t>
  </si>
  <si>
    <t>Ukončení tapety nařezanými pásky z tapet</t>
  </si>
  <si>
    <t>861221127</t>
  </si>
  <si>
    <t>631311114</t>
  </si>
  <si>
    <t>Mazanina tl přes 50 do 80 mm z betonu prostého bez zvýšených nároků na prostředí tř. C 16/20</t>
  </si>
  <si>
    <t>2097139854</t>
  </si>
  <si>
    <t>631311115</t>
  </si>
  <si>
    <t>Mazanina tl přes 50 do 80 mm z betonu prostého bez zvýšených nároků na prostředí tř. C 20/25</t>
  </si>
  <si>
    <t>1503802182</t>
  </si>
  <si>
    <t>631311124</t>
  </si>
  <si>
    <t>Mazanina tl přes 80 do 120 mm z betonu prostého bez zvýšených nároků na prostředí tř. C 16/20</t>
  </si>
  <si>
    <t>-226365424</t>
  </si>
  <si>
    <t>631311125</t>
  </si>
  <si>
    <t>Mazanina tl přes 80 do 120 mm z betonu prostého bez zvýšených nároků na prostředí tř. C 20/25</t>
  </si>
  <si>
    <t>-1375855110</t>
  </si>
  <si>
    <t>631311134</t>
  </si>
  <si>
    <t>Mazanina tl přes 120 do 240 mm z betonu prostého bez zvýšených nároků na prostředí tř. C 16/20</t>
  </si>
  <si>
    <t>-1351079146</t>
  </si>
  <si>
    <t>631311135</t>
  </si>
  <si>
    <t>Mazanina tl přes 120 do 240 mm z betonu prostého bez zvýšených nároků na prostředí tř. C 20/25</t>
  </si>
  <si>
    <t>2012171404</t>
  </si>
  <si>
    <t>631319171</t>
  </si>
  <si>
    <t>Příplatek k mazanině tl přes 50 do 80 mm za stržení povrchu spodní vrstvy před vložením výztuže</t>
  </si>
  <si>
    <t>1416946605</t>
  </si>
  <si>
    <t>631319173</t>
  </si>
  <si>
    <t>Příplatek k mazanině tl přes 80 do 120 mm za stržení povrchu spodní vrstvy před vložením výztuže</t>
  </si>
  <si>
    <t>153773997</t>
  </si>
  <si>
    <t>631319175</t>
  </si>
  <si>
    <t>Příplatek k mazanině tl přes 120 do 240 mm za stržení povrchu spodní vrstvy před vložením výztuže</t>
  </si>
  <si>
    <t>-2067739002</t>
  </si>
  <si>
    <t>631319195</t>
  </si>
  <si>
    <t>Příplatek k mazanině tl přes 50 do 80 mm za plochu do 5 m2</t>
  </si>
  <si>
    <t>-180937155</t>
  </si>
  <si>
    <t>631319196</t>
  </si>
  <si>
    <t>Příplatek k mazanině tl přes 80 do 120 mm za plochu do 5 m2</t>
  </si>
  <si>
    <t>1717353986</t>
  </si>
  <si>
    <t>631319197</t>
  </si>
  <si>
    <t>Příplatek k mazanině tl přes 120 do 240 mm za plochu do 5 m2</t>
  </si>
  <si>
    <t>-1275466200</t>
  </si>
  <si>
    <t>631351101</t>
  </si>
  <si>
    <t>Zřízení bednění rýh a hran v podlahách</t>
  </si>
  <si>
    <t>2142576984</t>
  </si>
  <si>
    <t>631351102</t>
  </si>
  <si>
    <t>Odstranění bednění rýh a hran v podlahách</t>
  </si>
  <si>
    <t>597982842</t>
  </si>
  <si>
    <t>631351111</t>
  </si>
  <si>
    <t>Zřízení bednění otvorů a prostupů v podlahách</t>
  </si>
  <si>
    <t>-212027576</t>
  </si>
  <si>
    <t>631351112</t>
  </si>
  <si>
    <t>Odstranění bednění otvorů a prostupů v podlahách</t>
  </si>
  <si>
    <t>-1344610816</t>
  </si>
  <si>
    <t>631362021</t>
  </si>
  <si>
    <t>Výztuž mazanin svařovanými sítěmi Kari</t>
  </si>
  <si>
    <t>-159454245</t>
  </si>
  <si>
    <t>632451211</t>
  </si>
  <si>
    <t>Potěr cementový samonivelační litý C20 tl přes 30 do 35 mm</t>
  </si>
  <si>
    <t>374460811</t>
  </si>
  <si>
    <t>632451212</t>
  </si>
  <si>
    <t>Potěr cementový samonivelační litý C20 tl přes 35 do 40 mm</t>
  </si>
  <si>
    <t>1168524955</t>
  </si>
  <si>
    <t>632451213</t>
  </si>
  <si>
    <t>Potěr cementový samonivelační litý C20 tl přes 40 do 45 mm</t>
  </si>
  <si>
    <t>134280730</t>
  </si>
  <si>
    <t>632451214</t>
  </si>
  <si>
    <t>Potěr cementový samonivelační litý C20 tl přes 45 do 50 mm</t>
  </si>
  <si>
    <t>977580800</t>
  </si>
  <si>
    <t>632451291</t>
  </si>
  <si>
    <t>Příplatek k cementovému samonivelačnímu litému potěru C20 ZKD 5 mm tl přes 50 mm</t>
  </si>
  <si>
    <t>680020309</t>
  </si>
  <si>
    <t>632451231</t>
  </si>
  <si>
    <t>Potěr cementový samonivelační litý C25 tl přes 30 do 35 mm</t>
  </si>
  <si>
    <t>591159896</t>
  </si>
  <si>
    <t>632451232</t>
  </si>
  <si>
    <t>Potěr cementový samonivelační litý C25 tl přes 35 do 40 mm</t>
  </si>
  <si>
    <t>-1409306785</t>
  </si>
  <si>
    <t>632451233</t>
  </si>
  <si>
    <t>Potěr cementový samonivelační litý C25 tl přes 40 do 45 mm</t>
  </si>
  <si>
    <t>-333715961</t>
  </si>
  <si>
    <t>632451234</t>
  </si>
  <si>
    <t>Potěr cementový samonivelační litý C25 tl přes 45 do 50 mm</t>
  </si>
  <si>
    <t>-2092504982</t>
  </si>
  <si>
    <t>632451292</t>
  </si>
  <si>
    <t>Příplatek k cementovému samonivelačnímu litému potěru C25 ZKD 5 mm tl přes 50 mm</t>
  </si>
  <si>
    <t>28710235</t>
  </si>
  <si>
    <t>632481213</t>
  </si>
  <si>
    <t>Separační vrstva z PE fólie</t>
  </si>
  <si>
    <t>-1851641518</t>
  </si>
  <si>
    <t>632451251</t>
  </si>
  <si>
    <t>Potěr cementový samonivelační litý C30 tl přes 30 do 35 mm</t>
  </si>
  <si>
    <t>438290385</t>
  </si>
  <si>
    <t>632451252</t>
  </si>
  <si>
    <t>Potěr cementový samonivelační litý C30 tl přes 35 do 40 mm</t>
  </si>
  <si>
    <t>-1470443164</t>
  </si>
  <si>
    <t>632451253</t>
  </si>
  <si>
    <t>Potěr cementový samonivelační litý C30 tl přes 40 do 45 mm</t>
  </si>
  <si>
    <t>1961610173</t>
  </si>
  <si>
    <t>632451254</t>
  </si>
  <si>
    <t>Potěr cementový samonivelační litý C30 tl přes 45 do 50 mm</t>
  </si>
  <si>
    <t>-622559824</t>
  </si>
  <si>
    <t>632451293</t>
  </si>
  <si>
    <t>Příplatek k cementovému samonivelačnímu litému potěru C30 ZKD 5 mm tl přes 50 mm</t>
  </si>
  <si>
    <t>663580278</t>
  </si>
  <si>
    <t>713121111</t>
  </si>
  <si>
    <t>Montáž izolace tepelné podlah volně kladenými rohožemi, pásy, dílci, deskami 1 vrstva</t>
  </si>
  <si>
    <t>-1224378847</t>
  </si>
  <si>
    <t>713121121</t>
  </si>
  <si>
    <t>Montáž izolace tepelné podlah volně kladenými rohožemi, pásy, dílci, deskami 2 vrstvy</t>
  </si>
  <si>
    <t>968962083</t>
  </si>
  <si>
    <t>28372300</t>
  </si>
  <si>
    <t>deska EPS 100 pro konstrukce s běžným zatížením λ=0,037</t>
  </si>
  <si>
    <t>852304536</t>
  </si>
  <si>
    <t>28372326</t>
  </si>
  <si>
    <t>deska EPS 150 pro konstrukce s vysokým zatížením λ=0,035</t>
  </si>
  <si>
    <t>-732641594</t>
  </si>
  <si>
    <t>63150942</t>
  </si>
  <si>
    <t>deska tepelně izolační minerální plovoucích podlah λ=0,033-0,035 tl 15mm</t>
  </si>
  <si>
    <t>-1304584853</t>
  </si>
  <si>
    <t>63141430</t>
  </si>
  <si>
    <t>deska tepelně izolační minerální plovoucích podlah λ=0,033-0,035 tl 20mm</t>
  </si>
  <si>
    <t>1222518942</t>
  </si>
  <si>
    <t>63141431</t>
  </si>
  <si>
    <t>deska tepelně izolační minerální plovoucích podlah λ=0,033-0,035 tl 25mm</t>
  </si>
  <si>
    <t>-1140761743</t>
  </si>
  <si>
    <t>63141432</t>
  </si>
  <si>
    <t>deska tepelně izolační minerální plovoucích podlah λ=0,033-0,035 tl 30mm</t>
  </si>
  <si>
    <t>-498243651</t>
  </si>
  <si>
    <t>63150946</t>
  </si>
  <si>
    <t>deska tepelně izolační minerální plovoucích podlah λ=0,033-0,035 tl 35mm</t>
  </si>
  <si>
    <t>-1709286011</t>
  </si>
  <si>
    <t>63141434</t>
  </si>
  <si>
    <t>deska tepelně izolační minerální plovoucích podlah λ=0,033-0,035 tl 40mm</t>
  </si>
  <si>
    <t>-1156698092</t>
  </si>
  <si>
    <t>63150947</t>
  </si>
  <si>
    <t>deska tepelně izolační minerální plovoucích podlah λ=0,033-0,035 tl 50mm</t>
  </si>
  <si>
    <t>-808841692</t>
  </si>
  <si>
    <t>713121211</t>
  </si>
  <si>
    <t>Montáž izolace tepelné podlah volně kladenými okrajovými pásky</t>
  </si>
  <si>
    <t>1552928783</t>
  </si>
  <si>
    <t>63152004</t>
  </si>
  <si>
    <t>pásek izolační minerální podlahový λ=0,036 15x100x1000mm</t>
  </si>
  <si>
    <t>-1304803262</t>
  </si>
  <si>
    <t xml:space="preserve">    771 - Podlahy z dlaždic</t>
  </si>
  <si>
    <t xml:space="preserve">    777 - Podlahy lité</t>
  </si>
  <si>
    <t xml:space="preserve">    781 - Dokončovací práce - obklady</t>
  </si>
  <si>
    <t>771</t>
  </si>
  <si>
    <t>Podlahy z dlaždic</t>
  </si>
  <si>
    <t>771111011</t>
  </si>
  <si>
    <t>Vysátí podkladu před pokládkou dlažby</t>
  </si>
  <si>
    <t>1679452994</t>
  </si>
  <si>
    <t>771121011</t>
  </si>
  <si>
    <t>Nátěr penetrační na podlahu</t>
  </si>
  <si>
    <t>-1097091185</t>
  </si>
  <si>
    <t>771151011</t>
  </si>
  <si>
    <t>Samonivelační stěrka podlah pevnosti 20 MPa tl 3 mm</t>
  </si>
  <si>
    <t>-943298506</t>
  </si>
  <si>
    <t>771151012</t>
  </si>
  <si>
    <t>Samonivelační stěrka podlah pevnosti 20 MPa tl přes 3 do 5 mm</t>
  </si>
  <si>
    <t>1804024872</t>
  </si>
  <si>
    <t>771151013</t>
  </si>
  <si>
    <t>Samonivelační stěrka podlah pevnosti 20 MPa tl přes 5 do 8 mm</t>
  </si>
  <si>
    <t>-238404518</t>
  </si>
  <si>
    <t>771151014</t>
  </si>
  <si>
    <t>Samonivelační stěrka podlah pevnosti 20 MPa tl přes 8 do 10 mm</t>
  </si>
  <si>
    <t>-1521338271</t>
  </si>
  <si>
    <t>771274112</t>
  </si>
  <si>
    <t>Montáž obkladů stupnic z dlaždic keramických hladkých lepených cementovým flexibilním lepidlem š přes 200 do 250 mm</t>
  </si>
  <si>
    <t>1774335707</t>
  </si>
  <si>
    <t>771274113</t>
  </si>
  <si>
    <t>Montáž obkladů stupnic z dlaždic keramických hladkých lepených cementovým flexibilním lepidlem š přes 250 do 300 mm</t>
  </si>
  <si>
    <t>446345627</t>
  </si>
  <si>
    <t>771274114</t>
  </si>
  <si>
    <t>Montáž obkladů stupnic z dlaždic keramických hladkých lepených cementovým flexibilním lepidlem š přes 300 do 350 mm</t>
  </si>
  <si>
    <t>1181660078</t>
  </si>
  <si>
    <t>771274231</t>
  </si>
  <si>
    <t>Montáž obkladů podstupnic z dlaždic keramických hladkých lepených cementovým flexibilním lepidlem v do 150 mm</t>
  </si>
  <si>
    <t>-506164824</t>
  </si>
  <si>
    <t>771274232</t>
  </si>
  <si>
    <t>Montáž obkladů podstupnic z dlaždic keramických hladkých lepených cementovým flexibilním lepidlem v přes 150 do 200 mm</t>
  </si>
  <si>
    <t>1610612815</t>
  </si>
  <si>
    <t>771274233</t>
  </si>
  <si>
    <t>Montáž obkladů podstupnic z dlaždic keramických hladkých lepených cementovým flexibilním lepidlem v přes 200 do 250 mm</t>
  </si>
  <si>
    <t>147381499</t>
  </si>
  <si>
    <t>771474113</t>
  </si>
  <si>
    <t>Montáž soklů z dlaždic keramických rovných lepených cementovým flexibilním lepidlem v přes 90 do 120 mm</t>
  </si>
  <si>
    <t>2009036897</t>
  </si>
  <si>
    <t>771574411</t>
  </si>
  <si>
    <t>Montáž podlah keramických hladkých lepených cementovým flexibilním lepidlem do 0,5 ks/m2</t>
  </si>
  <si>
    <t>490535831</t>
  </si>
  <si>
    <t>597611M8</t>
  </si>
  <si>
    <t>dlažba keramická nemrazuvzdorná povrch hladký/matný tl do 10mm do 0,5m2</t>
  </si>
  <si>
    <t>802774906</t>
  </si>
  <si>
    <t>771574412</t>
  </si>
  <si>
    <t>Montáž podlah keramických hladkých lepených cementovým flexibilním lepidlem přes 0,5 do 2 ks/m2</t>
  </si>
  <si>
    <t>-1597132455</t>
  </si>
  <si>
    <t>59761178</t>
  </si>
  <si>
    <t>dlažba keramická nemrazuvzdorná povrch hladký/matný tl do 10mm přes 0,5 do 2ks/m2</t>
  </si>
  <si>
    <t>598683721</t>
  </si>
  <si>
    <t>771574413</t>
  </si>
  <si>
    <t>Montáž podlah keramických hladkých lepených cementovým flexibilním lepidlem přes 2 do 4 ks/m2</t>
  </si>
  <si>
    <t>461506920</t>
  </si>
  <si>
    <t>59761179</t>
  </si>
  <si>
    <t>dlažba keramická nemrazuvzdorná povrch hladký/matný tl do 10mm přes 2 do 4ks/m2</t>
  </si>
  <si>
    <t>-449827323</t>
  </si>
  <si>
    <t>771574414</t>
  </si>
  <si>
    <t>Montáž podlah keramických hladkých lepených cementovým flexibilním lepidlem přes 4 do 6 ks/m2</t>
  </si>
  <si>
    <t>923450997</t>
  </si>
  <si>
    <t>59761177</t>
  </si>
  <si>
    <t>dlažba keramická nemrazuvzdorná R9 povrch hladký/matný tl do 10mm přes 4 do 6ks/m2</t>
  </si>
  <si>
    <t>-930368295</t>
  </si>
  <si>
    <t>771574415</t>
  </si>
  <si>
    <t>Montáž podlah keramických hladkých lepených cementovým flexibilním lepidlem přes 6 do 9 ks/m2</t>
  </si>
  <si>
    <t>376715689</t>
  </si>
  <si>
    <t>59761176</t>
  </si>
  <si>
    <t>dlažba keramická nemrazuvzdorná R9 povrch hladký/matný tl do 10mm přes 6 do 9ks/m2</t>
  </si>
  <si>
    <t>998655131</t>
  </si>
  <si>
    <t>771574416</t>
  </si>
  <si>
    <t>Montáž podlah keramických hladkých lepených cementovým flexibilním lepidlem přes 9 do 12 ks/m2</t>
  </si>
  <si>
    <t>391384235</t>
  </si>
  <si>
    <t>59761135</t>
  </si>
  <si>
    <t>dlažba keramická slinutá nemrazuvzdorná povrch hladký/matný tl do 10mm přes 9 do 12ks/m2</t>
  </si>
  <si>
    <t>1299846078</t>
  </si>
  <si>
    <t>771574417</t>
  </si>
  <si>
    <t>Montáž podlah keramických hladkých lepených cementovým flexibilním lepidlem přes 12 do 19 ks/m2</t>
  </si>
  <si>
    <t>1543389048</t>
  </si>
  <si>
    <t>597611M9</t>
  </si>
  <si>
    <t>dlažba keramická slinutá mrazuvzdorná R9 povrch reliéfní/matný tl do 10mm přes 12 do 19ks/m2</t>
  </si>
  <si>
    <t>-2035419530</t>
  </si>
  <si>
    <t>771574418</t>
  </si>
  <si>
    <t>Montáž podlah keramických hladkých lepených cementovým flexibilním lepidlem přes 19 do 22 ks/m2</t>
  </si>
  <si>
    <t>-612013591</t>
  </si>
  <si>
    <t>59761149</t>
  </si>
  <si>
    <t>dlažba keramická slinutá mrazuvzdorná R9 povrch reliéfní/matný tl do 10mm přes 19 do 22ks/m2</t>
  </si>
  <si>
    <t>-1491767847</t>
  </si>
  <si>
    <t>771574419</t>
  </si>
  <si>
    <t>Montáž podlah keramických hladkých lepených cementovým flexibilním lepidlem přes 22 do 25 ks/m2</t>
  </si>
  <si>
    <t>1321327659</t>
  </si>
  <si>
    <t>59761133</t>
  </si>
  <si>
    <t>dlažba keramická slinutá nemrazuvzdorná povrch hladký/matný tl do 10mm přes 22 do 25ks/m2</t>
  </si>
  <si>
    <t>-2092617870</t>
  </si>
  <si>
    <t>771574420</t>
  </si>
  <si>
    <t>Montáž podlah keramických hladkých lepených cementovým flexibilním lepidlem přes 25 do 35 ks/m2</t>
  </si>
  <si>
    <t>-546553861</t>
  </si>
  <si>
    <t>597611M4</t>
  </si>
  <si>
    <t>dlažba keramická slinutá nemrazuvzdorná povrch hladký/lesklý tl do 10mm přes 25 do 35ks/m2</t>
  </si>
  <si>
    <t>1017549229</t>
  </si>
  <si>
    <t>771574421</t>
  </si>
  <si>
    <t>Montáž podlah keramických hladkých lepených cementovým flexibilním lepidlem přes 35 do 45 ks/m2</t>
  </si>
  <si>
    <t>1180377370</t>
  </si>
  <si>
    <t>59761134</t>
  </si>
  <si>
    <t>dlažba keramická slinutá nemrazuvzdorná povrch hladký/lesklý tl do 10mm přes 35 do 45ks/m2</t>
  </si>
  <si>
    <t>450179268</t>
  </si>
  <si>
    <t>771577211</t>
  </si>
  <si>
    <t>Příplatek k montáži podlah keramických lepených cementovým flexibilním lepidlem za plochu do 5 m2</t>
  </si>
  <si>
    <t>1605104549</t>
  </si>
  <si>
    <t>771577213</t>
  </si>
  <si>
    <t>Příplatek k montáži podlah keramických lepených cementovým flexibilním lepidlem za pokládku na koso</t>
  </si>
  <si>
    <t>388194082</t>
  </si>
  <si>
    <t>771584411</t>
  </si>
  <si>
    <t>Montáž podlah z keramické mozaiky lepené cementovým flexibilním lepidlem základní prvek do 200 ks/m2</t>
  </si>
  <si>
    <t>225533400</t>
  </si>
  <si>
    <t>59761213</t>
  </si>
  <si>
    <t>mozaika keramická nemrazuvzdorná lepená na síti R10/A povrch hladký/matný tl do 10mm základní prvek do 200ks/m2</t>
  </si>
  <si>
    <t>-27857192</t>
  </si>
  <si>
    <t>771584412</t>
  </si>
  <si>
    <t>Montáž podlah z keramické mozaiky lepené cementovým flexibilním lepidlem základní prvek přes 200 do 400 ks/m2</t>
  </si>
  <si>
    <t>704925688</t>
  </si>
  <si>
    <t>59761214</t>
  </si>
  <si>
    <t>mozaika keramická nemrazuvzdorná lepená na síti R10/A povrch hladký/sklo tl do 10mm základní prvek přes 200 do 400ks/m2</t>
  </si>
  <si>
    <t>278486864</t>
  </si>
  <si>
    <t>771584413</t>
  </si>
  <si>
    <t>Montáž podlah z keramické mozaiky lepené cementovým flexibilním lepidlem základní prvek přes 400 do 800 ks/m2</t>
  </si>
  <si>
    <t>992891993</t>
  </si>
  <si>
    <t>597612M4</t>
  </si>
  <si>
    <t>mozaika keramická nemrazuvzdorná lepená na síti R10/A povrch hladký/sklo tl do 10mm základní prvek přes 400 do 800ks/m2</t>
  </si>
  <si>
    <t>-644531281</t>
  </si>
  <si>
    <t>771584414</t>
  </si>
  <si>
    <t>Montáž podlah z keramické mozaiky lepené cementovým flexibilním lepidlem základní prvek přes 800 ks/m2</t>
  </si>
  <si>
    <t>1196287663</t>
  </si>
  <si>
    <t>59761220</t>
  </si>
  <si>
    <t>mozaika keramická nemrazuvzdorná lepená na síti povrch hladký-reliéfní/mat-lesk tl do 10mm základní prvek přes 800 do 1600ks/m2</t>
  </si>
  <si>
    <t>1201316422</t>
  </si>
  <si>
    <t>0*1,1 'Přepočtené koeficientem množství</t>
  </si>
  <si>
    <t>771589191</t>
  </si>
  <si>
    <t>Příplatek k montáž podlah z keramické mozaiky za plochu do 5 m2</t>
  </si>
  <si>
    <t>1018985241</t>
  </si>
  <si>
    <t>771161021</t>
  </si>
  <si>
    <t>Montáž profilu ukončujícího pro plynulý přechod (dlažby s kobercem apod.)</t>
  </si>
  <si>
    <t>-1128213239</t>
  </si>
  <si>
    <t>55343125</t>
  </si>
  <si>
    <t>profil přechodový Al vrtaný 30mm leštěná mosaz</t>
  </si>
  <si>
    <t>1478587677</t>
  </si>
  <si>
    <t>771591112</t>
  </si>
  <si>
    <t>Izolace pod dlažbu nátěrem nebo stěrkou ve dvou vrstvách</t>
  </si>
  <si>
    <t>-223169823</t>
  </si>
  <si>
    <t>771591264</t>
  </si>
  <si>
    <t>Izolace těsnícími pásy mezi podlahou a stěnou</t>
  </si>
  <si>
    <t>315294749</t>
  </si>
  <si>
    <t>771591115</t>
  </si>
  <si>
    <t>Podlahy spárování silikonem</t>
  </si>
  <si>
    <t>-634988531</t>
  </si>
  <si>
    <t>771591117</t>
  </si>
  <si>
    <t>Podlahy spárování akrylem</t>
  </si>
  <si>
    <t>1906240243</t>
  </si>
  <si>
    <t>771591184</t>
  </si>
  <si>
    <t>Pracnější řezání podlah z dlaždic keramických rovné</t>
  </si>
  <si>
    <t>1681757596</t>
  </si>
  <si>
    <t>771592011</t>
  </si>
  <si>
    <t>Čištění vnitřních ploch podlah nebo schodišť po položení dlažby chemickými prostředky</t>
  </si>
  <si>
    <t>-1087026577</t>
  </si>
  <si>
    <t>776111112</t>
  </si>
  <si>
    <t>Broušení betonového podkladu povlakových podlah</t>
  </si>
  <si>
    <t>-1157179211</t>
  </si>
  <si>
    <t>776111115</t>
  </si>
  <si>
    <t>Broušení podkladu povlakových podlah před litím stěrky</t>
  </si>
  <si>
    <t>809766402</t>
  </si>
  <si>
    <t>776111116</t>
  </si>
  <si>
    <t>Odstranění zbytků lepidla z podkladu povlakových podlah broušením</t>
  </si>
  <si>
    <t>-588097612</t>
  </si>
  <si>
    <t>776111117</t>
  </si>
  <si>
    <t>Broušení stávajícího podkladu povlakových podlah diamantovým kotoučem</t>
  </si>
  <si>
    <t>-1695806802</t>
  </si>
  <si>
    <t>776111122</t>
  </si>
  <si>
    <t>Broušení betonového podkladu povlakových podlah schodišťových stupňů</t>
  </si>
  <si>
    <t>-1163206580</t>
  </si>
  <si>
    <t>776111131</t>
  </si>
  <si>
    <t>Broušení podkladu pod povlakové povrchy stěn</t>
  </si>
  <si>
    <t>-154950124</t>
  </si>
  <si>
    <t>776111311</t>
  </si>
  <si>
    <t>Vysátí podkladu povlakových podlah</t>
  </si>
  <si>
    <t>-339619039</t>
  </si>
  <si>
    <t>776111323</t>
  </si>
  <si>
    <t>Vysátí podkladu povlakových podlah schodišťových stupňů</t>
  </si>
  <si>
    <t>1585653274</t>
  </si>
  <si>
    <t>776121321</t>
  </si>
  <si>
    <t>Neředěná penetrace savého podkladu povlakových podlah</t>
  </si>
  <si>
    <t>-914413591</t>
  </si>
  <si>
    <t>776121323</t>
  </si>
  <si>
    <t>Neředěná penetrace savého podkladu povlakových podlah schodišťových stupňů</t>
  </si>
  <si>
    <t>1213908584</t>
  </si>
  <si>
    <t>776141111</t>
  </si>
  <si>
    <t>Stěrka podlahová nivelační pro vyrovnání podkladu povlakových podlah pevnosti 20 MPa tl do 3 mm</t>
  </si>
  <si>
    <t>1885133410</t>
  </si>
  <si>
    <t>776141112</t>
  </si>
  <si>
    <t>Stěrka podlahová nivelační pro vyrovnání podkladu povlakových podlah pevnosti 20 MPa tl přes 3 do 5 mm</t>
  </si>
  <si>
    <t>-507134588</t>
  </si>
  <si>
    <t>776141113</t>
  </si>
  <si>
    <t>Stěrka podlahová nivelační pro vyrovnání podkladu povlakových podlah pevnosti 20 MPa tl přes 5 do 8 mm</t>
  </si>
  <si>
    <t>22233124</t>
  </si>
  <si>
    <t>776141114</t>
  </si>
  <si>
    <t>Stěrka podlahová nivelační pro vyrovnání podkladu povlakových podlah pevnosti 20 MPa tl přes 8 do 10 mm</t>
  </si>
  <si>
    <t>-755715421</t>
  </si>
  <si>
    <t>776211111</t>
  </si>
  <si>
    <t>Lepení textilních pásů</t>
  </si>
  <si>
    <t>-1329395060</t>
  </si>
  <si>
    <t>69751011</t>
  </si>
  <si>
    <t>koberec zátěžový vysoká zátěž hm 1450g/m2 š 2m</t>
  </si>
  <si>
    <t>2030026907</t>
  </si>
  <si>
    <t>776211121</t>
  </si>
  <si>
    <t>Lepení elektrostaticky vodivých textilních pásů</t>
  </si>
  <si>
    <t>1951296043</t>
  </si>
  <si>
    <t>27251120</t>
  </si>
  <si>
    <t>koberec dielektrický do 26kV š 1200mm tl 4,5mm</t>
  </si>
  <si>
    <t>-1035952761</t>
  </si>
  <si>
    <t>776221111</t>
  </si>
  <si>
    <t>Lepení pásů z PVC standardním lepidlem</t>
  </si>
  <si>
    <t>911594525</t>
  </si>
  <si>
    <t>28411020</t>
  </si>
  <si>
    <t>PVC vinyl homogenní zátěžová tl 2,00 mm, úprava PUR, třída zátěže 34/43, hmotnost 3200g/m2, hořlavost Bfl S1</t>
  </si>
  <si>
    <t>161424563</t>
  </si>
  <si>
    <t>28411140</t>
  </si>
  <si>
    <t>PVC vinyl heterogenní protiskluzná se vsypem a výztuž. vrstvou tl 2,00mm nášlapná vrstva 0,9mm, hořlavost Bfl-s1, třída zátěže 34/43, útlum 4dB, bodová zátěž &lt;= 0,10mm, protiskluznost R10</t>
  </si>
  <si>
    <t>1613897502</t>
  </si>
  <si>
    <t>776221121</t>
  </si>
  <si>
    <t>Lepení elektrostaticky vodivých pásů z PVC</t>
  </si>
  <si>
    <t>-2074762319</t>
  </si>
  <si>
    <t>28411044</t>
  </si>
  <si>
    <t>PVC vinyl homogenní antistatická neválcovaná tl 2,00mm, čtverce 615x615mm, R 1-100MΩ, rozměrová stálost 0,05%, otlak do 0,035mm</t>
  </si>
  <si>
    <t>1561506970</t>
  </si>
  <si>
    <t>28411045</t>
  </si>
  <si>
    <t>PVC vinyl homogenní elektricky vodivá neválcovaná tl 2,00mm, čtverce 615x615mm, R 0,05-1MΩ, rozměrová stálost 0,05%, otlak do 0,035mm</t>
  </si>
  <si>
    <t>-111022121</t>
  </si>
  <si>
    <t>776223111</t>
  </si>
  <si>
    <t>Spoj povlakových podlahovin z PVC svařováním za tepla</t>
  </si>
  <si>
    <t>116319235</t>
  </si>
  <si>
    <t>776223112</t>
  </si>
  <si>
    <t>Spoj povlakových podlahovin z PVC svařováním za studena</t>
  </si>
  <si>
    <t>-1139867806</t>
  </si>
  <si>
    <t>776231111</t>
  </si>
  <si>
    <t>Lepení lamel a čtverců z vinylu standardním lepidlem</t>
  </si>
  <si>
    <t>-434587869</t>
  </si>
  <si>
    <t>776321111</t>
  </si>
  <si>
    <t>Montáž podlahovin z PVC na stupnice šířky do 300 mm</t>
  </si>
  <si>
    <t>-102022377</t>
  </si>
  <si>
    <t>776321112</t>
  </si>
  <si>
    <t>Montáž podlahovin z PVC na stupnice šířky přes 300 mm</t>
  </si>
  <si>
    <t>-1379027691</t>
  </si>
  <si>
    <t>776321211</t>
  </si>
  <si>
    <t>Montáž podlahovin z PVC na podstupnice výšky do 200 mm</t>
  </si>
  <si>
    <t>-1992108817</t>
  </si>
  <si>
    <t>776411111</t>
  </si>
  <si>
    <t>Montáž obvodových soklíků výšky do 80 mm</t>
  </si>
  <si>
    <t>318824685</t>
  </si>
  <si>
    <t>776411112</t>
  </si>
  <si>
    <t>Montáž obvodových soklíků výšky do 100 mm</t>
  </si>
  <si>
    <t>296618865</t>
  </si>
  <si>
    <t>776411211</t>
  </si>
  <si>
    <t>Montáž tahaných obvodových soklíků z PVC výšky do 80 mm</t>
  </si>
  <si>
    <t>-310533395</t>
  </si>
  <si>
    <t>776411212</t>
  </si>
  <si>
    <t>Montáž tahaných obvodových soklíků z PVC výšky do 100 mm</t>
  </si>
  <si>
    <t>-1285498757</t>
  </si>
  <si>
    <t>776421111</t>
  </si>
  <si>
    <t>Montáž obvodových lišt lepením</t>
  </si>
  <si>
    <t>-421890508</t>
  </si>
  <si>
    <t>61418102</t>
  </si>
  <si>
    <t>lišta podlahová dřevěná buk 8x35mm</t>
  </si>
  <si>
    <t>1814262076</t>
  </si>
  <si>
    <t>776421711</t>
  </si>
  <si>
    <t>Vložení nařezaných pásků z podlahoviny do lišt</t>
  </si>
  <si>
    <t>-1550006116</t>
  </si>
  <si>
    <t>776991111</t>
  </si>
  <si>
    <t>Spárování silikonem</t>
  </si>
  <si>
    <t>1785432221</t>
  </si>
  <si>
    <t>776991121</t>
  </si>
  <si>
    <t>Základní čištění nově položených podlahovin vysátím a setřením vlhkým mopem</t>
  </si>
  <si>
    <t>-944483645</t>
  </si>
  <si>
    <t>777</t>
  </si>
  <si>
    <t>Podlahy lité</t>
  </si>
  <si>
    <t>777111111</t>
  </si>
  <si>
    <t>Vysátí podkladu před provedením lité podlahy</t>
  </si>
  <si>
    <t>-661120123</t>
  </si>
  <si>
    <t>777111121</t>
  </si>
  <si>
    <t>Ruční broušení podkladu před provedením lité podlahy</t>
  </si>
  <si>
    <t>1947805199</t>
  </si>
  <si>
    <t>777111123</t>
  </si>
  <si>
    <t>Strojní broušení podkladu před provedením lité podlahy</t>
  </si>
  <si>
    <t>-1074910952</t>
  </si>
  <si>
    <t>777121105</t>
  </si>
  <si>
    <t>Vyrovnání podkladu podlah stěrkou plněnou pískem pl přes 1,0 m2 tl do 3 mm</t>
  </si>
  <si>
    <t>-1970680647</t>
  </si>
  <si>
    <t>777131111</t>
  </si>
  <si>
    <t>Penetrační epoxidový nátěr podlahy plněný pískem</t>
  </si>
  <si>
    <t>-262395179</t>
  </si>
  <si>
    <t>777511103</t>
  </si>
  <si>
    <t>Krycí epoxidová stěrka tloušťky přes 1 do 2 mm dekorativní lité podlahy</t>
  </si>
  <si>
    <t>-2088485324</t>
  </si>
  <si>
    <t>777511107</t>
  </si>
  <si>
    <t>Protiskluzná úprava prosyp krycí stěrky lité podlahy pískem</t>
  </si>
  <si>
    <t>-540841073</t>
  </si>
  <si>
    <t>777511181</t>
  </si>
  <si>
    <t>Příplatek k cenám krycí stěrky za zvýšenou pracnost provádění podlahových soklíků</t>
  </si>
  <si>
    <t>1200832801</t>
  </si>
  <si>
    <t>777521103</t>
  </si>
  <si>
    <t>Krycí polyuretanová stěrka tloušťky do 2 mm dekorativní lité podlahy</t>
  </si>
  <si>
    <t>2008843945</t>
  </si>
  <si>
    <t>777611101</t>
  </si>
  <si>
    <t>Krycí epoxidový dekorativní nátěr podlahy</t>
  </si>
  <si>
    <t>-809750994</t>
  </si>
  <si>
    <t>777612101</t>
  </si>
  <si>
    <t>Uzavírací epoxidový barevný nátěr podlahy</t>
  </si>
  <si>
    <t>649648941</t>
  </si>
  <si>
    <t>777612103</t>
  </si>
  <si>
    <t>Uzavírací epoxidový transparentní nátěr podlahy</t>
  </si>
  <si>
    <t>-135544439</t>
  </si>
  <si>
    <t>777621101</t>
  </si>
  <si>
    <t>Krycí polyuretanový dekorativní nátěr podlahy</t>
  </si>
  <si>
    <t>1768275566</t>
  </si>
  <si>
    <t>777622101</t>
  </si>
  <si>
    <t>Uzavírací polyuretanový barevný nátěr podlahy</t>
  </si>
  <si>
    <t>357986908</t>
  </si>
  <si>
    <t>777622103</t>
  </si>
  <si>
    <t>Uzavírací polyuretanový transparentní nátěr podlahy</t>
  </si>
  <si>
    <t>784720386</t>
  </si>
  <si>
    <t>781</t>
  </si>
  <si>
    <t>Dokončovací práce - obklady</t>
  </si>
  <si>
    <t>781111011</t>
  </si>
  <si>
    <t>Ometení (oprášení) stěny při přípravě podkladu</t>
  </si>
  <si>
    <t>-1244697740</t>
  </si>
  <si>
    <t>781121011</t>
  </si>
  <si>
    <t>Nátěr penetrační na stěnu</t>
  </si>
  <si>
    <t>-646916388</t>
  </si>
  <si>
    <t>781131112</t>
  </si>
  <si>
    <t>Izolace pod obklad nátěrem nebo stěrkou ve dvou vrstvách</t>
  </si>
  <si>
    <t>1805851546</t>
  </si>
  <si>
    <t>781131232</t>
  </si>
  <si>
    <t>Izolace pod obklad těsnícími pásy pro styčné nebo dilatační spáry</t>
  </si>
  <si>
    <t>-1822872681</t>
  </si>
  <si>
    <t>781151031</t>
  </si>
  <si>
    <t>Celoplošné vyrovnání podkladu stěrkou tl 3 mm</t>
  </si>
  <si>
    <t>-810025466</t>
  </si>
  <si>
    <t>781161021</t>
  </si>
  <si>
    <t>Montáž profilu ukončujícího rohového nebo vanového</t>
  </si>
  <si>
    <t>-98976035</t>
  </si>
  <si>
    <t>59054132</t>
  </si>
  <si>
    <t>profil ukončovací pro vnější hrany obkladů hliník leskle eloxovaný chromem 8x2500mm</t>
  </si>
  <si>
    <t>1304313594</t>
  </si>
  <si>
    <t>59054133</t>
  </si>
  <si>
    <t>profil ukončovací pro vnější hrany obkladů hliník leskle eloxovaný chromem 10x2500mm</t>
  </si>
  <si>
    <t>70898505</t>
  </si>
  <si>
    <t>781472211</t>
  </si>
  <si>
    <t>Montáž obkladů keramických hladkých lepených cementovým flexibilním lepidlem do 0,5 ks/m2</t>
  </si>
  <si>
    <t>-756526116</t>
  </si>
  <si>
    <t>781472212</t>
  </si>
  <si>
    <t>Montáž obkladů keramických hladkých lepených cementovým flexibilním lepidlem přes 0,5 do 2 ks/m2</t>
  </si>
  <si>
    <t>446151225</t>
  </si>
  <si>
    <t>781472213</t>
  </si>
  <si>
    <t>Montáž obkladů keramických hladkých lepených cementovým flexibilním lepidlem přes 2 do 4 ks/m2</t>
  </si>
  <si>
    <t>1535925317</t>
  </si>
  <si>
    <t>781472214</t>
  </si>
  <si>
    <t>Montáž obkladů keramických hladkých lepených cementovým flexibilním lepidlem přes 4 do 6 ks/m2</t>
  </si>
  <si>
    <t>135526215</t>
  </si>
  <si>
    <t>781472215</t>
  </si>
  <si>
    <t>Montáž obkladů keramických hladkých lepených cementovým flexibilním lepidlem přes 6 do 9 ks/m2</t>
  </si>
  <si>
    <t>2136125028</t>
  </si>
  <si>
    <t>781472216</t>
  </si>
  <si>
    <t>Montáž obkladů keramických hladkých lepených cementovým flexibilním lepidlem přes 9 do 12 ks/m2</t>
  </si>
  <si>
    <t>1054179747</t>
  </si>
  <si>
    <t>781472217</t>
  </si>
  <si>
    <t>Montáž obkladů keramických hladkých lepených cementovým flexibilním lepidlem přes 12 do 19 ks/m2</t>
  </si>
  <si>
    <t>-32531269</t>
  </si>
  <si>
    <t>781472218</t>
  </si>
  <si>
    <t>Montáž obkladů keramických hladkých lepených cementovým flexibilním lepidlem přes 19 do 22 ks/m2</t>
  </si>
  <si>
    <t>-1119502414</t>
  </si>
  <si>
    <t>781472219</t>
  </si>
  <si>
    <t>Montáž obkladů keramických hladkých lepených cementovým flexibilním lepidlem přes 22 do 25 ks/m2</t>
  </si>
  <si>
    <t>237712277</t>
  </si>
  <si>
    <t>781472220</t>
  </si>
  <si>
    <t>Montáž obkladů keramických hladkých lepených cementovým flexibilním lepidlem přes 25 do 35 ks/m2</t>
  </si>
  <si>
    <t>1867561322</t>
  </si>
  <si>
    <t>781472221</t>
  </si>
  <si>
    <t>Montáž obkladů keramických hladkých lepených cementovým flexibilním lepidlem přes 35 do 45 ks/m2</t>
  </si>
  <si>
    <t>497691127</t>
  </si>
  <si>
    <t>781472251</t>
  </si>
  <si>
    <t>Montáž obkladů keramických listel lepených cementovým flexibilním lepidlem v do 65 mm</t>
  </si>
  <si>
    <t>-396351189</t>
  </si>
  <si>
    <t>59761745</t>
  </si>
  <si>
    <t>listela keramická nemrazuvzdorná povrch hladký/matný tl do 10mm výšky přes 50 do 65mm</t>
  </si>
  <si>
    <t>-1792526101</t>
  </si>
  <si>
    <t>781472252</t>
  </si>
  <si>
    <t>Montáž obkladů keramických listel lepených cementovým flexibilním lepidlem v přes 65 do 75 mm</t>
  </si>
  <si>
    <t>917559490</t>
  </si>
  <si>
    <t>59761754</t>
  </si>
  <si>
    <t>listela keramická reliéfní povrch reliéfní/matný tl přes 15 do 20mm výšky přes 65 do 75mm</t>
  </si>
  <si>
    <t>1050041773</t>
  </si>
  <si>
    <t>781472253</t>
  </si>
  <si>
    <t>Montáž obkladů keramických listel lepených cementovým flexibilním lepidlem v přes 75 do 90 mm</t>
  </si>
  <si>
    <t>-1172960078</t>
  </si>
  <si>
    <t>59761731</t>
  </si>
  <si>
    <t>listela keramická mrazuvzdorná povrch hladký/mat/lesk tl do 10mm výšky přes 75 do 90mm</t>
  </si>
  <si>
    <t>537618966</t>
  </si>
  <si>
    <t>781472254</t>
  </si>
  <si>
    <t>Montáž obkladů keramických listel lepených cementovým flexibilním lepidlem v přes 90 do 110 mm</t>
  </si>
  <si>
    <t>-1042329323</t>
  </si>
  <si>
    <t>59761746</t>
  </si>
  <si>
    <t>listela keramická nemrazuvzdorná povrch hladký/matný tl do 10mm výšky přes 90 do 110mm</t>
  </si>
  <si>
    <t>-1261642568</t>
  </si>
  <si>
    <t>781472255</t>
  </si>
  <si>
    <t>Montáž obkladů keramických listel lepených cementovým flexibilním lepidlem v přes 110 do 130 mm</t>
  </si>
  <si>
    <t>-1447110048</t>
  </si>
  <si>
    <t>59761742</t>
  </si>
  <si>
    <t>listela keramická nemrazuvzdorná povrch hladký/matný tl do 10mm výšky přes 110 do 130mm</t>
  </si>
  <si>
    <t>-1981915508</t>
  </si>
  <si>
    <t>781472291</t>
  </si>
  <si>
    <t>Příplatek k montáži obkladů keramických lepených cementovým flexibilním lepidlem za plochu do 10 m2</t>
  </si>
  <si>
    <t>681553102</t>
  </si>
  <si>
    <t>781472293</t>
  </si>
  <si>
    <t>Příplatek k montáži obkladů keramických lepených cementovým flexibilním lepidlem za pokládku na koso</t>
  </si>
  <si>
    <t>-1463285557</t>
  </si>
  <si>
    <t xml:space="preserve">    762 - Konstrukce tesařské</t>
  </si>
  <si>
    <t>762</t>
  </si>
  <si>
    <t>Konstrukce tesařské</t>
  </si>
  <si>
    <t>762521921</t>
  </si>
  <si>
    <t>Vyřezání části podlahy z prken tl do 32 mm bez polštářů pl jednotlivě do 0,25 m2</t>
  </si>
  <si>
    <t>-113852240</t>
  </si>
  <si>
    <t>762521922</t>
  </si>
  <si>
    <t>Vyřezání části podlahy z prken tl do 32 mm bez polštářů pl jednotlivě přes 0,25 do 1 m2</t>
  </si>
  <si>
    <t>-967536004</t>
  </si>
  <si>
    <t>762521923</t>
  </si>
  <si>
    <t>Vyřezání části podlahy z prken tl do 32 mm bez polštářů pl jednotlivě přes 1 do 4 m2</t>
  </si>
  <si>
    <t>-1446671615</t>
  </si>
  <si>
    <t>762521924</t>
  </si>
  <si>
    <t>Vyřezání části podlahy z prken tl do 32 mm bez polštářů pl jednotlivě přes 4 m2</t>
  </si>
  <si>
    <t>-477363685</t>
  </si>
  <si>
    <t>762521951</t>
  </si>
  <si>
    <t>Vyřezání části podlahy z desek měkkých pl jednotlivě do 0,25 m2</t>
  </si>
  <si>
    <t>-1332565504</t>
  </si>
  <si>
    <t>762521952</t>
  </si>
  <si>
    <t>Vyřezání části podlahy z desek měkkých pl jednotlivě přes 0,25 do 1 m2</t>
  </si>
  <si>
    <t>-280869893</t>
  </si>
  <si>
    <t>762521953</t>
  </si>
  <si>
    <t>Vyřezání části podlahy z desek měkkých pl jednotlivě přes 1 do 4 m2</t>
  </si>
  <si>
    <t>-358899478</t>
  </si>
  <si>
    <t>762521954</t>
  </si>
  <si>
    <t>Vyřezání části podlahy z desek měkkých pl jednotlivě přes 4 m2</t>
  </si>
  <si>
    <t>-1630840</t>
  </si>
  <si>
    <t>762521961</t>
  </si>
  <si>
    <t>Vyřezání části podlahy z desek tvrdých pl jednotlivě do 0,25 m2</t>
  </si>
  <si>
    <t>700271409</t>
  </si>
  <si>
    <t>762521962</t>
  </si>
  <si>
    <t>Vyřezání části podlahy z desek tvrdých pl jednotlivě přes 0,25 do 1 m2</t>
  </si>
  <si>
    <t>-171227678</t>
  </si>
  <si>
    <t>762521963</t>
  </si>
  <si>
    <t>Vyřezání části podlahy z desek tvrdých pl jednotlivě přes 1 do 4 m2</t>
  </si>
  <si>
    <t>512455807</t>
  </si>
  <si>
    <t>762521964</t>
  </si>
  <si>
    <t>Vyřezání části podlahy z desek tvrdých pl jednotlivě přes 4 m2</t>
  </si>
  <si>
    <t>691735963</t>
  </si>
  <si>
    <t>762522911</t>
  </si>
  <si>
    <t>Vyřezání polštářů tloušťky do 100 mm</t>
  </si>
  <si>
    <t>-950821824</t>
  </si>
  <si>
    <t>762523911</t>
  </si>
  <si>
    <t>Doplnění části podlah hrubými prkny tl do 32 mm pl jednotlivě do 0,25 m2</t>
  </si>
  <si>
    <t>1396719090</t>
  </si>
  <si>
    <t>762523912</t>
  </si>
  <si>
    <t>Doplnění části podlah hrubými prkny tl do 32 mm pl jednotlivě přes 0,25 do 1 m2</t>
  </si>
  <si>
    <t>-1865286062</t>
  </si>
  <si>
    <t>762523914</t>
  </si>
  <si>
    <t>Doplnění části podlah hrubými prkny tl do 32 mm pl jednotlivě přes 1 do 4 m2</t>
  </si>
  <si>
    <t>1208276839</t>
  </si>
  <si>
    <t>762523915</t>
  </si>
  <si>
    <t>Doplnění části podlah hrubými prkny tl do 32 mm pl jednotlivě přes 4 do 8 m2</t>
  </si>
  <si>
    <t>-1031549915</t>
  </si>
  <si>
    <t>762523921</t>
  </si>
  <si>
    <t>Doplnění části podlah hoblovanými prkny tl do 32 mm tl do 32 mm pl jednotlivě do 0,25 m2</t>
  </si>
  <si>
    <t>1092243017</t>
  </si>
  <si>
    <t>762523922</t>
  </si>
  <si>
    <t>Doplnění části podlah hoblovanými prkny tl do 32 mm pl jednotlivě přes 0,25 do 1 m2</t>
  </si>
  <si>
    <t>-1217340001</t>
  </si>
  <si>
    <t>762523924</t>
  </si>
  <si>
    <t>Doplnění části podlah hoblovanými prkny tl do 32 mm pl jednotlivě přes 1 do 4 m2</t>
  </si>
  <si>
    <t>-2010576954</t>
  </si>
  <si>
    <t>762523925</t>
  </si>
  <si>
    <t>Doplnění části podlah hoblovanými prkny tl do 32 mm pl jednotlivě přes 4 do 8 m2</t>
  </si>
  <si>
    <t>-578471499</t>
  </si>
  <si>
    <t>762523931</t>
  </si>
  <si>
    <t>Doplnění části podlah palubkami tl do 32 mm pl jednotlivě do 0,25 m2</t>
  </si>
  <si>
    <t>-1540740953</t>
  </si>
  <si>
    <t>762523932</t>
  </si>
  <si>
    <t>Doplnění části podlah palubkami tl do 32 mm pl jednotlivě přes 0,25 do 1 m2</t>
  </si>
  <si>
    <t>-430280226</t>
  </si>
  <si>
    <t>762523934</t>
  </si>
  <si>
    <t>Doplnění části podlah palubkami tl do 32 mm pl jednotlivě přes 1 do 4 m2</t>
  </si>
  <si>
    <t>1224130867</t>
  </si>
  <si>
    <t>762523935</t>
  </si>
  <si>
    <t>Doplnění části podlah palubkami tl do 32 mm pl jednotlivě přes 4 do 8 m2</t>
  </si>
  <si>
    <t>-1853121041</t>
  </si>
  <si>
    <t>762524911</t>
  </si>
  <si>
    <t>Položení a nastavení polštářů tloušťky do 100 mm</t>
  </si>
  <si>
    <t>-2027120988</t>
  </si>
  <si>
    <t>762711911</t>
  </si>
  <si>
    <t>Vyřezání části prostorových vázaných konstrukcí průřezové pl řeziva do 120 cm2 dl do 3 m</t>
  </si>
  <si>
    <t>-921504330</t>
  </si>
  <si>
    <t>762711912</t>
  </si>
  <si>
    <t>Vyřezání části prostorových vázaných konstrukcí průřezové pl řeziva do 120 cm2 dl přes 3 do 5 m</t>
  </si>
  <si>
    <t>-504653056</t>
  </si>
  <si>
    <t>762711921</t>
  </si>
  <si>
    <t>Vyřezání části prostorových vázaných konstrukcí průřezové pl řeziva přes 120 do 224 cm2 dl do 3 m</t>
  </si>
  <si>
    <t>252272225</t>
  </si>
  <si>
    <t>762711922</t>
  </si>
  <si>
    <t>Vyřezání části prostorových vázaných konstrukcí průřezové pl řeziva přes 120 do 224 cm2 dl přes 3 do 5 m</t>
  </si>
  <si>
    <t>1154906580</t>
  </si>
  <si>
    <t>762711931</t>
  </si>
  <si>
    <t>Vyřezání části prostorových vázaných konstrukcí průřezové pl řeziva přes 224 do 288 cm2 dl do 3 m</t>
  </si>
  <si>
    <t>1344844090</t>
  </si>
  <si>
    <t>762711932</t>
  </si>
  <si>
    <t>Vyřezání části prostorových vázaných konstrukcí průřezové pl řeziva přes 224 do 288 cm2 dl přes 3 do 5 m</t>
  </si>
  <si>
    <t>-1364014669</t>
  </si>
  <si>
    <t>762712921</t>
  </si>
  <si>
    <t>Doplnění části prostorové vázané konstrukce hranoly průřezové pl do 120 cm2 včetně materiálu</t>
  </si>
  <si>
    <t>-1566235988</t>
  </si>
  <si>
    <t>762712922</t>
  </si>
  <si>
    <t>Doplnění části prostorové vázané konstrukce hranoly průřezové pl přes 120 do 224 cm2 včetně materiálu</t>
  </si>
  <si>
    <t>1866431738</t>
  </si>
  <si>
    <t>762712923</t>
  </si>
  <si>
    <t>Doplnění části prostorové vázané konstrukce hranoly průřezové pl přes 224 do 288 cm2 včetně materiálu</t>
  </si>
  <si>
    <t>-716947211</t>
  </si>
  <si>
    <t>762811921</t>
  </si>
  <si>
    <t>Vyřezání části záklopu nebo podbíjení stropu z prken tl do 32 mm pl jednotlivě do 0,25 m2</t>
  </si>
  <si>
    <t>-1276019164</t>
  </si>
  <si>
    <t>762811922</t>
  </si>
  <si>
    <t>Vyřezání části záklopu nebo podbíjení stropu z prken tl do 32 mm pl jednotlivě přes 0,25 do 1 m2</t>
  </si>
  <si>
    <t>855875035</t>
  </si>
  <si>
    <t>762811923</t>
  </si>
  <si>
    <t>Vyřezání části záklopu nebo podbíjení stropu z prken tl do 32 mm pl jednotlivě přes 1 do 4 m2</t>
  </si>
  <si>
    <t>-62587394</t>
  </si>
  <si>
    <t>762811924</t>
  </si>
  <si>
    <t>Vyřezání části záklopu nebo podbíjení stropu z prken tl do 32 mm pl jednotlivě přes 4 m2</t>
  </si>
  <si>
    <t>423879008</t>
  </si>
  <si>
    <t>762811951</t>
  </si>
  <si>
    <t>Vyřezání části záklopu nebo podbíjení stropu z desek měkkých pl jednotlivě do 0,25 m2</t>
  </si>
  <si>
    <t>1087430842</t>
  </si>
  <si>
    <t>762811952</t>
  </si>
  <si>
    <t>Vyřezání části záklopu nebo podbíjení stropu z desek měkkých pl jednotlivě přes 0,25 do 1 m2</t>
  </si>
  <si>
    <t>-1178589533</t>
  </si>
  <si>
    <t>762811953</t>
  </si>
  <si>
    <t>Vyřezání části záklopu nebo podbíjení stropu z desek měkkých pl jednotlivě přes 1 do 4 m2</t>
  </si>
  <si>
    <t>228350583</t>
  </si>
  <si>
    <t>762811954</t>
  </si>
  <si>
    <t>Vyřezání části záklopu nebo podbíjení stropu z desek měkkých pl jednotlivě přes 4 m2</t>
  </si>
  <si>
    <t>-418640634</t>
  </si>
  <si>
    <t>762811961</t>
  </si>
  <si>
    <t>Vyřezání části záklopu nebo podbíjení stropu z desek tvrdých pl jednotlivě do 0,25 m2</t>
  </si>
  <si>
    <t>1890150847</t>
  </si>
  <si>
    <t>762811962</t>
  </si>
  <si>
    <t>Vyřezání části záklopu nebo podbíjení stropu z desek tvrdých pl jednotlivě přes 0,25 do 1 m2</t>
  </si>
  <si>
    <t>1857457401</t>
  </si>
  <si>
    <t>762811963</t>
  </si>
  <si>
    <t>Vyřezání části záklopu nebo podbíjení stropu z desek tvrdých pl jednotlivě přes 1 do 4 m2</t>
  </si>
  <si>
    <t>-206734595</t>
  </si>
  <si>
    <t>762811964</t>
  </si>
  <si>
    <t>Vyřezání části záklopu nebo podbíjení stropu z desek tvrdých pl jednotlivě přes 4 m2</t>
  </si>
  <si>
    <t>1519814636</t>
  </si>
  <si>
    <t>762812931</t>
  </si>
  <si>
    <t>Zabednění části záklopu stropu prkny tl do 32 mm pl jednotlivě do 0,25 m2</t>
  </si>
  <si>
    <t>-853731470</t>
  </si>
  <si>
    <t>762812932</t>
  </si>
  <si>
    <t>Zabednění části záklopu stropu prkny tl do 32 mm pl jednotlivě přes 0,25 do 1 m2</t>
  </si>
  <si>
    <t>-1137523783</t>
  </si>
  <si>
    <t>762812934</t>
  </si>
  <si>
    <t>Zabednění části záklopu stropu prkny tl do 32 mm pl jednotlivě přes 1 do 4 m2</t>
  </si>
  <si>
    <t>-1254802973</t>
  </si>
  <si>
    <t>762812935</t>
  </si>
  <si>
    <t>Zabednění části záklopu stropu prkny tl do 32 mm pl jednotlivě přes 4 do 8 m2</t>
  </si>
  <si>
    <t>318174568</t>
  </si>
  <si>
    <t>762821910</t>
  </si>
  <si>
    <t>Vyřezání části stropního trámu průřezové pl řeziva do 120 cm2 dl do 1 m</t>
  </si>
  <si>
    <t>1873913296</t>
  </si>
  <si>
    <t>762821911</t>
  </si>
  <si>
    <t>Vyřezání části stropního trámu průřezové pl řeziva do 120 cm2 dl přes 1 do 3 m</t>
  </si>
  <si>
    <t>-1147033104</t>
  </si>
  <si>
    <t>762821912</t>
  </si>
  <si>
    <t>Vyřezání části stropního trámu průřezové pl řeziva do 120 cm2 dl přes 3 do 5 m</t>
  </si>
  <si>
    <t>1150605180</t>
  </si>
  <si>
    <t>762821920</t>
  </si>
  <si>
    <t>Vyřezání části stropního trámu průřezové pl řeziva přes 120 do 224 cm2 dl do 1 m</t>
  </si>
  <si>
    <t>165631962</t>
  </si>
  <si>
    <t>762821921</t>
  </si>
  <si>
    <t>Vyřezání části stropního trámu průřezové pl řeziva přes 120 do 224 cm2 dl přes 1 do 3 m</t>
  </si>
  <si>
    <t>-1183393338</t>
  </si>
  <si>
    <t>762821922</t>
  </si>
  <si>
    <t>Vyřezání části stropního trámu průřezové pl řeziva přes 120 do 224 cm2 dl přes 3 do 5 m</t>
  </si>
  <si>
    <t>-1566303903</t>
  </si>
  <si>
    <t>762821930</t>
  </si>
  <si>
    <t>Vyřezání části stropního trámu průřezové pl řeziva přes 224 do 288 cm2 dl do 1 m</t>
  </si>
  <si>
    <t>-1510723548</t>
  </si>
  <si>
    <t>762821931</t>
  </si>
  <si>
    <t>Vyřezání části stropního trámu průřezové pl řeziva přes 224 do 288 cm2 dl přes 1 do 3 m</t>
  </si>
  <si>
    <t>234234226</t>
  </si>
  <si>
    <t>762821932</t>
  </si>
  <si>
    <t>Vyřezání části stropního trámu průřezové pl řeziva přes 224 do 288 cm2 dl přes 3 do 5 m</t>
  </si>
  <si>
    <t>1059590458</t>
  </si>
  <si>
    <t>762822921</t>
  </si>
  <si>
    <t>Doplnění části stropního trámu z hranolů průřezové pl do 120 cm2 včetně materiálu</t>
  </si>
  <si>
    <t>833514867</t>
  </si>
  <si>
    <t>762822922</t>
  </si>
  <si>
    <t>Doplnění části stropního trámu z hranolů průřezové pl přes 120 do 224 cm2 včetně materiálu</t>
  </si>
  <si>
    <t>-168963914</t>
  </si>
  <si>
    <t>762822923</t>
  </si>
  <si>
    <t>Doplnění části stropního trámu z hranolů průřezové pl přes 224 do 288 cm2 včetně materiálu</t>
  </si>
  <si>
    <t>1471959783</t>
  </si>
  <si>
    <t>762823911</t>
  </si>
  <si>
    <t>Otesání části stropního trámu z hranolů průřezové pl do 120 cm2</t>
  </si>
  <si>
    <t>-857508087</t>
  </si>
  <si>
    <t>762823912</t>
  </si>
  <si>
    <t>Otesání části stropního trámu z hranolů průřezové pl přes 120 do 224 cm2</t>
  </si>
  <si>
    <t>1268890941</t>
  </si>
  <si>
    <t>762823913</t>
  </si>
  <si>
    <t>Otesání části stropního trámu z hranolů průřezové pl přes 224 do 288 cm2</t>
  </si>
  <si>
    <t>739744672</t>
  </si>
  <si>
    <t>762841931</t>
  </si>
  <si>
    <t>Doplnění části podbíjení hrubými prkny pl jednotlivě do 0,25 m2</t>
  </si>
  <si>
    <t>-846283686</t>
  </si>
  <si>
    <t>762841932</t>
  </si>
  <si>
    <t>Doplnění části podbíjení hrubými prkny pl jednotlivě přes 0,25 do 1 m2</t>
  </si>
  <si>
    <t>1210736131</t>
  </si>
  <si>
    <t>762841934</t>
  </si>
  <si>
    <t>Doplnění části podbíjení hrubými prkny pl jednotlivě přes 1 do 4 m2</t>
  </si>
  <si>
    <t>-20948943</t>
  </si>
  <si>
    <t>762841935</t>
  </si>
  <si>
    <t>Doplnění části podbíjení hrubými prkny pl jednotlivě přes 4 do 8 m2</t>
  </si>
  <si>
    <t>-1021320583</t>
  </si>
  <si>
    <t>762841941</t>
  </si>
  <si>
    <t>Doplnění části podbíjení hoblovanými prkny pl jednotlivě do 0,25 m2</t>
  </si>
  <si>
    <t>9788247</t>
  </si>
  <si>
    <t>762841942</t>
  </si>
  <si>
    <t>Doplnění části podbíjení hoblovanými prkny pl jednotlivě přes 0,25 do 1 m2</t>
  </si>
  <si>
    <t>1691049322</t>
  </si>
  <si>
    <t>762841943</t>
  </si>
  <si>
    <t>Doplnění části podbíjení hoblovanými prkny pl jednotlivě přes 1 do 4 m2</t>
  </si>
  <si>
    <t>-1562503082</t>
  </si>
  <si>
    <t>762841944</t>
  </si>
  <si>
    <t>Doplnění části podbíjení hoblovanými prkny pl jednotlivě přes 4 do 8 m2</t>
  </si>
  <si>
    <t>638488754</t>
  </si>
  <si>
    <t>762841951</t>
  </si>
  <si>
    <t>Doplnění části podbíjení palubkami pl jednotlivě do 0,25 m2</t>
  </si>
  <si>
    <t>2026542660</t>
  </si>
  <si>
    <t>762841952</t>
  </si>
  <si>
    <t>Doplnění části podbíjení palubkami pl jednotlivě přes 0,25 do 1 m2</t>
  </si>
  <si>
    <t>-201965239</t>
  </si>
  <si>
    <t>762841953</t>
  </si>
  <si>
    <t>Doplnění části podbíjení palubkami pl jednotlivě přes 1 do 4 m2</t>
  </si>
  <si>
    <t>-2106417434</t>
  </si>
  <si>
    <t>762841954</t>
  </si>
  <si>
    <t>Doplnění části podbíjení palubkami pl jednotlivě přes 4 do 8 m2</t>
  </si>
  <si>
    <t>1234412741</t>
  </si>
  <si>
    <t xml:space="preserve">    766 - Konstrukce truhlářské</t>
  </si>
  <si>
    <t>766</t>
  </si>
  <si>
    <t>Konstrukce truhlářské</t>
  </si>
  <si>
    <t>766623911</t>
  </si>
  <si>
    <t>Oprava oken zdvojených otevíravých tmelením</t>
  </si>
  <si>
    <t>-905861485</t>
  </si>
  <si>
    <t>766623912</t>
  </si>
  <si>
    <t>Oprava oken zdvojených otevíravých s výměnou kování</t>
  </si>
  <si>
    <t>187922252</t>
  </si>
  <si>
    <t>766623913</t>
  </si>
  <si>
    <t>Oprava oken zdvojených otevíravých s výměnou křídel a kování</t>
  </si>
  <si>
    <t>425772761</t>
  </si>
  <si>
    <t>766623921</t>
  </si>
  <si>
    <t>Oprava oken zdvojených kyvných nebo otočných tmelením</t>
  </si>
  <si>
    <t>-631764674</t>
  </si>
  <si>
    <t>766623922</t>
  </si>
  <si>
    <t>Oprava oken zdvojených kyvných nebo otočných s výměnou křídel</t>
  </si>
  <si>
    <t>1799320340</t>
  </si>
  <si>
    <t>766623923</t>
  </si>
  <si>
    <t>Oprava oken zdvojených kyvných nebo otočných s výměnou křídel a kování</t>
  </si>
  <si>
    <t>1468579390</t>
  </si>
  <si>
    <t>766660903</t>
  </si>
  <si>
    <t>Výměna dveřních křídel otevíravých jednokřídlových šířky do 0,8 m v ocelové zárubni</t>
  </si>
  <si>
    <t>366776219</t>
  </si>
  <si>
    <t>766660904</t>
  </si>
  <si>
    <t>Výměna dveřních křídel otevíravých jednokřídlových šířky přes 0,8 m v ocelové zárubni</t>
  </si>
  <si>
    <t>1625243800</t>
  </si>
  <si>
    <t>766660905</t>
  </si>
  <si>
    <t>Výměna dveřních křídel otevíravých dvoukřídlových šířky do 1,45 m v ocelové zárubni</t>
  </si>
  <si>
    <t>-384980865</t>
  </si>
  <si>
    <t>766660906</t>
  </si>
  <si>
    <t>Výměna dveřních křídel otevíravých dvoukřídlových šířky přes 1,45 m v ocelové zárubni</t>
  </si>
  <si>
    <t>1791001593</t>
  </si>
  <si>
    <t>766660907</t>
  </si>
  <si>
    <t>Výměna dveřních křídel otevíravých jednokřídlových šířky do 0,8 m protipožárních v ocelové zárubni</t>
  </si>
  <si>
    <t>-863235400</t>
  </si>
  <si>
    <t>766660908</t>
  </si>
  <si>
    <t>Výměna dveřních křídel otevíravých jednokřídlových šířky přes 0,8 m protipožárních v ocelové zárubni</t>
  </si>
  <si>
    <t>-615002116</t>
  </si>
  <si>
    <t>766660909</t>
  </si>
  <si>
    <t>Výměna dveřních křídel otevíravých dvoukřídlových protipožárních v ocelové zárubni</t>
  </si>
  <si>
    <t>1032151434</t>
  </si>
  <si>
    <t>766660917</t>
  </si>
  <si>
    <t>Výměna dveřních křídel otevíravých jednokřídlových šířky do 0,8 m masivní dřevo s polodrážkou v ocelové zárubni</t>
  </si>
  <si>
    <t>-329895215</t>
  </si>
  <si>
    <t>766660918</t>
  </si>
  <si>
    <t>Výměna dveřních křídel otevíravých jednokřídlových šířky přes 0,8 m masivní dřevo s polodrážkou v ocelové zárubni</t>
  </si>
  <si>
    <t>263411768</t>
  </si>
  <si>
    <t>766660919</t>
  </si>
  <si>
    <t>Výměna dveřních křídel otevíravých dvoukřídlových šířky do 1,45 m masivní dřevo s polodrážkou v ocelové zárubni</t>
  </si>
  <si>
    <t>-2022005173</t>
  </si>
  <si>
    <t>766660923</t>
  </si>
  <si>
    <t>Výměna dveřních křídel otevíravých dvoukřídlových šířky přes 1,45 m masivní dřevo s polodrážkou v ocelové zárubni</t>
  </si>
  <si>
    <t>58626827</t>
  </si>
  <si>
    <t>766660924</t>
  </si>
  <si>
    <t>Výměna dveřních křídel otevíravých jednokřídlových šířky do 0,8 m masivní dřevo v ocelové zárubni</t>
  </si>
  <si>
    <t>1949736789</t>
  </si>
  <si>
    <t>766660925</t>
  </si>
  <si>
    <t>Výměna dveřních křídel otevíravých jednokřídlových šířky přes 0,8 m masivní dřevo v ocelové zárubni</t>
  </si>
  <si>
    <t>-1581098694</t>
  </si>
  <si>
    <t>766660926</t>
  </si>
  <si>
    <t>Výměna dveřních křídel otevíravých dvoukřídlových šířky do 1,45 m masivní dřevo v ocelové zárubni</t>
  </si>
  <si>
    <t>-1846442529</t>
  </si>
  <si>
    <t>766660957</t>
  </si>
  <si>
    <t>Výměna dveřních křídel otevíravých jednokřídlových šířky do 0,8 m v obložkové zárubni</t>
  </si>
  <si>
    <t>143013105</t>
  </si>
  <si>
    <t>766660958</t>
  </si>
  <si>
    <t>Výměna dveřních křídel otevíravých jednokřídlových šířky přes 0,8 m v obložkové zárubni</t>
  </si>
  <si>
    <t>-114080321</t>
  </si>
  <si>
    <t>766660963</t>
  </si>
  <si>
    <t>Výměna dveřních křídel otevíravých dvoukřídlových šířky do 1,45 m v obložkové zárubni</t>
  </si>
  <si>
    <t>1913122929</t>
  </si>
  <si>
    <t>766660964</t>
  </si>
  <si>
    <t>Výměna dveřních křídel otevíravých dvoukřídlových šířky přes 1,45 m v obložkové zárubni</t>
  </si>
  <si>
    <t>-431269658</t>
  </si>
  <si>
    <t>766660965</t>
  </si>
  <si>
    <t>Výměna dveřních křídel otevíravých jednokřídlových šířky do 0,8 m protipožárních v obložkové zárubni</t>
  </si>
  <si>
    <t>1070647076</t>
  </si>
  <si>
    <t>766660966</t>
  </si>
  <si>
    <t>Výměna dveřních křídel otevíravých jednokřídlových šířky přes 0,8 m protipožárních v obložkové zárubni</t>
  </si>
  <si>
    <t>-837206090</t>
  </si>
  <si>
    <t>766660967</t>
  </si>
  <si>
    <t>Výměna dveřních křídel otevíravých dvoukřídlových protipožárních v obložkové zárubni</t>
  </si>
  <si>
    <t>1343289022</t>
  </si>
  <si>
    <t>766660974</t>
  </si>
  <si>
    <t>Výměna dveřních křídel otevíravých jednokřídlových šířky do 0,8 m masivní dřevo polodrážka obložková zárubeň</t>
  </si>
  <si>
    <t>-2014243526</t>
  </si>
  <si>
    <t>766660975</t>
  </si>
  <si>
    <t>Výměna dveřních křídel otevíravých jednokřídlových šířky přes 0,8 m masivní dřevo polodrážka obložková zárubeň</t>
  </si>
  <si>
    <t>-193536964</t>
  </si>
  <si>
    <t>766660976</t>
  </si>
  <si>
    <t>Výměna dveřních křídel otevíravých dvoukřídlových šířky do 1,45 m masivní dřevo polodrážka obložková zárubeň</t>
  </si>
  <si>
    <t>415517260</t>
  </si>
  <si>
    <t>766660977</t>
  </si>
  <si>
    <t>Výměna dveřních křídel otevíravých dvoukřídlových šířky přes 1,45 m masivní dřevo polodrážka obložková zárubeň</t>
  </si>
  <si>
    <t>-1179612821</t>
  </si>
  <si>
    <t>766661911</t>
  </si>
  <si>
    <t>Oprava dveřních křídel tmelením</t>
  </si>
  <si>
    <t>-1199423459</t>
  </si>
  <si>
    <t>766661912</t>
  </si>
  <si>
    <t>Oprava dveřních křídel s výměnou kování</t>
  </si>
  <si>
    <t>-176819191</t>
  </si>
  <si>
    <t>766661921</t>
  </si>
  <si>
    <t>Výměna posuvných dveří jednokřídlových průchozí šířky do 800 mm v pouzdře s jednou kapsou</t>
  </si>
  <si>
    <t>1797441008</t>
  </si>
  <si>
    <t>766661922</t>
  </si>
  <si>
    <t>Výměna posuvných dveří jednokřídlových průchozí šířky přes 800 do 1200 mm v pouzdře s jednou kapsou</t>
  </si>
  <si>
    <t>2028098534</t>
  </si>
  <si>
    <t>766661923</t>
  </si>
  <si>
    <t>Výměna posuvných dveří dvoukřídlových průchozí šířky do 800 mm v pouzdře s jednou kapsou</t>
  </si>
  <si>
    <t>478574031</t>
  </si>
  <si>
    <t>766661924</t>
  </si>
  <si>
    <t>Výměna posuvných dveří dvoukřídlových průchozí šířky přes 800 do 1200 mm v pouzdře s jednou kapsou</t>
  </si>
  <si>
    <t>1425845895</t>
  </si>
  <si>
    <t>766661925</t>
  </si>
  <si>
    <t>Výměna posuvných dveří dvoukřídlových průchozí šířky přes 1200 do 1650 mm v pouzdře s jednou kapsou</t>
  </si>
  <si>
    <t>161203000</t>
  </si>
  <si>
    <t>766661926</t>
  </si>
  <si>
    <t>Výměna posuvných dveří dvoukřídlových průchozí šířky přes 1650 do 2450 mm v pouzdře s jednou kapsou</t>
  </si>
  <si>
    <t>1503201547</t>
  </si>
  <si>
    <t>766661927</t>
  </si>
  <si>
    <t>Výměna posuvných dveří dvoukřídlových průchozí šířky přes 1200 do 1650 mm v pouzdře se dvěma kapsami</t>
  </si>
  <si>
    <t>469980507</t>
  </si>
  <si>
    <t>766661928</t>
  </si>
  <si>
    <t>Výměna posuvných dveří dvoukřídlových průchozí šířky přes 1650 do 2450 mm v pouzdře se dvěma kapsami</t>
  </si>
  <si>
    <t>1559176282</t>
  </si>
  <si>
    <t>766661949</t>
  </si>
  <si>
    <t>Výměna vchodových dveří včetně rámu jednokřídlových bez nadsvětlíku ve zdivu</t>
  </si>
  <si>
    <t>99886438</t>
  </si>
  <si>
    <t>766661951</t>
  </si>
  <si>
    <t>Výměna vchodových dveří včetně rámu jednokřídlových s nadsvětlíkem ve zdivu</t>
  </si>
  <si>
    <t>1173256945</t>
  </si>
  <si>
    <t>766661952</t>
  </si>
  <si>
    <t>Výměna vchodových dveří včetně rámu jednokřídlových s pevnými bočními díly ve zdivu</t>
  </si>
  <si>
    <t>437500271</t>
  </si>
  <si>
    <t>766662911</t>
  </si>
  <si>
    <t>Oprava dveřních křídel z tvrdého dřeva tmelením</t>
  </si>
  <si>
    <t>-263080570</t>
  </si>
  <si>
    <t>766662912</t>
  </si>
  <si>
    <t>Oprava dveřních křídel z tvrdého dřeva s výměnou kování</t>
  </si>
  <si>
    <t>1387398952</t>
  </si>
  <si>
    <t>766663915</t>
  </si>
  <si>
    <t>Oprava dveřních křídel z měkkého dřeva - seříznutí křídla</t>
  </si>
  <si>
    <t>-2070551117</t>
  </si>
  <si>
    <t>766663916</t>
  </si>
  <si>
    <t>Oprava dveřních křídel z tvrdého dřeva - seříznutí křídla</t>
  </si>
  <si>
    <t>1238471947</t>
  </si>
  <si>
    <t>766663920</t>
  </si>
  <si>
    <t>Oprava dveřních křídel dřevěných - přihoblováním po obvodu</t>
  </si>
  <si>
    <t>1637838301</t>
  </si>
  <si>
    <t>766663921</t>
  </si>
  <si>
    <t>Oprava dveřních křídel z měkkého dřeva překování závěsů na opačnou stranu</t>
  </si>
  <si>
    <t>-1655273145</t>
  </si>
  <si>
    <t>766663922</t>
  </si>
  <si>
    <t>Oprava dveřních křídel z tvrdého dřeva překování závěsů na opačnou stranu</t>
  </si>
  <si>
    <t>673630846</t>
  </si>
  <si>
    <t>766663953</t>
  </si>
  <si>
    <t>Oprava dveřních křídel z měkkého dřeva - prasklé výplně bez vybrání</t>
  </si>
  <si>
    <t>190843622</t>
  </si>
  <si>
    <t>766663954</t>
  </si>
  <si>
    <t>Oprava dveřních křídel z tvrdého dřeva - prasklé výplně bez vybrání</t>
  </si>
  <si>
    <t>-328625277</t>
  </si>
  <si>
    <t>766663955</t>
  </si>
  <si>
    <t>Oprava dveřních křídel z měkkého dřeva - vodorovného vlysu</t>
  </si>
  <si>
    <t>-2115132823</t>
  </si>
  <si>
    <t>766663956</t>
  </si>
  <si>
    <t>Oprava dveřních křídel z tvrdého dřeva - vodorovného vlysu</t>
  </si>
  <si>
    <t>-1857150853</t>
  </si>
  <si>
    <t>766663957</t>
  </si>
  <si>
    <t>Oprava dveřních křídel z měkkého dřeva - vlysu dveří se závěsy</t>
  </si>
  <si>
    <t>-439199763</t>
  </si>
  <si>
    <t>766663958</t>
  </si>
  <si>
    <t>Oprava dveřních křídel z tvrdého dřeva - vlysu dveří se závěsy</t>
  </si>
  <si>
    <t>-1925351351</t>
  </si>
  <si>
    <t>766663959</t>
  </si>
  <si>
    <t>Oprava dveřních křídel z měkkého dřeva - vlysu dveří se zámkem</t>
  </si>
  <si>
    <t>2067698467</t>
  </si>
  <si>
    <t>766663960</t>
  </si>
  <si>
    <t>Oprava dveřních křídel z tvrdého dřeva - vlysu dveří se zámkem</t>
  </si>
  <si>
    <t>-934268003</t>
  </si>
  <si>
    <t>766663991</t>
  </si>
  <si>
    <t>Oprava vyspravením dřevěné zárubně pro dveře jednokřídlové</t>
  </si>
  <si>
    <t>-1291142132</t>
  </si>
  <si>
    <t>766663992</t>
  </si>
  <si>
    <t>Oprava vyspravením dřevěné zárubně pro dveře dvoukřídlové</t>
  </si>
  <si>
    <t>217064015</t>
  </si>
  <si>
    <t>766664957</t>
  </si>
  <si>
    <t>Výměna zámku interiérových dveří</t>
  </si>
  <si>
    <t>-1056446675</t>
  </si>
  <si>
    <t>766664958</t>
  </si>
  <si>
    <t>Výměna klik se štítky interiérových dveří</t>
  </si>
  <si>
    <t>-177472169</t>
  </si>
  <si>
    <t>766691911</t>
  </si>
  <si>
    <t>Vyvěšení nebo zavěšení dřevěných křídel oken pl do 1,5 m2</t>
  </si>
  <si>
    <t>734293693</t>
  </si>
  <si>
    <t>766691912</t>
  </si>
  <si>
    <t>Vyvěšení nebo zavěšení dřevěných křídel oken pl přes 1,5 m2</t>
  </si>
  <si>
    <t>-1739215314</t>
  </si>
  <si>
    <t>766691914</t>
  </si>
  <si>
    <t>Vyvěšení nebo zavěšení dřevěných křídel dveří pl do 2 m2</t>
  </si>
  <si>
    <t>-1963538506</t>
  </si>
  <si>
    <t>766691915</t>
  </si>
  <si>
    <t>Vyvěšení nebo zavěšení dřevěných křídel dveří pl přes 2 m2</t>
  </si>
  <si>
    <t>1578823450</t>
  </si>
  <si>
    <t>766691921</t>
  </si>
  <si>
    <t>Vyvěšení nebo zavěšení křídel plastových oken jednoduchých pl do 1 m2</t>
  </si>
  <si>
    <t>1787743826</t>
  </si>
  <si>
    <t>766691922</t>
  </si>
  <si>
    <t>Vyvěšení nebo zavěšení křídel plastových oken jednoduchých pl přes 1 do 2 m2</t>
  </si>
  <si>
    <t>1844352370</t>
  </si>
  <si>
    <t>766691924</t>
  </si>
  <si>
    <t>Vyvěšení nebo zavěšení křídel plastových dveří pl do 2 m2</t>
  </si>
  <si>
    <t>461087000</t>
  </si>
  <si>
    <t>766691925</t>
  </si>
  <si>
    <t>Vyvěšení nebo zavěšení křídel plastových dveří pl přes 2 m2</t>
  </si>
  <si>
    <t>-1133477666</t>
  </si>
  <si>
    <t>766691931</t>
  </si>
  <si>
    <t>Seřízení dřevěného okenního nebo dveřního otvíracího a sklápěcího křídla</t>
  </si>
  <si>
    <t>299603679</t>
  </si>
  <si>
    <t>766691932</t>
  </si>
  <si>
    <t>Seřízení plastového okenního nebo dveřního otvíracího a sklápěcího křídla</t>
  </si>
  <si>
    <t>-255459476</t>
  </si>
  <si>
    <t>766691941</t>
  </si>
  <si>
    <t>Výměna parapetních desek dřevěných nebo plastových šířky do 300 mm</t>
  </si>
  <si>
    <t>964667098</t>
  </si>
  <si>
    <t>766691942</t>
  </si>
  <si>
    <t>Výměna parapetních desek dřevěných nebo plastových šířky přes 300 mm</t>
  </si>
  <si>
    <t>218362965</t>
  </si>
  <si>
    <t xml:space="preserve">    783 - Dokončovací práce - nátěry</t>
  </si>
  <si>
    <t>783</t>
  </si>
  <si>
    <t>Dokončovací práce - nátěry</t>
  </si>
  <si>
    <t>783101201</t>
  </si>
  <si>
    <t>Hrubé obroušení podkladu truhlářských konstrukcí před provedením nátěru</t>
  </si>
  <si>
    <t>-2061700066</t>
  </si>
  <si>
    <t>783101203</t>
  </si>
  <si>
    <t>Jemné obroušení podkladu truhlářských konstrukcí před provedením nátěru</t>
  </si>
  <si>
    <t>321373043</t>
  </si>
  <si>
    <t>783101205</t>
  </si>
  <si>
    <t>Dekorativní obroušení podkladu truhlářských konstrukcí před provedením nátěru</t>
  </si>
  <si>
    <t>-1074264962</t>
  </si>
  <si>
    <t>783101401</t>
  </si>
  <si>
    <t>Ometení podkladu truhlářských konstrukcí před provedením nátěru</t>
  </si>
  <si>
    <t>-175720360</t>
  </si>
  <si>
    <t>783106801</t>
  </si>
  <si>
    <t>Odstranění nátěrů z truhlářských konstrukcí obroušením</t>
  </si>
  <si>
    <t>-467947107</t>
  </si>
  <si>
    <t>783106805</t>
  </si>
  <si>
    <t>Odstranění nátěrů z truhlářských konstrukcí opálením</t>
  </si>
  <si>
    <t>-1151781891</t>
  </si>
  <si>
    <t>783106807</t>
  </si>
  <si>
    <t>Odstranění nátěrů z truhlářských konstrukcí odstraňovačem nátěrů</t>
  </si>
  <si>
    <t>673997706</t>
  </si>
  <si>
    <t>783106809</t>
  </si>
  <si>
    <t>Odstranění nátěrů z truhlářských konstrukcí louhováním s neutralizací, oplachem a vysušením</t>
  </si>
  <si>
    <t>-1142878761</t>
  </si>
  <si>
    <t>783114101</t>
  </si>
  <si>
    <t>Základní jednonásobný syntetický nátěr truhlářských konstrukcí</t>
  </si>
  <si>
    <t>279431416</t>
  </si>
  <si>
    <t>783117101</t>
  </si>
  <si>
    <t>Krycí jednonásobný syntetický nátěr truhlářských konstrukcí</t>
  </si>
  <si>
    <t>386976986</t>
  </si>
  <si>
    <t>783118101</t>
  </si>
  <si>
    <t>Lazurovací jednonásobný syntetický nátěr truhlářských konstrukcí</t>
  </si>
  <si>
    <t>-845510381</t>
  </si>
  <si>
    <t>783118201</t>
  </si>
  <si>
    <t>Lakovací jednonásobný syntetický nátěr truhlářských konstrukcí</t>
  </si>
  <si>
    <t>296269759</t>
  </si>
  <si>
    <t>783118211</t>
  </si>
  <si>
    <t>Lakovací dvojnásobný syntetický nátěr truhlářských konstrukcí s mezibroušením</t>
  </si>
  <si>
    <t>-33880744</t>
  </si>
  <si>
    <t>783122131</t>
  </si>
  <si>
    <t>Plošné (plné) tmelení truhlářských konstrukcí včetně přebroušení disperzním tmelem</t>
  </si>
  <si>
    <t>1089929297</t>
  </si>
  <si>
    <t>783132101</t>
  </si>
  <si>
    <t>Lokální tmelení truhlářských konstrukcí včetně přebroušení epoxidovým tmelem plochy do 10%</t>
  </si>
  <si>
    <t>1726171768</t>
  </si>
  <si>
    <t>783132111</t>
  </si>
  <si>
    <t>Lokální tmelení truhlářských konstrukcí včetně přebroušení epoxidovým tmelem plochy do 30%</t>
  </si>
  <si>
    <t>684341212</t>
  </si>
  <si>
    <t>783132121</t>
  </si>
  <si>
    <t>Lokální tmelení truhlářských konstrukcí včetně přebroušení epoxidovým tmelem plochy do 50%</t>
  </si>
  <si>
    <t>2120463869</t>
  </si>
  <si>
    <t>783132211</t>
  </si>
  <si>
    <t>Vysekání stávajícího sklenářského tmelu ze sklenářských výplní</t>
  </si>
  <si>
    <t>-1744146971</t>
  </si>
  <si>
    <t>783152101</t>
  </si>
  <si>
    <t>Lokální tmelení truhlářských konstrukcí včetně přebroušení polyesterovým tmelem plochy do 10%</t>
  </si>
  <si>
    <t>-2012045619</t>
  </si>
  <si>
    <t>783152114</t>
  </si>
  <si>
    <t>Lokální tmelení truhlářských konstrukcí včetně přebroušení polyesterovým tmelem plochy do 30%</t>
  </si>
  <si>
    <t>799755943</t>
  </si>
  <si>
    <t>783152121</t>
  </si>
  <si>
    <t>Lokální tmelení truhlářských konstrukcí včetně přebroušení polyesterovým tmelem plochy do 50%</t>
  </si>
  <si>
    <t>-460124194</t>
  </si>
  <si>
    <t>783162201</t>
  </si>
  <si>
    <t>Dotmelení skleněných výplní truhlářských konstrukcí sklenářským tmelem</t>
  </si>
  <si>
    <t>797687595</t>
  </si>
  <si>
    <t>783206801</t>
  </si>
  <si>
    <t>Odstranění nátěrů z tesařských konstrukcí obroušením</t>
  </si>
  <si>
    <t>-43831458</t>
  </si>
  <si>
    <t>783206805</t>
  </si>
  <si>
    <t>Odstranění nátěrů z tesařských konstrukcí opálením</t>
  </si>
  <si>
    <t>1036121174</t>
  </si>
  <si>
    <t>783206807</t>
  </si>
  <si>
    <t>Odstranění nátěrů z tesařských konstrukcí odstraňovačem nátěrů</t>
  </si>
  <si>
    <t>551826069</t>
  </si>
  <si>
    <t>783301303</t>
  </si>
  <si>
    <t>Bezoplachové odrezivění zámečnických konstrukcí</t>
  </si>
  <si>
    <t>1814904157</t>
  </si>
  <si>
    <t>783301311</t>
  </si>
  <si>
    <t>Odmaštění zámečnických konstrukcí vodou ředitelným odmašťovačem</t>
  </si>
  <si>
    <t>1088265024</t>
  </si>
  <si>
    <t>783301401</t>
  </si>
  <si>
    <t>Ometení zámečnických konstrukcí</t>
  </si>
  <si>
    <t>-583317365</t>
  </si>
  <si>
    <t>783306801</t>
  </si>
  <si>
    <t>Odstranění nátěru ze zámečnických konstrukcí obroušením</t>
  </si>
  <si>
    <t>1949586718</t>
  </si>
  <si>
    <t>783306805</t>
  </si>
  <si>
    <t>Odstranění nátěru ze zámečnických konstrukcí opálením</t>
  </si>
  <si>
    <t>1740722005</t>
  </si>
  <si>
    <t>783306807</t>
  </si>
  <si>
    <t>Odstranění nátěru ze zámečnických konstrukcí odstraňovačem nátěrů</t>
  </si>
  <si>
    <t>651582860</t>
  </si>
  <si>
    <t>783306809</t>
  </si>
  <si>
    <t>Odstranění nátěru ze zámečnických konstrukcí okartáčováním</t>
  </si>
  <si>
    <t>1430707975</t>
  </si>
  <si>
    <t>783306811</t>
  </si>
  <si>
    <t>Odstranění nátěru ze zámečnických konstrukcí oškrábáním</t>
  </si>
  <si>
    <t>245198705</t>
  </si>
  <si>
    <t>783314101</t>
  </si>
  <si>
    <t>Základní jednonásobný syntetický nátěr zámečnických konstrukcí</t>
  </si>
  <si>
    <t>338340641</t>
  </si>
  <si>
    <t>783314201</t>
  </si>
  <si>
    <t>Základní antikorozní jednonásobný syntetický standardní nátěr zámečnických konstrukcí</t>
  </si>
  <si>
    <t>818019455</t>
  </si>
  <si>
    <t>783314203</t>
  </si>
  <si>
    <t>Základní antikorozní jednonásobný syntetický samozákladující nátěr zámečnických konstrukcí</t>
  </si>
  <si>
    <t>-1456875731</t>
  </si>
  <si>
    <t>783314205</t>
  </si>
  <si>
    <t>Základní antikorozní jednonásobný syntetický samozákladující nátěr s obsahem železité slídy (kovářský) zámečnických konstrukcí</t>
  </si>
  <si>
    <t>-398011095</t>
  </si>
  <si>
    <t>783315101</t>
  </si>
  <si>
    <t>Mezinátěr jednonásobný syntetický standardní zámečnických konstrukcí</t>
  </si>
  <si>
    <t>1911653514</t>
  </si>
  <si>
    <t>783315103</t>
  </si>
  <si>
    <t>Mezinátěr jednonásobný syntetický samozákladující zámečnických konstrukcí</t>
  </si>
  <si>
    <t>1501277631</t>
  </si>
  <si>
    <t>783315105</t>
  </si>
  <si>
    <t>Mezinátěr jednonásobný syntetický samozákladující s obsahem železité slídy (kovářský) zámečnických konstrukcí</t>
  </si>
  <si>
    <t>1338222047</t>
  </si>
  <si>
    <t>783317101</t>
  </si>
  <si>
    <t>Krycí jednonásobný syntetický standardní nátěr zámečnických konstrukcí</t>
  </si>
  <si>
    <t>-1045142671</t>
  </si>
  <si>
    <t>783317105</t>
  </si>
  <si>
    <t>Krycí jednonásobný syntetický samozákladující nátěr zámečnických konstrukcí</t>
  </si>
  <si>
    <t>257302493</t>
  </si>
  <si>
    <t>783317107</t>
  </si>
  <si>
    <t>Krycí jednonásobný syntetický samozákladující s obsahem železité slídy (kovářský) nátěr zámečnických konstrukcí</t>
  </si>
  <si>
    <t>-318408295</t>
  </si>
  <si>
    <t>783322101</t>
  </si>
  <si>
    <t>Tmelení včetně přebroušení zámečnických konstrukcí disperzním tmelem</t>
  </si>
  <si>
    <t>-701146545</t>
  </si>
  <si>
    <t>783324201</t>
  </si>
  <si>
    <t>Základní antikorozní jednonásobný akrylátový nátěr zámečnických konstrukcí</t>
  </si>
  <si>
    <t>-2069964831</t>
  </si>
  <si>
    <t>783342101</t>
  </si>
  <si>
    <t>Tmelení včetně přebroušení zámečnických konstrukcí polyuretanovým tmelem</t>
  </si>
  <si>
    <t>-407500085</t>
  </si>
  <si>
    <t>783343101</t>
  </si>
  <si>
    <t>Základní jednonásobný impregnační polyuretanový nátěr zámečnických konstrukcí</t>
  </si>
  <si>
    <t>1608911080</t>
  </si>
  <si>
    <t>783352101</t>
  </si>
  <si>
    <t>Tmelení včetně přebroušení zámečnických konstrukcí polyesterovým tmelem</t>
  </si>
  <si>
    <t>1997385506</t>
  </si>
  <si>
    <t>783401303</t>
  </si>
  <si>
    <t>Bezoplachové odrezivění klempířských konstrukcí před provedením nátěru</t>
  </si>
  <si>
    <t>-980615015</t>
  </si>
  <si>
    <t>783401311</t>
  </si>
  <si>
    <t>Odmaštění klempířských konstrukcí vodou ředitelným odmašťovačem před provedením nátěru</t>
  </si>
  <si>
    <t>-1834798119</t>
  </si>
  <si>
    <t>783401401</t>
  </si>
  <si>
    <t>Ometení klempířských konstrukcí před provedením nátěru</t>
  </si>
  <si>
    <t>2102343809</t>
  </si>
  <si>
    <t>783406801</t>
  </si>
  <si>
    <t>Odstranění nátěrů z klempířských konstrukcí obroušením</t>
  </si>
  <si>
    <t>-1833121518</t>
  </si>
  <si>
    <t>783406805</t>
  </si>
  <si>
    <t>Odstranění nátěrů z klempířských konstrukcí opálením</t>
  </si>
  <si>
    <t>-434945538</t>
  </si>
  <si>
    <t>783406807</t>
  </si>
  <si>
    <t>Odstranění nátěrů z klempířských konstrukcí odstraňovačem nátěrů</t>
  </si>
  <si>
    <t>629983617</t>
  </si>
  <si>
    <t>783406809</t>
  </si>
  <si>
    <t>Odstranění nátěrů z klempířských konstrukcí okartáčováním</t>
  </si>
  <si>
    <t>-1545972554</t>
  </si>
  <si>
    <t>783406811</t>
  </si>
  <si>
    <t>Odstranění nátěrů z klempířských konstrukcí oškrábáním</t>
  </si>
  <si>
    <t>132249877</t>
  </si>
  <si>
    <t>783414101</t>
  </si>
  <si>
    <t>Základní jednonásobný syntetický nátěr klempířských konstrukcí</t>
  </si>
  <si>
    <t>1611038124</t>
  </si>
  <si>
    <t>783414201</t>
  </si>
  <si>
    <t>Základní antikorozní jednonásobný syntetický nátěr klempířských konstrukcí</t>
  </si>
  <si>
    <t>1468853208</t>
  </si>
  <si>
    <t>783414203</t>
  </si>
  <si>
    <t>Základní antikorozní jednonásobný syntetický samozákladující nátěr klempířských konstrukcí</t>
  </si>
  <si>
    <t>-270303030</t>
  </si>
  <si>
    <t>783415101</t>
  </si>
  <si>
    <t>Mezinátěr syntetický jednonásobný mezinátěr klempířských konstrukcí</t>
  </si>
  <si>
    <t>-1203763852</t>
  </si>
  <si>
    <t>783415103</t>
  </si>
  <si>
    <t>Mezinátěr syntetický samozákladující jednonásobný mezinátěr klempířských konstrukcí</t>
  </si>
  <si>
    <t>-1176905336</t>
  </si>
  <si>
    <t>783417101</t>
  </si>
  <si>
    <t>Krycí jednonásobný syntetický nátěr klempířských konstrukcí</t>
  </si>
  <si>
    <t>1357147966</t>
  </si>
  <si>
    <t>783417103</t>
  </si>
  <si>
    <t>Krycí jednonásobný syntetický samozákladující nátěr klempířských konstrukcí</t>
  </si>
  <si>
    <t>-1667668179</t>
  </si>
  <si>
    <t>783442101</t>
  </si>
  <si>
    <t>Tmelení klempířských konstrukcí polyuretanovým tmelem</t>
  </si>
  <si>
    <t>-1303334699</t>
  </si>
  <si>
    <t>783601341</t>
  </si>
  <si>
    <t>Odrezivění litinových otopných těles před provedením nátěru</t>
  </si>
  <si>
    <t>-1265052199</t>
  </si>
  <si>
    <t>783601301</t>
  </si>
  <si>
    <t>Odrezivění žebrových trub před provedením nátěru</t>
  </si>
  <si>
    <t>210324217</t>
  </si>
  <si>
    <t>783601305</t>
  </si>
  <si>
    <t>Odmaštění žebrových trub vodou ředitelným odmašťovačem před provedením nátěru</t>
  </si>
  <si>
    <t>360437017</t>
  </si>
  <si>
    <t>783601401</t>
  </si>
  <si>
    <t>Ometení žebrových trub před provedením nátěru</t>
  </si>
  <si>
    <t>-1213118364</t>
  </si>
  <si>
    <t>783614101</t>
  </si>
  <si>
    <t>Základní jednonásobný syntetický nátěr žebrových trub</t>
  </si>
  <si>
    <t>1643292789</t>
  </si>
  <si>
    <t>783617107</t>
  </si>
  <si>
    <t>Krycí dvojnásobný syntetický nátěr žebrových trub</t>
  </si>
  <si>
    <t>1647770826</t>
  </si>
  <si>
    <t>783601321</t>
  </si>
  <si>
    <t>Odrezivění článkových otopných těles před provedením nátěru</t>
  </si>
  <si>
    <t>-930496101</t>
  </si>
  <si>
    <t>783601325</t>
  </si>
  <si>
    <t>Odmaštění článkových otopných těles vodou ředitelným odmašťovačem před provedením nátěru</t>
  </si>
  <si>
    <t>-191652208</t>
  </si>
  <si>
    <t>783601421</t>
  </si>
  <si>
    <t>Ometení článkových otopných těles před provedením nátěru</t>
  </si>
  <si>
    <t>-1363299836</t>
  </si>
  <si>
    <t>783622111</t>
  </si>
  <si>
    <t>Tmelení článkových otopných těles disperzním tmelem</t>
  </si>
  <si>
    <t>-1907538028</t>
  </si>
  <si>
    <t>783614111</t>
  </si>
  <si>
    <t>Základní jednonásobný syntetický nátěr článkových otopných těles</t>
  </si>
  <si>
    <t>-2066564164</t>
  </si>
  <si>
    <t>783617117</t>
  </si>
  <si>
    <t>Krycí dvojnásobný syntetický nátěr článkových otopných těles</t>
  </si>
  <si>
    <t>899467468</t>
  </si>
  <si>
    <t>783601311</t>
  </si>
  <si>
    <t>Odrezivění deskových otopných těles před provedením nátěru</t>
  </si>
  <si>
    <t>-1049462814</t>
  </si>
  <si>
    <t>783601315</t>
  </si>
  <si>
    <t>Odmaštění deskových otopných těles vodou ředitelným odmašťovačem před provedením nátěru</t>
  </si>
  <si>
    <t>573791232</t>
  </si>
  <si>
    <t>783601411</t>
  </si>
  <si>
    <t>Ometení deskových otopných těles před provedením nátěru</t>
  </si>
  <si>
    <t>-336350860</t>
  </si>
  <si>
    <t>783622121</t>
  </si>
  <si>
    <t>Tmelení deskových otopných těles disperzním tmelem</t>
  </si>
  <si>
    <t>1596974618</t>
  </si>
  <si>
    <t>783614121</t>
  </si>
  <si>
    <t>Základní jednonásobný syntetický nátěr deskových otopných těles</t>
  </si>
  <si>
    <t>-1126298100</t>
  </si>
  <si>
    <t>783617127</t>
  </si>
  <si>
    <t>Krycí dvojnásobný syntetický nátěr deskových otopných těles</t>
  </si>
  <si>
    <t>2139705898</t>
  </si>
  <si>
    <t>783601345</t>
  </si>
  <si>
    <t>Odmaštění litinových otopných těles odmašťovačem vodou ředitelným před provedením nátěru</t>
  </si>
  <si>
    <t>-123973797</t>
  </si>
  <si>
    <t>783601441</t>
  </si>
  <si>
    <t>Ometením litinových otopných těles před provedením nátěru</t>
  </si>
  <si>
    <t>2058324164</t>
  </si>
  <si>
    <t>783622141</t>
  </si>
  <si>
    <t>Tmelení litinových otopných těles disperzním tmelem</t>
  </si>
  <si>
    <t>329905858</t>
  </si>
  <si>
    <t>783614141</t>
  </si>
  <si>
    <t>Základní jednonásobný syntetický nátěr litinových otopných těles</t>
  </si>
  <si>
    <t>2046187459</t>
  </si>
  <si>
    <t>783617147</t>
  </si>
  <si>
    <t>Krycí dvojnásobný syntetický nátěr litinových otopných těles</t>
  </si>
  <si>
    <t>-147177038</t>
  </si>
  <si>
    <t>783601353</t>
  </si>
  <si>
    <t>Bezoplachové odrezivění armatur DN do 100 mm</t>
  </si>
  <si>
    <t>-1818020982</t>
  </si>
  <si>
    <t>783601355</t>
  </si>
  <si>
    <t>Odmaštění vodou ředitelným odmašťovačem armatur DN do 100 mm</t>
  </si>
  <si>
    <t>1253786651</t>
  </si>
  <si>
    <t>783622301</t>
  </si>
  <si>
    <t>Tmelení akrylátovým tmelem armatur DN do 100 mm</t>
  </si>
  <si>
    <t>-745812073</t>
  </si>
  <si>
    <t>783614501</t>
  </si>
  <si>
    <t>Základní jednonásobný syntetický nátěr armatur DN do 100 mm</t>
  </si>
  <si>
    <t>-236503108</t>
  </si>
  <si>
    <t>783614603</t>
  </si>
  <si>
    <t>Základní antikorozní jednonásobný syntetický samozákladující nátěr armatur DN do 100 mm</t>
  </si>
  <si>
    <t>1966400236</t>
  </si>
  <si>
    <t>783614601</t>
  </si>
  <si>
    <t>Základní antikorozní jednonásobný syntetický nátěr armatur DN do 100 mm</t>
  </si>
  <si>
    <t>402988075</t>
  </si>
  <si>
    <t>783601711</t>
  </si>
  <si>
    <t>Bezoplachové odrezivění potrubí DN do 50 mm</t>
  </si>
  <si>
    <t>-1211266397</t>
  </si>
  <si>
    <t>783601713</t>
  </si>
  <si>
    <t>Odmaštění vodou ředitelným odmašťovačem potrubí DN do 50 mm</t>
  </si>
  <si>
    <t>-1644319000</t>
  </si>
  <si>
    <t>783622331</t>
  </si>
  <si>
    <t>Tmelení akrylátovým tmelem potrubí DN do 50 mm</t>
  </si>
  <si>
    <t>533115218</t>
  </si>
  <si>
    <t>783614551</t>
  </si>
  <si>
    <t>Základní jednonásobný syntetický nátěr potrubí DN do 50 mm</t>
  </si>
  <si>
    <t>1226639846</t>
  </si>
  <si>
    <t>783614651</t>
  </si>
  <si>
    <t>Základní antikorozní jednonásobný syntetický potrubí DN do 50 mm</t>
  </si>
  <si>
    <t>-188107443</t>
  </si>
  <si>
    <t>783614653</t>
  </si>
  <si>
    <t>Základní antikorozní jednonásobný syntetický samozákladující potrubí DN do 50 mm</t>
  </si>
  <si>
    <t>-1890016201</t>
  </si>
  <si>
    <t>766660171</t>
  </si>
  <si>
    <t>Montáž dveřních křídel otvíravých jednokřídlových š do 0,8 m do obložkové zárubně</t>
  </si>
  <si>
    <t>758556074</t>
  </si>
  <si>
    <t>766660172</t>
  </si>
  <si>
    <t>Montáž dveřních křídel otvíravých jednokřídlových š přes 0,8 m do obložkové zárubně</t>
  </si>
  <si>
    <t>681053892</t>
  </si>
  <si>
    <t>61162079</t>
  </si>
  <si>
    <t>dveře jednokřídlé voštinové povrch laminátový částečně prosklené 700x1970-2100mm</t>
  </si>
  <si>
    <t>763784630</t>
  </si>
  <si>
    <t>61162080</t>
  </si>
  <si>
    <t>dveře jednokřídlé voštinové povrch laminátový částečně prosklené 800x1970-2100mm</t>
  </si>
  <si>
    <t>-349410783</t>
  </si>
  <si>
    <t>61162081</t>
  </si>
  <si>
    <t>dveře jednokřídlé voštinové povrch laminátový částečně prosklené 900x1970-2100mm</t>
  </si>
  <si>
    <t>-745574499</t>
  </si>
  <si>
    <t>61162073</t>
  </si>
  <si>
    <t>dveře jednokřídlé voštinové povrch laminátový plné 700x1970-2100mm</t>
  </si>
  <si>
    <t>-681168759</t>
  </si>
  <si>
    <t>61162074</t>
  </si>
  <si>
    <t>dveře jednokřídlé voštinové povrch laminátový plné 800x1970-2100mm</t>
  </si>
  <si>
    <t>92212650</t>
  </si>
  <si>
    <t>61162075</t>
  </si>
  <si>
    <t>dveře jednokřídlé voštinové povrch laminátový plné 900x1970-2100mm</t>
  </si>
  <si>
    <t>1730797592</t>
  </si>
  <si>
    <t>766660173</t>
  </si>
  <si>
    <t>Montáž dveřních křídel otvíravých dvoukřídlových š do 1,45 m do obložkové zárubně</t>
  </si>
  <si>
    <t>347140136</t>
  </si>
  <si>
    <t>766660174</t>
  </si>
  <si>
    <t>Montáž dveřních křídel otvíravých dvoukřídlových š přes 1,45 m do obložkové zárubně</t>
  </si>
  <si>
    <t>1709311381</t>
  </si>
  <si>
    <t>61162102</t>
  </si>
  <si>
    <t>dveře dvoukřídlé voštinové povrch laminátový plné 1250x1970-2100mm</t>
  </si>
  <si>
    <t>-542617396</t>
  </si>
  <si>
    <t>61162103</t>
  </si>
  <si>
    <t>dveře dvoukřídlé voštinové povrch laminátový plné 1450x1970-2100mm</t>
  </si>
  <si>
    <t>-2022085405</t>
  </si>
  <si>
    <t>61162104</t>
  </si>
  <si>
    <t>dveře dvoukřídlé voštinové povrch laminátový plné 1600x1970-2100mm</t>
  </si>
  <si>
    <t>1950141759</t>
  </si>
  <si>
    <t>61161036</t>
  </si>
  <si>
    <t>dveře dvoukřídlé voštinové povrch lakovaný částečně prosklené 1250x1970-2100mm</t>
  </si>
  <si>
    <t>-1716332304</t>
  </si>
  <si>
    <t>61161037</t>
  </si>
  <si>
    <t>dveře dvoukřídlé voštinové povrch lakovaný částečně prosklené 1450x1970-2100mm</t>
  </si>
  <si>
    <t>618526706</t>
  </si>
  <si>
    <t>61161038</t>
  </si>
  <si>
    <t>dveře dvoukřídlé voštinové povrch lakovaný částečně prosklené 1600x1970-2100mm</t>
  </si>
  <si>
    <t>1165015219</t>
  </si>
  <si>
    <t>766682111</t>
  </si>
  <si>
    <t>Montáž zárubní obložkových pro dveře jednokřídlové tl stěny do 170 mm</t>
  </si>
  <si>
    <t>-1575071268</t>
  </si>
  <si>
    <t>766682112</t>
  </si>
  <si>
    <t>Montáž zárubní obložkových pro dveře jednokřídlové tl stěny přes 170 do 350 mm</t>
  </si>
  <si>
    <t>2019289347</t>
  </si>
  <si>
    <t>766682113</t>
  </si>
  <si>
    <t>Montáž zárubní obložkových pro dveře jednokřídlové tl stěny přes 350 mm</t>
  </si>
  <si>
    <t>-680913051</t>
  </si>
  <si>
    <t>61182307</t>
  </si>
  <si>
    <t>zárubeň jednokřídlá obložková s laminátovým povrchem tl stěny 60-150mm rozměru 600-1100/1970, 2100mm</t>
  </si>
  <si>
    <t>1669393882</t>
  </si>
  <si>
    <t>61182308</t>
  </si>
  <si>
    <t>zárubeň jednokřídlá obložková s laminátovým povrchem tl stěny 160-250mm rozměru 600-1100/1970, 2100mm</t>
  </si>
  <si>
    <t>-1768831988</t>
  </si>
  <si>
    <t>61182309</t>
  </si>
  <si>
    <t>zárubeň jednokřídlá obložková s laminátovým povrchem tl stěny 260-350mm rozměru 600-1100/1970, 2100mm</t>
  </si>
  <si>
    <t>-866849659</t>
  </si>
  <si>
    <t>61182310</t>
  </si>
  <si>
    <t>zárubeň jednokřídlá obložková s laminátovým povrchem tl stěny 360-450mm rozměru 600-1100/1970mm</t>
  </si>
  <si>
    <t>127697499</t>
  </si>
  <si>
    <t>61182311</t>
  </si>
  <si>
    <t>zárubeň jednokřídlá obložková s laminátovým povrchem tl stěny 460-500mm rozměru 600-1100/1970mm</t>
  </si>
  <si>
    <t>1211615975</t>
  </si>
  <si>
    <t>61182312</t>
  </si>
  <si>
    <t>zárubeň jednokřídlá obložková s laminátovým povrchem tl stěny 510-750mm rozměru 600-1100/1970mm</t>
  </si>
  <si>
    <t>-155358109</t>
  </si>
  <si>
    <t>766682121</t>
  </si>
  <si>
    <t>Montáž zárubní obložkových pro dveře dvoukřídlové tl stěny do 170 mm</t>
  </si>
  <si>
    <t>-89066017</t>
  </si>
  <si>
    <t>766682122</t>
  </si>
  <si>
    <t>Montáž zárubní obložkových pro dveře dvoukřídlové tl stěny přes 170 do 350 mm</t>
  </si>
  <si>
    <t>1528378075</t>
  </si>
  <si>
    <t>766682123</t>
  </si>
  <si>
    <t>Montáž zárubní obložkových pro dveře dvoukřídlové tl stěny přes 350 mm</t>
  </si>
  <si>
    <t>981827787</t>
  </si>
  <si>
    <t>61181107</t>
  </si>
  <si>
    <t>zárubeň dvoukřídlá obložková s dýhovaným povrchem tl stěny 60-150mm rozměru 1250-1850/1970mm</t>
  </si>
  <si>
    <t>2038591078</t>
  </si>
  <si>
    <t>61181108</t>
  </si>
  <si>
    <t>zárubeň dvoukřídlá obložková s dýhovaným povrchem tl stěny 160-250mm rozměru 1250-1850/1970mm</t>
  </si>
  <si>
    <t>-760873182</t>
  </si>
  <si>
    <t>61181109</t>
  </si>
  <si>
    <t>zárubeň dvoukřídlá obložková s dýhovaným povrchem tl stěny 260-350mm rozměru 1250-1850/1970mm</t>
  </si>
  <si>
    <t>2098561670</t>
  </si>
  <si>
    <t>61181112</t>
  </si>
  <si>
    <t>zárubeň dvoukřídlá obložková s dýhovaným povrchem tl stěny 510-750mm rozměru 1250-1850/1970mm</t>
  </si>
  <si>
    <t>-14804859</t>
  </si>
  <si>
    <t>766621211</t>
  </si>
  <si>
    <t>Montáž dřevěných oken plochy přes 1 m2 otevíravých výšky do 1,5 m s rámem do zdiva</t>
  </si>
  <si>
    <t>-2035396664</t>
  </si>
  <si>
    <t>766621212</t>
  </si>
  <si>
    <t>Montáž dřevěných oken plochy přes 1 m2 otevíravých výšky do 2,5 m s rámem do zdiva</t>
  </si>
  <si>
    <t>-2036840557</t>
  </si>
  <si>
    <t>766621213</t>
  </si>
  <si>
    <t>Montáž dřevěných oken plochy přes 1 m2 otevíravých výšky přes 2,5 m s rámem do zdiva</t>
  </si>
  <si>
    <t>1438533026</t>
  </si>
  <si>
    <t>61110011</t>
  </si>
  <si>
    <t>okno dřevěné otevíravé/sklopné trojsklo přes plochu 1m2 do v 1,5m</t>
  </si>
  <si>
    <t>-497974495</t>
  </si>
  <si>
    <t>61110010</t>
  </si>
  <si>
    <t>okno dřevěné otevíravé/sklopné dvojsklo přes plochu 1m2 do v 1,5m</t>
  </si>
  <si>
    <t>1255881429</t>
  </si>
  <si>
    <t>61110012</t>
  </si>
  <si>
    <t>okno dřevěné otevíravé/sklopné dvojsklo přes plochu 1m2 v 1,5-2,5m</t>
  </si>
  <si>
    <t>-936732616</t>
  </si>
  <si>
    <t>61110013</t>
  </si>
  <si>
    <t>okno dřevěné otevíravé/sklopné trojsklo přes plochu 1m2 v 1,5-2,5m</t>
  </si>
  <si>
    <t>-299874199</t>
  </si>
  <si>
    <t>61110014</t>
  </si>
  <si>
    <t>okno dřevěné otevíravé/sklopné dvojsklo přes plochu 1m2 přes v 2,5m</t>
  </si>
  <si>
    <t>-1289067068</t>
  </si>
  <si>
    <t>61110015</t>
  </si>
  <si>
    <t>okno dřevěné otevíravé/sklopné trojsklo přes plochu 1m2 přes v 2,5m</t>
  </si>
  <si>
    <t>-1165904926</t>
  </si>
  <si>
    <t>766622131</t>
  </si>
  <si>
    <t>Montáž plastových oken plochy přes 1 m2 otevíravých v do 1,5 m s rámem do zdiva</t>
  </si>
  <si>
    <t>1523120226</t>
  </si>
  <si>
    <t>766622132</t>
  </si>
  <si>
    <t>Montáž plastových oken plochy přes 1 m2 otevíravých v do 2,5 m s rámem do zdiva</t>
  </si>
  <si>
    <t>-1026161229</t>
  </si>
  <si>
    <t>766622133</t>
  </si>
  <si>
    <t>Montáž plastových oken plochy přes 1 m2 otevíravých v přes 2,5 m s rámem do zdiva</t>
  </si>
  <si>
    <t>-1118004482</t>
  </si>
  <si>
    <t>61140051</t>
  </si>
  <si>
    <t>okno plastové otevíravé/sklopné dvojsklo přes plochu 1m2 do v 1,5m</t>
  </si>
  <si>
    <t>718104412</t>
  </si>
  <si>
    <t>61140052</t>
  </si>
  <si>
    <t>okno plastové otevíravé/sklopné trojsklo přes plochu 1m2 do v 1,5m</t>
  </si>
  <si>
    <t>996405458</t>
  </si>
  <si>
    <t>61140053</t>
  </si>
  <si>
    <t>okno plastové otevíravé/sklopné dvojsklo přes plochu 1m2 v 1,5-2,5m</t>
  </si>
  <si>
    <t>1843088868</t>
  </si>
  <si>
    <t>61140054</t>
  </si>
  <si>
    <t>okno plastové otevíravé/sklopné trojsklo přes plochu 1m2 v 1,5-2,5m</t>
  </si>
  <si>
    <t>-938229878</t>
  </si>
  <si>
    <t>61140055</t>
  </si>
  <si>
    <t>okno plastové otevíravé/sklopné dvojsklo přes plochu 1m2 přes v 2,5m</t>
  </si>
  <si>
    <t>-269712160</t>
  </si>
  <si>
    <t>61140056</t>
  </si>
  <si>
    <t>okno plastové otevíravé/sklopné trojsklo přes plochu 1m2 přes v 2,5m</t>
  </si>
  <si>
    <t>53363283</t>
  </si>
  <si>
    <t>767620251</t>
  </si>
  <si>
    <t>Montáž oken kovových s izolačními dvojskly otevíravých do zdiva plochy do 0,6 m2</t>
  </si>
  <si>
    <t>-1798964298</t>
  </si>
  <si>
    <t>767620252</t>
  </si>
  <si>
    <t>Montáž oken kovových s izolačními dvojskly otevíravých do zdiva plochy přes 0,6 do 1,5 m2</t>
  </si>
  <si>
    <t>-676257679</t>
  </si>
  <si>
    <t>767620253</t>
  </si>
  <si>
    <t>Montáž oken kovových s izolačními dvojskly otevíravých do zdiva plochy přes 1,5 do 2,5 m2</t>
  </si>
  <si>
    <t>-681482985</t>
  </si>
  <si>
    <t>767620254</t>
  </si>
  <si>
    <t>Montáž oken kovových s izolačními dvojskly otevíravých do zdiva plochy přes 2,5 do 6 m2</t>
  </si>
  <si>
    <t>-1159160536</t>
  </si>
  <si>
    <t>767620255</t>
  </si>
  <si>
    <t>Montáž oken kovových s izolačními dvojskly otevíravých do zdiva plochy přes 6 m2</t>
  </si>
  <si>
    <t>-1591940487</t>
  </si>
  <si>
    <t>55341010</t>
  </si>
  <si>
    <t>okno Al otevíravé/sklopné dvojsklo přes plochu 1m2 do v 1,5m</t>
  </si>
  <si>
    <t>1755674383</t>
  </si>
  <si>
    <t>55341011</t>
  </si>
  <si>
    <t>okno Al otevíravé/sklopné trojsklo přes plochu 1m2 do v 1,5m</t>
  </si>
  <si>
    <t>1759769877</t>
  </si>
  <si>
    <t>55341012</t>
  </si>
  <si>
    <t>okno Al otevíravé/sklopné dvojsklo přes plochu 1m2 v 1,5-2,5m</t>
  </si>
  <si>
    <t>-1848597322</t>
  </si>
  <si>
    <t>55341013</t>
  </si>
  <si>
    <t>okno Al otevíravé/sklopné trojsklo přes plochu 1m2 v 1,5-2,5m</t>
  </si>
  <si>
    <t>-2035780743</t>
  </si>
  <si>
    <t>55341014</t>
  </si>
  <si>
    <t>okno Al otevíravé/sklopné dvojsklo přes plochu 1m2 přes v 2,5m</t>
  </si>
  <si>
    <t>2035371576</t>
  </si>
  <si>
    <t>55341015</t>
  </si>
  <si>
    <t>okno Al otevíravé/sklopné trojsklo přes plochu 1m2 přes v 2,5m</t>
  </si>
  <si>
    <t>67450294</t>
  </si>
  <si>
    <t>766641131</t>
  </si>
  <si>
    <t>Montáž balkónových dveří zdvojených jednokřídlových bez nadsvětlíku včetně rámu do zdiva</t>
  </si>
  <si>
    <t>-624013639</t>
  </si>
  <si>
    <t>766641132</t>
  </si>
  <si>
    <t>Montáž balkónových dveří zdvojených jednokřídlových s nadsvětlíkem včetně rámu do zdiva</t>
  </si>
  <si>
    <t>116826008</t>
  </si>
  <si>
    <t>766641141</t>
  </si>
  <si>
    <t>Montáž balkónových dveří zdvojených jednokřídlových s pevnými bočními díly včetně rámu do zdiva</t>
  </si>
  <si>
    <t>590109169</t>
  </si>
  <si>
    <t>766641142</t>
  </si>
  <si>
    <t>Montáž balkónových dveří zdvojených jednokřídlových s díly a nadsvětlíkem včetně rámu do zdiva</t>
  </si>
  <si>
    <t>1156707700</t>
  </si>
  <si>
    <t>766641161</t>
  </si>
  <si>
    <t>Montáž balkónových dveří zdvojených dvoukřídlových bez nadsvětlíku včetně rámu do zdiva</t>
  </si>
  <si>
    <t>-1659823959</t>
  </si>
  <si>
    <t>766641163</t>
  </si>
  <si>
    <t>Montáž balkónových dveří zdvojených dvoukřídlových s nadsvětlíkem včetně rámu do zdiva</t>
  </si>
  <si>
    <t>-1817019557</t>
  </si>
  <si>
    <t>61140068</t>
  </si>
  <si>
    <t>dveře plastové balkonové dvoukřídlové s nadsvětlíkem trojsklo</t>
  </si>
  <si>
    <t>-1048945809</t>
  </si>
  <si>
    <t>0*3,335 'Přepočtené koeficientem množství</t>
  </si>
  <si>
    <t>61140057</t>
  </si>
  <si>
    <t>dveře plastové balkonové jednokřídlové dvojsklo</t>
  </si>
  <si>
    <t>1851339546</t>
  </si>
  <si>
    <t>61140058</t>
  </si>
  <si>
    <t>dveře plastové balkonové jednokřídlové trojsklo</t>
  </si>
  <si>
    <t>-703007480</t>
  </si>
  <si>
    <t>61140059</t>
  </si>
  <si>
    <t>dveře plastové balkonové jednokřídlové s nadsvětlíkem dvojsklo</t>
  </si>
  <si>
    <t>2099364253</t>
  </si>
  <si>
    <t>61140060</t>
  </si>
  <si>
    <t>dveře plastové balkonové jednokřídlové s nadsvětlíkem trojsklo</t>
  </si>
  <si>
    <t>-416114758</t>
  </si>
  <si>
    <t>61140061</t>
  </si>
  <si>
    <t>dveře plastové balkonové jednokřídlové s bočním pevným dílem dvojsklo</t>
  </si>
  <si>
    <t>-1743229427</t>
  </si>
  <si>
    <t>61140062</t>
  </si>
  <si>
    <t>dveře plastové balkonové jednokřídlové s bočním pevným dílem trojsklo</t>
  </si>
  <si>
    <t>1177636024</t>
  </si>
  <si>
    <t>61140063</t>
  </si>
  <si>
    <t>dveře plastové balkonové jednokřídlové s bočním pevným dílem a nadsvětlíkem dvojsklo</t>
  </si>
  <si>
    <t>-666736302</t>
  </si>
  <si>
    <t>61140064</t>
  </si>
  <si>
    <t>dveře plastové balkonové jednokřídlové s bočním pevným dílem a nadsvětlíkem trojsklo</t>
  </si>
  <si>
    <t>2109371960</t>
  </si>
  <si>
    <t>61140065</t>
  </si>
  <si>
    <t>dveře plastové balkonové dvoukřídlové dvojsklo</t>
  </si>
  <si>
    <t>-16851919</t>
  </si>
  <si>
    <t>61140066</t>
  </si>
  <si>
    <t>dveře plastové balkonové dvoukřídlové trojsklo</t>
  </si>
  <si>
    <t>-1314079699</t>
  </si>
  <si>
    <t>61110020</t>
  </si>
  <si>
    <t>dveře dřevěné balkonové jednokřídlové s bočním pevným dílem dvojsklo</t>
  </si>
  <si>
    <t>195300655</t>
  </si>
  <si>
    <t>61110021</t>
  </si>
  <si>
    <t>dveře dřevěné balkonové jednokřídlové s bočním pevným dílem trojsklo</t>
  </si>
  <si>
    <t>-2083671693</t>
  </si>
  <si>
    <t>61110022</t>
  </si>
  <si>
    <t>dveře dřevěné balkonové jednokřídlové s bočním pevným dílem a nadsvětlíkem dvojsklo</t>
  </si>
  <si>
    <t>576719844</t>
  </si>
  <si>
    <t>61110023</t>
  </si>
  <si>
    <t>dveře dřevěné balkonové jednokřídlové s bočním pevným dílem a nadsvětlíkem trojsklo</t>
  </si>
  <si>
    <t>787466338</t>
  </si>
  <si>
    <t>61140067</t>
  </si>
  <si>
    <t>dveře plastové balkonové dvoukřídlové s nadsvětlíkem dvojsklo</t>
  </si>
  <si>
    <t>1697193248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</si>
  <si>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</si>
  <si>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</si>
  <si>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</si>
  <si>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</si>
  <si>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612135101</t>
  </si>
  <si>
    <t>Hrubá výplň rýh ve stěnách maltou jakékoli šířky rýhy</t>
  </si>
  <si>
    <t>1094287770</t>
  </si>
  <si>
    <t>45605973</t>
  </si>
  <si>
    <t>2065105920</t>
  </si>
  <si>
    <t>974029123</t>
  </si>
  <si>
    <t>Vysekání rýh ve zdivu kamenném hl do 30 mm š do 100 mm</t>
  </si>
  <si>
    <t>285452217</t>
  </si>
  <si>
    <t>974029124</t>
  </si>
  <si>
    <t>Vysekání rýh ve zdivu kamenném hl do 30 mm š do 150 mm</t>
  </si>
  <si>
    <t>-1343009704</t>
  </si>
  <si>
    <t>974029133</t>
  </si>
  <si>
    <t>Vysekání rýh ve zdivu kamenném hl do 50 mm š do 100 mm</t>
  </si>
  <si>
    <t>-795720224</t>
  </si>
  <si>
    <t>974029134</t>
  </si>
  <si>
    <t>Vysekání rýh ve zdivu kamenném hl do 50 mm š do 150 mm</t>
  </si>
  <si>
    <t>911106475</t>
  </si>
  <si>
    <t>974029143</t>
  </si>
  <si>
    <t>Vysekání rýh ve zdivu kamenném hl do 70 mm š do 100 mm</t>
  </si>
  <si>
    <t>-1758350217</t>
  </si>
  <si>
    <t>974029144</t>
  </si>
  <si>
    <t>Vysekání rýh ve zdivu kamenném hl do 70 mm š do 150 mm</t>
  </si>
  <si>
    <t>48548101</t>
  </si>
  <si>
    <t>974029153</t>
  </si>
  <si>
    <t>Vysekání rýh ve zdivu kamenném hl do 100 mm š do 100 mm</t>
  </si>
  <si>
    <t>1572157306</t>
  </si>
  <si>
    <t>974029154</t>
  </si>
  <si>
    <t>Vysekání rýh ve zdivu kamenném hl do 100 mm š do 150 mm</t>
  </si>
  <si>
    <t>1888850721</t>
  </si>
  <si>
    <t>974029164</t>
  </si>
  <si>
    <t>Vysekání rýh ve zdivu kamenném hl do 150 mm š do 150 mm</t>
  </si>
  <si>
    <t>-1626185511</t>
  </si>
  <si>
    <t>974029165</t>
  </si>
  <si>
    <t>Vysekání rýh ve zdivu kamenném hl do 150 mm š do 200 mm</t>
  </si>
  <si>
    <t>-2125786148</t>
  </si>
  <si>
    <t>974031123</t>
  </si>
  <si>
    <t>Vysekání rýh ve zdivu cihelném hl do 30 mm š do 100 mm</t>
  </si>
  <si>
    <t>1555788096</t>
  </si>
  <si>
    <t>974031124</t>
  </si>
  <si>
    <t>Vysekání rýh ve zdivu cihelném hl do 30 mm š do 150 mm</t>
  </si>
  <si>
    <t>1610930401</t>
  </si>
  <si>
    <t>974031133</t>
  </si>
  <si>
    <t>Vysekání rýh ve zdivu cihelném hl do 50 mm š do 100 mm</t>
  </si>
  <si>
    <t>-996437055</t>
  </si>
  <si>
    <t>974031134</t>
  </si>
  <si>
    <t>Vysekání rýh ve zdivu cihelném hl do 50 mm š do 150 mm</t>
  </si>
  <si>
    <t>1554510763</t>
  </si>
  <si>
    <t>974031143</t>
  </si>
  <si>
    <t>Vysekání rýh ve zdivu cihelném hl do 70 mm š do 100 mm</t>
  </si>
  <si>
    <t>722586846</t>
  </si>
  <si>
    <t>974031144</t>
  </si>
  <si>
    <t>Vysekání rýh ve zdivu cihelném hl do 70 mm š do 150 mm</t>
  </si>
  <si>
    <t>168214448</t>
  </si>
  <si>
    <t>974031153</t>
  </si>
  <si>
    <t>Vysekání rýh ve zdivu cihelném hl do 100 mm š do 100 mm</t>
  </si>
  <si>
    <t>-1085174714</t>
  </si>
  <si>
    <t>974031154</t>
  </si>
  <si>
    <t>Vysekání rýh ve zdivu cihelném hl do 100 mm š do 150 mm</t>
  </si>
  <si>
    <t>-455595789</t>
  </si>
  <si>
    <t>974031164</t>
  </si>
  <si>
    <t>Vysekání rýh ve zdivu cihelném hl do 150 mm š do 150 mm</t>
  </si>
  <si>
    <t>-885193675</t>
  </si>
  <si>
    <t>974031165</t>
  </si>
  <si>
    <t>Vysekání rýh ve zdivu cihelném hl do 150 mm š do 200 mm</t>
  </si>
  <si>
    <t>-256397673</t>
  </si>
  <si>
    <t>977132111</t>
  </si>
  <si>
    <t>Vyvrtání otvorů pro elektroinstalační krabice ve stěnách z cihel hloubky do 60 mm</t>
  </si>
  <si>
    <t>1610241334</t>
  </si>
  <si>
    <t>977132112</t>
  </si>
  <si>
    <t>Vyvrtání otvorů pro elektroinstalační krabice ve stěnách z cihel hloubky přes 60 do 90 mm</t>
  </si>
  <si>
    <t>-1102827945</t>
  </si>
  <si>
    <t>977132131</t>
  </si>
  <si>
    <t>Vyvrtání otvorů pro elektroinstalační krabice ve stěnách z pórobetonových tvárnic hloubky do 60 mm</t>
  </si>
  <si>
    <t>1956400424</t>
  </si>
  <si>
    <t>977132132</t>
  </si>
  <si>
    <t>Vyvrtání otvorů pro elektroinstalační krabice ve stěnách z pórobetonových tvárnic hloubky přes 60 do 90 mm</t>
  </si>
  <si>
    <t>-170127059</t>
  </si>
  <si>
    <t>977151113</t>
  </si>
  <si>
    <t>Jádrové vrty diamantovými korunkami do stavebních materiálů D přes 40 do 50 mm</t>
  </si>
  <si>
    <t>-2024207683</t>
  </si>
  <si>
    <t>977151118</t>
  </si>
  <si>
    <t>Jádrové vrty diamantovými korunkami do stavebních materiálů D přes 90 do 100 mm</t>
  </si>
  <si>
    <t>-831101477</t>
  </si>
  <si>
    <t>977151123</t>
  </si>
  <si>
    <t>Jádrové vrty diamantovými korunkami do stavebních materiálů D přes 130 do 150 mm</t>
  </si>
  <si>
    <t>-1990626671</t>
  </si>
  <si>
    <t>977151125</t>
  </si>
  <si>
    <t>Jádrové vrty diamantovými korunkami do stavebních materiálů D přes 180 do 200 mm</t>
  </si>
  <si>
    <t>-951847285</t>
  </si>
  <si>
    <t>977151127</t>
  </si>
  <si>
    <t>Jádrové vrty diamantovými korunkami do stavebních materiálů D přes 225 do 250 mm</t>
  </si>
  <si>
    <t>-1960056919</t>
  </si>
  <si>
    <t>977151128</t>
  </si>
  <si>
    <t>Jádrové vrty diamantovými korunkami do stavebních materiálů D přes 250 do 300 mm</t>
  </si>
  <si>
    <t>59648900</t>
  </si>
  <si>
    <t>977151213</t>
  </si>
  <si>
    <t>Jádrové vrty dovrchní diamantovými korunkami do stavebních materiálů D přes 40 do 50 mm</t>
  </si>
  <si>
    <t>-446117640</t>
  </si>
  <si>
    <t>977151218</t>
  </si>
  <si>
    <t>Jádrové vrty dovrchní diamantovými korunkami do stavebních materiálů D přes 90 do 100 mm</t>
  </si>
  <si>
    <t>784610765</t>
  </si>
  <si>
    <t>977151223</t>
  </si>
  <si>
    <t>Jádrové vrty dovrchní diamantovými korunkami do stavebních materiálů D přes 130 do 150 mm</t>
  </si>
  <si>
    <t>585957486</t>
  </si>
  <si>
    <t>977151225</t>
  </si>
  <si>
    <t>Jádrové vrty dovrchní diamantovými korunkami do stavebních materiálů D přes 180 do 200 mm</t>
  </si>
  <si>
    <t>247843074</t>
  </si>
  <si>
    <t>977151227</t>
  </si>
  <si>
    <t>Jádrové vrty dovrchní diamantovými korunkami do stavebních materiálů D přes 225 do 250 mm</t>
  </si>
  <si>
    <t>1310342554</t>
  </si>
  <si>
    <t>977151228</t>
  </si>
  <si>
    <t>Jádrové vrty dovrchní diamantovými korunkami do stavebních materiálů D přes 250 do 300 mm</t>
  </si>
  <si>
    <t>-711992711</t>
  </si>
  <si>
    <t>713463111</t>
  </si>
  <si>
    <t>Montáž izolace tepelné potrubí potrubními pouzdry bez úpravy staženými drátem 1x D přes 50 do 100 mm</t>
  </si>
  <si>
    <t>720404493</t>
  </si>
  <si>
    <t>713463112</t>
  </si>
  <si>
    <t>Montáž izolace tepelné potrubí potrubními pouzdry bez úpravy staženými drátem 1x D přes 100 mm</t>
  </si>
  <si>
    <t>495594936</t>
  </si>
  <si>
    <t>28377094</t>
  </si>
  <si>
    <t>pouzdro izolační potrubní z pěnového polyetylenu 15/9mm</t>
  </si>
  <si>
    <t>-577976979</t>
  </si>
  <si>
    <t>28377095</t>
  </si>
  <si>
    <t>pouzdro izolační potrubní z pěnového polyetylenu 15/13mm</t>
  </si>
  <si>
    <t>1668041163</t>
  </si>
  <si>
    <t>28377096</t>
  </si>
  <si>
    <t>pouzdro izolační potrubní z pěnového polyetylenu 15/20mm</t>
  </si>
  <si>
    <t>1099844598</t>
  </si>
  <si>
    <t>28377100</t>
  </si>
  <si>
    <t>pouzdro izolační potrubní z pěnového polyetylenu 18/6mm</t>
  </si>
  <si>
    <t>-48526573</t>
  </si>
  <si>
    <t>28377101</t>
  </si>
  <si>
    <t>pouzdro izolační potrubní z pěnového polyetylenu 18/9mm</t>
  </si>
  <si>
    <t>188252548</t>
  </si>
  <si>
    <t>28377105</t>
  </si>
  <si>
    <t>pouzdro izolační potrubní z pěnového polyetylenu 18/13mm</t>
  </si>
  <si>
    <t>1632806493</t>
  </si>
  <si>
    <t>28377106</t>
  </si>
  <si>
    <t>pouzdro izolační potrubní z pěnového polyetylenu 18/20mm</t>
  </si>
  <si>
    <t>2083162852</t>
  </si>
  <si>
    <t>28377140</t>
  </si>
  <si>
    <t>pouzdro izolační potrubní z pěnového polyetylenu 20/6mm</t>
  </si>
  <si>
    <t>-174391494</t>
  </si>
  <si>
    <t>28377141</t>
  </si>
  <si>
    <t>pouzdro izolační potrubní z pěnového polyetylenu 20/9mm</t>
  </si>
  <si>
    <t>-1804377210</t>
  </si>
  <si>
    <t>28377142</t>
  </si>
  <si>
    <t>pouzdro izolační potrubní z pěnového polyetylenu 20/13mm</t>
  </si>
  <si>
    <t>267350341</t>
  </si>
  <si>
    <t>28377143</t>
  </si>
  <si>
    <t>pouzdro izolační potrubní z pěnového polyetylenu 20/20mm</t>
  </si>
  <si>
    <t>778106882</t>
  </si>
  <si>
    <t>28377102</t>
  </si>
  <si>
    <t>pouzdro izolační potrubní z pěnového polyetylenu 22/6mm</t>
  </si>
  <si>
    <t>-970414004</t>
  </si>
  <si>
    <t>28377103</t>
  </si>
  <si>
    <t>pouzdro izolační potrubní z pěnového polyetylenu 22/9mm</t>
  </si>
  <si>
    <t>-551261389</t>
  </si>
  <si>
    <t>28377104</t>
  </si>
  <si>
    <t>pouzdro izolační potrubní z pěnového polyetylenu 22/13mm</t>
  </si>
  <si>
    <t>761733539</t>
  </si>
  <si>
    <t>28377045</t>
  </si>
  <si>
    <t>pouzdro izolační potrubní z pěnového polyetylenu 22/20mm</t>
  </si>
  <si>
    <t>-1616655936</t>
  </si>
  <si>
    <t>28377046</t>
  </si>
  <si>
    <t>pouzdro izolační potrubní z pěnového polyetylenu 22/25mm</t>
  </si>
  <si>
    <t>-1872935259</t>
  </si>
  <si>
    <t>28377013</t>
  </si>
  <si>
    <t>pouzdro izolační potrubní z pěnového polyetylenu 25/20mm</t>
  </si>
  <si>
    <t>-1121914871</t>
  </si>
  <si>
    <t>28377109</t>
  </si>
  <si>
    <t>pouzdro izolační potrubní z pěnového polyetylenu 28/6mm</t>
  </si>
  <si>
    <t>-378970593</t>
  </si>
  <si>
    <t>28377111</t>
  </si>
  <si>
    <t>pouzdro izolační potrubní z pěnového polyetylenu 28/9mm</t>
  </si>
  <si>
    <t>307850671</t>
  </si>
  <si>
    <t>28377112</t>
  </si>
  <si>
    <t>pouzdro izolační potrubní z pěnového polyetylenu 28/13mm</t>
  </si>
  <si>
    <t>1628940776</t>
  </si>
  <si>
    <t>28377048</t>
  </si>
  <si>
    <t>pouzdro izolační potrubní z pěnového polyetylenu 28/20mm</t>
  </si>
  <si>
    <t>1596035630</t>
  </si>
  <si>
    <t>28377078</t>
  </si>
  <si>
    <t>pouzdro izolační potrubní z pěnového polyetylenu 110/13mm</t>
  </si>
  <si>
    <t>739327306</t>
  </si>
  <si>
    <t>28377079</t>
  </si>
  <si>
    <t>pouzdro izolační potrubní z pěnového polyetylenu 110/20mm</t>
  </si>
  <si>
    <t>-159177990</t>
  </si>
  <si>
    <t>721</t>
  </si>
  <si>
    <t>Zdravotechnika - vnitřní kanalizace</t>
  </si>
  <si>
    <t>721174004</t>
  </si>
  <si>
    <t>Potrubí kanalizační z PP svodné DN 75</t>
  </si>
  <si>
    <t>1935105784</t>
  </si>
  <si>
    <t>721174005</t>
  </si>
  <si>
    <t>Potrubí kanalizační z PP svodné DN 110</t>
  </si>
  <si>
    <t>2140325181</t>
  </si>
  <si>
    <t>721174006</t>
  </si>
  <si>
    <t>Potrubí kanalizační z PP svodné DN 125</t>
  </si>
  <si>
    <t>-311072375</t>
  </si>
  <si>
    <t>721174007</t>
  </si>
  <si>
    <t>Potrubí kanalizační z PP svodné DN 160</t>
  </si>
  <si>
    <t>584598621</t>
  </si>
  <si>
    <t>721174024</t>
  </si>
  <si>
    <t>Potrubí kanalizační z PP odpadní DN 75</t>
  </si>
  <si>
    <t>-1711250738</t>
  </si>
  <si>
    <t>721174025</t>
  </si>
  <si>
    <t>Potrubí kanalizační z PP odpadní DN 110</t>
  </si>
  <si>
    <t>-1473582746</t>
  </si>
  <si>
    <t>721174026</t>
  </si>
  <si>
    <t>Potrubí kanalizační z PP odpadní DN 125</t>
  </si>
  <si>
    <t>32645587</t>
  </si>
  <si>
    <t>721174027</t>
  </si>
  <si>
    <t>Potrubí kanalizační z PP odpadní DN 160</t>
  </si>
  <si>
    <t>28704292</t>
  </si>
  <si>
    <t>721174041</t>
  </si>
  <si>
    <t>Potrubí kanalizační z PP připojovací DN 32</t>
  </si>
  <si>
    <t>165390947</t>
  </si>
  <si>
    <t>721174042</t>
  </si>
  <si>
    <t>Potrubí kanalizační z PP připojovací DN 40</t>
  </si>
  <si>
    <t>-293189875</t>
  </si>
  <si>
    <t>721174043</t>
  </si>
  <si>
    <t>Potrubí kanalizační z PP připojovací DN 50</t>
  </si>
  <si>
    <t>-1742470203</t>
  </si>
  <si>
    <t>721174044</t>
  </si>
  <si>
    <t>Potrubí kanalizační z PP připojovací DN 75</t>
  </si>
  <si>
    <t>-1861775675</t>
  </si>
  <si>
    <t>721174045</t>
  </si>
  <si>
    <t>Potrubí kanalizační z PP připojovací DN 110</t>
  </si>
  <si>
    <t>-513373673</t>
  </si>
  <si>
    <t>721194103</t>
  </si>
  <si>
    <t>Vyvedení a upevnění odpadních výpustek DN 32</t>
  </si>
  <si>
    <t>-174080060</t>
  </si>
  <si>
    <t>721194104</t>
  </si>
  <si>
    <t>Vyvedení a upevnění odpadních výpustek DN 40</t>
  </si>
  <si>
    <t>1344812276</t>
  </si>
  <si>
    <t>721194105</t>
  </si>
  <si>
    <t>Vyvedení a upevnění odpadních výpustek DN 50</t>
  </si>
  <si>
    <t>1194409857</t>
  </si>
  <si>
    <t>721194107</t>
  </si>
  <si>
    <t>Vyvedení a upevnění odpadních výpustek DN 70</t>
  </si>
  <si>
    <t>2123818987</t>
  </si>
  <si>
    <t>721194109</t>
  </si>
  <si>
    <t>Vyvedení a upevnění odpadních výpustek DN 110</t>
  </si>
  <si>
    <t>-1995145079</t>
  </si>
  <si>
    <t>722</t>
  </si>
  <si>
    <t>Zdravotechnika - vnitřní vodovod</t>
  </si>
  <si>
    <t>722174001</t>
  </si>
  <si>
    <t>Potrubí vodovodní plastové PPR svar polyfúze PN 16 D 16x2,2 mm</t>
  </si>
  <si>
    <t>452932884</t>
  </si>
  <si>
    <t>722174002</t>
  </si>
  <si>
    <t>Potrubí vodovodní plastové PPR svar polyfúze PN 16 D 20x2,8 mm</t>
  </si>
  <si>
    <t>916793361</t>
  </si>
  <si>
    <t>722174003</t>
  </si>
  <si>
    <t>Potrubí vodovodní plastové PPR svar polyfúze PN 16 D 25x3,5 mm</t>
  </si>
  <si>
    <t>1651479243</t>
  </si>
  <si>
    <t>722174004</t>
  </si>
  <si>
    <t>Potrubí vodovodní plastové PPR svar polyfúze PN 16 D 32x4,4 mm</t>
  </si>
  <si>
    <t>293257051</t>
  </si>
  <si>
    <t>722174005</t>
  </si>
  <si>
    <t>Potrubí vodovodní plastové PPR svar polyfúze PN 16 D 40x5,5 mm</t>
  </si>
  <si>
    <t>1760580417</t>
  </si>
  <si>
    <t>722174006</t>
  </si>
  <si>
    <t>Potrubí vodovodní plastové PPR svar polyfúze PN 16 D 50x6,9 mm</t>
  </si>
  <si>
    <t>55382213</t>
  </si>
  <si>
    <t>722179191</t>
  </si>
  <si>
    <t>Příplatek k rozvodu vody z plastů za malý rozsah prací na zakázce do 20 m</t>
  </si>
  <si>
    <t>soubor</t>
  </si>
  <si>
    <t>-347719541</t>
  </si>
  <si>
    <t>722179192</t>
  </si>
  <si>
    <t>Příplatek k rozvodu vody z plastů za potrubí do D 32 mm do 15 svarů</t>
  </si>
  <si>
    <t>360145379</t>
  </si>
  <si>
    <t>722179193</t>
  </si>
  <si>
    <t>Příplatek k rozvodu vody z plastů za potrubí přes D 32 mm do 5 svarů</t>
  </si>
  <si>
    <t>-916411503</t>
  </si>
  <si>
    <t>722190401</t>
  </si>
  <si>
    <t>Vyvedení a upevnění výpustku DN do 25</t>
  </si>
  <si>
    <t>946939621</t>
  </si>
  <si>
    <t>722190402</t>
  </si>
  <si>
    <t>Vyvedení a upevnění výpustku DN přes 25 do 50</t>
  </si>
  <si>
    <t>-602428022</t>
  </si>
  <si>
    <t>722190403</t>
  </si>
  <si>
    <t>Vyvedení a upevnění výpustku DN přes 50 do 100</t>
  </si>
  <si>
    <t>1434211450</t>
  </si>
  <si>
    <t>722220151</t>
  </si>
  <si>
    <t>Nástěnka závitová plastová PPR PN 20 DN 16 x G 1/2"</t>
  </si>
  <si>
    <t>1097719223</t>
  </si>
  <si>
    <t>722220152</t>
  </si>
  <si>
    <t>Nástěnka závitová plastová PPR PN 20 DN 20 x G 1/2"</t>
  </si>
  <si>
    <t>36731324</t>
  </si>
  <si>
    <t>722220153</t>
  </si>
  <si>
    <t>Nástěnka závitová plastová PPR PN 20 DN 25 x G 3/4"</t>
  </si>
  <si>
    <t>1523342402</t>
  </si>
  <si>
    <t>722220161</t>
  </si>
  <si>
    <t>Nástěnný komplet plastový PPR PN 20 DN 20 x G 1/2"</t>
  </si>
  <si>
    <t>-1930489617</t>
  </si>
  <si>
    <t>722220211</t>
  </si>
  <si>
    <t>Koleno přechodové 90° PPR PN 20 D 20 x G 1/2" s kovovým vnitřním závitem</t>
  </si>
  <si>
    <t>-1201754664</t>
  </si>
  <si>
    <t>722220212</t>
  </si>
  <si>
    <t>Koleno přechodové 90° PPR PN 20 D 25 x G 3/4" s kovovým vnitřním závitem</t>
  </si>
  <si>
    <t>-1980300672</t>
  </si>
  <si>
    <t>722220213</t>
  </si>
  <si>
    <t>Koleno přechodové 90° PPR PN 20 D 32 x G 1" s kovovým vnitřním závitem</t>
  </si>
  <si>
    <t>2132661181</t>
  </si>
  <si>
    <t>722220221</t>
  </si>
  <si>
    <t>T-kus PPR PN 20 D 20 x G 1/2" x D 20 s kovovým vnitřním závitem</t>
  </si>
  <si>
    <t>-402901992</t>
  </si>
  <si>
    <t>722220222</t>
  </si>
  <si>
    <t>T-kus PPR PN 20 D 25 x G 3/4" x D 25 s kovovým vnitřním závitem</t>
  </si>
  <si>
    <t>-709021803</t>
  </si>
  <si>
    <t>722220223</t>
  </si>
  <si>
    <t>T-kus PPR PN 20 D 32 x G 1" x D 32 s kovovým vnitřním závitem</t>
  </si>
  <si>
    <t>-1064714067</t>
  </si>
  <si>
    <t>722220231</t>
  </si>
  <si>
    <t>Přechodka dGK PPR PN 20 D 20 x G 1/2" s kovovým vnitřním závitem</t>
  </si>
  <si>
    <t>1369126012</t>
  </si>
  <si>
    <t>722220232</t>
  </si>
  <si>
    <t>Přechodka dGK PPR PN 20 D 25 x G 3/4" s kovovým vnitřním závitem</t>
  </si>
  <si>
    <t>-287898505</t>
  </si>
  <si>
    <t>722220233</t>
  </si>
  <si>
    <t>Přechodka dGK PPR PN 20 D 32 x G 1" s kovovým vnitřním závitem</t>
  </si>
  <si>
    <t>-1605707242</t>
  </si>
  <si>
    <t>722220234</t>
  </si>
  <si>
    <t>Přechodka dGK PPR PN 20 D 40 x G 5/4" s kovovým vnitřním závitem</t>
  </si>
  <si>
    <t>-377816941</t>
  </si>
  <si>
    <t>722220235</t>
  </si>
  <si>
    <t>Přechodka dGK PPR PN 20 D 50 x G 6/4" s kovovým vnitřním závitem</t>
  </si>
  <si>
    <t>681236172</t>
  </si>
  <si>
    <t>722220236</t>
  </si>
  <si>
    <t>Přechodka dGK PPR PN 20 D 63 x G 2" s kovovým vnitřním závitem</t>
  </si>
  <si>
    <t>-1305070318</t>
  </si>
  <si>
    <t>722220241</t>
  </si>
  <si>
    <t>Přechodka dGK PPR PN 20 D 20 x G 1/2" s kovovým vnitřním závitem a převlečnou maticí</t>
  </si>
  <si>
    <t>601700859</t>
  </si>
  <si>
    <t>722220242</t>
  </si>
  <si>
    <t>Přechodka dGK PPR PN 20 D 25 x G 3/4" s kovovým vnitřním závitem a převlečnou maticí</t>
  </si>
  <si>
    <t>593682335</t>
  </si>
  <si>
    <t>722220243</t>
  </si>
  <si>
    <t>Přechodka dGK PPR PN 20 D 32 x G 1" s kovovým vnitřním závitem a převlečnou maticí</t>
  </si>
  <si>
    <t>1810855909</t>
  </si>
  <si>
    <t>722221134</t>
  </si>
  <si>
    <t>Ventil výtokový G 1/2" s jedním závitem</t>
  </si>
  <si>
    <t>556259006</t>
  </si>
  <si>
    <t>722221135</t>
  </si>
  <si>
    <t>Ventil výtokový G 3/4" s jedním závitem</t>
  </si>
  <si>
    <t>-72740123</t>
  </si>
  <si>
    <t>722222127</t>
  </si>
  <si>
    <t>Ventil plovákový spodní G 1/2" s jedním závitem výška ventilu 320 mm</t>
  </si>
  <si>
    <t>1085019994</t>
  </si>
  <si>
    <t>722222128</t>
  </si>
  <si>
    <t>Ventil plovákový spodní G 1/2" s jedním závitem výška ventilu 225 mm</t>
  </si>
  <si>
    <t>-1533126946</t>
  </si>
  <si>
    <t>722222129</t>
  </si>
  <si>
    <t>Ventil plovákový boční G 1/2" s jedním závitem</t>
  </si>
  <si>
    <t>-1288657865</t>
  </si>
  <si>
    <t>722224115</t>
  </si>
  <si>
    <t>Kohout plnicí nebo vypouštěcí G 1/2" PN 10 s jedním závitem</t>
  </si>
  <si>
    <t>-436412294</t>
  </si>
  <si>
    <t>722224116</t>
  </si>
  <si>
    <t>Kohout plnicí nebo vypouštěcí G 3/4" PN 10 s jedním závitem</t>
  </si>
  <si>
    <t>1106476825</t>
  </si>
  <si>
    <t>722224121</t>
  </si>
  <si>
    <t>Ventil odvodňovací G 1/4" s jedním závitem</t>
  </si>
  <si>
    <t>-363543449</t>
  </si>
  <si>
    <t>722224151</t>
  </si>
  <si>
    <t>Kulový kohout zahradní s vnějším závitem a páčkou PN 15, T 120°C G 3/8" - 3/4"</t>
  </si>
  <si>
    <t>1456104312</t>
  </si>
  <si>
    <t>722224152</t>
  </si>
  <si>
    <t>Kulový kohout zahradní s vnějším závitem a páčkou PN 15, T 120°C G 1/2" - 3/4"</t>
  </si>
  <si>
    <t>1012896466</t>
  </si>
  <si>
    <t>722224153</t>
  </si>
  <si>
    <t>Kulový kohout zahradní s vnějším závitem a páčkou PN 15, T 120°C G 3/4" - 1"</t>
  </si>
  <si>
    <t>1141361821</t>
  </si>
  <si>
    <t>722224154</t>
  </si>
  <si>
    <t>Kulový kohout zahradní s vnějším závitem a páčkou PN 15, T 120°C G 1"</t>
  </si>
  <si>
    <t>889068396</t>
  </si>
  <si>
    <t>722224155</t>
  </si>
  <si>
    <t>Kulový kohout zahradní s vnějším závitem a páčkou PN 15, T 120°C G 5/4"</t>
  </si>
  <si>
    <t>-1974354225</t>
  </si>
  <si>
    <t>722225111</t>
  </si>
  <si>
    <t>Sací koš G 1/2" s jedním závitem a koženou klapkou</t>
  </si>
  <si>
    <t>384431016</t>
  </si>
  <si>
    <t>722225112</t>
  </si>
  <si>
    <t>Sací koš G 3/4" s jedním závitem a koženou klapkou</t>
  </si>
  <si>
    <t>-1651254743</t>
  </si>
  <si>
    <t>722225113</t>
  </si>
  <si>
    <t>Sací koš G 1" s jedním závitem a koženou klapkou</t>
  </si>
  <si>
    <t>-1775962627</t>
  </si>
  <si>
    <t>722225123</t>
  </si>
  <si>
    <t>Sací koš G 1" s jedním závitem a ventilovým uzávěrem</t>
  </si>
  <si>
    <t>-1893517768</t>
  </si>
  <si>
    <t>722225133</t>
  </si>
  <si>
    <t>Sací koš G 1" s jedním závitem a kulovým ventilem</t>
  </si>
  <si>
    <t>-1631075580</t>
  </si>
  <si>
    <t>722225301</t>
  </si>
  <si>
    <t>Šroubení přechodové krátké s vnitřním závitem D 16xR 1/2"</t>
  </si>
  <si>
    <t>1999675487</t>
  </si>
  <si>
    <t>722225302</t>
  </si>
  <si>
    <t>Šroubení přechodové krátké s vnitřním závitem D 20xR 1/2"</t>
  </si>
  <si>
    <t>-948738763</t>
  </si>
  <si>
    <t>722225303</t>
  </si>
  <si>
    <t>Šroubení přechodové krátké s vnitřním závitem D 25xR 3/4"</t>
  </si>
  <si>
    <t>-1607821330</t>
  </si>
  <si>
    <t>722225304</t>
  </si>
  <si>
    <t>Šroubení přechodové krátké s vnitřním závitem D 32xR 1"</t>
  </si>
  <si>
    <t>-446140068</t>
  </si>
  <si>
    <t>722225305</t>
  </si>
  <si>
    <t>Šroubení přechodové krátké s vnitřním závitem D 40xR 1 1/4"</t>
  </si>
  <si>
    <t>-699867954</t>
  </si>
  <si>
    <t>722229101</t>
  </si>
  <si>
    <t>Montáž vodovodních armatur s jedním závitem G 1/2" ostatní typ</t>
  </si>
  <si>
    <t>-139040751</t>
  </si>
  <si>
    <t>722229102</t>
  </si>
  <si>
    <t>Montáž vodovodních armatur s jedním závitem G 3/4" ostatní typ</t>
  </si>
  <si>
    <t>-2056634656</t>
  </si>
  <si>
    <t>722229103</t>
  </si>
  <si>
    <t>Montáž vodovodních armatur s jedním závitem G 1" ostatní typ</t>
  </si>
  <si>
    <t>-215609694</t>
  </si>
  <si>
    <t>722229104</t>
  </si>
  <si>
    <t>Montáž vodovodních armatur s jedním závitem G 5/4" ostatní typ</t>
  </si>
  <si>
    <t>-617573289</t>
  </si>
  <si>
    <t>722230101</t>
  </si>
  <si>
    <t>Ventil přímý G 1/2" se dvěma závity</t>
  </si>
  <si>
    <t>1175900370</t>
  </si>
  <si>
    <t>722230102</t>
  </si>
  <si>
    <t>Ventil přímý G 3/4" se dvěma závity</t>
  </si>
  <si>
    <t>-257938771</t>
  </si>
  <si>
    <t>722230103</t>
  </si>
  <si>
    <t>Ventil přímý G 1" se dvěma závity</t>
  </si>
  <si>
    <t>1263707797</t>
  </si>
  <si>
    <t>722230104</t>
  </si>
  <si>
    <t>Ventil přímý G 5/4" se dvěma závity</t>
  </si>
  <si>
    <t>799321661</t>
  </si>
  <si>
    <t>722230111</t>
  </si>
  <si>
    <t>Ventil přímý G 1/2" s odvodněním a dvěma závity</t>
  </si>
  <si>
    <t>-1927210147</t>
  </si>
  <si>
    <t>722230112</t>
  </si>
  <si>
    <t>Ventil přímý G 3/4" s odvodněním a dvěma závity</t>
  </si>
  <si>
    <t>-528336200</t>
  </si>
  <si>
    <t>722230113</t>
  </si>
  <si>
    <t>Ventil přímý G 1" s odvodněním a dvěma závity</t>
  </si>
  <si>
    <t>-66410354</t>
  </si>
  <si>
    <t>722231071</t>
  </si>
  <si>
    <t>Ventil zpětný mosazný G 3/8" PN 10 do 110°C se dvěma závity</t>
  </si>
  <si>
    <t>-1641019062</t>
  </si>
  <si>
    <t>722231072</t>
  </si>
  <si>
    <t>Ventil zpětný mosazný G 1/2" PN 10 do 110°C se dvěma závity</t>
  </si>
  <si>
    <t>147647218</t>
  </si>
  <si>
    <t>722231073</t>
  </si>
  <si>
    <t>Ventil zpětný mosazný G 3/4" PN 10 do 110°C se dvěma závity</t>
  </si>
  <si>
    <t>974226221</t>
  </si>
  <si>
    <t>722231074</t>
  </si>
  <si>
    <t>Ventil zpětný mosazný G 1" PN 10 do 110°C se dvěma závity</t>
  </si>
  <si>
    <t>-2027357157</t>
  </si>
  <si>
    <t>722231082</t>
  </si>
  <si>
    <t>Ventil zpětný G 1/2" PN 16 do 90°C</t>
  </si>
  <si>
    <t>-1110328015</t>
  </si>
  <si>
    <t>722231083</t>
  </si>
  <si>
    <t>Ventil zpětný G 3/4" PN 16 do 90°C</t>
  </si>
  <si>
    <t>-2014741384</t>
  </si>
  <si>
    <t>722231084</t>
  </si>
  <si>
    <t>Ventil zpětný G 1" PN 16 do 90°C</t>
  </si>
  <si>
    <t>-747667508</t>
  </si>
  <si>
    <t>722231141</t>
  </si>
  <si>
    <t>Ventil závitový pojistný rohový G 1/2"</t>
  </si>
  <si>
    <t>1325688106</t>
  </si>
  <si>
    <t>722231142</t>
  </si>
  <si>
    <t>Ventil závitový pojistný rohový G 3/4"</t>
  </si>
  <si>
    <t>-2077945585</t>
  </si>
  <si>
    <t>722231143</t>
  </si>
  <si>
    <t>Ventil závitový pojistný rohový G 1"</t>
  </si>
  <si>
    <t>-1055874642</t>
  </si>
  <si>
    <t>722231201</t>
  </si>
  <si>
    <t>Ventil redukční mosazný G 1/2" PN 6 do 25°C s 2x vnitřním závitem bez manometru</t>
  </si>
  <si>
    <t>-126679537</t>
  </si>
  <si>
    <t>722231202</t>
  </si>
  <si>
    <t>Ventil redukční mosazný G 3/4" PN 6 do 25°C s 2x vnitřním závitem bez manometru</t>
  </si>
  <si>
    <t>-1830353157</t>
  </si>
  <si>
    <t>722231203</t>
  </si>
  <si>
    <t>Ventil redukční mosazný G 1" PN 6 do 25°C s 2x vnitřním závitem bez manometru</t>
  </si>
  <si>
    <t>-773955127</t>
  </si>
  <si>
    <t>722232041</t>
  </si>
  <si>
    <t>Kohout kulový přímý G 1/4" PN 42 do 185°C vnitřní závit</t>
  </si>
  <si>
    <t>-1849519474</t>
  </si>
  <si>
    <t>722232042</t>
  </si>
  <si>
    <t>Kohout kulový přímý G 3/8" PN 42 do 185°C vnitřní závit</t>
  </si>
  <si>
    <t>-1448868575</t>
  </si>
  <si>
    <t>722232043</t>
  </si>
  <si>
    <t>Kohout kulový přímý G 1/2" PN 42 do 185°C vnitřní závit</t>
  </si>
  <si>
    <t>-351110121</t>
  </si>
  <si>
    <t>722232044</t>
  </si>
  <si>
    <t>Kohout kulový přímý G 3/4" PN 42 do 185°C vnitřní závit</t>
  </si>
  <si>
    <t>2132470839</t>
  </si>
  <si>
    <t>722232045</t>
  </si>
  <si>
    <t>Kohout kulový přímý G 1" PN 42 do 185°C vnitřní závit</t>
  </si>
  <si>
    <t>-80341176</t>
  </si>
  <si>
    <t>722232046</t>
  </si>
  <si>
    <t>Kohout kulový přímý G 5/4" PN 42 do 185°C vnitřní závit</t>
  </si>
  <si>
    <t>163063747</t>
  </si>
  <si>
    <t>722232061</t>
  </si>
  <si>
    <t>Kohout kulový přímý G 1/2" PN 42 do 185°C vnitřní závit s vypouštěním</t>
  </si>
  <si>
    <t>92198789</t>
  </si>
  <si>
    <t>722232062</t>
  </si>
  <si>
    <t>Kohout kulový přímý G 3/4" PN 42 do 185°C vnitřní závit s vypouštěním</t>
  </si>
  <si>
    <t>-1599242090</t>
  </si>
  <si>
    <t>722232063</t>
  </si>
  <si>
    <t>Kohout kulový přímý G 1" PN 42 do 185°C vnitřní závit s vypouštěním</t>
  </si>
  <si>
    <t>283629675</t>
  </si>
  <si>
    <t>722232064</t>
  </si>
  <si>
    <t>Kohout kulový přímý G 5/4" PN 42 do 185°C vnitřní závit s vypouštěním</t>
  </si>
  <si>
    <t>-1047287357</t>
  </si>
  <si>
    <t>722232071</t>
  </si>
  <si>
    <t>Kohout kulový přímý G 3/8" PN 42 do 185°C 2x vnější závit</t>
  </si>
  <si>
    <t>1241309380</t>
  </si>
  <si>
    <t>722232072</t>
  </si>
  <si>
    <t>Kohout kulový přímý G 1/2" PN 42 do 185°C 2x vnější závit</t>
  </si>
  <si>
    <t>-761026425</t>
  </si>
  <si>
    <t>722232073</t>
  </si>
  <si>
    <t>Kohout kulový přímý G 3/4" PN 42 do 185°C 2x vnější závit</t>
  </si>
  <si>
    <t>1356767373</t>
  </si>
  <si>
    <t>722232074</t>
  </si>
  <si>
    <t>Kohout kulový přímý G 1" PN 42 do 185°C 2x vnější závit</t>
  </si>
  <si>
    <t>-1887786375</t>
  </si>
  <si>
    <t>722232075</t>
  </si>
  <si>
    <t>Kohout kulový přímý G 5/4" PN 42 do 185°C 2x vnější závit</t>
  </si>
  <si>
    <t>515393756</t>
  </si>
  <si>
    <t>722232101</t>
  </si>
  <si>
    <t>Kohout kulový přímý G 1/4" PN 42 do 185°C s vnějším a vnitřním závitem</t>
  </si>
  <si>
    <t>783453191</t>
  </si>
  <si>
    <t>722232102</t>
  </si>
  <si>
    <t>Kohout kulový přímý G 3/8" PN 42 do 185°C s vnějším a vnitřním závitem</t>
  </si>
  <si>
    <t>1215333885</t>
  </si>
  <si>
    <t>722232103</t>
  </si>
  <si>
    <t>Kohout kulový přímý G 1/2" PN 42 do 185°C s vnějším a vnitřním závitem</t>
  </si>
  <si>
    <t>226413151</t>
  </si>
  <si>
    <t>722232104</t>
  </si>
  <si>
    <t>Kohout kulový přímý G 3/4" PN 42 do 185°C s vnějším a vnitřním závitem</t>
  </si>
  <si>
    <t>890496314</t>
  </si>
  <si>
    <t>722232105</t>
  </si>
  <si>
    <t>Kohout kulový přímý G 1" PN 42 do 185°C s vnějším a vnitřním závitem</t>
  </si>
  <si>
    <t>-662538352</t>
  </si>
  <si>
    <t>722232106</t>
  </si>
  <si>
    <t>Kohout kulový přímý G 5/4" PN 42 do 185°C s vnějším a vnitřním závitem</t>
  </si>
  <si>
    <t>-1551098152</t>
  </si>
  <si>
    <t>722232121</t>
  </si>
  <si>
    <t>Kohout kulový přímý G 3/8" PN 42 do 185°C plnoprůtokový vnitřní závit</t>
  </si>
  <si>
    <t>-1021118772</t>
  </si>
  <si>
    <t>722232122</t>
  </si>
  <si>
    <t>Kohout kulový přímý G 1/2" PN 42 do 185°C plnoprůtokový vnitřní závit</t>
  </si>
  <si>
    <t>1762783117</t>
  </si>
  <si>
    <t>722232123</t>
  </si>
  <si>
    <t>Kohout kulový přímý G 3/4" PN 42 do 185°C plnoprůtokový vnitřní závit</t>
  </si>
  <si>
    <t>-1612202904</t>
  </si>
  <si>
    <t>185</t>
  </si>
  <si>
    <t>722232124</t>
  </si>
  <si>
    <t>Kohout kulový přímý G 1" PN 42 do 185°C plnoprůtokový vnitřní závit</t>
  </si>
  <si>
    <t>-101714411</t>
  </si>
  <si>
    <t>186</t>
  </si>
  <si>
    <t>722232125</t>
  </si>
  <si>
    <t>Kohout kulový přímý G 5/4" PN 42 do 185°C plnoprůtokový vnitřní závit</t>
  </si>
  <si>
    <t>-1239156539</t>
  </si>
  <si>
    <t>187</t>
  </si>
  <si>
    <t>722232151</t>
  </si>
  <si>
    <t>Kohout kulový přímý G 1/4" PN 42 do 185°C plnoprůtokový vnitřní závit těžká řada</t>
  </si>
  <si>
    <t>-396885605</t>
  </si>
  <si>
    <t>188</t>
  </si>
  <si>
    <t>722232152</t>
  </si>
  <si>
    <t>Kohout kulový přímý G 3/8" PN 42 do 185°C plnoprůtokový vnitřní závit těžká řada</t>
  </si>
  <si>
    <t>1140371497</t>
  </si>
  <si>
    <t>189</t>
  </si>
  <si>
    <t>722232153</t>
  </si>
  <si>
    <t>Kohout kulový přímý G 1/2" PN 42 do 185°C plnoprůtokový vnitřní závit těžká řada</t>
  </si>
  <si>
    <t>-770542423</t>
  </si>
  <si>
    <t>190</t>
  </si>
  <si>
    <t>722232154</t>
  </si>
  <si>
    <t>Kohout kulový přímý G 3/4" PN 42 do 185°C plnoprůtokový vnitřní závit těžká řada</t>
  </si>
  <si>
    <t>-1500908544</t>
  </si>
  <si>
    <t>191</t>
  </si>
  <si>
    <t>722232155</t>
  </si>
  <si>
    <t>Kohout kulový přímý G 1" PN 42 do 185°C plnoprůtokový vnitřní závit těžká řada</t>
  </si>
  <si>
    <t>1613641734</t>
  </si>
  <si>
    <t>192</t>
  </si>
  <si>
    <t>722232156</t>
  </si>
  <si>
    <t>Kohout kulový přímý G 5/4" PN 42 do 185°C plnoprůtokový vnitřní závit těžká řada</t>
  </si>
  <si>
    <t>-1790949115</t>
  </si>
  <si>
    <t>193</t>
  </si>
  <si>
    <t>722232171</t>
  </si>
  <si>
    <t>Kohout kulový rohový G 1/2" PN 42 do 185°C plnoprůtokový s vnějším a vnitřním závitem</t>
  </si>
  <si>
    <t>-1966475692</t>
  </si>
  <si>
    <t>194</t>
  </si>
  <si>
    <t>722232172</t>
  </si>
  <si>
    <t>Kohout kulový rohový G 3/4" PN 42 do 185°C plnoprůtokový s vnějším a vnitřním závitem</t>
  </si>
  <si>
    <t>1489246475</t>
  </si>
  <si>
    <t>195</t>
  </si>
  <si>
    <t>722232173</t>
  </si>
  <si>
    <t>Kohout kulový rohový G 1" PN 42 do 185°C plnoprůtokový s vnějším a vnitřním závitem</t>
  </si>
  <si>
    <t>-788783879</t>
  </si>
  <si>
    <t>196</t>
  </si>
  <si>
    <t>722234261</t>
  </si>
  <si>
    <t>Filtr mosazný G 1/4" PN 20 do 80°C s 2x vnitřním závitem</t>
  </si>
  <si>
    <t>-1667909937</t>
  </si>
  <si>
    <t>197</t>
  </si>
  <si>
    <t>722234262</t>
  </si>
  <si>
    <t>Filtr mosazný G 3/8" PN 20 do 80°C s 2x vnitřním závitem</t>
  </si>
  <si>
    <t>2138028094</t>
  </si>
  <si>
    <t>198</t>
  </si>
  <si>
    <t>722234263</t>
  </si>
  <si>
    <t>Filtr mosazný G 1/2" PN 20 do 80°C s 2x vnitřním závitem</t>
  </si>
  <si>
    <t>-920246506</t>
  </si>
  <si>
    <t>199</t>
  </si>
  <si>
    <t>722234264</t>
  </si>
  <si>
    <t>Filtr mosazný G 3/4" PN 20 do 80°C s 2x vnitřním závitem</t>
  </si>
  <si>
    <t>1845175027</t>
  </si>
  <si>
    <t>200</t>
  </si>
  <si>
    <t>722234265</t>
  </si>
  <si>
    <t>Filtr mosazný G 1" PN 20 do 80°C s 2x vnitřním závitem</t>
  </si>
  <si>
    <t>-700351907</t>
  </si>
  <si>
    <t>201</t>
  </si>
  <si>
    <t>722234266</t>
  </si>
  <si>
    <t>Filtr mosazný G 5/4" PN 20 do 80°C s 2x vnitřním závitem</t>
  </si>
  <si>
    <t>1488968831</t>
  </si>
  <si>
    <t>202</t>
  </si>
  <si>
    <t>722239101</t>
  </si>
  <si>
    <t>Montáž armatur vodovodních se dvěma závity G 1/2"</t>
  </si>
  <si>
    <t>1244700280</t>
  </si>
  <si>
    <t>203</t>
  </si>
  <si>
    <t>722239102</t>
  </si>
  <si>
    <t>Montáž armatur vodovodních se dvěma závity G 3/4"</t>
  </si>
  <si>
    <t>-636227279</t>
  </si>
  <si>
    <t>204</t>
  </si>
  <si>
    <t>722239103</t>
  </si>
  <si>
    <t>Montáž armatur vodovodních se dvěma závity G 1"</t>
  </si>
  <si>
    <t>2143665743</t>
  </si>
  <si>
    <t>205</t>
  </si>
  <si>
    <t>722239104</t>
  </si>
  <si>
    <t>Montáž armatur vodovodních se dvěma závity G 5/4"</t>
  </si>
  <si>
    <t>-136832571</t>
  </si>
  <si>
    <t>206</t>
  </si>
  <si>
    <t>722240101</t>
  </si>
  <si>
    <t>Ventily plastové PPR přímé DN 20</t>
  </si>
  <si>
    <t>2142519434</t>
  </si>
  <si>
    <t>207</t>
  </si>
  <si>
    <t>722240102</t>
  </si>
  <si>
    <t>Ventily plastové PPR přímé DN 25</t>
  </si>
  <si>
    <t>596301122</t>
  </si>
  <si>
    <t>208</t>
  </si>
  <si>
    <t>722240103</t>
  </si>
  <si>
    <t>Ventily plastové PPR přímé DN 32</t>
  </si>
  <si>
    <t>-1419439795</t>
  </si>
  <si>
    <t>209</t>
  </si>
  <si>
    <t>722240104</t>
  </si>
  <si>
    <t>Ventily plastové PPR přímé DN 40</t>
  </si>
  <si>
    <t>-869532919</t>
  </si>
  <si>
    <t>210</t>
  </si>
  <si>
    <t>722240121</t>
  </si>
  <si>
    <t>Kohout kulový plastový PPR DN 16</t>
  </si>
  <si>
    <t>347169195</t>
  </si>
  <si>
    <t>211</t>
  </si>
  <si>
    <t>722240122</t>
  </si>
  <si>
    <t>Kohout kulový plastový PPR DN 20</t>
  </si>
  <si>
    <t>1521455316</t>
  </si>
  <si>
    <t>212</t>
  </si>
  <si>
    <t>722240123</t>
  </si>
  <si>
    <t>Kohout kulový plastový PPR DN 25</t>
  </si>
  <si>
    <t>1224912786</t>
  </si>
  <si>
    <t>213</t>
  </si>
  <si>
    <t>722240124</t>
  </si>
  <si>
    <t>Kohout kulový plastový PPR DN 32</t>
  </si>
  <si>
    <t>-481855336</t>
  </si>
  <si>
    <t>214</t>
  </si>
  <si>
    <t>722240125</t>
  </si>
  <si>
    <t>Kohout kulový plastový PPR DN 40</t>
  </si>
  <si>
    <t>-988075993</t>
  </si>
  <si>
    <t>215</t>
  </si>
  <si>
    <t>722249121</t>
  </si>
  <si>
    <t>Montáž armatury plastové PPR DN 16 ostatní typ</t>
  </si>
  <si>
    <t>1011694476</t>
  </si>
  <si>
    <t>216</t>
  </si>
  <si>
    <t>722249122</t>
  </si>
  <si>
    <t>Montáž armatury plastové PPR DN 20 ostatní typ</t>
  </si>
  <si>
    <t>1674753215</t>
  </si>
  <si>
    <t>217</t>
  </si>
  <si>
    <t>722249123</t>
  </si>
  <si>
    <t>Montáž armatury plastové PPR DN 25 ostatní typ</t>
  </si>
  <si>
    <t>502458813</t>
  </si>
  <si>
    <t>218</t>
  </si>
  <si>
    <t>722249124</t>
  </si>
  <si>
    <t>Montáž armatury plastové PPR DN 32 ostatní typ</t>
  </si>
  <si>
    <t>-291280992</t>
  </si>
  <si>
    <t>219</t>
  </si>
  <si>
    <t>722249125</t>
  </si>
  <si>
    <t>Montáž armatury plastové PPR DN 40 ostatní typ</t>
  </si>
  <si>
    <t>-1473436395</t>
  </si>
  <si>
    <t>220</t>
  </si>
  <si>
    <t>722290246</t>
  </si>
  <si>
    <t>Zkouška těsnosti vodovodního potrubí plastového DN do 40</t>
  </si>
  <si>
    <t>1102608321</t>
  </si>
  <si>
    <t>221</t>
  </si>
  <si>
    <t>722290249</t>
  </si>
  <si>
    <t>Zkouška těsnosti vodovodního potrubí plastového DN přes 40 do 90</t>
  </si>
  <si>
    <t>1567719618</t>
  </si>
  <si>
    <t>222</t>
  </si>
  <si>
    <t>722290234</t>
  </si>
  <si>
    <t>Proplach a dezinfekce vodovodního potrubí DN do 80</t>
  </si>
  <si>
    <t>-131005356</t>
  </si>
  <si>
    <t>725</t>
  </si>
  <si>
    <t>Zdravotechnika - zařizovací předměty</t>
  </si>
  <si>
    <t>223</t>
  </si>
  <si>
    <t>725112001</t>
  </si>
  <si>
    <t>Klozet keramický standardní samostatně stojící s hlubokým splachováním odpad vodorovný</t>
  </si>
  <si>
    <t>2097476097</t>
  </si>
  <si>
    <t>224</t>
  </si>
  <si>
    <t>725112002</t>
  </si>
  <si>
    <t>Klozet keramický standardní samostatně stojící s hlubokým splachováním odpad svislý</t>
  </si>
  <si>
    <t>883337147</t>
  </si>
  <si>
    <t>225</t>
  </si>
  <si>
    <t>725112011</t>
  </si>
  <si>
    <t>Klozet keramický standardní samostatně stojící s plochým splachováním odpad vodorovný</t>
  </si>
  <si>
    <t>-1197478248</t>
  </si>
  <si>
    <t>226</t>
  </si>
  <si>
    <t>725112012</t>
  </si>
  <si>
    <t>Klozet keramický standardní samostatně stojící s plochým splachováním odpad svislý</t>
  </si>
  <si>
    <t>885391619</t>
  </si>
  <si>
    <t>227</t>
  </si>
  <si>
    <t>725112015</t>
  </si>
  <si>
    <t>Klozet keramický dětský standardní samostatně stojící s hlubokým splachováním odpad svislý</t>
  </si>
  <si>
    <t>-762816532</t>
  </si>
  <si>
    <t>228</t>
  </si>
  <si>
    <t>725112022</t>
  </si>
  <si>
    <t>Klozet keramický závěsný na nosné stěny s hlubokým splachováním odpad vodorovný</t>
  </si>
  <si>
    <t>1048474882</t>
  </si>
  <si>
    <t>229</t>
  </si>
  <si>
    <t>725112171</t>
  </si>
  <si>
    <t>Kombi klozet s hlubokým splachováním odpad vodorovný</t>
  </si>
  <si>
    <t>-252363889</t>
  </si>
  <si>
    <t>230</t>
  </si>
  <si>
    <t>725112182</t>
  </si>
  <si>
    <t>Kombi klozet s úspornou armaturou odpad svislý</t>
  </si>
  <si>
    <t>-256945484</t>
  </si>
  <si>
    <t>231</t>
  </si>
  <si>
    <t>725112183</t>
  </si>
  <si>
    <t>Kombi klozet s úspornou armaturou odpad šikmý</t>
  </si>
  <si>
    <t>1467507793</t>
  </si>
  <si>
    <t>232</t>
  </si>
  <si>
    <t>725112313</t>
  </si>
  <si>
    <t>Klozet nerezový s hlubokým splachováním závěsný s montážní deskou</t>
  </si>
  <si>
    <t>-2008797542</t>
  </si>
  <si>
    <t>233</t>
  </si>
  <si>
    <t>725119122</t>
  </si>
  <si>
    <t>Montáž klozetových mís kombi</t>
  </si>
  <si>
    <t>-350085987</t>
  </si>
  <si>
    <t>234</t>
  </si>
  <si>
    <t>725119131</t>
  </si>
  <si>
    <t>Montáž klozetových sedátek standardních</t>
  </si>
  <si>
    <t>791305218</t>
  </si>
  <si>
    <t>235</t>
  </si>
  <si>
    <t>725121011</t>
  </si>
  <si>
    <t>Splachovač automatický pisoáru s montážní krabicí skupinový</t>
  </si>
  <si>
    <t>1221702966</t>
  </si>
  <si>
    <t>236</t>
  </si>
  <si>
    <t>725121013</t>
  </si>
  <si>
    <t>Splachovač automatický pisoáru s montážní krabicí bateriový</t>
  </si>
  <si>
    <t>-1951663611</t>
  </si>
  <si>
    <t>240</t>
  </si>
  <si>
    <t>725211601</t>
  </si>
  <si>
    <t>Umyvadlo keramické bílé šířky 500 mm bez krytu na sifon připevněné na stěnu šrouby</t>
  </si>
  <si>
    <t>524090522</t>
  </si>
  <si>
    <t>241</t>
  </si>
  <si>
    <t>725211602</t>
  </si>
  <si>
    <t>Umyvadlo keramické bílé šířky 550 mm bez krytu na sifon připevněné na stěnu šrouby</t>
  </si>
  <si>
    <t>588783259</t>
  </si>
  <si>
    <t>242</t>
  </si>
  <si>
    <t>725211603</t>
  </si>
  <si>
    <t>Umyvadlo keramické bílé šířky 600 mm bez krytu na sifon připevněné na stěnu šrouby</t>
  </si>
  <si>
    <t>963505331</t>
  </si>
  <si>
    <t>243</t>
  </si>
  <si>
    <t>725211604</t>
  </si>
  <si>
    <t>Umyvadlo keramické bílé šířky 650 mm bez krytu na sifon připevněné na stěnu šrouby</t>
  </si>
  <si>
    <t>-2029005226</t>
  </si>
  <si>
    <t>244</t>
  </si>
  <si>
    <t>725211641</t>
  </si>
  <si>
    <t>Umyvadlo keramické bílé šířky 600 mm do nábytku připevněné na stěnu šrouby</t>
  </si>
  <si>
    <t>1511539286</t>
  </si>
  <si>
    <t>263</t>
  </si>
  <si>
    <t>725219101</t>
  </si>
  <si>
    <t>Montáž umyvadla připevněného na konzoly</t>
  </si>
  <si>
    <t>1434381371</t>
  </si>
  <si>
    <t>264</t>
  </si>
  <si>
    <t>725219102</t>
  </si>
  <si>
    <t>Montáž umyvadla připevněného na šrouby do zdiva</t>
  </si>
  <si>
    <t>217266127</t>
  </si>
  <si>
    <t>265</t>
  </si>
  <si>
    <t>725222111</t>
  </si>
  <si>
    <t>Vana bez armatur výtokových akrylátová se zápachovou uzávěrkou 1200x700 mm</t>
  </si>
  <si>
    <t>-799191021</t>
  </si>
  <si>
    <t>266</t>
  </si>
  <si>
    <t>725222113</t>
  </si>
  <si>
    <t>Vana bez armatur výtokových akrylátová se zápachovou uzávěrkou 1500x700 mm</t>
  </si>
  <si>
    <t>603067892</t>
  </si>
  <si>
    <t>288</t>
  </si>
  <si>
    <t>725229103</t>
  </si>
  <si>
    <t>Montáž vany se zápachovou uzávěrkou akrylátových</t>
  </si>
  <si>
    <t>1484373616</t>
  </si>
  <si>
    <t>289</t>
  </si>
  <si>
    <t>725229104</t>
  </si>
  <si>
    <t>Montáž vany se zápachovou uzávěrkou z litého polymermramoru</t>
  </si>
  <si>
    <t>-1619112094</t>
  </si>
  <si>
    <t>290</t>
  </si>
  <si>
    <t>725231201</t>
  </si>
  <si>
    <t>Bidet bez armatur výtokových keramický klasický se zápachovou uzávěrkou</t>
  </si>
  <si>
    <t>-1834411020</t>
  </si>
  <si>
    <t>291</t>
  </si>
  <si>
    <t>725231203</t>
  </si>
  <si>
    <t>Bidet bez armatur výtokových keramický závěsný se zápachovou uzávěrkou</t>
  </si>
  <si>
    <t>512460866</t>
  </si>
  <si>
    <t>292</t>
  </si>
  <si>
    <t>725239101</t>
  </si>
  <si>
    <t>Montáž bidetů bez výtokových armatur ostatní typ</t>
  </si>
  <si>
    <t>-1788353018</t>
  </si>
  <si>
    <t>293</t>
  </si>
  <si>
    <t>725241111</t>
  </si>
  <si>
    <t>Vanička sprchová akrylátová čtvercová 800x800 mm</t>
  </si>
  <si>
    <t>-1028179866</t>
  </si>
  <si>
    <t>294</t>
  </si>
  <si>
    <t>725241112</t>
  </si>
  <si>
    <t>Vanička sprchová akrylátová čtvercová 900x900 mm</t>
  </si>
  <si>
    <t>1318707550</t>
  </si>
  <si>
    <t>295</t>
  </si>
  <si>
    <t>725241113</t>
  </si>
  <si>
    <t>Vanička sprchová akrylátová čtvercová 1000x1000 mm</t>
  </si>
  <si>
    <t>1729392086</t>
  </si>
  <si>
    <t>308</t>
  </si>
  <si>
    <t>725241216</t>
  </si>
  <si>
    <t>Vanička sprchová z litého polymermramoru obdélníková 1000x800 mm</t>
  </si>
  <si>
    <t>470725679</t>
  </si>
  <si>
    <t>315</t>
  </si>
  <si>
    <t>725243902</t>
  </si>
  <si>
    <t>Montáž boxu sprchového</t>
  </si>
  <si>
    <t>-1454144549</t>
  </si>
  <si>
    <t>316</t>
  </si>
  <si>
    <t>725244102</t>
  </si>
  <si>
    <t>Dveře sprchové rámové se skleněnou výplní tl. 5 mm otvíravé jednokřídlové do niky na vaničku šířky 800 mm</t>
  </si>
  <si>
    <t>1101846722</t>
  </si>
  <si>
    <t>725244103</t>
  </si>
  <si>
    <t>Dveře sprchové rámové se skleněnou výplní tl. 5 mm otvíravé jednokřídlové do niky na vaničku šířky 900 mm</t>
  </si>
  <si>
    <t>-1309900932</t>
  </si>
  <si>
    <t>322</t>
  </si>
  <si>
    <t>725244202</t>
  </si>
  <si>
    <t>Zástěna sprchová skleněná tl. 6 mm pevná bezdveřová na vaničku šířky 800 mm</t>
  </si>
  <si>
    <t>900146541</t>
  </si>
  <si>
    <t>323</t>
  </si>
  <si>
    <t>725244203</t>
  </si>
  <si>
    <t>Zástěna sprchová skleněná tl. 6 mm pevná bezdveřová na vaničku šířky 900 mm</t>
  </si>
  <si>
    <t>-23080825</t>
  </si>
  <si>
    <t>338</t>
  </si>
  <si>
    <t>725244904</t>
  </si>
  <si>
    <t>Montáž sprchových dveří</t>
  </si>
  <si>
    <t>-678398490</t>
  </si>
  <si>
    <t>339</t>
  </si>
  <si>
    <t>725244905</t>
  </si>
  <si>
    <t>Montáž zástěny sprchové bezdveřové</t>
  </si>
  <si>
    <t>-752606714</t>
  </si>
  <si>
    <t>340</t>
  </si>
  <si>
    <t>725244906</t>
  </si>
  <si>
    <t>Montáž zástěny sprchové do niky</t>
  </si>
  <si>
    <t>-1673183116</t>
  </si>
  <si>
    <t>341</t>
  </si>
  <si>
    <t>725244907</t>
  </si>
  <si>
    <t>Montáž zástěny sprchové rohové (sprchový kout)</t>
  </si>
  <si>
    <t>612007960</t>
  </si>
  <si>
    <t>342</t>
  </si>
  <si>
    <t>725311111</t>
  </si>
  <si>
    <t>Dřez jednoduchý keramický se zápachovou uzávěrkou 590x450 mm</t>
  </si>
  <si>
    <t>1170106483</t>
  </si>
  <si>
    <t>343</t>
  </si>
  <si>
    <t>725311121</t>
  </si>
  <si>
    <t>Dřez jednoduchý nerezový se zápachovou uzávěrkou s odkapávací plochou 560x480 mm a miskou</t>
  </si>
  <si>
    <t>-1949724814</t>
  </si>
  <si>
    <t>344</t>
  </si>
  <si>
    <t>725311131</t>
  </si>
  <si>
    <t>Dřez dvojitý nerezový se zápachovou uzávěrkou nástavný 800x600 mm</t>
  </si>
  <si>
    <t>1517446443</t>
  </si>
  <si>
    <t>345</t>
  </si>
  <si>
    <t>725331111</t>
  </si>
  <si>
    <t>Výlevka bez výtokových armatur keramická se sklopnou plastovou mřížkou 500 mm</t>
  </si>
  <si>
    <t>-1314888999</t>
  </si>
  <si>
    <t>348</t>
  </si>
  <si>
    <t>725339111</t>
  </si>
  <si>
    <t>Montáž výlevky</t>
  </si>
  <si>
    <t>-660578418</t>
  </si>
  <si>
    <t>349</t>
  </si>
  <si>
    <t>725532112</t>
  </si>
  <si>
    <t>Elektrický ohřívač zásobníkový akumulační závěsný svislý 50 l / 2 kW</t>
  </si>
  <si>
    <t>267018594</t>
  </si>
  <si>
    <t>350</t>
  </si>
  <si>
    <t>725532116</t>
  </si>
  <si>
    <t>Elektrický ohřívač zásobníkový akumulační závěsný svislý 100 l / 2 kW</t>
  </si>
  <si>
    <t>676853692</t>
  </si>
  <si>
    <t>357</t>
  </si>
  <si>
    <t>725532217</t>
  </si>
  <si>
    <t>Elektrický ohřívač zásobníkový akumulační závěsný vodorovný 150 l / 2 kW</t>
  </si>
  <si>
    <t>1144487550</t>
  </si>
  <si>
    <t>358</t>
  </si>
  <si>
    <t>725535211</t>
  </si>
  <si>
    <t>Ventil pojistný G 1/2"</t>
  </si>
  <si>
    <t>269105767</t>
  </si>
  <si>
    <t>359</t>
  </si>
  <si>
    <t>725535212</t>
  </si>
  <si>
    <t>Ventil pojistný G 3/4"</t>
  </si>
  <si>
    <t>-771232551</t>
  </si>
  <si>
    <t>360</t>
  </si>
  <si>
    <t>725811115</t>
  </si>
  <si>
    <t>Ventil nástěnný pevný výtok G 1/2"x80 mm</t>
  </si>
  <si>
    <t>-926952690</t>
  </si>
  <si>
    <t>361</t>
  </si>
  <si>
    <t>725811116</t>
  </si>
  <si>
    <t>Ventil nástěnný pevný výtok G 1/2"x150 mm</t>
  </si>
  <si>
    <t>104331057</t>
  </si>
  <si>
    <t>362</t>
  </si>
  <si>
    <t>725811306</t>
  </si>
  <si>
    <t>Ventil pákový samouzavírací s omezenou dobou výtoku 6 l/min G 1/2"</t>
  </si>
  <si>
    <t>1053918980</t>
  </si>
  <si>
    <t>363</t>
  </si>
  <si>
    <t>725811307</t>
  </si>
  <si>
    <t>Ventil pákový samouzavírací s omezenou dobou výtoku 6 l/min G 1/2" ovládání kolenem</t>
  </si>
  <si>
    <t>1249167231</t>
  </si>
  <si>
    <t>364</t>
  </si>
  <si>
    <t>725812116</t>
  </si>
  <si>
    <t>Ventil stojánkový klasický pevný výtok G 1/2"</t>
  </si>
  <si>
    <t>1113454835</t>
  </si>
  <si>
    <t>365</t>
  </si>
  <si>
    <t>725812215</t>
  </si>
  <si>
    <t>Ventil stojánkový klasický G 1/2"</t>
  </si>
  <si>
    <t>1622559352</t>
  </si>
  <si>
    <t>366</t>
  </si>
  <si>
    <t>725813111</t>
  </si>
  <si>
    <t>Ventil rohový bez připojovací trubičky nebo flexi hadičky G 1/2"</t>
  </si>
  <si>
    <t>1390389841</t>
  </si>
  <si>
    <t>367</t>
  </si>
  <si>
    <t>725813112</t>
  </si>
  <si>
    <t>Ventil rohový pračkový G 3/4"</t>
  </si>
  <si>
    <t>197660459</t>
  </si>
  <si>
    <t>368</t>
  </si>
  <si>
    <t>725821311</t>
  </si>
  <si>
    <t>Baterie dřezová nástěnná páková s otáčivým kulatým ústím a délkou ramínka 200 mm</t>
  </si>
  <si>
    <t>-378123255</t>
  </si>
  <si>
    <t>369</t>
  </si>
  <si>
    <t>725821312</t>
  </si>
  <si>
    <t>Baterie dřezová nástěnná páková s otáčivým kulatým ústím a délkou ramínka 300 mm</t>
  </si>
  <si>
    <t>-999991546</t>
  </si>
  <si>
    <t>370</t>
  </si>
  <si>
    <t>725821315</t>
  </si>
  <si>
    <t>Baterie dřezová nástěnná páková s otáčivým plochým ústím a délkou ramínka 200 mm</t>
  </si>
  <si>
    <t>-575303100</t>
  </si>
  <si>
    <t>371</t>
  </si>
  <si>
    <t>725821316</t>
  </si>
  <si>
    <t>Baterie dřezová nástěnná páková s otáčivým plochým ústím a délkou ramínka 300 mm</t>
  </si>
  <si>
    <t>-1773322497</t>
  </si>
  <si>
    <t>372</t>
  </si>
  <si>
    <t>725821321</t>
  </si>
  <si>
    <t>Baterie dřezová nástěnná klasická s otáčivým kulatým ústím a délkou ramínka 200 mm</t>
  </si>
  <si>
    <t>-693394260</t>
  </si>
  <si>
    <t>373</t>
  </si>
  <si>
    <t>725821323</t>
  </si>
  <si>
    <t>Baterie dřezová nástěnná klasická s otáčivým kulatým ústím a délkou ramínka 300 mm</t>
  </si>
  <si>
    <t>1141717250</t>
  </si>
  <si>
    <t>374</t>
  </si>
  <si>
    <t>725821325</t>
  </si>
  <si>
    <t>Baterie dřezová stojánková páková s otáčivým kulatým ústím a délkou ramínka 220 mm</t>
  </si>
  <si>
    <t>1735719118</t>
  </si>
  <si>
    <t>375</t>
  </si>
  <si>
    <t>725821331</t>
  </si>
  <si>
    <t>Baterie dřezová stojánková klasická s otáčivým kulatým ústím a délkou ramínka 200 mm</t>
  </si>
  <si>
    <t>597785071</t>
  </si>
  <si>
    <t>378</t>
  </si>
  <si>
    <t>725822611</t>
  </si>
  <si>
    <t>Baterie umyvadlová stojánková páková bez výpusti</t>
  </si>
  <si>
    <t>389655887</t>
  </si>
  <si>
    <t>379</t>
  </si>
  <si>
    <t>725822613</t>
  </si>
  <si>
    <t>Baterie umyvadlová stojánková páková s výpustí</t>
  </si>
  <si>
    <t>-513169537</t>
  </si>
  <si>
    <t>380</t>
  </si>
  <si>
    <t>725822631</t>
  </si>
  <si>
    <t>Baterie umyvadlová stojánková klasická s otáčivým kulatým ústím a délkou ramínka 150 mm</t>
  </si>
  <si>
    <t>987318316</t>
  </si>
  <si>
    <t>381</t>
  </si>
  <si>
    <t>725822632</t>
  </si>
  <si>
    <t>Baterie umyvadlová stojánková klasická bez výpusti</t>
  </si>
  <si>
    <t>736065909</t>
  </si>
  <si>
    <t>382</t>
  </si>
  <si>
    <t>725822633</t>
  </si>
  <si>
    <t>Baterie umyvadlová stojánková klasická s výpusti</t>
  </si>
  <si>
    <t>-1253825949</t>
  </si>
  <si>
    <t>387</t>
  </si>
  <si>
    <t>725822653</t>
  </si>
  <si>
    <t>Baterie umyvadlová automatická senzorová pro bateriové napájení</t>
  </si>
  <si>
    <t>397472937</t>
  </si>
  <si>
    <t>393</t>
  </si>
  <si>
    <t>725829101</t>
  </si>
  <si>
    <t>Montáž baterie nástěnné dřezové pákové a klasické</t>
  </si>
  <si>
    <t>2087669482</t>
  </si>
  <si>
    <t>394</t>
  </si>
  <si>
    <t>725829102</t>
  </si>
  <si>
    <t>Montáž baterie nástěnné dřezové termostatické</t>
  </si>
  <si>
    <t>682068806</t>
  </si>
  <si>
    <t>395</t>
  </si>
  <si>
    <t>725829111</t>
  </si>
  <si>
    <t>Montáž baterie stojánkové dřezové G 1/2"</t>
  </si>
  <si>
    <t>-1384165440</t>
  </si>
  <si>
    <t>396</t>
  </si>
  <si>
    <t>725829112</t>
  </si>
  <si>
    <t>Montáž baterie stojánkové dřezové automatické senzorové</t>
  </si>
  <si>
    <t>1547060749</t>
  </si>
  <si>
    <t>397</t>
  </si>
  <si>
    <t>725829121</t>
  </si>
  <si>
    <t>Montáž baterie umyvadlové nástěnné pákové a klasické ostatní typ</t>
  </si>
  <si>
    <t>-1748470766</t>
  </si>
  <si>
    <t>398</t>
  </si>
  <si>
    <t>725829122</t>
  </si>
  <si>
    <t>Montáž baterie umyvadlové nástěnné termostatické ostatní typ</t>
  </si>
  <si>
    <t>-836801435</t>
  </si>
  <si>
    <t>399</t>
  </si>
  <si>
    <t>725829131</t>
  </si>
  <si>
    <t>Montáž baterie umyvadlové stojánkové G 1/2" ostatní typ</t>
  </si>
  <si>
    <t>633200160</t>
  </si>
  <si>
    <t>400</t>
  </si>
  <si>
    <t>725829132</t>
  </si>
  <si>
    <t>Montáž baterie umyvadlové stojánkové automatické senzorové ostatní typ</t>
  </si>
  <si>
    <t>1841522187</t>
  </si>
  <si>
    <t>401</t>
  </si>
  <si>
    <t>725831312</t>
  </si>
  <si>
    <t>Baterie vanová nástěnná páková s příslušenstvím a pevným držákem</t>
  </si>
  <si>
    <t>351703816</t>
  </si>
  <si>
    <t>407</t>
  </si>
  <si>
    <t>725839101</t>
  </si>
  <si>
    <t>Montáž baterie vanové nástěnné G 1/2" ostatní typ</t>
  </si>
  <si>
    <t>304120650</t>
  </si>
  <si>
    <t>408</t>
  </si>
  <si>
    <t>725839102</t>
  </si>
  <si>
    <t>Montáž baterie vanové nástěnné G 3/4" ostatní typ</t>
  </si>
  <si>
    <t>1092504028</t>
  </si>
  <si>
    <t>409</t>
  </si>
  <si>
    <t>725841321</t>
  </si>
  <si>
    <t>Baterie sprchová nástěnná klasická s roztečí 100 mm</t>
  </si>
  <si>
    <t>2013799604</t>
  </si>
  <si>
    <t>410</t>
  </si>
  <si>
    <t>725841322</t>
  </si>
  <si>
    <t>Baterie sprchová nástěnná klasická s roztečí 150 mm</t>
  </si>
  <si>
    <t>-1852256941</t>
  </si>
  <si>
    <t>411</t>
  </si>
  <si>
    <t>725841330</t>
  </si>
  <si>
    <t>Baterie sprchová podomítková kompletní</t>
  </si>
  <si>
    <t>470125192</t>
  </si>
  <si>
    <t>412</t>
  </si>
  <si>
    <t>725841353</t>
  </si>
  <si>
    <t>Baterie sprchová automatická se směšovací baterií a sprchovou růžicí</t>
  </si>
  <si>
    <t>-277896728</t>
  </si>
  <si>
    <t>413</t>
  </si>
  <si>
    <t>725849411</t>
  </si>
  <si>
    <t>Montáž baterie sprchové nástěnná s nastavitelnou výškou sprchy</t>
  </si>
  <si>
    <t>1593557240</t>
  </si>
  <si>
    <t>414</t>
  </si>
  <si>
    <t>725849412</t>
  </si>
  <si>
    <t>Montáž baterie sprchové nástěnné s pevnou výškou sprchy</t>
  </si>
  <si>
    <t>-373416514</t>
  </si>
  <si>
    <t>415</t>
  </si>
  <si>
    <t>725849414</t>
  </si>
  <si>
    <t>Montáž baterie sprchové nástěnné automatické</t>
  </si>
  <si>
    <t>-377443372</t>
  </si>
  <si>
    <t>416</t>
  </si>
  <si>
    <t>725861101</t>
  </si>
  <si>
    <t>Zápachová uzávěrka pro umyvadla DN 32</t>
  </si>
  <si>
    <t>334256942</t>
  </si>
  <si>
    <t>417</t>
  </si>
  <si>
    <t>725861102</t>
  </si>
  <si>
    <t>Zápachová uzávěrka pro umyvadla DN 40</t>
  </si>
  <si>
    <t>921024343</t>
  </si>
  <si>
    <t>418</t>
  </si>
  <si>
    <t>725861301</t>
  </si>
  <si>
    <t>Zápachová uzávěrka pro umyvadla DN 32 s přípojkou pro pračku nebo myčku</t>
  </si>
  <si>
    <t>1174617045</t>
  </si>
  <si>
    <t>419</t>
  </si>
  <si>
    <t>725861311</t>
  </si>
  <si>
    <t>Zápachová uzávěrka pro umyvadla DN 40 s přípojkou pro pračku nebo myčku</t>
  </si>
  <si>
    <t>1606943822</t>
  </si>
  <si>
    <t>420</t>
  </si>
  <si>
    <t>725862103</t>
  </si>
  <si>
    <t>Zápachová uzávěrka pro dřezy DN 40/50</t>
  </si>
  <si>
    <t>-1367048398</t>
  </si>
  <si>
    <t>421</t>
  </si>
  <si>
    <t>725862123</t>
  </si>
  <si>
    <t>Zápachová uzávěrka pro dvojdřezy s přípojkou pro pračku nebo myčku DN 40/50</t>
  </si>
  <si>
    <t>-241919585</t>
  </si>
  <si>
    <t>422</t>
  </si>
  <si>
    <t>725863311</t>
  </si>
  <si>
    <t>Zápachová uzávěrka pro bidety DN 40</t>
  </si>
  <si>
    <t>-1030751017</t>
  </si>
  <si>
    <t>423</t>
  </si>
  <si>
    <t>725865311</t>
  </si>
  <si>
    <t>Zápachová uzávěrka sprchových van DN 40/50 s kulovým kloubem na odtoku</t>
  </si>
  <si>
    <t>466968037</t>
  </si>
  <si>
    <t>424</t>
  </si>
  <si>
    <t>725865411</t>
  </si>
  <si>
    <t>Zápachová uzávěrka pisoárová DN 32/40</t>
  </si>
  <si>
    <t>577281549</t>
  </si>
  <si>
    <t>425</t>
  </si>
  <si>
    <t>725865501</t>
  </si>
  <si>
    <t>Odpadní souprava DN 40/50 se zápachovou uzávěrkou</t>
  </si>
  <si>
    <t>-567823876</t>
  </si>
  <si>
    <t>426</t>
  </si>
  <si>
    <t>725869101</t>
  </si>
  <si>
    <t>Montáž zápachových uzávěrek umyvadlových do DN 40</t>
  </si>
  <si>
    <t>-807595894</t>
  </si>
  <si>
    <t>427</t>
  </si>
  <si>
    <t>725869203</t>
  </si>
  <si>
    <t>Montáž zápachových uzávěrek dřezových jednodílných DN 40</t>
  </si>
  <si>
    <t>254609744</t>
  </si>
  <si>
    <t>428</t>
  </si>
  <si>
    <t>725869204</t>
  </si>
  <si>
    <t>Montáž zápachových uzávěrek dřezových jednodílných DN 50</t>
  </si>
  <si>
    <t>-986645070</t>
  </si>
  <si>
    <t>429</t>
  </si>
  <si>
    <t>725980121</t>
  </si>
  <si>
    <t>Dvířka 15/15</t>
  </si>
  <si>
    <t>1219142631</t>
  </si>
  <si>
    <t>430</t>
  </si>
  <si>
    <t>725980122</t>
  </si>
  <si>
    <t>Dvířka 15/20</t>
  </si>
  <si>
    <t>1160970601</t>
  </si>
  <si>
    <t>431</t>
  </si>
  <si>
    <t>725980123</t>
  </si>
  <si>
    <t>Dvířka 30/30</t>
  </si>
  <si>
    <t>223244446</t>
  </si>
  <si>
    <t>726</t>
  </si>
  <si>
    <t>Zdravotechnika - předstěnové instalace</t>
  </si>
  <si>
    <t>432</t>
  </si>
  <si>
    <t>726111001</t>
  </si>
  <si>
    <t>Instalační předstěna pro umyvadlo s nastavitelnou hl 80 až 190 mm do masivní zděné kce</t>
  </si>
  <si>
    <t>35075026</t>
  </si>
  <si>
    <t>433</t>
  </si>
  <si>
    <t>726111011</t>
  </si>
  <si>
    <t>Instalační předstěna pro bidet s nastavitelnou hl 120 až 160 mm do masivní zděné kce</t>
  </si>
  <si>
    <t>-1783124610</t>
  </si>
  <si>
    <t>452</t>
  </si>
  <si>
    <t>726131203</t>
  </si>
  <si>
    <t>Instalační předstěna pro montáž pisoáru do lehkých stěn s kovovou kcí</t>
  </si>
  <si>
    <t>-1558285277</t>
  </si>
  <si>
    <t>453</t>
  </si>
  <si>
    <t>726131204</t>
  </si>
  <si>
    <t>Instalační předstěna pro montáž klozetu do lehkých stěn s kovovou kcí</t>
  </si>
  <si>
    <t>230569744</t>
  </si>
  <si>
    <t>454</t>
  </si>
  <si>
    <t>726191001</t>
  </si>
  <si>
    <t>Zvukoizolační souprava pro klozet a bidet</t>
  </si>
  <si>
    <t>493885604</t>
  </si>
  <si>
    <t>455</t>
  </si>
  <si>
    <t>726191002</t>
  </si>
  <si>
    <t>Souprava pro předstěnovou montáž</t>
  </si>
  <si>
    <t>815582184</t>
  </si>
  <si>
    <t xml:space="preserve">    751 - Vzduchotechnika</t>
  </si>
  <si>
    <t>751</t>
  </si>
  <si>
    <t>751111011</t>
  </si>
  <si>
    <t>Montáž ventilátoru axiálního nízkotlakého nástěnného základního D do 100 mm</t>
  </si>
  <si>
    <t>-403773598</t>
  </si>
  <si>
    <t>42914101</t>
  </si>
  <si>
    <t>ventilátor axiální potrubní skříň z plastu průtok 100m3/h IP44 13W D 100mm</t>
  </si>
  <si>
    <t>-2008353819</t>
  </si>
  <si>
    <t>751111012</t>
  </si>
  <si>
    <t>Montáž ventilátoru axiálního nízkotlakého nástěnného základního D přes 100 do 200 mm</t>
  </si>
  <si>
    <t>-458805482</t>
  </si>
  <si>
    <t>42914148</t>
  </si>
  <si>
    <t>ventilátor axiální stěnový skříň z ocelového plechu 4 póly IP44 35W D 200mm</t>
  </si>
  <si>
    <t>-122355051</t>
  </si>
  <si>
    <t>751344111</t>
  </si>
  <si>
    <t>Montáž tlumiče hluku pro kruhové potrubí D do 100 mm</t>
  </si>
  <si>
    <t>-1306166130</t>
  </si>
  <si>
    <t>751344112</t>
  </si>
  <si>
    <t>Montáž tlumiče hluku pro kruhové potrubí D přes 100 do 200 mm</t>
  </si>
  <si>
    <t>1419902365</t>
  </si>
  <si>
    <t>42976202</t>
  </si>
  <si>
    <t>tlumič hluku kruhový Pz, D 125mm, l=500mm</t>
  </si>
  <si>
    <t>-128725173</t>
  </si>
  <si>
    <t>42976203</t>
  </si>
  <si>
    <t>tlumič hluku kruhový Pz, D 150mm, l=500mm</t>
  </si>
  <si>
    <t>-1047221324</t>
  </si>
  <si>
    <t>42976204</t>
  </si>
  <si>
    <t>tlumič hluku kruhový Pz, D 160mm, l=500mm</t>
  </si>
  <si>
    <t>14774684</t>
  </si>
  <si>
    <t>751398101</t>
  </si>
  <si>
    <t>Montáž uzavírací klapky do kruhového potrubí bez příruby D do 100 mm</t>
  </si>
  <si>
    <t>-1458488385</t>
  </si>
  <si>
    <t>751398102</t>
  </si>
  <si>
    <t>Montáž uzavírací klapky do kruhového potrubí bez příruby D přes 100 do 200 mm</t>
  </si>
  <si>
    <t>1971201468</t>
  </si>
  <si>
    <t>42971011</t>
  </si>
  <si>
    <t>klapka kruhová uzavírací Pz D 315mm</t>
  </si>
  <si>
    <t>-826879805</t>
  </si>
  <si>
    <t>751510042</t>
  </si>
  <si>
    <t>Vzduchotechnické potrubí z pozinkovaného plechu kruhové spirálně vinutá trouba bez příruby D přes 100 do 200 mm</t>
  </si>
  <si>
    <t>1785945361</t>
  </si>
  <si>
    <t>751572141</t>
  </si>
  <si>
    <t>Uchycení potrubí kruhového pomocí závěsu kotveného do betonu</t>
  </si>
  <si>
    <t>293145362</t>
  </si>
  <si>
    <t>751691111</t>
  </si>
  <si>
    <t>Zaregulování systému vzduchotechnického zařízení - 1 koncový (distribuční) prvek</t>
  </si>
  <si>
    <t>-1026340921</t>
  </si>
  <si>
    <t>751711111</t>
  </si>
  <si>
    <t>Montáž klimatizační jednotky vnitřní nástěnné o výkonu do 3,5 kW</t>
  </si>
  <si>
    <t>1804953056</t>
  </si>
  <si>
    <t>42952001</t>
  </si>
  <si>
    <t>jednotka klimatizační nástěnná o výkonu do 3,5kW</t>
  </si>
  <si>
    <t>406461703</t>
  </si>
  <si>
    <t>751711112</t>
  </si>
  <si>
    <t>Montáž klimatizační jednotky vnitřní nástěnné o výkonu přes 3,5 do 5 kW</t>
  </si>
  <si>
    <t>1712063860</t>
  </si>
  <si>
    <t>42952002</t>
  </si>
  <si>
    <t>jednotka klimatizační nástěnná o výkonu do 5,0kW</t>
  </si>
  <si>
    <t>2080945990</t>
  </si>
  <si>
    <t>751711113</t>
  </si>
  <si>
    <t>Montáž klimatizační jednotky vnitřní nástěnné o výkonu přes 5 do 6,5 kW</t>
  </si>
  <si>
    <t>1262273892</t>
  </si>
  <si>
    <t>751711114</t>
  </si>
  <si>
    <t>Montáž klimatizační jednotky vnitřní nástěnné o výkonu přes 6,5 do 9 kW</t>
  </si>
  <si>
    <t>-874023083</t>
  </si>
  <si>
    <t>42952003</t>
  </si>
  <si>
    <t>jednotka klimatizační nástěnná o výkonu do 6,6kW</t>
  </si>
  <si>
    <t>448521518</t>
  </si>
  <si>
    <t>751791111</t>
  </si>
  <si>
    <t>Montáž napojovacího měděného potrubí předizolovaného 6 (1/4" x 0,8)</t>
  </si>
  <si>
    <t>365279257</t>
  </si>
  <si>
    <t>42981907</t>
  </si>
  <si>
    <t>trubka předizolovaná Cu 1/4" (6 mm), stěna tl 0,8 mm, izolace 9mm</t>
  </si>
  <si>
    <t>1869485197</t>
  </si>
  <si>
    <t>751791151</t>
  </si>
  <si>
    <t>Tvarování napojovacího měděného potrubí 6 x 1</t>
  </si>
  <si>
    <t>-611745878</t>
  </si>
  <si>
    <t>751791301</t>
  </si>
  <si>
    <t>Zkouška těsnosti potrubí</t>
  </si>
  <si>
    <t>hod</t>
  </si>
  <si>
    <t>-1189373897</t>
  </si>
  <si>
    <t>751791401</t>
  </si>
  <si>
    <t>Vakuování potrubí</t>
  </si>
  <si>
    <t>-1866472813</t>
  </si>
  <si>
    <t>751792004</t>
  </si>
  <si>
    <t>Montáž konzol (2 ks) pro uložení klimatizační jednotky na stěnu</t>
  </si>
  <si>
    <t>-548047152</t>
  </si>
  <si>
    <t>42990005</t>
  </si>
  <si>
    <t>konzole pevná nástěnná pro klimatizační jednotku, délka podpěry 420mm, nosnost konzoly 70kg</t>
  </si>
  <si>
    <t>365215780</t>
  </si>
  <si>
    <t>0*2 'Přepočtené koeficientem množství</t>
  </si>
  <si>
    <t>42990006</t>
  </si>
  <si>
    <t>konzole pevná nástěnná pro klimatizační jednotku, délka podpěry 620mm, nosnost konzoly 80kg</t>
  </si>
  <si>
    <t>-844811889</t>
  </si>
  <si>
    <t>42990007</t>
  </si>
  <si>
    <t>kotevní sada pro upevnění konzol pro klimatizační jednotku</t>
  </si>
  <si>
    <t>sada</t>
  </si>
  <si>
    <t>1262195231</t>
  </si>
  <si>
    <t>751793001</t>
  </si>
  <si>
    <t>Doplnění chladiva do systému</t>
  </si>
  <si>
    <t>1412043476</t>
  </si>
  <si>
    <t>10892000</t>
  </si>
  <si>
    <t>chladivo R407C 50kg</t>
  </si>
  <si>
    <t>1482692969</t>
  </si>
  <si>
    <t>10892001</t>
  </si>
  <si>
    <t>chladivo R134a 25kg</t>
  </si>
  <si>
    <t>325185267</t>
  </si>
  <si>
    <t>10892002</t>
  </si>
  <si>
    <t>chladivo R134a 12kg</t>
  </si>
  <si>
    <t>-1714166358</t>
  </si>
  <si>
    <t>10892003</t>
  </si>
  <si>
    <t>chladivo R410A 10kg</t>
  </si>
  <si>
    <t>-1810679542</t>
  </si>
  <si>
    <t>10892004</t>
  </si>
  <si>
    <t>chladivo R32 9kg</t>
  </si>
  <si>
    <t>-517829935</t>
  </si>
  <si>
    <t>751793010</t>
  </si>
  <si>
    <t>Odsátí chladiva ze systému</t>
  </si>
  <si>
    <t>-1834853425</t>
  </si>
  <si>
    <t xml:space="preserve">    741 - Elektroinstalace - silnoproud</t>
  </si>
  <si>
    <t>741</t>
  </si>
  <si>
    <t>Elektroinstalace - silnoproud</t>
  </si>
  <si>
    <t>741110021</t>
  </si>
  <si>
    <t>Montáž trubka plastová tuhá D přes 16 do 23 mm uložená pod omítku</t>
  </si>
  <si>
    <t>1824183931</t>
  </si>
  <si>
    <t>34571092</t>
  </si>
  <si>
    <t>trubka elektroinstalační tuhá z PVC D 17,4/20 mm, délka 3m</t>
  </si>
  <si>
    <t>-1055361072</t>
  </si>
  <si>
    <t>741110061</t>
  </si>
  <si>
    <t>Montáž trubka plastová ohebná D přes 11 do 23 mm uložená pod omítku</t>
  </si>
  <si>
    <t>-598172021</t>
  </si>
  <si>
    <t>34571150</t>
  </si>
  <si>
    <t>trubka elektroinstalační ohebná z PH, D 12/16mm</t>
  </si>
  <si>
    <t>1317164523</t>
  </si>
  <si>
    <t>741110511</t>
  </si>
  <si>
    <t>Montáž lišta a kanálek vkládací šířky do 60 mm s víčkem</t>
  </si>
  <si>
    <t>-1334565444</t>
  </si>
  <si>
    <t>741110512</t>
  </si>
  <si>
    <t>Montáž lišta a kanálek vkládací šířky přes 60 do 120 mm s víčkem</t>
  </si>
  <si>
    <t>309849876</t>
  </si>
  <si>
    <t>741110513</t>
  </si>
  <si>
    <t>Montáž lišta a kanálek vkládací šířky přes 120 do 180 mm s víčkem</t>
  </si>
  <si>
    <t>1516726143</t>
  </si>
  <si>
    <t>34571220</t>
  </si>
  <si>
    <t>kanál elektroinstalační hranatý PVC 140x60mm</t>
  </si>
  <si>
    <t>-1736498691</t>
  </si>
  <si>
    <t>34571215</t>
  </si>
  <si>
    <t>kanál elektroinstalační hranatý PVC 80x40mm</t>
  </si>
  <si>
    <t>71064960</t>
  </si>
  <si>
    <t>34571218</t>
  </si>
  <si>
    <t>kanál elektroinstalační hranatý PVC 60x60mm</t>
  </si>
  <si>
    <t>-653005205</t>
  </si>
  <si>
    <t>34571219</t>
  </si>
  <si>
    <t>kanál elektroinstalační hranatý PVC 100x60mm</t>
  </si>
  <si>
    <t>1604491620</t>
  </si>
  <si>
    <t>34571221</t>
  </si>
  <si>
    <t>kanál elektroinstalační hranatý PVC 180x60mm</t>
  </si>
  <si>
    <t>1954820242</t>
  </si>
  <si>
    <t>34571040</t>
  </si>
  <si>
    <t>lišta podlahová přechodová oblá pro vedení kabelů běžný provoz plast š 35mm</t>
  </si>
  <si>
    <t>681755100</t>
  </si>
  <si>
    <t>34571041</t>
  </si>
  <si>
    <t>lišta podlahová přechodová oblá pro vedení kabelů běžný provoz plast š 40mm</t>
  </si>
  <si>
    <t>-390029324</t>
  </si>
  <si>
    <t>34571042</t>
  </si>
  <si>
    <t>lišta podlahová přechodová oblá pro vedení kabelů běžný provoz plast š 50mm</t>
  </si>
  <si>
    <t>1976231523</t>
  </si>
  <si>
    <t>34571043</t>
  </si>
  <si>
    <t>lišta podlahová přechodová oblá pro vedení kabelů běžný provoz plast š 75mm</t>
  </si>
  <si>
    <t>743088801</t>
  </si>
  <si>
    <t>741112001</t>
  </si>
  <si>
    <t>Montáž krabice zapuštěná plastová kruhová</t>
  </si>
  <si>
    <t>-1102053202</t>
  </si>
  <si>
    <t>741112002</t>
  </si>
  <si>
    <t>Montáž krabice zapuštěná plastová kruhová pro sádrokartonové příčky</t>
  </si>
  <si>
    <t>-1859689009</t>
  </si>
  <si>
    <t>741112061</t>
  </si>
  <si>
    <t>Montáž krabice přístrojová zapuštěná plastová kruhová</t>
  </si>
  <si>
    <t>-88443954</t>
  </si>
  <si>
    <t>741112062</t>
  </si>
  <si>
    <t>Montáž krabice přístrojová zapuštěná plastová kruhová pro sádrokartonové příčky</t>
  </si>
  <si>
    <t>-1321897015</t>
  </si>
  <si>
    <t>34571451</t>
  </si>
  <si>
    <t>krabice pod omítku PVC přístrojová kruhová D 70mm hluboká</t>
  </si>
  <si>
    <t>759840949</t>
  </si>
  <si>
    <t>34571458</t>
  </si>
  <si>
    <t>krabice pod omítku PVC odbočná kruhová D 100mm s víčkem</t>
  </si>
  <si>
    <t>1226645131</t>
  </si>
  <si>
    <t>34571471</t>
  </si>
  <si>
    <t>krabice do dutých stěn PVC odbočná kruhová D 100mm s víčkem</t>
  </si>
  <si>
    <t>-1478531203</t>
  </si>
  <si>
    <t>34571466</t>
  </si>
  <si>
    <t>krabice do dutých stěn PVC přístrojová kruhová D 70mm dvojnásobná</t>
  </si>
  <si>
    <t>622313087</t>
  </si>
  <si>
    <t>741112063</t>
  </si>
  <si>
    <t>Montáž krabice přístrojová zapuštěná plastová čtyřhranná</t>
  </si>
  <si>
    <t>-1223083429</t>
  </si>
  <si>
    <t>34571472</t>
  </si>
  <si>
    <t>krabice do dutých stěn PVC přístrojová čtvercová 120x120mm s víčkem</t>
  </si>
  <si>
    <t>-409932618</t>
  </si>
  <si>
    <t>741122015</t>
  </si>
  <si>
    <t>Montáž kabel Cu bez ukončení uložený pod omítku plný kulatý 3x1,5 mm2 (např. CYKY)</t>
  </si>
  <si>
    <t>812987693</t>
  </si>
  <si>
    <t>741122016</t>
  </si>
  <si>
    <t>Montáž kabel Cu bez ukončení uložený pod omítku plný kulatý 3x2,5 až 6 mm2 (např. CYKY)</t>
  </si>
  <si>
    <t>-1514228132</t>
  </si>
  <si>
    <t>741122021</t>
  </si>
  <si>
    <t>Montáž kabel Cu bez ukončení uložený pod omítku plný kulatý 4x1,5 mm2 (např. CYKY)</t>
  </si>
  <si>
    <t>480224479</t>
  </si>
  <si>
    <t>741122025</t>
  </si>
  <si>
    <t>Montáž kabel Cu bez ukončení uložený pod omítku plný kulatý 4x16 až 25 mm2 (např. CYKY)</t>
  </si>
  <si>
    <t>-41941067</t>
  </si>
  <si>
    <t>741122031</t>
  </si>
  <si>
    <t>Montáž kabel Cu bez ukončení uložený pod omítku plný kulatý 5x1,5 až 2,5 mm2 (např. CYKY)</t>
  </si>
  <si>
    <t>-860366685</t>
  </si>
  <si>
    <t>741122032</t>
  </si>
  <si>
    <t>Montáž kabel Cu bez ukončení uložený pod omítku plný kulatý 5x4 až 6 mm2 (např. CYKY)</t>
  </si>
  <si>
    <t>716989871</t>
  </si>
  <si>
    <t>34111030</t>
  </si>
  <si>
    <t>kabel instalační jádro Cu plné izolace PVC plášť PVC 450/750V (CYKY) 3x1,5mm2</t>
  </si>
  <si>
    <t>-1703101258</t>
  </si>
  <si>
    <t>34111036</t>
  </si>
  <si>
    <t>kabel instalační jádro Cu plné izolace PVC plášť PVC 450/750V (CYKY) 3x2,5mm2</t>
  </si>
  <si>
    <t>-1332705130</t>
  </si>
  <si>
    <t>34111060</t>
  </si>
  <si>
    <t>kabel instalační jádro Cu plné izolace PVC plášť PVC 450/750V (CYKY) 4x1,5mm2</t>
  </si>
  <si>
    <t>331818055</t>
  </si>
  <si>
    <t>34111090</t>
  </si>
  <si>
    <t>kabel instalační jádro Cu plné izolace PVC plášť PVC 450/750V (CYKY) 5x1,5mm2</t>
  </si>
  <si>
    <t>-1438635615</t>
  </si>
  <si>
    <t>34111080</t>
  </si>
  <si>
    <t>kabel instalační jádro Cu plné izolace PVC plášť PVC 450/750V (CYKY) 4x16mm2</t>
  </si>
  <si>
    <t>1270125368</t>
  </si>
  <si>
    <t>34113035</t>
  </si>
  <si>
    <t>kabel instalační jádro Cu plné izolace PVC plášť PVC 450/750V (CYKY) 5x16mm2</t>
  </si>
  <si>
    <t>-1685708276</t>
  </si>
  <si>
    <t>34111098</t>
  </si>
  <si>
    <t>kabel instalační jádro Cu plné izolace PVC plášť PVC 450/750V (CYKY) 5x4mm2</t>
  </si>
  <si>
    <t>1965173380</t>
  </si>
  <si>
    <t>34111100</t>
  </si>
  <si>
    <t>kabel instalační jádro Cu plné izolace PVC plášť PVC 450/750V (CYKY) 5x6mm2</t>
  </si>
  <si>
    <t>1104204889</t>
  </si>
  <si>
    <t>741122034</t>
  </si>
  <si>
    <t>Montáž kabel Cu bez ukončení uložený pod omítku plný kulatý 5x25 až 35 mm2 (např. CYKY)</t>
  </si>
  <si>
    <t>-1251164675</t>
  </si>
  <si>
    <t>741130001</t>
  </si>
  <si>
    <t>Ukončení vodič izolovaný do 2,5 mm2 v rozváděči nebo na přístroji</t>
  </si>
  <si>
    <t>-1252835762</t>
  </si>
  <si>
    <t>741130003</t>
  </si>
  <si>
    <t>Ukončení vodič izolovaný do 4 mm2 v rozváděči nebo na přístroji</t>
  </si>
  <si>
    <t>-2063563821</t>
  </si>
  <si>
    <t>741130021</t>
  </si>
  <si>
    <t>Ukončení vodič izolovaný do 2,5 mm2 na svorkovnici</t>
  </si>
  <si>
    <t>-181612975</t>
  </si>
  <si>
    <t>741130022</t>
  </si>
  <si>
    <t>Ukončení vodič izolovaný do 4 mm2 na svorkovnici</t>
  </si>
  <si>
    <t>-1574617810</t>
  </si>
  <si>
    <t>741130115</t>
  </si>
  <si>
    <t>Ukončení šňůra 3x0,35 až 4 mm2 se zapojením</t>
  </si>
  <si>
    <t>290543370</t>
  </si>
  <si>
    <t>741210001</t>
  </si>
  <si>
    <t>Montáž rozvodnice oceloplechová nebo plastová běžná do 20 kg</t>
  </si>
  <si>
    <t>1291618021</t>
  </si>
  <si>
    <t>741210002</t>
  </si>
  <si>
    <t>Montáž rozvodnice oceloplechová nebo plastová běžná do 50 kg</t>
  </si>
  <si>
    <t>411671313</t>
  </si>
  <si>
    <t>741210003</t>
  </si>
  <si>
    <t>Montáž rozvodnice oceloplechová nebo plastová běžná do 100 kg</t>
  </si>
  <si>
    <t>-440907118</t>
  </si>
  <si>
    <t>741310022</t>
  </si>
  <si>
    <t>Montáž přepínač nástěnný 6-střídavý prostředí normální se zapojením vodičů</t>
  </si>
  <si>
    <t>1941895436</t>
  </si>
  <si>
    <t>34539059</t>
  </si>
  <si>
    <t>rámeček jednonásobný</t>
  </si>
  <si>
    <t>1514391572</t>
  </si>
  <si>
    <t>34539060</t>
  </si>
  <si>
    <t>rámeček dvojnásobný</t>
  </si>
  <si>
    <t>-12355962</t>
  </si>
  <si>
    <t>34539061</t>
  </si>
  <si>
    <t>rámeček trojnásobný</t>
  </si>
  <si>
    <t>92385687</t>
  </si>
  <si>
    <t>34539068</t>
  </si>
  <si>
    <t>přepínač střídavý, řazení 6, s krytem, bez rámečku, šroubové svorky</t>
  </si>
  <si>
    <t>870559027</t>
  </si>
  <si>
    <t>34539070</t>
  </si>
  <si>
    <t>přepínač křížový, s krytem, řazení 7, bez rámečku, šroubové svorky, šroubové svorky</t>
  </si>
  <si>
    <t>1774012741</t>
  </si>
  <si>
    <t>34539072</t>
  </si>
  <si>
    <t>přepínač střídavý dvojitý, řazení 6+6(6+1), s krytem, bez rámečku, šroubové svorky</t>
  </si>
  <si>
    <t>-1381180864</t>
  </si>
  <si>
    <t>741313001</t>
  </si>
  <si>
    <t>Montáž zásuvka (polo)zapuštěná bezšroubové připojení 2P+PE se zapojením vodičů</t>
  </si>
  <si>
    <t>2013615311</t>
  </si>
  <si>
    <t>741313003</t>
  </si>
  <si>
    <t>Montáž zásuvka (polo)zapuštěná bezšroubové připojení 2x(2P+PE) dvojnásobná se zapojením vodičů</t>
  </si>
  <si>
    <t>1341710789</t>
  </si>
  <si>
    <t>741313041</t>
  </si>
  <si>
    <t>Montáž zásuvka (polo)zapuštěná šroubové připojení 2P+PE se zapojením vodičů</t>
  </si>
  <si>
    <t>1062786693</t>
  </si>
  <si>
    <t>741313043</t>
  </si>
  <si>
    <t>Montáž zásuvka (polo)zapuštěná šroubové připojení 2x(2P + PE) dvojnásobná se zapojením vodičů</t>
  </si>
  <si>
    <t>-1160234772</t>
  </si>
  <si>
    <t>34555238</t>
  </si>
  <si>
    <t>zásuvka zápustná dvojnásobná, šroubové svorky</t>
  </si>
  <si>
    <t>1554432714</t>
  </si>
  <si>
    <t>34555243</t>
  </si>
  <si>
    <t>zásuvka zápustná dvojnásobná, šikmá, s clonkami, šroubové svorky</t>
  </si>
  <si>
    <t>2117011162</t>
  </si>
  <si>
    <t>34555242</t>
  </si>
  <si>
    <t>zásuvka zápustná dvojnásobná, šikmá, s clonkami, bezšroubové svorky</t>
  </si>
  <si>
    <t>-34606841</t>
  </si>
  <si>
    <t>34555204</t>
  </si>
  <si>
    <t>zásuvka zápustná jednonásobná, s optickou přepěťovou ochranou, šroubové svorky</t>
  </si>
  <si>
    <t>-451249707</t>
  </si>
  <si>
    <t>741320101</t>
  </si>
  <si>
    <t>Montáž jističů jednopólových nn do 25 A bez krytu se zapojením vodičů</t>
  </si>
  <si>
    <t>-394924468</t>
  </si>
  <si>
    <t>741320131</t>
  </si>
  <si>
    <t>Montáž jističů dvoupólových nn do 25 A bez krytu se zapojením vodičů</t>
  </si>
  <si>
    <t>-1646120264</t>
  </si>
  <si>
    <t>741320161</t>
  </si>
  <si>
    <t>Montáž jističů třípólových nn do 25 A bez krytu se zapojením vodičů</t>
  </si>
  <si>
    <t>253336067</t>
  </si>
  <si>
    <t>35822158</t>
  </si>
  <si>
    <t>jistič 3-pólový 10 A vypínací charakteristika B vypínací schopnost 10 kA</t>
  </si>
  <si>
    <t>-625737467</t>
  </si>
  <si>
    <t>35822401</t>
  </si>
  <si>
    <t>jistič 3-pólový 16 A vypínací charakteristika B vypínací schopnost 10 kA</t>
  </si>
  <si>
    <t>-88535233</t>
  </si>
  <si>
    <t>35822402</t>
  </si>
  <si>
    <t>jistič 3-pólový 20 A vypínací charakteristika B vypínací schopnost 10 kA</t>
  </si>
  <si>
    <t>1352511057</t>
  </si>
  <si>
    <t>741321001</t>
  </si>
  <si>
    <t>Montáž proudových chráničů dvoupólových nn do 25 A bez krytu se zapojením vodičů</t>
  </si>
  <si>
    <t>-1512490607</t>
  </si>
  <si>
    <t>35829011</t>
  </si>
  <si>
    <t>chránič proudový 2 pólový 16A typ B</t>
  </si>
  <si>
    <t>-1349440685</t>
  </si>
  <si>
    <t>35829012</t>
  </si>
  <si>
    <t>chránič proudový 2 pólový 25A typ B</t>
  </si>
  <si>
    <t>-2125069500</t>
  </si>
  <si>
    <t>35822403</t>
  </si>
  <si>
    <t>jistič 3-pólový 25 A vypínací charakteristika B vypínací schopnost 10 kA</t>
  </si>
  <si>
    <t>-1024299954</t>
  </si>
  <si>
    <t>741330031</t>
  </si>
  <si>
    <t>Montáž stykačů střídavých vestavných jednopólových do 16 A se zapojením vodičů</t>
  </si>
  <si>
    <t>-413088929</t>
  </si>
  <si>
    <t>741330032</t>
  </si>
  <si>
    <t>Montáž stykačů střídavých vestavných jednopólových do 25 A se zapojením vodičů</t>
  </si>
  <si>
    <t>-1483734222</t>
  </si>
  <si>
    <t>741330041</t>
  </si>
  <si>
    <t>Montáž stykač střídavý vestavný třípólový do 16 A se zapojením vodičů</t>
  </si>
  <si>
    <t>1005198212</t>
  </si>
  <si>
    <t>741330042</t>
  </si>
  <si>
    <t>Montáž stykač střídavý vestavný třípólový do 25 A se zapojením vodičů</t>
  </si>
  <si>
    <t>-188952881</t>
  </si>
  <si>
    <t>741372002</t>
  </si>
  <si>
    <t>Montáž svítidlo LED interiérové přisazené nástěnné páskové lištové se zapojením vodičů</t>
  </si>
  <si>
    <t>-1148341146</t>
  </si>
  <si>
    <t>741372021</t>
  </si>
  <si>
    <t>Montáž svítidlo LED interiérové přisazené nástěnné hranaté nebo kruhové do 0,09 m2 se zapojením vodičů</t>
  </si>
  <si>
    <t>-1318359484</t>
  </si>
  <si>
    <t>741372022</t>
  </si>
  <si>
    <t>Montáž svítidlo LED interiérové přisazené nástěnné hranaté nebo kruhové přes 0,09 do 0,36 m2 se zapojením vodičů</t>
  </si>
  <si>
    <t>1277980621</t>
  </si>
  <si>
    <t>741372073</t>
  </si>
  <si>
    <t>Montáž svítidlo LED interiérové závěsné hranaté nebo kruhové přes 0,09 do 0,36 m2 se zapojením vodičů</t>
  </si>
  <si>
    <t>-1357436301</t>
  </si>
  <si>
    <t>741372076</t>
  </si>
  <si>
    <t>Montáž svítidlo LED interiérové přisazené stropní hranaté nebo kruhové do 0,09 m2 s pohybovým čidlem se zapojením vodičů</t>
  </si>
  <si>
    <t>-1256406152</t>
  </si>
  <si>
    <t>741372077</t>
  </si>
  <si>
    <t>Montáž svítidlo LED interiérové přisazené stropní hranaté nebo kruhové přes 0,09 do 0,36 m2 s pohybovým čidlem se zapojením vodičů</t>
  </si>
  <si>
    <t>1787373807</t>
  </si>
  <si>
    <t>741373021</t>
  </si>
  <si>
    <t>Montáž svítidlo výbojkové průmyslové stropní přisazené 1 zdroj s krytem</t>
  </si>
  <si>
    <t>-1720884409</t>
  </si>
  <si>
    <t>741373031</t>
  </si>
  <si>
    <t>Montáž svítidlo výbojkové průmyslové stropní závěsné na oko do 10 kg</t>
  </si>
  <si>
    <t>1245492646</t>
  </si>
  <si>
    <t>741373032</t>
  </si>
  <si>
    <t>Montáž svítidlo výbojkové průmyslové stropní závěsné na oko přes 10 kg</t>
  </si>
  <si>
    <t>10758507</t>
  </si>
  <si>
    <t>34818210</t>
  </si>
  <si>
    <t>svítidlo interiérové nástěnné IP44 8W 690lm</t>
  </si>
  <si>
    <t>2011048102</t>
  </si>
  <si>
    <t>34825100</t>
  </si>
  <si>
    <t>svítidlo interiérové závěsné IP20 60W 5100lm</t>
  </si>
  <si>
    <t>-937208956</t>
  </si>
  <si>
    <t>34851156</t>
  </si>
  <si>
    <t>svítidlo žárovkové pro nebezpečná prostředí stropní 1x100W</t>
  </si>
  <si>
    <t>-833954285</t>
  </si>
  <si>
    <t>34825000</t>
  </si>
  <si>
    <t>svítidlo interiérové stropní přisazené kruhové D 200-300mm 900-1300lm</t>
  </si>
  <si>
    <t>-1328495926</t>
  </si>
  <si>
    <t>34825001</t>
  </si>
  <si>
    <t>svítidlo interiérové stropní přisazené kruhové D 200-300mm 1300-2000lm</t>
  </si>
  <si>
    <t>2096253058</t>
  </si>
  <si>
    <t>34825054</t>
  </si>
  <si>
    <t>svítidlo interiérové stropní přisazené kruhové D 200-300mm 900-1900lm s pohybovým čidlem</t>
  </si>
  <si>
    <t>1494758033</t>
  </si>
  <si>
    <t>34823735</t>
  </si>
  <si>
    <t>svítidlo zářivkové interiérové s kompenzací, barva bílá, 18W, délka 635mm</t>
  </si>
  <si>
    <t>271903197</t>
  </si>
  <si>
    <t>34823739</t>
  </si>
  <si>
    <t>svítidlo zářivkové interiérové s kompenzací, barva bílá, 2x18W, délka 635mm</t>
  </si>
  <si>
    <t>1354496881</t>
  </si>
  <si>
    <t>34823741</t>
  </si>
  <si>
    <t>svítidlo zářivkové interiérové s kompenzací, barva bílá, 2x36W, délka 1245mm</t>
  </si>
  <si>
    <t>1794647177</t>
  </si>
  <si>
    <t>34814407</t>
  </si>
  <si>
    <t>svítidlo zářivkové stropní nepřímé, mřížka lamelová, elektronický předřadník, 1x18W</t>
  </si>
  <si>
    <t>2065758564</t>
  </si>
  <si>
    <t>34814410</t>
  </si>
  <si>
    <t>svítidlo zářivkové stropní nepřímé, mřížka lamelová, elektronický předřadník, 2x18W</t>
  </si>
  <si>
    <t>1150506139</t>
  </si>
  <si>
    <t>34814411</t>
  </si>
  <si>
    <t>svítidlo zářivkové stropní nepřímé, mřížka lamelová, elektronický předřadník, 2x36W</t>
  </si>
  <si>
    <t>-898413501</t>
  </si>
  <si>
    <t>34814450</t>
  </si>
  <si>
    <t>svítidlo zářivkové stropní nepřímé, mřížka parabolická, elektronický předřadník, 1x18W</t>
  </si>
  <si>
    <t>-1561512811</t>
  </si>
  <si>
    <t>34838100</t>
  </si>
  <si>
    <t>svítidlo dočasné nouzové osvětlení, IP66 1x18W, 1h</t>
  </si>
  <si>
    <t>808206572</t>
  </si>
  <si>
    <t>34764022</t>
  </si>
  <si>
    <t>startér - zapalovač 4-22W</t>
  </si>
  <si>
    <t>-466819566</t>
  </si>
  <si>
    <t>741410001</t>
  </si>
  <si>
    <t>Montáž pásku uzemňovacího průřezu do 120 mm2 na povrchu</t>
  </si>
  <si>
    <t>1693027694</t>
  </si>
  <si>
    <t>741410021</t>
  </si>
  <si>
    <t>Montáž pásku uzemňovacího průřezu do 120 mm2 v městské zástavbě v zemi</t>
  </si>
  <si>
    <t>1536190333</t>
  </si>
  <si>
    <t>35442143</t>
  </si>
  <si>
    <t>pás zemnící 30x3,5mm nerez</t>
  </si>
  <si>
    <t>963252708</t>
  </si>
  <si>
    <t>35442062</t>
  </si>
  <si>
    <t>pás zemnící 30x4mm FeZn</t>
  </si>
  <si>
    <t>203593119</t>
  </si>
  <si>
    <t>741410003</t>
  </si>
  <si>
    <t>Montáž drátu nebo lana uzemňovacího průměru do 10 mm na povrchu</t>
  </si>
  <si>
    <t>-1987548959</t>
  </si>
  <si>
    <t>741410041</t>
  </si>
  <si>
    <t>Montáž drátu nebo lana uzemňovacího průměru do 10 mm v městské zástavbě v zemi</t>
  </si>
  <si>
    <t>-1658020175</t>
  </si>
  <si>
    <t>741420001</t>
  </si>
  <si>
    <t>Montáž drát nebo lano hromosvodné svodové D do 10 mm s podpěrou</t>
  </si>
  <si>
    <t>-360210318</t>
  </si>
  <si>
    <t>741420011</t>
  </si>
  <si>
    <t>Montáž drát nebo lano hromosvodné svodové D do 10 mm bez podpěry</t>
  </si>
  <si>
    <t>497517808</t>
  </si>
  <si>
    <t>35441072</t>
  </si>
  <si>
    <t>drát D 8mm FeZn pro hromosvod</t>
  </si>
  <si>
    <t>1411473187</t>
  </si>
  <si>
    <t>35441080</t>
  </si>
  <si>
    <t>drát D 8mm nerez</t>
  </si>
  <si>
    <t>-91340127</t>
  </si>
  <si>
    <t>741420021</t>
  </si>
  <si>
    <t>Montáž svorka hromosvodná se 2 šrouby</t>
  </si>
  <si>
    <t>-1623917489</t>
  </si>
  <si>
    <t>741420022</t>
  </si>
  <si>
    <t>Montáž svorka hromosvodná se 3 a více šrouby</t>
  </si>
  <si>
    <t>1008902041</t>
  </si>
  <si>
    <t>35441860</t>
  </si>
  <si>
    <t>svorka FeZn k jímací tyči - 4 šrouby</t>
  </si>
  <si>
    <t>781597686</t>
  </si>
  <si>
    <t>741440001</t>
  </si>
  <si>
    <t>Montáž deska zemnící 2000x250 mm</t>
  </si>
  <si>
    <t>1898412893</t>
  </si>
  <si>
    <t>35442050</t>
  </si>
  <si>
    <t>deska zemnící s přivařeným páskem 2000x250mm</t>
  </si>
  <si>
    <t>-1096864821</t>
  </si>
  <si>
    <t>741440002</t>
  </si>
  <si>
    <t>Montáž deska zemnicí 1000x500 mm</t>
  </si>
  <si>
    <t>1545915639</t>
  </si>
  <si>
    <t>35442060</t>
  </si>
  <si>
    <t>deska zemnící s příložkami 1000x500mm</t>
  </si>
  <si>
    <t>277577730</t>
  </si>
  <si>
    <t>741440031</t>
  </si>
  <si>
    <t>Montáž tyč zemnicí dl do 2 m</t>
  </si>
  <si>
    <t>84178541</t>
  </si>
  <si>
    <t>741440032</t>
  </si>
  <si>
    <t>Montáž tyč zemnicí dl přes 2 do 4,5 m</t>
  </si>
  <si>
    <t>-1220552957</t>
  </si>
  <si>
    <t>35442090</t>
  </si>
  <si>
    <t>tyč zemnící 2m FeZn</t>
  </si>
  <si>
    <t>1584095818</t>
  </si>
  <si>
    <t>35442128</t>
  </si>
  <si>
    <t>tyč zemnící 2 m FeZn se svorkou</t>
  </si>
  <si>
    <t>-965654744</t>
  </si>
  <si>
    <t>34575493</t>
  </si>
  <si>
    <t>žlab kabelový pozinkovaný 2m/ks 100x125</t>
  </si>
  <si>
    <t>-945949301</t>
  </si>
  <si>
    <t>34575495</t>
  </si>
  <si>
    <t>žlab kabelový pozinkovaný 2m/ks 100x250</t>
  </si>
  <si>
    <t>1795547627</t>
  </si>
  <si>
    <t>34575600</t>
  </si>
  <si>
    <t>žlab kabelový drátěný galvanicky zinkovaný 150/100mm</t>
  </si>
  <si>
    <t>1163075807</t>
  </si>
  <si>
    <t>34572010</t>
  </si>
  <si>
    <t>závěs jednoduchý z PH pro vodiče D 8-18mm 157x19mm</t>
  </si>
  <si>
    <t>1702183244</t>
  </si>
  <si>
    <t>34571941</t>
  </si>
  <si>
    <t>závěs z PH k upevňování kabelů 18x35 D=7-13mm</t>
  </si>
  <si>
    <t>125531253</t>
  </si>
  <si>
    <t>34571940</t>
  </si>
  <si>
    <t>závěs z PH k upevňování kabelů 70x15x11,5mm</t>
  </si>
  <si>
    <t>1190858507</t>
  </si>
  <si>
    <t>741331075</t>
  </si>
  <si>
    <t>Montáž termostatu bez zapojení vodičů</t>
  </si>
  <si>
    <t>934898910</t>
  </si>
  <si>
    <t>40561110</t>
  </si>
  <si>
    <t>termostat prostorový</t>
  </si>
  <si>
    <t>526329606</t>
  </si>
  <si>
    <t xml:space="preserve">    998 - Přesun hmot</t>
  </si>
  <si>
    <t>941321111</t>
  </si>
  <si>
    <t>Montáž lešení řadového modulového těžkého zatížení do 300 kg/m2 š od 0,9 do 1,2 m v do 10 m</t>
  </si>
  <si>
    <t>1106369639</t>
  </si>
  <si>
    <t>941321211</t>
  </si>
  <si>
    <t>Příplatek k lešení řadovému modulovému těžkému do 300 kg/m2 š od 0,9 do 1,2 m v do 10 m za každý den použití</t>
  </si>
  <si>
    <t>786943901</t>
  </si>
  <si>
    <t>941321811</t>
  </si>
  <si>
    <t>Demontáž lešení řadového modulového těžkého zatížení do 300 kg/m2 š od 0,9 do 1,2 m v do 10 m</t>
  </si>
  <si>
    <t>2024763397</t>
  </si>
  <si>
    <t>943211111</t>
  </si>
  <si>
    <t>Montáž lešení prostorového rámového lehkého s podlahami zatížení do 200 kg/m2 v do 10 m</t>
  </si>
  <si>
    <t>1373689653</t>
  </si>
  <si>
    <t>943211119</t>
  </si>
  <si>
    <t>Příplatek k lešení prostorovému rámovému lehkému s podlahami za půdorysnou plochu do 6 m2</t>
  </si>
  <si>
    <t>1111099242</t>
  </si>
  <si>
    <t>943211211</t>
  </si>
  <si>
    <t>Příplatek k lešení prostorovému rámovému lehkému s podlahami do 200 kg/m2 v do 10 m za každý den použití</t>
  </si>
  <si>
    <t>496551906</t>
  </si>
  <si>
    <t>943211811</t>
  </si>
  <si>
    <t>Demontáž lešení prostorového rámového lehkého s podlahami zatížení do 200 kg/m2 v do 10 m</t>
  </si>
  <si>
    <t>-14631374</t>
  </si>
  <si>
    <t>944511111</t>
  </si>
  <si>
    <t>Montáž ochranné sítě z textilie z umělých vláken</t>
  </si>
  <si>
    <t>1402839939</t>
  </si>
  <si>
    <t>944511211</t>
  </si>
  <si>
    <t>Příplatek k ochranné síti za každý den použití</t>
  </si>
  <si>
    <t>-984850512</t>
  </si>
  <si>
    <t>944511811</t>
  </si>
  <si>
    <t>Demontáž ochranné sítě z textilie z umělých vláken</t>
  </si>
  <si>
    <t>721595151</t>
  </si>
  <si>
    <t>945412111</t>
  </si>
  <si>
    <t>Teleskopická hydraulická montážní plošina výška zdvihu do 8 m</t>
  </si>
  <si>
    <t>den</t>
  </si>
  <si>
    <t>-1107620326</t>
  </si>
  <si>
    <t>945412112</t>
  </si>
  <si>
    <t>Teleskopická hydraulická montážní plošina výška zdvihu do 21 m</t>
  </si>
  <si>
    <t>1607083348</t>
  </si>
  <si>
    <t>946112115</t>
  </si>
  <si>
    <t>Montáž pojízdných věží trubkových/dílcových š přes 0,9 do 1,6 m dl do 3,2 m v přes 4,5 do 5,5 m</t>
  </si>
  <si>
    <t>-1701744096</t>
  </si>
  <si>
    <t>946112121</t>
  </si>
  <si>
    <t>Montáž pojízdných věží trubkových/dílcových š přes 0,9 do 1,6 m dl do 3,2 m v přes 9,6 do 10,6 m</t>
  </si>
  <si>
    <t>481487615</t>
  </si>
  <si>
    <t>946112215</t>
  </si>
  <si>
    <t>Příplatek k pojízdným věžím š přes 0,9 do 1,6 m dl do 3,2 m v přes 4,5 do 5,5 m za každý den použití</t>
  </si>
  <si>
    <t>605477755</t>
  </si>
  <si>
    <t>946112221</t>
  </si>
  <si>
    <t>Příplatek k pojízdným věžím š přes 0,9 do 1,6 m dl do 3,2 m v přes 9,6 do 10,6 m za každý den použití</t>
  </si>
  <si>
    <t>2074706461</t>
  </si>
  <si>
    <t>946112815</t>
  </si>
  <si>
    <t>Demontáž pojízdných věží trubkových/dílcových š přes 0,9 do 1,6 m dl do 3,2 m v přes 4,5 do 5,5 m</t>
  </si>
  <si>
    <t>-1321145524</t>
  </si>
  <si>
    <t>946112821</t>
  </si>
  <si>
    <t>Demontáž pojízdných věží trubkových/dílcových š přes 0,9 do 1,6 m dl do 3,2 m v přes 9,6 do 10,6 m</t>
  </si>
  <si>
    <t>1332903530</t>
  </si>
  <si>
    <t>949101111</t>
  </si>
  <si>
    <t>Lešení pomocné pro objekty pozemních staveb s lešeňovou podlahou v do 1,9 m zatížení do 150 kg/m2</t>
  </si>
  <si>
    <t>-41998240</t>
  </si>
  <si>
    <t>949101112</t>
  </si>
  <si>
    <t>Lešení pomocné pro objekty pozemních staveb s lešeňovou podlahou v přes 1,9 do 3,5 m zatížení do 150 kg/m2</t>
  </si>
  <si>
    <t>1958437189</t>
  </si>
  <si>
    <t>952901111</t>
  </si>
  <si>
    <t>Vyčištění budov bytové a občanské výstavby při výšce podlaží do 4 m</t>
  </si>
  <si>
    <t>-352012189</t>
  </si>
  <si>
    <t>952901114</t>
  </si>
  <si>
    <t>Vyčištění budov bytové a občanské výstavby při výšce podlaží přes 4 m</t>
  </si>
  <si>
    <t>1011986042</t>
  </si>
  <si>
    <t>993111111</t>
  </si>
  <si>
    <t>Dovoz a odvoz lešení řadového do 10 km včetně naložení a složení</t>
  </si>
  <si>
    <t>1538991561</t>
  </si>
  <si>
    <t>993111119</t>
  </si>
  <si>
    <t>Příplatek k ceně dovozu a odvozu lešení řadového ZKD 10 km přes 10 km</t>
  </si>
  <si>
    <t>2007168059</t>
  </si>
  <si>
    <t>993121211</t>
  </si>
  <si>
    <t>Dovoz a odvoz lešení prostorového těžkého do 10 km včetně naložení a složení</t>
  </si>
  <si>
    <t>-713185776</t>
  </si>
  <si>
    <t>993121219</t>
  </si>
  <si>
    <t>Příplatek k ceně dovozu a odvozu lešení prostorového těžkého ZKD 10 km přes 10 km</t>
  </si>
  <si>
    <t>690003953</t>
  </si>
  <si>
    <t>998</t>
  </si>
  <si>
    <t>Přesun hmot</t>
  </si>
  <si>
    <t>998011001</t>
  </si>
  <si>
    <t>Přesun hmot pro budovy zděné v do 6 m</t>
  </si>
  <si>
    <t>-1797697694</t>
  </si>
  <si>
    <t>998011002</t>
  </si>
  <si>
    <t>Přesun hmot pro budovy zděné v přes 6 do 12 m</t>
  </si>
  <si>
    <t>2085480934</t>
  </si>
  <si>
    <t>998011003</t>
  </si>
  <si>
    <t>Přesun hmot pro budovy zděné v přes 12 do 24 m</t>
  </si>
  <si>
    <t>583405135</t>
  </si>
  <si>
    <t>998011004</t>
  </si>
  <si>
    <t>Přesun hmot pro budovy zděné v přes 24 do 36 m</t>
  </si>
  <si>
    <t>842505300</t>
  </si>
  <si>
    <t>998011005</t>
  </si>
  <si>
    <t>Přesun hmot pro budovy zděné v přes 36 do 45 m</t>
  </si>
  <si>
    <t>1547637710</t>
  </si>
  <si>
    <t>998011006</t>
  </si>
  <si>
    <t>Přesun hmot pro budovy zděné v přes 45 do 52 m</t>
  </si>
  <si>
    <t>-1450855662</t>
  </si>
  <si>
    <t>998012108</t>
  </si>
  <si>
    <t>Přesun hmot pro budovy monolitické s vyzdívaným obvodovým pláštěm s omezením mechanizace pro budovy v do 6 m</t>
  </si>
  <si>
    <t>-302730586</t>
  </si>
  <si>
    <t>998012109</t>
  </si>
  <si>
    <t>Přesun hmot pro budovy monolitické s vyzdívaným obvodovým pláštěm s omezením mechanizace pro budovy v přes 6 do 12 m</t>
  </si>
  <si>
    <t>1284354597</t>
  </si>
  <si>
    <t>998012110</t>
  </si>
  <si>
    <t>Přesun hmot pro budovy monolitické s vyzdívaným obvodovým pláštěm s omezením mechanizace pro budovy v přes 12 do 24 m</t>
  </si>
  <si>
    <t>-186848602</t>
  </si>
  <si>
    <t>998012111</t>
  </si>
  <si>
    <t>Přesun hmot pro budovy monolitické s vyzdívaným obvodovým pláštěm s omezením mechanizace pro budovy v přes 24 do 36 m</t>
  </si>
  <si>
    <t>-396814193</t>
  </si>
  <si>
    <t>998012112</t>
  </si>
  <si>
    <t>Přesun hmot pro budovy monolitické s vyzdívaným obvodovým pláštěm s omezením mechanizace pro budovy v přes 36 do 45 m</t>
  </si>
  <si>
    <t>149132900</t>
  </si>
  <si>
    <t>998012113</t>
  </si>
  <si>
    <t>Přesun hmot pro budovy monolitické s vyzdívaným obvodovým pláštěm s omezením mechanizace pro budovy v přes 45 do 52 m</t>
  </si>
  <si>
    <t>-1806431949</t>
  </si>
  <si>
    <t>998018001</t>
  </si>
  <si>
    <t>Přesun hmot pro budovy ruční pro budovy v do 6 m</t>
  </si>
  <si>
    <t>-1233954035</t>
  </si>
  <si>
    <t>998018002</t>
  </si>
  <si>
    <t>Přesun hmot pro budovy ruční pro budovy v přes 6 do 12 m</t>
  </si>
  <si>
    <t>1092672636</t>
  </si>
  <si>
    <t>998018003</t>
  </si>
  <si>
    <t>Přesun hmot pro budovy ruční pro budovy v přes 12 do 24 m</t>
  </si>
  <si>
    <t>396467406</t>
  </si>
  <si>
    <t>998713101</t>
  </si>
  <si>
    <t>Přesun hmot tonážní pro izolace tepelné v objektech v do 6 m</t>
  </si>
  <si>
    <t>-618378304</t>
  </si>
  <si>
    <t>998713102</t>
  </si>
  <si>
    <t>Přesun hmot tonážní pro izolace tepelné v objektech v přes 6 do 12 m</t>
  </si>
  <si>
    <t>-1934404311</t>
  </si>
  <si>
    <t>998713103</t>
  </si>
  <si>
    <t>Přesun hmot tonážní pro izolace tepelné v objektech v přes 12 do 24 m</t>
  </si>
  <si>
    <t>-1416586149</t>
  </si>
  <si>
    <t>998713104</t>
  </si>
  <si>
    <t>Přesun hmot tonážní pro izolace tepelné v objektech v přes 24 do 36 m</t>
  </si>
  <si>
    <t>235142480</t>
  </si>
  <si>
    <t>998713105</t>
  </si>
  <si>
    <t>Přesun hmot tonážní pro izolace tepelné v objektech v přes 36 do 48 m</t>
  </si>
  <si>
    <t>1431861999</t>
  </si>
  <si>
    <t>998713106</t>
  </si>
  <si>
    <t>Přesun hmot tonážní pro izolace tepelné v objektech v přes 48 do 60 m</t>
  </si>
  <si>
    <t>343395678</t>
  </si>
  <si>
    <t>998713111</t>
  </si>
  <si>
    <t>Přesun hmot tonážní pro izolace tepelné s omezením mechanizace v objektech v do 6 m</t>
  </si>
  <si>
    <t>-1150271518</t>
  </si>
  <si>
    <t>998713112</t>
  </si>
  <si>
    <t>Přesun hmot tonážní pro izolace tepelné s omezením mechanizace v objektech v přes 6 do 12 m</t>
  </si>
  <si>
    <t>214442134</t>
  </si>
  <si>
    <t>998713113</t>
  </si>
  <si>
    <t>Přesun hmot tonážní pro izolace tepelné s omezením mechanizace v objektech v přes 12 do 24 m</t>
  </si>
  <si>
    <t>677289803</t>
  </si>
  <si>
    <t>998713114</t>
  </si>
  <si>
    <t>Přesun hmot tonážní pro izolace tepelné s omezením mechanizace v objektech v přes 24 do 36 m</t>
  </si>
  <si>
    <t>-108072655</t>
  </si>
  <si>
    <t>998713115</t>
  </si>
  <si>
    <t>Přesun hmot tonážní pro izolace tepelné s omezením mechanizace v objektech v přes 36 do 48 m</t>
  </si>
  <si>
    <t>901814171</t>
  </si>
  <si>
    <t>998713116</t>
  </si>
  <si>
    <t>Přesun hmot tonážní pro izolace tepelné s omezením mechanizace v objektech v přes 48 do 60 m</t>
  </si>
  <si>
    <t>-1067065292</t>
  </si>
  <si>
    <t>998713121</t>
  </si>
  <si>
    <t>Přesun hmot tonážní pro izolace tepelné ruční v objektech v do 6 m</t>
  </si>
  <si>
    <t>-593174457</t>
  </si>
  <si>
    <t>998713122</t>
  </si>
  <si>
    <t>Přesun hmot tonážní pro izolace tepelné ruční v objektech v přes 6 do 12 m</t>
  </si>
  <si>
    <t>-834907886</t>
  </si>
  <si>
    <t>998713123</t>
  </si>
  <si>
    <t>Přesun hmot tonážní pro izolace tepelné ruční v objektech v přes 12 do 24 m</t>
  </si>
  <si>
    <t>605422787</t>
  </si>
  <si>
    <t>998763301</t>
  </si>
  <si>
    <t>Přesun hmot tonážní pro konstrukce montované z desek v objektech v do 6 m</t>
  </si>
  <si>
    <t>-857346431</t>
  </si>
  <si>
    <t>998763302</t>
  </si>
  <si>
    <t>Přesun hmot tonážní pro konstrukce montované z desek v objektech v přes 6 do 12 m</t>
  </si>
  <si>
    <t>17691877</t>
  </si>
  <si>
    <t>998763303</t>
  </si>
  <si>
    <t>Přesun hmot tonážní pro konstrukce montované z desek v objektech v přes 12 do 24 m</t>
  </si>
  <si>
    <t>-1440910828</t>
  </si>
  <si>
    <t>998763304</t>
  </si>
  <si>
    <t>Přesun hmot tonážní pro konstrukce montované z desek v objektech v přes 24 do 36 m</t>
  </si>
  <si>
    <t>1627268857</t>
  </si>
  <si>
    <t>998763305</t>
  </si>
  <si>
    <t>Přesun hmot tonážní pro konstrukce montované z desek v objektech v přes 36 do 48 m</t>
  </si>
  <si>
    <t>822520617</t>
  </si>
  <si>
    <t>998763306</t>
  </si>
  <si>
    <t>Přesun hmot tonážní pro konstrukce montované z desek v objektech v přes 48 do 60 m</t>
  </si>
  <si>
    <t>-238941560</t>
  </si>
  <si>
    <t>998763321</t>
  </si>
  <si>
    <t>Přesun hmot tonážní pro konstrukce montované z desek s omezením mechanizace v objektech v do 6 m</t>
  </si>
  <si>
    <t>-2028478830</t>
  </si>
  <si>
    <t>998763322</t>
  </si>
  <si>
    <t>Přesun hmot tonážní pro konstrukce montované z desek s omezením mechanizace v objektech v přes 6 do 12 m</t>
  </si>
  <si>
    <t>-499675249</t>
  </si>
  <si>
    <t>998763323</t>
  </si>
  <si>
    <t>Přesun hmot tonážní pro konstrukce montované z desek s omezením mechanizace v objektech v přes 12 do 24 m</t>
  </si>
  <si>
    <t>-1199246034</t>
  </si>
  <si>
    <t>998763324</t>
  </si>
  <si>
    <t>Přesun hmot tonážní pro konstrukce montované z desek s omezením mechanizace v objektech v přes 24 do 36 m</t>
  </si>
  <si>
    <t>-850626117</t>
  </si>
  <si>
    <t>998763325</t>
  </si>
  <si>
    <t>Přesun hmot tonážní pro konstrukce montované z desek s omezením mechanizace v objektech v přes 36 do 48 m</t>
  </si>
  <si>
    <t>1789371910</t>
  </si>
  <si>
    <t>998763326</t>
  </si>
  <si>
    <t>Přesun hmot tonážní pro konstrukce montované z desek s omezením mechanizace v objektech v přes 48 do 60 m</t>
  </si>
  <si>
    <t>-624796661</t>
  </si>
  <si>
    <t>998763331</t>
  </si>
  <si>
    <t>Přesun hmot tonážní pro konstrukce montované z desek ruční v objektech v do 6 m</t>
  </si>
  <si>
    <t>909893976</t>
  </si>
  <si>
    <t>998763332</t>
  </si>
  <si>
    <t>Přesun hmot tonážní pro konstrukce montované z desek ruční v objektech v přes 6 do 12 m</t>
  </si>
  <si>
    <t>-1424912606</t>
  </si>
  <si>
    <t>998763333</t>
  </si>
  <si>
    <t>Přesun hmot tonážní pro konstrukce montované z desek ruční v objektech v přes 12 do 24 m</t>
  </si>
  <si>
    <t>1320853263</t>
  </si>
  <si>
    <t>998766101</t>
  </si>
  <si>
    <t>Přesun hmot tonážní pro kce truhlářské v objektech v do 6 m</t>
  </si>
  <si>
    <t>1996413990</t>
  </si>
  <si>
    <t>998766102</t>
  </si>
  <si>
    <t>Přesun hmot tonážní pro kce truhlářské v objektech v přes 6 do 12 m</t>
  </si>
  <si>
    <t>687913101</t>
  </si>
  <si>
    <t>998766103</t>
  </si>
  <si>
    <t>Přesun hmot tonážní pro kce truhlářské v objektech v přes 12 do 24 m</t>
  </si>
  <si>
    <t>261536340</t>
  </si>
  <si>
    <t>998766104</t>
  </si>
  <si>
    <t>Přesun hmot tonážní pro kce truhlářské v objektech v přes 24 do 36 m</t>
  </si>
  <si>
    <t>1144856432</t>
  </si>
  <si>
    <t>998766105</t>
  </si>
  <si>
    <t>Přesun hmot tonážní pro kce truhlářské v objektech v přes 36 do 48 m</t>
  </si>
  <si>
    <t>-1604436859</t>
  </si>
  <si>
    <t>998766106</t>
  </si>
  <si>
    <t>Přesun hmot tonážní pro kce truhlářské v objektech v přes 48 do 60 m</t>
  </si>
  <si>
    <t>-1984215230</t>
  </si>
  <si>
    <t>998766111</t>
  </si>
  <si>
    <t>Přesun hmot tonážní pro kce truhlářské s omezením mechanizace v objektech v do 6 m</t>
  </si>
  <si>
    <t>203122295</t>
  </si>
  <si>
    <t>998766112</t>
  </si>
  <si>
    <t>Přesun hmot tonážní pro kce truhlářské s omezením mechanizace v objektech v přes 6 do 12 m</t>
  </si>
  <si>
    <t>1634130582</t>
  </si>
  <si>
    <t>998766113</t>
  </si>
  <si>
    <t>Přesun hmot tonážní pro kce truhlářské s omezením mechanizace v objektech v přes 12 do 24 m</t>
  </si>
  <si>
    <t>-858511577</t>
  </si>
  <si>
    <t>998766114</t>
  </si>
  <si>
    <t>Přesun hmot tonážní pro kce truhlářské s omezením mechanizace v objektech v přes 24 do 36 m</t>
  </si>
  <si>
    <t>447291373</t>
  </si>
  <si>
    <t>998766115</t>
  </si>
  <si>
    <t>Přesun hmot tonážní pro kce truhlářské s omezením mechanizace v objektech v přes 36 do 48 m</t>
  </si>
  <si>
    <t>231240898</t>
  </si>
  <si>
    <t>998766116</t>
  </si>
  <si>
    <t>Přesun hmot tonážní pro kce truhlářské s omezením mechanizace v objektech v přes 48 do 60 m</t>
  </si>
  <si>
    <t>1961213537</t>
  </si>
  <si>
    <t>998766121</t>
  </si>
  <si>
    <t>Přesun hmot tonážní pro kce truhlářské ruční v objektech v do 6 m</t>
  </si>
  <si>
    <t>-1875510919</t>
  </si>
  <si>
    <t>998766122</t>
  </si>
  <si>
    <t>Přesun hmot tonážní pro kce truhlářské ruční v objektech v přes 6 do 12 m</t>
  </si>
  <si>
    <t>930184944</t>
  </si>
  <si>
    <t>998766123</t>
  </si>
  <si>
    <t>Přesun hmot tonážní pro kce truhlářské ruční v objektech v přes 12 do 24 m</t>
  </si>
  <si>
    <t>555907835</t>
  </si>
  <si>
    <t>998771101</t>
  </si>
  <si>
    <t>Přesun hmot tonážní pro podlahy z dlaždic v objektech v do 6 m</t>
  </si>
  <si>
    <t>-90503439</t>
  </si>
  <si>
    <t>998771102</t>
  </si>
  <si>
    <t>Přesun hmot tonážní pro podlahy z dlaždic v objektech v přes 6 do 12 m</t>
  </si>
  <si>
    <t>-1825915242</t>
  </si>
  <si>
    <t>998771103</t>
  </si>
  <si>
    <t>Přesun hmot tonážní pro podlahy z dlaždic v objektech v přes 12 do 24 m</t>
  </si>
  <si>
    <t>942493078</t>
  </si>
  <si>
    <t>998771104</t>
  </si>
  <si>
    <t>Přesun hmot tonážní pro podlahy z dlaždic v objektech v přes 24 do 36 m</t>
  </si>
  <si>
    <t>-135008180</t>
  </si>
  <si>
    <t>998771105</t>
  </si>
  <si>
    <t>Přesun hmot tonážní pro podlahy z dlaždic v objektech v přes 36 do 48 m</t>
  </si>
  <si>
    <t>-119026916</t>
  </si>
  <si>
    <t>998771106</t>
  </si>
  <si>
    <t>Přesun hmot tonážní pro podlahy z dlaždic v objektech v přes 48 do 60 m</t>
  </si>
  <si>
    <t>1776348468</t>
  </si>
  <si>
    <t>998771111</t>
  </si>
  <si>
    <t>Přesun hmot tonážní pro podlahy z dlaždic s omezením mechanizace v objektech v do 6 m</t>
  </si>
  <si>
    <t>1973732</t>
  </si>
  <si>
    <t>998771112</t>
  </si>
  <si>
    <t>Přesun hmot tonážní pro podlahy z dlaždic s omezením mechanizace v objektech v přes 6 do 12 m</t>
  </si>
  <si>
    <t>-1794325636</t>
  </si>
  <si>
    <t>998771113</t>
  </si>
  <si>
    <t>Přesun hmot tonážní pro podlahy z dlaždic s omezením mechanizace v objektech v přes 12 do 24 m</t>
  </si>
  <si>
    <t>1814092943</t>
  </si>
  <si>
    <t>998771114</t>
  </si>
  <si>
    <t>Přesun hmot tonážní pro podlahy z dlaždic s omezením mechanizace v objektech v přes 24 do 36 m</t>
  </si>
  <si>
    <t>303087132</t>
  </si>
  <si>
    <t>998771115</t>
  </si>
  <si>
    <t>Přesun hmot tonážní pro podlahy z dlaždic s omezením mechanizace v objektech v přes 36 do 48 m</t>
  </si>
  <si>
    <t>-655742635</t>
  </si>
  <si>
    <t>998771116</t>
  </si>
  <si>
    <t>Přesun hmot tonážní pro podlahy z dlaždic s omezením mechanizace v objektech v přes 48 do 60 m</t>
  </si>
  <si>
    <t>126016542</t>
  </si>
  <si>
    <t>998771121</t>
  </si>
  <si>
    <t>Přesun hmot tonážní pro podlahy z dlaždic ruční v objektech v do 6 m</t>
  </si>
  <si>
    <t>1081980077</t>
  </si>
  <si>
    <t>998771122</t>
  </si>
  <si>
    <t>Přesun hmot tonážní pro podlahy z dlaždic ruční v objektech v přes 6 do 12 m</t>
  </si>
  <si>
    <t>-894689580</t>
  </si>
  <si>
    <t>998771123</t>
  </si>
  <si>
    <t>Přesun hmot tonážní pro podlahy z dlaždic ruční v objektech v přes 12 do 24 m</t>
  </si>
  <si>
    <t>1526916162</t>
  </si>
  <si>
    <t>998776101</t>
  </si>
  <si>
    <t>Přesun hmot tonážní pro podlahy povlakové v objektech v do 6 m</t>
  </si>
  <si>
    <t>-168388712</t>
  </si>
  <si>
    <t>998776102</t>
  </si>
  <si>
    <t>Přesun hmot tonážní pro podlahy povlakové v objektech v přes 6 do 12 m</t>
  </si>
  <si>
    <t>-444151958</t>
  </si>
  <si>
    <t>998776103</t>
  </si>
  <si>
    <t>Přesun hmot tonážní pro podlahy povlakové v objektech v přes 12 do 24 m</t>
  </si>
  <si>
    <t>500040225</t>
  </si>
  <si>
    <t>998776104</t>
  </si>
  <si>
    <t>Přesun hmot tonážní pro podlahy povlakové v objektech v přes 24 do 36 m</t>
  </si>
  <si>
    <t>-70541241</t>
  </si>
  <si>
    <t>998776105</t>
  </si>
  <si>
    <t>Přesun hmot tonážní pro podlahy povlakové v objektech v přes 36 do 48 m</t>
  </si>
  <si>
    <t>986040989</t>
  </si>
  <si>
    <t>998776106</t>
  </si>
  <si>
    <t>Přesun hmot tonážní pro podlahy povlakové v objektech v přes 48 do 60 m</t>
  </si>
  <si>
    <t>-701704733</t>
  </si>
  <si>
    <t>998776111</t>
  </si>
  <si>
    <t>Přesun hmot tonážní pro podlahy povlakové s omezením mechanizace v objektech v do 6 m</t>
  </si>
  <si>
    <t>-2077499117</t>
  </si>
  <si>
    <t>998776112</t>
  </si>
  <si>
    <t>Přesun hmot tonážní pro podlahy povlakové s omezením mechanizace v objektech v přes 6 do 12 m</t>
  </si>
  <si>
    <t>1937399167</t>
  </si>
  <si>
    <t>998776113</t>
  </si>
  <si>
    <t>Přesun hmot tonážní pro podlahy povlakové s omezením mechanizace v objektech v přes 12 do 24 m</t>
  </si>
  <si>
    <t>1115652579</t>
  </si>
  <si>
    <t>998776114</t>
  </si>
  <si>
    <t>Přesun hmot tonážní pro podlahy povlakové s omezením mechanizace v objektech v přes 24 do 36 m</t>
  </si>
  <si>
    <t>-493974140</t>
  </si>
  <si>
    <t>998776115</t>
  </si>
  <si>
    <t>Přesun hmot tonážní pro podlahy povlakové s omezením mechanizace v objektech v přes 36 do 48 m</t>
  </si>
  <si>
    <t>-1538778379</t>
  </si>
  <si>
    <t>998776116</t>
  </si>
  <si>
    <t>Přesun hmot tonážní pro podlahy povlakové s omezením mechanizace v objektech v přes 48 do 60 m</t>
  </si>
  <si>
    <t>-776886102</t>
  </si>
  <si>
    <t>998776121</t>
  </si>
  <si>
    <t>Přesun hmot tonážní pro podlahy povlakové ruční v objektech v do 6 m</t>
  </si>
  <si>
    <t>-404997219</t>
  </si>
  <si>
    <t>998776122</t>
  </si>
  <si>
    <t>Přesun hmot tonážní pro podlahy povlakové ruční v objektech v přes 6 do 12 m</t>
  </si>
  <si>
    <t>-1366677335</t>
  </si>
  <si>
    <t>998776123</t>
  </si>
  <si>
    <t>Přesun hmot tonážní pro podlahy povlakové ruční v objektech v přes 12 do 24 m</t>
  </si>
  <si>
    <t>1808671782</t>
  </si>
  <si>
    <t>998777101</t>
  </si>
  <si>
    <t>Přesun hmot tonážní pro podlahy lité v objektech v do 6 m</t>
  </si>
  <si>
    <t>-688087205</t>
  </si>
  <si>
    <t>998777102</t>
  </si>
  <si>
    <t>Přesun hmot tonážní pro podlahy lité v objektech v přes 6 do 12 m</t>
  </si>
  <si>
    <t>1466770130</t>
  </si>
  <si>
    <t>998777103</t>
  </si>
  <si>
    <t>Přesun hmot tonážní pro podlahy lité v objektech v přes 12 do 24 m</t>
  </si>
  <si>
    <t>122812115</t>
  </si>
  <si>
    <t>998777104</t>
  </si>
  <si>
    <t>Přesun hmot tonážní pro podlahy lité v objektech v přes 24 do 36 m</t>
  </si>
  <si>
    <t>-478006247</t>
  </si>
  <si>
    <t>998777105</t>
  </si>
  <si>
    <t>Přesun hmot tonážní pro podlahy lité v objektech v přes 36 do 48 m</t>
  </si>
  <si>
    <t>415700468</t>
  </si>
  <si>
    <t>998777106</t>
  </si>
  <si>
    <t>Přesun hmot tonážní pro podlahy lité v objektech v přes 48 do 60 m</t>
  </si>
  <si>
    <t>-1952882221</t>
  </si>
  <si>
    <t>998777111</t>
  </si>
  <si>
    <t>Přesun hmot tonážní pro podlahy lité s omezením mechanizace v objektech v do 6 m</t>
  </si>
  <si>
    <t>-700637863</t>
  </si>
  <si>
    <t>998777112</t>
  </si>
  <si>
    <t>Přesun hmot tonážní pro podlahy lité s omezením mechanizace v objektech v přes 6 do 12 m</t>
  </si>
  <si>
    <t>669905902</t>
  </si>
  <si>
    <t>998777113</t>
  </si>
  <si>
    <t>Přesun hmot tonážní pro podlahy lité s omezením mechanizace v objektech v přes 12 do 24 m</t>
  </si>
  <si>
    <t>-1525092609</t>
  </si>
  <si>
    <t>998777114</t>
  </si>
  <si>
    <t>Přesun hmot tonážní pro podlahy lité s omezením mechanizace v objektech v přes 24 do 36 m</t>
  </si>
  <si>
    <t>1253247259</t>
  </si>
  <si>
    <t>998777115</t>
  </si>
  <si>
    <t>Přesun hmot tonážní pro podlahy lité s omezením mechanizace v objektech v přes 36 do 48 m</t>
  </si>
  <si>
    <t>-884811499</t>
  </si>
  <si>
    <t>998777116</t>
  </si>
  <si>
    <t>Přesun hmot tonážní pro podlahy lité s omezením mechanizace v objektech v přes 48 do 60 m</t>
  </si>
  <si>
    <t>-1104922582</t>
  </si>
  <si>
    <t>998777121</t>
  </si>
  <si>
    <t>Přesun hmot tonážní pro podlahy lité ruční v objektech v do 6 m</t>
  </si>
  <si>
    <t>431325479</t>
  </si>
  <si>
    <t>998777122</t>
  </si>
  <si>
    <t>Přesun hmot tonážní pro podlahy lité ruční v objektech v přes 6 do 12 m</t>
  </si>
  <si>
    <t>1113979915</t>
  </si>
  <si>
    <t>998777123</t>
  </si>
  <si>
    <t>Přesun hmot tonážní pro podlahy lité ruční v objektech v přes 12 do 24 m</t>
  </si>
  <si>
    <t>-189934329</t>
  </si>
  <si>
    <t>998781101</t>
  </si>
  <si>
    <t>Přesun hmot tonážní pro obklady keramické v objektech v do 6 m</t>
  </si>
  <si>
    <t>1707473459</t>
  </si>
  <si>
    <t>998781102</t>
  </si>
  <si>
    <t>Přesun hmot tonážní pro obklady keramické v objektech v přes 6 do 12 m</t>
  </si>
  <si>
    <t>-1402442837</t>
  </si>
  <si>
    <t>998781103</t>
  </si>
  <si>
    <t>Přesun hmot tonážní pro obklady keramické v objektech v přes 12 do 24 m</t>
  </si>
  <si>
    <t>-2009634131</t>
  </si>
  <si>
    <t>998781104</t>
  </si>
  <si>
    <t>Přesun hmot tonážní pro obklady keramické v objektech v přes 24 do 36 m</t>
  </si>
  <si>
    <t>-577471317</t>
  </si>
  <si>
    <t>998781105</t>
  </si>
  <si>
    <t>Přesun hmot tonážní pro obklady keramické v objektech v přes 36 do 48 m</t>
  </si>
  <si>
    <t>1830426265</t>
  </si>
  <si>
    <t>998781106</t>
  </si>
  <si>
    <t>Přesun hmot tonážní pro obklady keramické v objektech v přes 48 do 60 m</t>
  </si>
  <si>
    <t>-1262636726</t>
  </si>
  <si>
    <t>998781111</t>
  </si>
  <si>
    <t>Přesun hmot tonážní pro obklady keramické s omezením mechanizace v objektech v do 6 m</t>
  </si>
  <si>
    <t>-1467340253</t>
  </si>
  <si>
    <t>998781112</t>
  </si>
  <si>
    <t>Přesun hmot tonážní pro obklady keramické s omezením mechanizace v objektech v přes 6 do 12 m</t>
  </si>
  <si>
    <t>-581840257</t>
  </si>
  <si>
    <t>998781113</t>
  </si>
  <si>
    <t>Přesun hmot tonážní pro obklady keramické s omezením mechanizace v objektech v přes 12 do 24 m</t>
  </si>
  <si>
    <t>1661038339</t>
  </si>
  <si>
    <t>998781114</t>
  </si>
  <si>
    <t>Přesun hmot tonážní pro obklady keramické s omezením mechanizace v objektech v přes 24 do 36 m</t>
  </si>
  <si>
    <t>-1302216709</t>
  </si>
  <si>
    <t>998781115</t>
  </si>
  <si>
    <t>Přesun hmot tonážní pro obklady keramické s omezením mechanizace v objektech v přes 36 do 48 m</t>
  </si>
  <si>
    <t>-1694854135</t>
  </si>
  <si>
    <t>998781116</t>
  </si>
  <si>
    <t>Přesun hmot tonážní pro obklady keramické s omezením mechanizace v objektech v přes 48 do 60 m</t>
  </si>
  <si>
    <t>9078079</t>
  </si>
  <si>
    <t>998781121</t>
  </si>
  <si>
    <t>Přesun hmot tonážní pro obklady keramické ruční v objektech v do 6 m</t>
  </si>
  <si>
    <t>-2045684303</t>
  </si>
  <si>
    <t>998781122</t>
  </si>
  <si>
    <t>Přesun hmot tonážní pro obklady keramické ruční v objektech v přes 6 do 12 m</t>
  </si>
  <si>
    <t>-1599290529</t>
  </si>
  <si>
    <t>998781123</t>
  </si>
  <si>
    <t>Přesun hmot tonážní pro obklady keramické ruční v objektech v přes 12 do 24 m</t>
  </si>
  <si>
    <t>-604833973</t>
  </si>
  <si>
    <t>HZS - Hodinové zúčtovací sazby</t>
  </si>
  <si>
    <t>HZS1212</t>
  </si>
  <si>
    <t>Hodinová zúčtovací sazba kopáč</t>
  </si>
  <si>
    <t>512</t>
  </si>
  <si>
    <t>-1060570085</t>
  </si>
  <si>
    <t>HZS1291</t>
  </si>
  <si>
    <t>Hodinová zúčtovací sazba pomocný stavební dělník</t>
  </si>
  <si>
    <t>1451130453</t>
  </si>
  <si>
    <t>HZS1292</t>
  </si>
  <si>
    <t>Hodinová zúčtovací sazba stavební dělník</t>
  </si>
  <si>
    <t>-1628673178</t>
  </si>
  <si>
    <t>HZS1301</t>
  </si>
  <si>
    <t>Hodinová zúčtovací sazba zedník</t>
  </si>
  <si>
    <t>1526697776</t>
  </si>
  <si>
    <t>HZS1311</t>
  </si>
  <si>
    <t>Hodinová zúčtovací sazba omítkář</t>
  </si>
  <si>
    <t>1111059668</t>
  </si>
  <si>
    <t>HZS1321</t>
  </si>
  <si>
    <t>Hodinová zúčtovací sazba betonář/železář</t>
  </si>
  <si>
    <t>-1231285639</t>
  </si>
  <si>
    <t>HZS1331</t>
  </si>
  <si>
    <t>Hodinová zúčtovací sazba montér konstrukcí</t>
  </si>
  <si>
    <t>-1787680018</t>
  </si>
  <si>
    <t>HZS1341</t>
  </si>
  <si>
    <t>Hodinová zúčtovací sazba lešenář</t>
  </si>
  <si>
    <t>-988206880</t>
  </si>
  <si>
    <t>HZS1411</t>
  </si>
  <si>
    <t>Hodinová zúčtovací sazba dlaždič</t>
  </si>
  <si>
    <t>-757873157</t>
  </si>
  <si>
    <t>HZS1422</t>
  </si>
  <si>
    <t>Hodinová zúčtovací sazba silničář</t>
  </si>
  <si>
    <t>-1407860890</t>
  </si>
  <si>
    <t>HZS1432</t>
  </si>
  <si>
    <t>Hodinová zúčtovací sazba potrubář</t>
  </si>
  <si>
    <t>1978690262</t>
  </si>
  <si>
    <t>HZS1441</t>
  </si>
  <si>
    <t>Hodinová zúčtovací sazba svářeč</t>
  </si>
  <si>
    <t>-131508511</t>
  </si>
  <si>
    <t>HZS2111</t>
  </si>
  <si>
    <t>Hodinová zúčtovací sazba tesař</t>
  </si>
  <si>
    <t>-239267407</t>
  </si>
  <si>
    <t>HZS2121</t>
  </si>
  <si>
    <t>Hodinová zúčtovací sazba truhlář</t>
  </si>
  <si>
    <t>-1854003302</t>
  </si>
  <si>
    <t>HZS2131</t>
  </si>
  <si>
    <t>Hodinová zúčtovací sazba zámečník</t>
  </si>
  <si>
    <t>994975514</t>
  </si>
  <si>
    <t>HZS2141</t>
  </si>
  <si>
    <t>Hodinová zúčtovací sazba pokrývač</t>
  </si>
  <si>
    <t>1735845758</t>
  </si>
  <si>
    <t>HZS2151</t>
  </si>
  <si>
    <t>Hodinová zúčtovací sazba klempíř</t>
  </si>
  <si>
    <t>492579041</t>
  </si>
  <si>
    <t>HZS2161</t>
  </si>
  <si>
    <t>Hodinová zúčtovací sazba izolatér</t>
  </si>
  <si>
    <t>514940828</t>
  </si>
  <si>
    <t>HZS2171</t>
  </si>
  <si>
    <t>Hodinová zúčtovací sazba sádrokartonář</t>
  </si>
  <si>
    <t>163631819</t>
  </si>
  <si>
    <t>HZS2181</t>
  </si>
  <si>
    <t>Hodinová zúčtovací sazba sklenář</t>
  </si>
  <si>
    <t>-1772770057</t>
  </si>
  <si>
    <t>HZS2211</t>
  </si>
  <si>
    <t>Hodinová zúčtovací sazba instalatér</t>
  </si>
  <si>
    <t>24799390</t>
  </si>
  <si>
    <t>HZS2212</t>
  </si>
  <si>
    <t>Hodinová zúčtovací sazba instalatér odborný</t>
  </si>
  <si>
    <t>762562323</t>
  </si>
  <si>
    <t>HZS2221</t>
  </si>
  <si>
    <t>Hodinová zúčtovací sazba topenář</t>
  </si>
  <si>
    <t>1132777278</t>
  </si>
  <si>
    <t>HZS2222</t>
  </si>
  <si>
    <t>Hodinová zúčtovací sazba topenář odborný</t>
  </si>
  <si>
    <t>-250153566</t>
  </si>
  <si>
    <t>HZS2231</t>
  </si>
  <si>
    <t>Hodinová zúčtovací sazba elektrikář</t>
  </si>
  <si>
    <t>1890390260</t>
  </si>
  <si>
    <t>HZS2232</t>
  </si>
  <si>
    <t>Hodinová zúčtovací sazba elektrikář odborný</t>
  </si>
  <si>
    <t>430472763</t>
  </si>
  <si>
    <t>HZS2311</t>
  </si>
  <si>
    <t>Hodinová zúčtovací sazba malíř, natěrač, lakýrník</t>
  </si>
  <si>
    <t>454895177</t>
  </si>
  <si>
    <t>HZS2321</t>
  </si>
  <si>
    <t>Hodinová zúčtovací sazba obkladač</t>
  </si>
  <si>
    <t>1544013647</t>
  </si>
  <si>
    <t>HZS2331</t>
  </si>
  <si>
    <t>Hodinová zúčtovací sazba podlahář</t>
  </si>
  <si>
    <t>2034843171</t>
  </si>
  <si>
    <t>HZS2491</t>
  </si>
  <si>
    <t>Hodinová zúčtovací sazba dělník zednických výpomocí</t>
  </si>
  <si>
    <t>-1855963226</t>
  </si>
  <si>
    <t>HZS2492</t>
  </si>
  <si>
    <t>Hodinová zúčtovací sazba pomocný dělník PSV</t>
  </si>
  <si>
    <t>-208197050</t>
  </si>
  <si>
    <t>HZS4211</t>
  </si>
  <si>
    <t>Hodinová zúčtovací sazba revizní technik</t>
  </si>
  <si>
    <t>-1122275636</t>
  </si>
  <si>
    <t>HZS4221</t>
  </si>
  <si>
    <t>Hodinová zúčtovací sazba geodet</t>
  </si>
  <si>
    <t>1706704872</t>
  </si>
  <si>
    <t>HZS4231</t>
  </si>
  <si>
    <t>Hodinová zúčtovací sazba technik</t>
  </si>
  <si>
    <t>-794862797</t>
  </si>
  <si>
    <t>HZS4232</t>
  </si>
  <si>
    <t>Hodinová zúčtovací sazba technik odborný</t>
  </si>
  <si>
    <t>-1657819570</t>
  </si>
  <si>
    <t>Formulář pro zpracování nabídkové ceny</t>
  </si>
  <si>
    <t>Nabídkové ceny bouracích prací</t>
  </si>
  <si>
    <t>Nabídkové ceny zemních prací</t>
  </si>
  <si>
    <t>Nabídkové ceny prací týkajících se základů</t>
  </si>
  <si>
    <t>Nabídkové ceny prací týkajících se zdiva</t>
  </si>
  <si>
    <t>Nabídkové ceny prací se sádrokartony</t>
  </si>
  <si>
    <t>Nabídkové ceny omítacích prací</t>
  </si>
  <si>
    <t>Nabídkové ceny podlahářských prací</t>
  </si>
  <si>
    <t>Nabídkové ceny prací týkajících se povrchů</t>
  </si>
  <si>
    <t>Nabídkové ceny tesařských prací</t>
  </si>
  <si>
    <t>Nabídkové ceny truhlářských prací</t>
  </si>
  <si>
    <t>Nabídkové ceny natěračských prací</t>
  </si>
  <si>
    <t>Nabídkové ceny prací s konkrétními výrobky</t>
  </si>
  <si>
    <t>Nabídkové ceny prací týkajících se vody a kanalizace</t>
  </si>
  <si>
    <t>Nabídkové ceny prací týkajících se vzduchotechniky</t>
  </si>
  <si>
    <t>Nabídkové ceny elektroinstalačních prací</t>
  </si>
  <si>
    <t>Nabídkové ceny za přirážky</t>
  </si>
  <si>
    <t>Nabídkové ceny na hodinové zúčtovací sazby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</si>
</sst>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6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1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8" fillId="3" borderId="7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40"/>
  <sheetViews>
    <sheetView showGridLines="0" tabSelected="1" workbookViewId="0" topLeftCell="B1">
      <selection activeCell="AG21" sqref="AG21:AM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44:72" s="1" customFormat="1" ht="36.9" customHeight="1">
      <c r="AR2" s="170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2" t="s">
        <v>6</v>
      </c>
      <c r="BT2" s="12" t="s">
        <v>7</v>
      </c>
    </row>
    <row r="3" spans="2:72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s="1" customFormat="1" ht="24.9" customHeight="1">
      <c r="B4" s="15"/>
      <c r="D4" s="16" t="s">
        <v>5843</v>
      </c>
      <c r="AR4" s="15"/>
      <c r="AS4" s="17" t="s">
        <v>9</v>
      </c>
      <c r="BS4" s="12" t="s">
        <v>10</v>
      </c>
    </row>
    <row r="5" spans="2:44" s="1" customFormat="1" ht="6.9" customHeight="1">
      <c r="B5" s="15"/>
      <c r="AR5" s="15"/>
    </row>
    <row r="6" spans="2:44" s="1" customFormat="1" ht="6.9" customHeight="1">
      <c r="B6" s="1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R6" s="15"/>
    </row>
    <row r="7" spans="1:57" s="2" customFormat="1" ht="25.95" customHeight="1">
      <c r="A7" s="22"/>
      <c r="B7" s="23"/>
      <c r="C7" s="22"/>
      <c r="D7" s="24" t="s">
        <v>18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76">
        <f>ROUND(AG21,2)</f>
        <v>0</v>
      </c>
      <c r="AL7" s="177"/>
      <c r="AM7" s="177"/>
      <c r="AN7" s="177"/>
      <c r="AO7" s="177"/>
      <c r="AP7" s="22"/>
      <c r="AQ7" s="22"/>
      <c r="AR7" s="23"/>
      <c r="BE7" s="22"/>
    </row>
    <row r="8" spans="1:57" s="2" customFormat="1" ht="6.9" customHeight="1">
      <c r="A8" s="22"/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3"/>
      <c r="BE8" s="22"/>
    </row>
    <row r="9" spans="1:57" s="2" customFormat="1" ht="13.2">
      <c r="A9" s="22"/>
      <c r="B9" s="23"/>
      <c r="C9" s="22"/>
      <c r="D9" s="22"/>
      <c r="E9" s="22"/>
      <c r="F9" s="22"/>
      <c r="G9" s="22"/>
      <c r="H9" s="22"/>
      <c r="I9" s="22"/>
      <c r="J9" s="22"/>
      <c r="K9" s="22"/>
      <c r="L9" s="178" t="s">
        <v>19</v>
      </c>
      <c r="M9" s="178"/>
      <c r="N9" s="178"/>
      <c r="O9" s="178"/>
      <c r="P9" s="178"/>
      <c r="Q9" s="22"/>
      <c r="R9" s="22"/>
      <c r="S9" s="22"/>
      <c r="T9" s="22"/>
      <c r="U9" s="22"/>
      <c r="V9" s="22"/>
      <c r="W9" s="178" t="s">
        <v>20</v>
      </c>
      <c r="X9" s="178"/>
      <c r="Y9" s="178"/>
      <c r="Z9" s="178"/>
      <c r="AA9" s="178"/>
      <c r="AB9" s="178"/>
      <c r="AC9" s="178"/>
      <c r="AD9" s="178"/>
      <c r="AE9" s="178"/>
      <c r="AF9" s="22"/>
      <c r="AG9" s="22"/>
      <c r="AH9" s="22"/>
      <c r="AI9" s="22"/>
      <c r="AJ9" s="22"/>
      <c r="AK9" s="178" t="s">
        <v>21</v>
      </c>
      <c r="AL9" s="178"/>
      <c r="AM9" s="178"/>
      <c r="AN9" s="178"/>
      <c r="AO9" s="178"/>
      <c r="AP9" s="22"/>
      <c r="AQ9" s="22"/>
      <c r="AR9" s="23"/>
      <c r="BE9" s="22"/>
    </row>
    <row r="10" spans="2:44" s="3" customFormat="1" ht="14.4" customHeight="1">
      <c r="B10" s="27"/>
      <c r="D10" s="19" t="s">
        <v>22</v>
      </c>
      <c r="F10" s="19" t="s">
        <v>23</v>
      </c>
      <c r="L10" s="165">
        <v>0.21</v>
      </c>
      <c r="M10" s="164"/>
      <c r="N10" s="164"/>
      <c r="O10" s="164"/>
      <c r="P10" s="164"/>
      <c r="W10" s="163">
        <f>ROUND(AZ21,2)</f>
        <v>0</v>
      </c>
      <c r="X10" s="164"/>
      <c r="Y10" s="164"/>
      <c r="Z10" s="164"/>
      <c r="AA10" s="164"/>
      <c r="AB10" s="164"/>
      <c r="AC10" s="164"/>
      <c r="AD10" s="164"/>
      <c r="AE10" s="164"/>
      <c r="AK10" s="163">
        <f>ROUND(AV21,2)</f>
        <v>0</v>
      </c>
      <c r="AL10" s="164"/>
      <c r="AM10" s="164"/>
      <c r="AN10" s="164"/>
      <c r="AO10" s="164"/>
      <c r="AR10" s="27"/>
    </row>
    <row r="11" spans="2:44" s="3" customFormat="1" ht="14.4" customHeight="1">
      <c r="B11" s="27"/>
      <c r="F11" s="19" t="s">
        <v>24</v>
      </c>
      <c r="L11" s="165">
        <v>0.12</v>
      </c>
      <c r="M11" s="164"/>
      <c r="N11" s="164"/>
      <c r="O11" s="164"/>
      <c r="P11" s="164"/>
      <c r="W11" s="163">
        <f>ROUND(BA21,2)</f>
        <v>0</v>
      </c>
      <c r="X11" s="164"/>
      <c r="Y11" s="164"/>
      <c r="Z11" s="164"/>
      <c r="AA11" s="164"/>
      <c r="AB11" s="164"/>
      <c r="AC11" s="164"/>
      <c r="AD11" s="164"/>
      <c r="AE11" s="164"/>
      <c r="AK11" s="163">
        <f>ROUND(AW21,2)</f>
        <v>0</v>
      </c>
      <c r="AL11" s="164"/>
      <c r="AM11" s="164"/>
      <c r="AN11" s="164"/>
      <c r="AO11" s="164"/>
      <c r="AR11" s="27"/>
    </row>
    <row r="12" spans="2:44" s="3" customFormat="1" ht="14.4" customHeight="1" hidden="1">
      <c r="B12" s="27"/>
      <c r="F12" s="19" t="s">
        <v>25</v>
      </c>
      <c r="L12" s="165">
        <v>0.21</v>
      </c>
      <c r="M12" s="164"/>
      <c r="N12" s="164"/>
      <c r="O12" s="164"/>
      <c r="P12" s="164"/>
      <c r="W12" s="163">
        <f>ROUND(BB21,2)</f>
        <v>0</v>
      </c>
      <c r="X12" s="164"/>
      <c r="Y12" s="164"/>
      <c r="Z12" s="164"/>
      <c r="AA12" s="164"/>
      <c r="AB12" s="164"/>
      <c r="AC12" s="164"/>
      <c r="AD12" s="164"/>
      <c r="AE12" s="164"/>
      <c r="AK12" s="163">
        <v>0</v>
      </c>
      <c r="AL12" s="164"/>
      <c r="AM12" s="164"/>
      <c r="AN12" s="164"/>
      <c r="AO12" s="164"/>
      <c r="AR12" s="27"/>
    </row>
    <row r="13" spans="2:44" s="3" customFormat="1" ht="14.4" customHeight="1" hidden="1">
      <c r="B13" s="27"/>
      <c r="F13" s="19" t="s">
        <v>26</v>
      </c>
      <c r="L13" s="165">
        <v>0.12</v>
      </c>
      <c r="M13" s="164"/>
      <c r="N13" s="164"/>
      <c r="O13" s="164"/>
      <c r="P13" s="164"/>
      <c r="W13" s="163">
        <f>ROUND(BC21,2)</f>
        <v>0</v>
      </c>
      <c r="X13" s="164"/>
      <c r="Y13" s="164"/>
      <c r="Z13" s="164"/>
      <c r="AA13" s="164"/>
      <c r="AB13" s="164"/>
      <c r="AC13" s="164"/>
      <c r="AD13" s="164"/>
      <c r="AE13" s="164"/>
      <c r="AK13" s="163">
        <v>0</v>
      </c>
      <c r="AL13" s="164"/>
      <c r="AM13" s="164"/>
      <c r="AN13" s="164"/>
      <c r="AO13" s="164"/>
      <c r="AR13" s="27"/>
    </row>
    <row r="14" spans="2:44" s="3" customFormat="1" ht="14.4" customHeight="1" hidden="1">
      <c r="B14" s="27"/>
      <c r="F14" s="19" t="s">
        <v>27</v>
      </c>
      <c r="L14" s="165">
        <v>0</v>
      </c>
      <c r="M14" s="164"/>
      <c r="N14" s="164"/>
      <c r="O14" s="164"/>
      <c r="P14" s="164"/>
      <c r="W14" s="163">
        <f>ROUND(BD21,2)</f>
        <v>0</v>
      </c>
      <c r="X14" s="164"/>
      <c r="Y14" s="164"/>
      <c r="Z14" s="164"/>
      <c r="AA14" s="164"/>
      <c r="AB14" s="164"/>
      <c r="AC14" s="164"/>
      <c r="AD14" s="164"/>
      <c r="AE14" s="164"/>
      <c r="AK14" s="163">
        <v>0</v>
      </c>
      <c r="AL14" s="164"/>
      <c r="AM14" s="164"/>
      <c r="AN14" s="164"/>
      <c r="AO14" s="164"/>
      <c r="AR14" s="27"/>
    </row>
    <row r="15" spans="1:57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3"/>
      <c r="BE15" s="22"/>
    </row>
    <row r="16" spans="1:57" s="2" customFormat="1" ht="25.95" customHeight="1">
      <c r="A16" s="22"/>
      <c r="B16" s="23"/>
      <c r="C16" s="28"/>
      <c r="D16" s="29" t="s">
        <v>28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 t="s">
        <v>29</v>
      </c>
      <c r="U16" s="30"/>
      <c r="V16" s="30"/>
      <c r="W16" s="30"/>
      <c r="X16" s="169" t="s">
        <v>30</v>
      </c>
      <c r="Y16" s="167"/>
      <c r="Z16" s="167"/>
      <c r="AA16" s="167"/>
      <c r="AB16" s="167"/>
      <c r="AC16" s="30"/>
      <c r="AD16" s="30"/>
      <c r="AE16" s="30"/>
      <c r="AF16" s="30"/>
      <c r="AG16" s="30"/>
      <c r="AH16" s="30"/>
      <c r="AI16" s="30"/>
      <c r="AJ16" s="30"/>
      <c r="AK16" s="166">
        <f>SUM(AK7:AK14)</f>
        <v>0</v>
      </c>
      <c r="AL16" s="167"/>
      <c r="AM16" s="167"/>
      <c r="AN16" s="167"/>
      <c r="AO16" s="168"/>
      <c r="AP16" s="28"/>
      <c r="AQ16" s="28"/>
      <c r="AR16" s="23"/>
      <c r="BE16" s="22"/>
    </row>
    <row r="17" spans="1:57" s="2" customFormat="1" ht="6.9" customHeight="1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3"/>
      <c r="BE17" s="22"/>
    </row>
    <row r="18" spans="1:57" s="2" customFormat="1" ht="10.9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3"/>
      <c r="AS18" s="161"/>
      <c r="AT18" s="162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22"/>
    </row>
    <row r="19" spans="1:57" s="2" customFormat="1" ht="29.25" customHeight="1">
      <c r="A19" s="22"/>
      <c r="B19" s="23"/>
      <c r="C19" s="181" t="s">
        <v>31</v>
      </c>
      <c r="D19" s="173"/>
      <c r="E19" s="173"/>
      <c r="F19" s="173"/>
      <c r="G19" s="173"/>
      <c r="H19" s="41"/>
      <c r="I19" s="179" t="s">
        <v>32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2" t="s">
        <v>33</v>
      </c>
      <c r="AH19" s="173"/>
      <c r="AI19" s="173"/>
      <c r="AJ19" s="173"/>
      <c r="AK19" s="173"/>
      <c r="AL19" s="173"/>
      <c r="AM19" s="173"/>
      <c r="AN19" s="179" t="s">
        <v>34</v>
      </c>
      <c r="AO19" s="173"/>
      <c r="AP19" s="180"/>
      <c r="AQ19" s="42" t="s">
        <v>35</v>
      </c>
      <c r="AR19" s="23"/>
      <c r="AS19" s="43" t="s">
        <v>36</v>
      </c>
      <c r="AT19" s="44" t="s">
        <v>37</v>
      </c>
      <c r="AU19" s="44" t="s">
        <v>38</v>
      </c>
      <c r="AV19" s="44" t="s">
        <v>39</v>
      </c>
      <c r="AW19" s="44" t="s">
        <v>40</v>
      </c>
      <c r="AX19" s="44" t="s">
        <v>41</v>
      </c>
      <c r="AY19" s="44" t="s">
        <v>42</v>
      </c>
      <c r="AZ19" s="44" t="s">
        <v>43</v>
      </c>
      <c r="BA19" s="44" t="s">
        <v>44</v>
      </c>
      <c r="BB19" s="44" t="s">
        <v>45</v>
      </c>
      <c r="BC19" s="44" t="s">
        <v>46</v>
      </c>
      <c r="BD19" s="45" t="s">
        <v>47</v>
      </c>
      <c r="BE19" s="22"/>
    </row>
    <row r="20" spans="1:57" s="2" customFormat="1" ht="10.95" customHeight="1">
      <c r="A20" s="22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46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8"/>
      <c r="BE20" s="22"/>
    </row>
    <row r="21" spans="2:90" s="4" customFormat="1" ht="32.4" customHeight="1">
      <c r="B21" s="49"/>
      <c r="C21" s="50" t="s">
        <v>48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75">
        <f>ROUND(SUM(AG22:AG38),2)</f>
        <v>0</v>
      </c>
      <c r="AH21" s="175"/>
      <c r="AI21" s="175"/>
      <c r="AJ21" s="175"/>
      <c r="AK21" s="175"/>
      <c r="AL21" s="175"/>
      <c r="AM21" s="175"/>
      <c r="AN21" s="160">
        <f aca="true" t="shared" si="0" ref="AN21:AN38">SUM(AG21,AT21)</f>
        <v>0</v>
      </c>
      <c r="AO21" s="160"/>
      <c r="AP21" s="160"/>
      <c r="AQ21" s="53" t="s">
        <v>1</v>
      </c>
      <c r="AR21" s="49"/>
      <c r="AS21" s="54">
        <f>ROUND(SUM(AS22:AS38),2)</f>
        <v>0</v>
      </c>
      <c r="AT21" s="55">
        <f aca="true" t="shared" si="1" ref="AT21:AT38">ROUND(SUM(AV21:AW21),2)</f>
        <v>0</v>
      </c>
      <c r="AU21" s="56">
        <f>ROUND(SUM(AU22:AU38),5)</f>
        <v>20681.594</v>
      </c>
      <c r="AV21" s="55">
        <f>ROUND(AZ21*L10,2)</f>
        <v>0</v>
      </c>
      <c r="AW21" s="55">
        <f>ROUND(BA21*L11,2)</f>
        <v>0</v>
      </c>
      <c r="AX21" s="55">
        <f>ROUND(BB21*L10,2)</f>
        <v>0</v>
      </c>
      <c r="AY21" s="55">
        <f>ROUND(BC21*L11,2)</f>
        <v>0</v>
      </c>
      <c r="AZ21" s="55">
        <f>ROUND(SUM(AZ22:AZ38),2)</f>
        <v>0</v>
      </c>
      <c r="BA21" s="55">
        <f>ROUND(SUM(BA22:BA38),2)</f>
        <v>0</v>
      </c>
      <c r="BB21" s="55">
        <f>ROUND(SUM(BB22:BB38),2)</f>
        <v>0</v>
      </c>
      <c r="BC21" s="55">
        <f>ROUND(SUM(BC22:BC38),2)</f>
        <v>0</v>
      </c>
      <c r="BD21" s="57">
        <f>ROUND(SUM(BD22:BD38),2)</f>
        <v>0</v>
      </c>
      <c r="BS21" s="58" t="s">
        <v>49</v>
      </c>
      <c r="BT21" s="58" t="s">
        <v>50</v>
      </c>
      <c r="BU21" s="59" t="s">
        <v>51</v>
      </c>
      <c r="BV21" s="58" t="s">
        <v>52</v>
      </c>
      <c r="BW21" s="58" t="s">
        <v>4</v>
      </c>
      <c r="BX21" s="58" t="s">
        <v>53</v>
      </c>
      <c r="CL21" s="58" t="s">
        <v>1</v>
      </c>
    </row>
    <row r="22" spans="1:91" s="5" customFormat="1" ht="16.5" customHeight="1">
      <c r="A22" s="60" t="s">
        <v>54</v>
      </c>
      <c r="B22" s="61"/>
      <c r="C22" s="62"/>
      <c r="D22" s="174" t="s">
        <v>55</v>
      </c>
      <c r="E22" s="174"/>
      <c r="F22" s="174"/>
      <c r="G22" s="174"/>
      <c r="H22" s="174"/>
      <c r="I22" s="63"/>
      <c r="J22" s="174" t="s">
        <v>56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58">
        <f>'BOU - Bourací práce'!J8</f>
        <v>0</v>
      </c>
      <c r="AH22" s="159"/>
      <c r="AI22" s="159"/>
      <c r="AJ22" s="159"/>
      <c r="AK22" s="159"/>
      <c r="AL22" s="159"/>
      <c r="AM22" s="159"/>
      <c r="AN22" s="158">
        <f t="shared" si="0"/>
        <v>0</v>
      </c>
      <c r="AO22" s="159"/>
      <c r="AP22" s="159"/>
      <c r="AQ22" s="64" t="s">
        <v>57</v>
      </c>
      <c r="AR22" s="61"/>
      <c r="AS22" s="65">
        <v>0</v>
      </c>
      <c r="AT22" s="66">
        <f t="shared" si="1"/>
        <v>0</v>
      </c>
      <c r="AU22" s="67">
        <f>'BOU - Bourací práce'!P39</f>
        <v>3515.5980000000022</v>
      </c>
      <c r="AV22" s="66">
        <f>'BOU - Bourací práce'!J11</f>
        <v>0</v>
      </c>
      <c r="AW22" s="66">
        <f>'BOU - Bourací práce'!J12</f>
        <v>0</v>
      </c>
      <c r="AX22" s="66">
        <f>'BOU - Bourací práce'!J13</f>
        <v>0</v>
      </c>
      <c r="AY22" s="66">
        <f>'BOU - Bourací práce'!J14</f>
        <v>0</v>
      </c>
      <c r="AZ22" s="66">
        <f>'BOU - Bourací práce'!F11</f>
        <v>0</v>
      </c>
      <c r="BA22" s="66">
        <f>'BOU - Bourací práce'!F12</f>
        <v>0</v>
      </c>
      <c r="BB22" s="66">
        <f>'BOU - Bourací práce'!F13</f>
        <v>0</v>
      </c>
      <c r="BC22" s="66">
        <f>'BOU - Bourací práce'!F14</f>
        <v>0</v>
      </c>
      <c r="BD22" s="68">
        <f>'BOU - Bourací práce'!F15</f>
        <v>0</v>
      </c>
      <c r="BT22" s="69" t="s">
        <v>58</v>
      </c>
      <c r="BV22" s="69" t="s">
        <v>52</v>
      </c>
      <c r="BW22" s="69" t="s">
        <v>59</v>
      </c>
      <c r="BX22" s="69" t="s">
        <v>4</v>
      </c>
      <c r="CL22" s="69" t="s">
        <v>1</v>
      </c>
      <c r="CM22" s="69" t="s">
        <v>60</v>
      </c>
    </row>
    <row r="23" spans="1:91" s="5" customFormat="1" ht="16.5" customHeight="1">
      <c r="A23" s="60" t="s">
        <v>54</v>
      </c>
      <c r="B23" s="61"/>
      <c r="C23" s="62"/>
      <c r="D23" s="174" t="s">
        <v>61</v>
      </c>
      <c r="E23" s="174"/>
      <c r="F23" s="174"/>
      <c r="G23" s="174"/>
      <c r="H23" s="174"/>
      <c r="I23" s="63"/>
      <c r="J23" s="174" t="s">
        <v>62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58">
        <f>'ZEM - Zemní práce'!J8</f>
        <v>0</v>
      </c>
      <c r="AH23" s="159"/>
      <c r="AI23" s="159"/>
      <c r="AJ23" s="159"/>
      <c r="AK23" s="159"/>
      <c r="AL23" s="159"/>
      <c r="AM23" s="159"/>
      <c r="AN23" s="158">
        <f t="shared" si="0"/>
        <v>0</v>
      </c>
      <c r="AO23" s="159"/>
      <c r="AP23" s="159"/>
      <c r="AQ23" s="64" t="s">
        <v>57</v>
      </c>
      <c r="AR23" s="61"/>
      <c r="AS23" s="65">
        <v>0</v>
      </c>
      <c r="AT23" s="66">
        <f t="shared" si="1"/>
        <v>0</v>
      </c>
      <c r="AU23" s="67">
        <f>'ZEM - Zemní práce'!P40</f>
        <v>989.2699999999999</v>
      </c>
      <c r="AV23" s="66">
        <f>'ZEM - Zemní práce'!J11</f>
        <v>0</v>
      </c>
      <c r="AW23" s="66">
        <f>'ZEM - Zemní práce'!J12</f>
        <v>0</v>
      </c>
      <c r="AX23" s="66">
        <f>'ZEM - Zemní práce'!J13</f>
        <v>0</v>
      </c>
      <c r="AY23" s="66">
        <f>'ZEM - Zemní práce'!J14</f>
        <v>0</v>
      </c>
      <c r="AZ23" s="66">
        <f>'ZEM - Zemní práce'!F11</f>
        <v>0</v>
      </c>
      <c r="BA23" s="66">
        <f>'ZEM - Zemní práce'!F12</f>
        <v>0</v>
      </c>
      <c r="BB23" s="66">
        <f>'ZEM - Zemní práce'!F13</f>
        <v>0</v>
      </c>
      <c r="BC23" s="66">
        <f>'ZEM - Zemní práce'!F14</f>
        <v>0</v>
      </c>
      <c r="BD23" s="68">
        <f>'ZEM - Zemní práce'!F15</f>
        <v>0</v>
      </c>
      <c r="BT23" s="69" t="s">
        <v>58</v>
      </c>
      <c r="BV23" s="69" t="s">
        <v>52</v>
      </c>
      <c r="BW23" s="69" t="s">
        <v>63</v>
      </c>
      <c r="BX23" s="69" t="s">
        <v>4</v>
      </c>
      <c r="CL23" s="69" t="s">
        <v>1</v>
      </c>
      <c r="CM23" s="69" t="s">
        <v>60</v>
      </c>
    </row>
    <row r="24" spans="1:91" s="5" customFormat="1" ht="16.5" customHeight="1">
      <c r="A24" s="60" t="s">
        <v>54</v>
      </c>
      <c r="B24" s="61"/>
      <c r="C24" s="62"/>
      <c r="D24" s="174" t="s">
        <v>64</v>
      </c>
      <c r="E24" s="174"/>
      <c r="F24" s="174"/>
      <c r="G24" s="174"/>
      <c r="H24" s="174"/>
      <c r="I24" s="63"/>
      <c r="J24" s="174" t="s">
        <v>65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58">
        <f>'ZKL - Základy'!J7</f>
        <v>0</v>
      </c>
      <c r="AH24" s="159"/>
      <c r="AI24" s="159"/>
      <c r="AJ24" s="159"/>
      <c r="AK24" s="159"/>
      <c r="AL24" s="159"/>
      <c r="AM24" s="159"/>
      <c r="AN24" s="158">
        <f t="shared" si="0"/>
        <v>0</v>
      </c>
      <c r="AO24" s="159"/>
      <c r="AP24" s="159"/>
      <c r="AQ24" s="64" t="s">
        <v>57</v>
      </c>
      <c r="AR24" s="61"/>
      <c r="AS24" s="65">
        <v>0</v>
      </c>
      <c r="AT24" s="66">
        <f t="shared" si="1"/>
        <v>0</v>
      </c>
      <c r="AU24" s="67">
        <f>'ZKL - Základy'!P34</f>
        <v>315.49000000000007</v>
      </c>
      <c r="AV24" s="66">
        <f>'ZKL - Základy'!J10</f>
        <v>0</v>
      </c>
      <c r="AW24" s="66">
        <f>'ZKL - Základy'!J11</f>
        <v>0</v>
      </c>
      <c r="AX24" s="66">
        <f>'ZKL - Základy'!J12</f>
        <v>0</v>
      </c>
      <c r="AY24" s="66">
        <f>'ZKL - Základy'!J13</f>
        <v>0</v>
      </c>
      <c r="AZ24" s="66">
        <f>'ZKL - Základy'!F10</f>
        <v>0</v>
      </c>
      <c r="BA24" s="66">
        <f>'ZKL - Základy'!F11</f>
        <v>0</v>
      </c>
      <c r="BB24" s="66">
        <f>'ZKL - Základy'!F12</f>
        <v>0</v>
      </c>
      <c r="BC24" s="66">
        <f>'ZKL - Základy'!F13</f>
        <v>0</v>
      </c>
      <c r="BD24" s="68">
        <f>'ZKL - Základy'!F14</f>
        <v>0</v>
      </c>
      <c r="BT24" s="69" t="s">
        <v>58</v>
      </c>
      <c r="BV24" s="69" t="s">
        <v>52</v>
      </c>
      <c r="BW24" s="69" t="s">
        <v>66</v>
      </c>
      <c r="BX24" s="69" t="s">
        <v>4</v>
      </c>
      <c r="CL24" s="69" t="s">
        <v>1</v>
      </c>
      <c r="CM24" s="69" t="s">
        <v>60</v>
      </c>
    </row>
    <row r="25" spans="1:91" s="5" customFormat="1" ht="16.5" customHeight="1">
      <c r="A25" s="60" t="s">
        <v>54</v>
      </c>
      <c r="B25" s="61"/>
      <c r="C25" s="62"/>
      <c r="D25" s="174" t="s">
        <v>67</v>
      </c>
      <c r="E25" s="174"/>
      <c r="F25" s="174"/>
      <c r="G25" s="174"/>
      <c r="H25" s="174"/>
      <c r="I25" s="63"/>
      <c r="J25" s="174" t="s">
        <v>68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58">
        <f>'ZDI - Zdivo'!J7</f>
        <v>0</v>
      </c>
      <c r="AH25" s="159"/>
      <c r="AI25" s="159"/>
      <c r="AJ25" s="159"/>
      <c r="AK25" s="159"/>
      <c r="AL25" s="159"/>
      <c r="AM25" s="159"/>
      <c r="AN25" s="158">
        <f t="shared" si="0"/>
        <v>0</v>
      </c>
      <c r="AO25" s="159"/>
      <c r="AP25" s="159"/>
      <c r="AQ25" s="64" t="s">
        <v>57</v>
      </c>
      <c r="AR25" s="61"/>
      <c r="AS25" s="65">
        <v>0</v>
      </c>
      <c r="AT25" s="66">
        <f t="shared" si="1"/>
        <v>0</v>
      </c>
      <c r="AU25" s="67">
        <f>'ZDI - Zdivo'!P32</f>
        <v>290.399</v>
      </c>
      <c r="AV25" s="66">
        <f>'ZDI - Zdivo'!J10</f>
        <v>0</v>
      </c>
      <c r="AW25" s="66">
        <f>'ZDI - Zdivo'!J11</f>
        <v>0</v>
      </c>
      <c r="AX25" s="66">
        <f>'ZDI - Zdivo'!J12</f>
        <v>0</v>
      </c>
      <c r="AY25" s="66">
        <f>'ZDI - Zdivo'!J13</f>
        <v>0</v>
      </c>
      <c r="AZ25" s="66">
        <f>'ZDI - Zdivo'!F10</f>
        <v>0</v>
      </c>
      <c r="BA25" s="66">
        <f>'ZDI - Zdivo'!F11</f>
        <v>0</v>
      </c>
      <c r="BB25" s="66">
        <f>'ZDI - Zdivo'!F12</f>
        <v>0</v>
      </c>
      <c r="BC25" s="66">
        <f>'ZDI - Zdivo'!F13</f>
        <v>0</v>
      </c>
      <c r="BD25" s="68">
        <f>'ZDI - Zdivo'!F14</f>
        <v>0</v>
      </c>
      <c r="BT25" s="69" t="s">
        <v>58</v>
      </c>
      <c r="BV25" s="69" t="s">
        <v>52</v>
      </c>
      <c r="BW25" s="69" t="s">
        <v>69</v>
      </c>
      <c r="BX25" s="69" t="s">
        <v>4</v>
      </c>
      <c r="CL25" s="69" t="s">
        <v>1</v>
      </c>
      <c r="CM25" s="69" t="s">
        <v>60</v>
      </c>
    </row>
    <row r="26" spans="1:91" s="5" customFormat="1" ht="16.5" customHeight="1">
      <c r="A26" s="60" t="s">
        <v>54</v>
      </c>
      <c r="B26" s="61"/>
      <c r="C26" s="62"/>
      <c r="D26" s="174" t="s">
        <v>70</v>
      </c>
      <c r="E26" s="174"/>
      <c r="F26" s="174"/>
      <c r="G26" s="174"/>
      <c r="H26" s="174"/>
      <c r="I26" s="63"/>
      <c r="J26" s="174" t="s">
        <v>71</v>
      </c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58">
        <f>'SDK - Sádrokartony'!J7</f>
        <v>0</v>
      </c>
      <c r="AH26" s="159"/>
      <c r="AI26" s="159"/>
      <c r="AJ26" s="159"/>
      <c r="AK26" s="159"/>
      <c r="AL26" s="159"/>
      <c r="AM26" s="159"/>
      <c r="AN26" s="158">
        <f t="shared" si="0"/>
        <v>0</v>
      </c>
      <c r="AO26" s="159"/>
      <c r="AP26" s="159"/>
      <c r="AQ26" s="64" t="s">
        <v>57</v>
      </c>
      <c r="AR26" s="61"/>
      <c r="AS26" s="65">
        <v>0</v>
      </c>
      <c r="AT26" s="66">
        <f t="shared" si="1"/>
        <v>0</v>
      </c>
      <c r="AU26" s="67">
        <f>'SDK - Sádrokartony'!P29</f>
        <v>1275.2479999999998</v>
      </c>
      <c r="AV26" s="66">
        <f>'SDK - Sádrokartony'!J10</f>
        <v>0</v>
      </c>
      <c r="AW26" s="66">
        <f>'SDK - Sádrokartony'!J11</f>
        <v>0</v>
      </c>
      <c r="AX26" s="66">
        <f>'SDK - Sádrokartony'!J12</f>
        <v>0</v>
      </c>
      <c r="AY26" s="66">
        <f>'SDK - Sádrokartony'!J13</f>
        <v>0</v>
      </c>
      <c r="AZ26" s="66">
        <f>'SDK - Sádrokartony'!F10</f>
        <v>0</v>
      </c>
      <c r="BA26" s="66">
        <f>'SDK - Sádrokartony'!F11</f>
        <v>0</v>
      </c>
      <c r="BB26" s="66">
        <f>'SDK - Sádrokartony'!F12</f>
        <v>0</v>
      </c>
      <c r="BC26" s="66">
        <f>'SDK - Sádrokartony'!F13</f>
        <v>0</v>
      </c>
      <c r="BD26" s="68">
        <f>'SDK - Sádrokartony'!F14</f>
        <v>0</v>
      </c>
      <c r="BT26" s="69" t="s">
        <v>58</v>
      </c>
      <c r="BV26" s="69" t="s">
        <v>52</v>
      </c>
      <c r="BW26" s="69" t="s">
        <v>72</v>
      </c>
      <c r="BX26" s="69" t="s">
        <v>4</v>
      </c>
      <c r="CL26" s="69" t="s">
        <v>1</v>
      </c>
      <c r="CM26" s="69" t="s">
        <v>60</v>
      </c>
    </row>
    <row r="27" spans="1:91" s="5" customFormat="1" ht="16.5" customHeight="1">
      <c r="A27" s="60" t="s">
        <v>54</v>
      </c>
      <c r="B27" s="61"/>
      <c r="C27" s="62"/>
      <c r="D27" s="174" t="s">
        <v>73</v>
      </c>
      <c r="E27" s="174"/>
      <c r="F27" s="174"/>
      <c r="G27" s="174"/>
      <c r="H27" s="174"/>
      <c r="I27" s="63"/>
      <c r="J27" s="174" t="s">
        <v>74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58">
        <f>'OM - Omítky'!J6</f>
        <v>0</v>
      </c>
      <c r="AH27" s="159"/>
      <c r="AI27" s="159"/>
      <c r="AJ27" s="159"/>
      <c r="AK27" s="159"/>
      <c r="AL27" s="159"/>
      <c r="AM27" s="159"/>
      <c r="AN27" s="158">
        <f t="shared" si="0"/>
        <v>0</v>
      </c>
      <c r="AO27" s="159"/>
      <c r="AP27" s="159"/>
      <c r="AQ27" s="64" t="s">
        <v>57</v>
      </c>
      <c r="AR27" s="61"/>
      <c r="AS27" s="65">
        <v>0</v>
      </c>
      <c r="AT27" s="66">
        <f t="shared" si="1"/>
        <v>0</v>
      </c>
      <c r="AU27" s="67">
        <f>'OM - Omítky'!P31</f>
        <v>3120.24</v>
      </c>
      <c r="AV27" s="66">
        <f>'OM - Omítky'!J9</f>
        <v>0</v>
      </c>
      <c r="AW27" s="66">
        <f>'OM - Omítky'!J10</f>
        <v>0</v>
      </c>
      <c r="AX27" s="66">
        <f>'OM - Omítky'!J11</f>
        <v>0</v>
      </c>
      <c r="AY27" s="66">
        <f>'OM - Omítky'!J12</f>
        <v>0</v>
      </c>
      <c r="AZ27" s="66">
        <f>'OM - Omítky'!F9</f>
        <v>0</v>
      </c>
      <c r="BA27" s="66">
        <f>'OM - Omítky'!F10</f>
        <v>0</v>
      </c>
      <c r="BB27" s="66">
        <f>'OM - Omítky'!F11</f>
        <v>0</v>
      </c>
      <c r="BC27" s="66">
        <f>'OM - Omítky'!F12</f>
        <v>0</v>
      </c>
      <c r="BD27" s="68">
        <f>'OM - Omítky'!F13</f>
        <v>0</v>
      </c>
      <c r="BT27" s="69" t="s">
        <v>58</v>
      </c>
      <c r="BV27" s="69" t="s">
        <v>52</v>
      </c>
      <c r="BW27" s="69" t="s">
        <v>75</v>
      </c>
      <c r="BX27" s="69" t="s">
        <v>4</v>
      </c>
      <c r="CL27" s="69" t="s">
        <v>1</v>
      </c>
      <c r="CM27" s="69" t="s">
        <v>60</v>
      </c>
    </row>
    <row r="28" spans="1:91" s="5" customFormat="1" ht="16.5" customHeight="1">
      <c r="A28" s="60" t="s">
        <v>54</v>
      </c>
      <c r="B28" s="61"/>
      <c r="C28" s="62"/>
      <c r="D28" s="174" t="s">
        <v>76</v>
      </c>
      <c r="E28" s="174"/>
      <c r="F28" s="174"/>
      <c r="G28" s="174"/>
      <c r="H28" s="174"/>
      <c r="I28" s="63"/>
      <c r="J28" s="174" t="s">
        <v>77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58">
        <f>'POD - Podlahy'!J8</f>
        <v>0</v>
      </c>
      <c r="AH28" s="159"/>
      <c r="AI28" s="159"/>
      <c r="AJ28" s="159"/>
      <c r="AK28" s="159"/>
      <c r="AL28" s="159"/>
      <c r="AM28" s="159"/>
      <c r="AN28" s="158">
        <f t="shared" si="0"/>
        <v>0</v>
      </c>
      <c r="AO28" s="159"/>
      <c r="AP28" s="159"/>
      <c r="AQ28" s="64" t="s">
        <v>57</v>
      </c>
      <c r="AR28" s="61"/>
      <c r="AS28" s="65">
        <v>0</v>
      </c>
      <c r="AT28" s="66">
        <f t="shared" si="1"/>
        <v>0</v>
      </c>
      <c r="AU28" s="67">
        <f>'POD - Podlahy'!P32</f>
        <v>363.711</v>
      </c>
      <c r="AV28" s="66">
        <f>'POD - Podlahy'!J11</f>
        <v>0</v>
      </c>
      <c r="AW28" s="66">
        <f>'POD - Podlahy'!J12</f>
        <v>0</v>
      </c>
      <c r="AX28" s="66">
        <f>'POD - Podlahy'!J13</f>
        <v>0</v>
      </c>
      <c r="AY28" s="66">
        <f>'POD - Podlahy'!J14</f>
        <v>0</v>
      </c>
      <c r="AZ28" s="66">
        <f>'POD - Podlahy'!F11</f>
        <v>0</v>
      </c>
      <c r="BA28" s="66">
        <f>'POD - Podlahy'!F12</f>
        <v>0</v>
      </c>
      <c r="BB28" s="66">
        <f>'POD - Podlahy'!F13</f>
        <v>0</v>
      </c>
      <c r="BC28" s="66">
        <f>'POD - Podlahy'!F14</f>
        <v>0</v>
      </c>
      <c r="BD28" s="68">
        <f>'POD - Podlahy'!F15</f>
        <v>0</v>
      </c>
      <c r="BT28" s="69" t="s">
        <v>58</v>
      </c>
      <c r="BV28" s="69" t="s">
        <v>52</v>
      </c>
      <c r="BW28" s="69" t="s">
        <v>78</v>
      </c>
      <c r="BX28" s="69" t="s">
        <v>4</v>
      </c>
      <c r="CL28" s="69" t="s">
        <v>1</v>
      </c>
      <c r="CM28" s="69" t="s">
        <v>60</v>
      </c>
    </row>
    <row r="29" spans="1:91" s="5" customFormat="1" ht="16.5" customHeight="1">
      <c r="A29" s="60" t="s">
        <v>54</v>
      </c>
      <c r="B29" s="61"/>
      <c r="C29" s="62"/>
      <c r="D29" s="174" t="s">
        <v>79</v>
      </c>
      <c r="E29" s="174"/>
      <c r="F29" s="174"/>
      <c r="G29" s="174"/>
      <c r="H29" s="174"/>
      <c r="I29" s="63"/>
      <c r="J29" s="174" t="s">
        <v>80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58">
        <f>'POV - Povrchy'!J7</f>
        <v>0</v>
      </c>
      <c r="AH29" s="159"/>
      <c r="AI29" s="159"/>
      <c r="AJ29" s="159"/>
      <c r="AK29" s="159"/>
      <c r="AL29" s="159"/>
      <c r="AM29" s="159"/>
      <c r="AN29" s="158">
        <f t="shared" si="0"/>
        <v>0</v>
      </c>
      <c r="AO29" s="159"/>
      <c r="AP29" s="159"/>
      <c r="AQ29" s="64" t="s">
        <v>57</v>
      </c>
      <c r="AR29" s="61"/>
      <c r="AS29" s="65">
        <v>0</v>
      </c>
      <c r="AT29" s="66">
        <f t="shared" si="1"/>
        <v>0</v>
      </c>
      <c r="AU29" s="67">
        <f>'POV - Povrchy'!P44</f>
        <v>1361.7019999999998</v>
      </c>
      <c r="AV29" s="66">
        <f>'POV - Povrchy'!J10</f>
        <v>0</v>
      </c>
      <c r="AW29" s="66">
        <f>'POV - Povrchy'!J11</f>
        <v>0</v>
      </c>
      <c r="AX29" s="66">
        <f>'POV - Povrchy'!J12</f>
        <v>0</v>
      </c>
      <c r="AY29" s="66">
        <f>'POV - Povrchy'!J13</f>
        <v>0</v>
      </c>
      <c r="AZ29" s="66">
        <f>'POV - Povrchy'!F10</f>
        <v>0</v>
      </c>
      <c r="BA29" s="66">
        <f>'POV - Povrchy'!F11</f>
        <v>0</v>
      </c>
      <c r="BB29" s="66">
        <f>'POV - Povrchy'!F12</f>
        <v>0</v>
      </c>
      <c r="BC29" s="66">
        <f>'POV - Povrchy'!F13</f>
        <v>0</v>
      </c>
      <c r="BD29" s="68">
        <f>'POV - Povrchy'!F14</f>
        <v>0</v>
      </c>
      <c r="BT29" s="69" t="s">
        <v>58</v>
      </c>
      <c r="BV29" s="69" t="s">
        <v>52</v>
      </c>
      <c r="BW29" s="69" t="s">
        <v>81</v>
      </c>
      <c r="BX29" s="69" t="s">
        <v>4</v>
      </c>
      <c r="CL29" s="69" t="s">
        <v>1</v>
      </c>
      <c r="CM29" s="69" t="s">
        <v>60</v>
      </c>
    </row>
    <row r="30" spans="1:91" s="5" customFormat="1" ht="16.5" customHeight="1">
      <c r="A30" s="60" t="s">
        <v>54</v>
      </c>
      <c r="B30" s="61"/>
      <c r="C30" s="62"/>
      <c r="D30" s="174" t="s">
        <v>82</v>
      </c>
      <c r="E30" s="174"/>
      <c r="F30" s="174"/>
      <c r="G30" s="174"/>
      <c r="H30" s="174"/>
      <c r="I30" s="63"/>
      <c r="J30" s="174" t="s">
        <v>83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58">
        <f>'TES - Tesařské konstrukce'!J7</f>
        <v>0</v>
      </c>
      <c r="AH30" s="159"/>
      <c r="AI30" s="159"/>
      <c r="AJ30" s="159"/>
      <c r="AK30" s="159"/>
      <c r="AL30" s="159"/>
      <c r="AM30" s="159"/>
      <c r="AN30" s="158">
        <f t="shared" si="0"/>
        <v>0</v>
      </c>
      <c r="AO30" s="159"/>
      <c r="AP30" s="159"/>
      <c r="AQ30" s="64" t="s">
        <v>57</v>
      </c>
      <c r="AR30" s="61"/>
      <c r="AS30" s="65">
        <v>0</v>
      </c>
      <c r="AT30" s="66">
        <f t="shared" si="1"/>
        <v>0</v>
      </c>
      <c r="AU30" s="67">
        <f>'TES - Tesařské konstrukce'!P29</f>
        <v>498.66999999999985</v>
      </c>
      <c r="AV30" s="66">
        <f>'TES - Tesařské konstrukce'!J10</f>
        <v>0</v>
      </c>
      <c r="AW30" s="66">
        <f>'TES - Tesařské konstrukce'!J11</f>
        <v>0</v>
      </c>
      <c r="AX30" s="66">
        <f>'TES - Tesařské konstrukce'!J12</f>
        <v>0</v>
      </c>
      <c r="AY30" s="66">
        <f>'TES - Tesařské konstrukce'!J13</f>
        <v>0</v>
      </c>
      <c r="AZ30" s="66">
        <f>'TES - Tesařské konstrukce'!F10</f>
        <v>0</v>
      </c>
      <c r="BA30" s="66">
        <f>'TES - Tesařské konstrukce'!F11</f>
        <v>0</v>
      </c>
      <c r="BB30" s="66">
        <f>'TES - Tesařské konstrukce'!F12</f>
        <v>0</v>
      </c>
      <c r="BC30" s="66">
        <f>'TES - Tesařské konstrukce'!F13</f>
        <v>0</v>
      </c>
      <c r="BD30" s="68">
        <f>'TES - Tesařské konstrukce'!F14</f>
        <v>0</v>
      </c>
      <c r="BT30" s="69" t="s">
        <v>58</v>
      </c>
      <c r="BV30" s="69" t="s">
        <v>52</v>
      </c>
      <c r="BW30" s="69" t="s">
        <v>84</v>
      </c>
      <c r="BX30" s="69" t="s">
        <v>4</v>
      </c>
      <c r="CL30" s="69" t="s">
        <v>1</v>
      </c>
      <c r="CM30" s="69" t="s">
        <v>60</v>
      </c>
    </row>
    <row r="31" spans="1:91" s="5" customFormat="1" ht="16.5" customHeight="1">
      <c r="A31" s="60" t="s">
        <v>54</v>
      </c>
      <c r="B31" s="61"/>
      <c r="C31" s="62"/>
      <c r="D31" s="174" t="s">
        <v>85</v>
      </c>
      <c r="E31" s="174"/>
      <c r="F31" s="174"/>
      <c r="G31" s="174"/>
      <c r="H31" s="174"/>
      <c r="I31" s="63"/>
      <c r="J31" s="174" t="s">
        <v>86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58">
        <f>'TRU - Truhlářské konstrukce'!J7</f>
        <v>0</v>
      </c>
      <c r="AH31" s="159"/>
      <c r="AI31" s="159"/>
      <c r="AJ31" s="159"/>
      <c r="AK31" s="159"/>
      <c r="AL31" s="159"/>
      <c r="AM31" s="159"/>
      <c r="AN31" s="158">
        <f t="shared" si="0"/>
        <v>0</v>
      </c>
      <c r="AO31" s="159"/>
      <c r="AP31" s="159"/>
      <c r="AQ31" s="64" t="s">
        <v>57</v>
      </c>
      <c r="AR31" s="61"/>
      <c r="AS31" s="65">
        <v>0</v>
      </c>
      <c r="AT31" s="66">
        <f t="shared" si="1"/>
        <v>0</v>
      </c>
      <c r="AU31" s="67">
        <f>'TRU - Truhlářské konstrukce'!P29</f>
        <v>1102.4849999999994</v>
      </c>
      <c r="AV31" s="66">
        <f>'TRU - Truhlářské konstrukce'!J10</f>
        <v>0</v>
      </c>
      <c r="AW31" s="66">
        <f>'TRU - Truhlářské konstrukce'!J11</f>
        <v>0</v>
      </c>
      <c r="AX31" s="66">
        <f>'TRU - Truhlářské konstrukce'!J12</f>
        <v>0</v>
      </c>
      <c r="AY31" s="66">
        <f>'TRU - Truhlářské konstrukce'!J13</f>
        <v>0</v>
      </c>
      <c r="AZ31" s="66">
        <f>'TRU - Truhlářské konstrukce'!F10</f>
        <v>0</v>
      </c>
      <c r="BA31" s="66">
        <f>'TRU - Truhlářské konstrukce'!F11</f>
        <v>0</v>
      </c>
      <c r="BB31" s="66">
        <f>'TRU - Truhlářské konstrukce'!F12</f>
        <v>0</v>
      </c>
      <c r="BC31" s="66">
        <f>'TRU - Truhlářské konstrukce'!F13</f>
        <v>0</v>
      </c>
      <c r="BD31" s="68">
        <f>'TRU - Truhlářské konstrukce'!F14</f>
        <v>0</v>
      </c>
      <c r="BT31" s="69" t="s">
        <v>58</v>
      </c>
      <c r="BV31" s="69" t="s">
        <v>52</v>
      </c>
      <c r="BW31" s="69" t="s">
        <v>87</v>
      </c>
      <c r="BX31" s="69" t="s">
        <v>4</v>
      </c>
      <c r="CL31" s="69" t="s">
        <v>1</v>
      </c>
      <c r="CM31" s="69" t="s">
        <v>60</v>
      </c>
    </row>
    <row r="32" spans="1:91" s="5" customFormat="1" ht="16.5" customHeight="1">
      <c r="A32" s="60" t="s">
        <v>54</v>
      </c>
      <c r="B32" s="61"/>
      <c r="C32" s="62"/>
      <c r="D32" s="174" t="s">
        <v>88</v>
      </c>
      <c r="E32" s="174"/>
      <c r="F32" s="174"/>
      <c r="G32" s="174"/>
      <c r="H32" s="174"/>
      <c r="I32" s="63"/>
      <c r="J32" s="174" t="s">
        <v>89</v>
      </c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58">
        <f>'NAT - Nátěry'!J7</f>
        <v>0</v>
      </c>
      <c r="AH32" s="159"/>
      <c r="AI32" s="159"/>
      <c r="AJ32" s="159"/>
      <c r="AK32" s="159"/>
      <c r="AL32" s="159"/>
      <c r="AM32" s="159"/>
      <c r="AN32" s="158">
        <f t="shared" si="0"/>
        <v>0</v>
      </c>
      <c r="AO32" s="159"/>
      <c r="AP32" s="159"/>
      <c r="AQ32" s="64" t="s">
        <v>57</v>
      </c>
      <c r="AR32" s="61"/>
      <c r="AS32" s="65">
        <v>0</v>
      </c>
      <c r="AT32" s="66">
        <f t="shared" si="1"/>
        <v>0</v>
      </c>
      <c r="AU32" s="67">
        <f>'NAT - Nátěry'!P28</f>
        <v>881.2650000000001</v>
      </c>
      <c r="AV32" s="66">
        <f>'NAT - Nátěry'!J10</f>
        <v>0</v>
      </c>
      <c r="AW32" s="66">
        <f>'NAT - Nátěry'!J11</f>
        <v>0</v>
      </c>
      <c r="AX32" s="66">
        <f>'NAT - Nátěry'!J12</f>
        <v>0</v>
      </c>
      <c r="AY32" s="66">
        <f>'NAT - Nátěry'!J13</f>
        <v>0</v>
      </c>
      <c r="AZ32" s="66">
        <f>'NAT - Nátěry'!F10</f>
        <v>0</v>
      </c>
      <c r="BA32" s="66">
        <f>'NAT - Nátěry'!F11</f>
        <v>0</v>
      </c>
      <c r="BB32" s="66">
        <f>'NAT - Nátěry'!F12</f>
        <v>0</v>
      </c>
      <c r="BC32" s="66">
        <f>'NAT - Nátěry'!F13</f>
        <v>0</v>
      </c>
      <c r="BD32" s="68">
        <f>'NAT - Nátěry'!F14</f>
        <v>0</v>
      </c>
      <c r="BT32" s="69" t="s">
        <v>58</v>
      </c>
      <c r="BV32" s="69" t="s">
        <v>52</v>
      </c>
      <c r="BW32" s="69" t="s">
        <v>90</v>
      </c>
      <c r="BX32" s="69" t="s">
        <v>4</v>
      </c>
      <c r="CL32" s="69" t="s">
        <v>1</v>
      </c>
      <c r="CM32" s="69" t="s">
        <v>60</v>
      </c>
    </row>
    <row r="33" spans="1:91" s="5" customFormat="1" ht="16.5" customHeight="1">
      <c r="A33" s="60" t="s">
        <v>54</v>
      </c>
      <c r="B33" s="61"/>
      <c r="C33" s="62"/>
      <c r="D33" s="174" t="s">
        <v>91</v>
      </c>
      <c r="E33" s="174"/>
      <c r="F33" s="174"/>
      <c r="G33" s="174"/>
      <c r="H33" s="174"/>
      <c r="I33" s="63"/>
      <c r="J33" s="174" t="s">
        <v>92</v>
      </c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58">
        <f>'VYR - Výrobky'!J7</f>
        <v>0</v>
      </c>
      <c r="AH33" s="159"/>
      <c r="AI33" s="159"/>
      <c r="AJ33" s="159"/>
      <c r="AK33" s="159"/>
      <c r="AL33" s="159"/>
      <c r="AM33" s="159"/>
      <c r="AN33" s="158">
        <f t="shared" si="0"/>
        <v>0</v>
      </c>
      <c r="AO33" s="159"/>
      <c r="AP33" s="159"/>
      <c r="AQ33" s="64" t="s">
        <v>57</v>
      </c>
      <c r="AR33" s="61"/>
      <c r="AS33" s="65">
        <v>0</v>
      </c>
      <c r="AT33" s="66">
        <f t="shared" si="1"/>
        <v>0</v>
      </c>
      <c r="AU33" s="67">
        <f>'VYR - Výrobky'!P29</f>
        <v>203.56099999999995</v>
      </c>
      <c r="AV33" s="66">
        <f>'VYR - Výrobky'!J10</f>
        <v>0</v>
      </c>
      <c r="AW33" s="66">
        <f>'VYR - Výrobky'!J11</f>
        <v>0</v>
      </c>
      <c r="AX33" s="66">
        <f>'VYR - Výrobky'!J12</f>
        <v>0</v>
      </c>
      <c r="AY33" s="66">
        <f>'VYR - Výrobky'!J13</f>
        <v>0</v>
      </c>
      <c r="AZ33" s="66">
        <f>'VYR - Výrobky'!F10</f>
        <v>0</v>
      </c>
      <c r="BA33" s="66">
        <f>'VYR - Výrobky'!F11</f>
        <v>0</v>
      </c>
      <c r="BB33" s="66">
        <f>'VYR - Výrobky'!F12</f>
        <v>0</v>
      </c>
      <c r="BC33" s="66">
        <f>'VYR - Výrobky'!F13</f>
        <v>0</v>
      </c>
      <c r="BD33" s="68">
        <f>'VYR - Výrobky'!F14</f>
        <v>0</v>
      </c>
      <c r="BT33" s="69" t="s">
        <v>58</v>
      </c>
      <c r="BV33" s="69" t="s">
        <v>52</v>
      </c>
      <c r="BW33" s="69" t="s">
        <v>93</v>
      </c>
      <c r="BX33" s="69" t="s">
        <v>4</v>
      </c>
      <c r="CL33" s="69" t="s">
        <v>1</v>
      </c>
      <c r="CM33" s="69" t="s">
        <v>60</v>
      </c>
    </row>
    <row r="34" spans="1:91" s="5" customFormat="1" ht="16.5" customHeight="1">
      <c r="A34" s="60" t="s">
        <v>54</v>
      </c>
      <c r="B34" s="61"/>
      <c r="C34" s="62"/>
      <c r="D34" s="174" t="s">
        <v>94</v>
      </c>
      <c r="E34" s="174"/>
      <c r="F34" s="174"/>
      <c r="G34" s="174"/>
      <c r="H34" s="174"/>
      <c r="I34" s="63"/>
      <c r="J34" s="174" t="s">
        <v>95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58">
        <f>'ZTI - Voda, kanalizace, z...'!J7</f>
        <v>0</v>
      </c>
      <c r="AH34" s="159"/>
      <c r="AI34" s="159"/>
      <c r="AJ34" s="159"/>
      <c r="AK34" s="159"/>
      <c r="AL34" s="159"/>
      <c r="AM34" s="159"/>
      <c r="AN34" s="158">
        <f t="shared" si="0"/>
        <v>0</v>
      </c>
      <c r="AO34" s="159"/>
      <c r="AP34" s="159"/>
      <c r="AQ34" s="64" t="s">
        <v>57</v>
      </c>
      <c r="AR34" s="61"/>
      <c r="AS34" s="65">
        <v>0</v>
      </c>
      <c r="AT34" s="66">
        <f t="shared" si="1"/>
        <v>0</v>
      </c>
      <c r="AU34" s="67">
        <f>'ZTI - Voda, kanalizace, z...'!P35</f>
        <v>1762.9319999999998</v>
      </c>
      <c r="AV34" s="66">
        <f>'ZTI - Voda, kanalizace, z...'!J10</f>
        <v>0</v>
      </c>
      <c r="AW34" s="66">
        <f>'ZTI - Voda, kanalizace, z...'!J11</f>
        <v>0</v>
      </c>
      <c r="AX34" s="66">
        <f>'ZTI - Voda, kanalizace, z...'!J12</f>
        <v>0</v>
      </c>
      <c r="AY34" s="66">
        <f>'ZTI - Voda, kanalizace, z...'!J13</f>
        <v>0</v>
      </c>
      <c r="AZ34" s="66">
        <f>'ZTI - Voda, kanalizace, z...'!F10</f>
        <v>0</v>
      </c>
      <c r="BA34" s="66">
        <f>'ZTI - Voda, kanalizace, z...'!F11</f>
        <v>0</v>
      </c>
      <c r="BB34" s="66">
        <f>'ZTI - Voda, kanalizace, z...'!F12</f>
        <v>0</v>
      </c>
      <c r="BC34" s="66">
        <f>'ZTI - Voda, kanalizace, z...'!F13</f>
        <v>0</v>
      </c>
      <c r="BD34" s="68">
        <f>'ZTI - Voda, kanalizace, z...'!F14</f>
        <v>0</v>
      </c>
      <c r="BT34" s="69" t="s">
        <v>58</v>
      </c>
      <c r="BV34" s="69" t="s">
        <v>52</v>
      </c>
      <c r="BW34" s="69" t="s">
        <v>96</v>
      </c>
      <c r="BX34" s="69" t="s">
        <v>4</v>
      </c>
      <c r="CL34" s="69" t="s">
        <v>1</v>
      </c>
      <c r="CM34" s="69" t="s">
        <v>60</v>
      </c>
    </row>
    <row r="35" spans="1:91" s="5" customFormat="1" ht="16.5" customHeight="1">
      <c r="A35" s="60" t="s">
        <v>54</v>
      </c>
      <c r="B35" s="61"/>
      <c r="C35" s="62"/>
      <c r="D35" s="174" t="s">
        <v>97</v>
      </c>
      <c r="E35" s="174"/>
      <c r="F35" s="174"/>
      <c r="G35" s="174"/>
      <c r="H35" s="174"/>
      <c r="I35" s="63"/>
      <c r="J35" s="174" t="s">
        <v>98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58">
        <f>'VZT - Vzduchotechnika'!J7</f>
        <v>0</v>
      </c>
      <c r="AH35" s="159"/>
      <c r="AI35" s="159"/>
      <c r="AJ35" s="159"/>
      <c r="AK35" s="159"/>
      <c r="AL35" s="159"/>
      <c r="AM35" s="159"/>
      <c r="AN35" s="158">
        <f t="shared" si="0"/>
        <v>0</v>
      </c>
      <c r="AO35" s="159"/>
      <c r="AP35" s="159"/>
      <c r="AQ35" s="64" t="s">
        <v>57</v>
      </c>
      <c r="AR35" s="61"/>
      <c r="AS35" s="65">
        <v>0</v>
      </c>
      <c r="AT35" s="66">
        <f t="shared" si="1"/>
        <v>0</v>
      </c>
      <c r="AU35" s="67">
        <f>'VZT - Vzduchotechnika'!P29</f>
        <v>400.454</v>
      </c>
      <c r="AV35" s="66">
        <f>'VZT - Vzduchotechnika'!J10</f>
        <v>0</v>
      </c>
      <c r="AW35" s="66">
        <f>'VZT - Vzduchotechnika'!J11</f>
        <v>0</v>
      </c>
      <c r="AX35" s="66">
        <f>'VZT - Vzduchotechnika'!J12</f>
        <v>0</v>
      </c>
      <c r="AY35" s="66">
        <f>'VZT - Vzduchotechnika'!J13</f>
        <v>0</v>
      </c>
      <c r="AZ35" s="66">
        <f>'VZT - Vzduchotechnika'!F10</f>
        <v>0</v>
      </c>
      <c r="BA35" s="66">
        <f>'VZT - Vzduchotechnika'!F11</f>
        <v>0</v>
      </c>
      <c r="BB35" s="66">
        <f>'VZT - Vzduchotechnika'!F12</f>
        <v>0</v>
      </c>
      <c r="BC35" s="66">
        <f>'VZT - Vzduchotechnika'!F13</f>
        <v>0</v>
      </c>
      <c r="BD35" s="68">
        <f>'VZT - Vzduchotechnika'!F14</f>
        <v>0</v>
      </c>
      <c r="BT35" s="69" t="s">
        <v>58</v>
      </c>
      <c r="BV35" s="69" t="s">
        <v>52</v>
      </c>
      <c r="BW35" s="69" t="s">
        <v>99</v>
      </c>
      <c r="BX35" s="69" t="s">
        <v>4</v>
      </c>
      <c r="CL35" s="69" t="s">
        <v>1</v>
      </c>
      <c r="CM35" s="69" t="s">
        <v>60</v>
      </c>
    </row>
    <row r="36" spans="1:91" s="5" customFormat="1" ht="16.5" customHeight="1">
      <c r="A36" s="60" t="s">
        <v>54</v>
      </c>
      <c r="B36" s="61"/>
      <c r="C36" s="62"/>
      <c r="D36" s="174" t="s">
        <v>100</v>
      </c>
      <c r="E36" s="174"/>
      <c r="F36" s="174"/>
      <c r="G36" s="174"/>
      <c r="H36" s="174"/>
      <c r="I36" s="63"/>
      <c r="J36" s="174" t="s">
        <v>101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58">
        <f>'EL - Elektroinstalace'!J7</f>
        <v>0</v>
      </c>
      <c r="AH36" s="159"/>
      <c r="AI36" s="159"/>
      <c r="AJ36" s="159"/>
      <c r="AK36" s="159"/>
      <c r="AL36" s="159"/>
      <c r="AM36" s="159"/>
      <c r="AN36" s="158">
        <f t="shared" si="0"/>
        <v>0</v>
      </c>
      <c r="AO36" s="159"/>
      <c r="AP36" s="159"/>
      <c r="AQ36" s="64" t="s">
        <v>57</v>
      </c>
      <c r="AR36" s="61"/>
      <c r="AS36" s="65">
        <v>0</v>
      </c>
      <c r="AT36" s="66">
        <f t="shared" si="1"/>
        <v>0</v>
      </c>
      <c r="AU36" s="67">
        <f>'EL - Elektroinstalace'!P29</f>
        <v>1159.4910000000002</v>
      </c>
      <c r="AV36" s="66">
        <f>'EL - Elektroinstalace'!J10</f>
        <v>0</v>
      </c>
      <c r="AW36" s="66">
        <f>'EL - Elektroinstalace'!J11</f>
        <v>0</v>
      </c>
      <c r="AX36" s="66">
        <f>'EL - Elektroinstalace'!J12</f>
        <v>0</v>
      </c>
      <c r="AY36" s="66">
        <f>'EL - Elektroinstalace'!J13</f>
        <v>0</v>
      </c>
      <c r="AZ36" s="66">
        <f>'EL - Elektroinstalace'!F10</f>
        <v>0</v>
      </c>
      <c r="BA36" s="66">
        <f>'EL - Elektroinstalace'!F11</f>
        <v>0</v>
      </c>
      <c r="BB36" s="66">
        <f>'EL - Elektroinstalace'!F12</f>
        <v>0</v>
      </c>
      <c r="BC36" s="66">
        <f>'EL - Elektroinstalace'!F13</f>
        <v>0</v>
      </c>
      <c r="BD36" s="68">
        <f>'EL - Elektroinstalace'!F14</f>
        <v>0</v>
      </c>
      <c r="BT36" s="69" t="s">
        <v>58</v>
      </c>
      <c r="BV36" s="69" t="s">
        <v>52</v>
      </c>
      <c r="BW36" s="69" t="s">
        <v>102</v>
      </c>
      <c r="BX36" s="69" t="s">
        <v>4</v>
      </c>
      <c r="CL36" s="69" t="s">
        <v>1</v>
      </c>
      <c r="CM36" s="69" t="s">
        <v>60</v>
      </c>
    </row>
    <row r="37" spans="1:91" s="5" customFormat="1" ht="16.5" customHeight="1">
      <c r="A37" s="60" t="s">
        <v>54</v>
      </c>
      <c r="B37" s="61"/>
      <c r="C37" s="62"/>
      <c r="D37" s="174" t="s">
        <v>103</v>
      </c>
      <c r="E37" s="174"/>
      <c r="F37" s="174"/>
      <c r="G37" s="174"/>
      <c r="H37" s="174"/>
      <c r="I37" s="63"/>
      <c r="J37" s="174" t="s">
        <v>104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58">
        <f>'PŘI - Přirážky'!J6</f>
        <v>0</v>
      </c>
      <c r="AH37" s="159"/>
      <c r="AI37" s="159"/>
      <c r="AJ37" s="159"/>
      <c r="AK37" s="159"/>
      <c r="AL37" s="159"/>
      <c r="AM37" s="159"/>
      <c r="AN37" s="158">
        <f t="shared" si="0"/>
        <v>0</v>
      </c>
      <c r="AO37" s="159"/>
      <c r="AP37" s="159"/>
      <c r="AQ37" s="64" t="s">
        <v>57</v>
      </c>
      <c r="AR37" s="61"/>
      <c r="AS37" s="65">
        <v>0</v>
      </c>
      <c r="AT37" s="66">
        <f t="shared" si="1"/>
        <v>0</v>
      </c>
      <c r="AU37" s="67">
        <f>'PŘI - Přirážky'!P36</f>
        <v>1102.078</v>
      </c>
      <c r="AV37" s="66">
        <f>'PŘI - Přirážky'!J9</f>
        <v>0</v>
      </c>
      <c r="AW37" s="66">
        <f>'PŘI - Přirážky'!J10</f>
        <v>0</v>
      </c>
      <c r="AX37" s="66">
        <f>'PŘI - Přirážky'!J11</f>
        <v>0</v>
      </c>
      <c r="AY37" s="66">
        <f>'PŘI - Přirážky'!J12</f>
        <v>0</v>
      </c>
      <c r="AZ37" s="66">
        <f>'PŘI - Přirážky'!F9</f>
        <v>0</v>
      </c>
      <c r="BA37" s="66">
        <f>'PŘI - Přirážky'!F10</f>
        <v>0</v>
      </c>
      <c r="BB37" s="66">
        <f>'PŘI - Přirážky'!F11</f>
        <v>0</v>
      </c>
      <c r="BC37" s="66">
        <f>'PŘI - Přirážky'!F12</f>
        <v>0</v>
      </c>
      <c r="BD37" s="68">
        <f>'PŘI - Přirážky'!F13</f>
        <v>0</v>
      </c>
      <c r="BT37" s="69" t="s">
        <v>58</v>
      </c>
      <c r="BV37" s="69" t="s">
        <v>52</v>
      </c>
      <c r="BW37" s="69" t="s">
        <v>105</v>
      </c>
      <c r="BX37" s="69" t="s">
        <v>4</v>
      </c>
      <c r="CL37" s="69" t="s">
        <v>1</v>
      </c>
      <c r="CM37" s="69" t="s">
        <v>60</v>
      </c>
    </row>
    <row r="38" spans="1:91" s="5" customFormat="1" ht="16.5" customHeight="1">
      <c r="A38" s="60" t="s">
        <v>54</v>
      </c>
      <c r="B38" s="61"/>
      <c r="C38" s="62"/>
      <c r="D38" s="174" t="s">
        <v>106</v>
      </c>
      <c r="E38" s="174"/>
      <c r="F38" s="174"/>
      <c r="G38" s="174"/>
      <c r="H38" s="174"/>
      <c r="I38" s="63"/>
      <c r="J38" s="174" t="s">
        <v>107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58">
        <f>'HZS - Hodinové zúčtovací ...'!J6</f>
        <v>0</v>
      </c>
      <c r="AH38" s="159"/>
      <c r="AI38" s="159"/>
      <c r="AJ38" s="159"/>
      <c r="AK38" s="159"/>
      <c r="AL38" s="159"/>
      <c r="AM38" s="159"/>
      <c r="AN38" s="158">
        <f t="shared" si="0"/>
        <v>0</v>
      </c>
      <c r="AO38" s="159"/>
      <c r="AP38" s="159"/>
      <c r="AQ38" s="64" t="s">
        <v>57</v>
      </c>
      <c r="AR38" s="61"/>
      <c r="AS38" s="70">
        <v>0</v>
      </c>
      <c r="AT38" s="71">
        <f t="shared" si="1"/>
        <v>0</v>
      </c>
      <c r="AU38" s="72">
        <f>'HZS - Hodinové zúčtovací ...'!P27</f>
        <v>2339</v>
      </c>
      <c r="AV38" s="71">
        <f>'HZS - Hodinové zúčtovací ...'!J9</f>
        <v>0</v>
      </c>
      <c r="AW38" s="71">
        <f>'HZS - Hodinové zúčtovací ...'!J10</f>
        <v>0</v>
      </c>
      <c r="AX38" s="71">
        <f>'HZS - Hodinové zúčtovací ...'!J11</f>
        <v>0</v>
      </c>
      <c r="AY38" s="71">
        <f>'HZS - Hodinové zúčtovací ...'!J12</f>
        <v>0</v>
      </c>
      <c r="AZ38" s="71">
        <f>'HZS - Hodinové zúčtovací ...'!F9</f>
        <v>0</v>
      </c>
      <c r="BA38" s="71">
        <f>'HZS - Hodinové zúčtovací ...'!F10</f>
        <v>0</v>
      </c>
      <c r="BB38" s="71">
        <f>'HZS - Hodinové zúčtovací ...'!F11</f>
        <v>0</v>
      </c>
      <c r="BC38" s="71">
        <f>'HZS - Hodinové zúčtovací ...'!F12</f>
        <v>0</v>
      </c>
      <c r="BD38" s="73">
        <f>'HZS - Hodinové zúčtovací ...'!F13</f>
        <v>0</v>
      </c>
      <c r="BT38" s="69" t="s">
        <v>58</v>
      </c>
      <c r="BV38" s="69" t="s">
        <v>52</v>
      </c>
      <c r="BW38" s="69" t="s">
        <v>108</v>
      </c>
      <c r="BX38" s="69" t="s">
        <v>4</v>
      </c>
      <c r="CL38" s="69" t="s">
        <v>1</v>
      </c>
      <c r="CM38" s="69" t="s">
        <v>60</v>
      </c>
    </row>
    <row r="39" spans="1:57" s="2" customFormat="1" ht="30" customHeight="1">
      <c r="A39" s="22"/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3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s="2" customFormat="1" ht="6.9" customHeight="1">
      <c r="A40" s="2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23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</sheetData>
  <mergeCells count="97">
    <mergeCell ref="D29:H29"/>
    <mergeCell ref="D30:H30"/>
    <mergeCell ref="C19:G19"/>
    <mergeCell ref="D25:H25"/>
    <mergeCell ref="D26:H26"/>
    <mergeCell ref="D22:H22"/>
    <mergeCell ref="D27:H27"/>
    <mergeCell ref="D24:H24"/>
    <mergeCell ref="D23:H23"/>
    <mergeCell ref="D34:H34"/>
    <mergeCell ref="J34:AF34"/>
    <mergeCell ref="D35:H35"/>
    <mergeCell ref="J35:AF35"/>
    <mergeCell ref="AG31:AM31"/>
    <mergeCell ref="D31:H31"/>
    <mergeCell ref="J31:AF31"/>
    <mergeCell ref="L13:P13"/>
    <mergeCell ref="D32:H32"/>
    <mergeCell ref="J32:AF32"/>
    <mergeCell ref="D33:H33"/>
    <mergeCell ref="J33:AF33"/>
    <mergeCell ref="D28:H28"/>
    <mergeCell ref="I19:AF19"/>
    <mergeCell ref="J29:AF29"/>
    <mergeCell ref="J30:AF30"/>
    <mergeCell ref="J27:AF27"/>
    <mergeCell ref="J26:AF26"/>
    <mergeCell ref="J25:AF25"/>
    <mergeCell ref="J24:AF24"/>
    <mergeCell ref="J28:AF28"/>
    <mergeCell ref="J23:AF23"/>
    <mergeCell ref="J22:AF22"/>
    <mergeCell ref="AK11:AO11"/>
    <mergeCell ref="L11:P11"/>
    <mergeCell ref="W11:AE11"/>
    <mergeCell ref="W12:AE12"/>
    <mergeCell ref="AK12:AO12"/>
    <mergeCell ref="L12:P12"/>
    <mergeCell ref="L9:P9"/>
    <mergeCell ref="W9:AE9"/>
    <mergeCell ref="AK9:AO9"/>
    <mergeCell ref="L10:P10"/>
    <mergeCell ref="W10:AE10"/>
    <mergeCell ref="AK10:AO10"/>
    <mergeCell ref="D36:H36"/>
    <mergeCell ref="J36:AF36"/>
    <mergeCell ref="D37:H37"/>
    <mergeCell ref="J37:AF37"/>
    <mergeCell ref="D38:H38"/>
    <mergeCell ref="J38:AF38"/>
    <mergeCell ref="AR2:BE2"/>
    <mergeCell ref="AG30:AM30"/>
    <mergeCell ref="AG29:AM29"/>
    <mergeCell ref="AG19:AM19"/>
    <mergeCell ref="AG24:AM24"/>
    <mergeCell ref="AG22:AM22"/>
    <mergeCell ref="AG27:AM27"/>
    <mergeCell ref="AG28:AM28"/>
    <mergeCell ref="AG26:AM26"/>
    <mergeCell ref="AG23:AM23"/>
    <mergeCell ref="AG25:AM25"/>
    <mergeCell ref="AN30:AP30"/>
    <mergeCell ref="AN23:AP23"/>
    <mergeCell ref="AN29:AP29"/>
    <mergeCell ref="AG21:AM21"/>
    <mergeCell ref="AK7:AO7"/>
    <mergeCell ref="L14:P14"/>
    <mergeCell ref="W14:AE14"/>
    <mergeCell ref="AK14:AO14"/>
    <mergeCell ref="AK16:AO16"/>
    <mergeCell ref="X16:AB16"/>
    <mergeCell ref="AN34:AP34"/>
    <mergeCell ref="AG34:AM34"/>
    <mergeCell ref="AN35:AP35"/>
    <mergeCell ref="AG35:AM35"/>
    <mergeCell ref="W13:AE13"/>
    <mergeCell ref="AK13:AO13"/>
    <mergeCell ref="AN31:AP31"/>
    <mergeCell ref="AN19:AP19"/>
    <mergeCell ref="AN28:AP28"/>
    <mergeCell ref="AN25:AP25"/>
    <mergeCell ref="AN27:AP27"/>
    <mergeCell ref="AN26:AP26"/>
    <mergeCell ref="AN22:AP22"/>
    <mergeCell ref="AN24:AP24"/>
    <mergeCell ref="AN21:AP21"/>
    <mergeCell ref="AS18:AT18"/>
    <mergeCell ref="AN32:AP32"/>
    <mergeCell ref="AG32:AM32"/>
    <mergeCell ref="AN33:AP33"/>
    <mergeCell ref="AG33:AM33"/>
    <mergeCell ref="AN36:AP36"/>
    <mergeCell ref="AG36:AM36"/>
    <mergeCell ref="AN37:AP37"/>
    <mergeCell ref="AG37:AM37"/>
    <mergeCell ref="AN38:AP38"/>
    <mergeCell ref="AG38:AM38"/>
  </mergeCells>
  <hyperlinks>
    <hyperlink ref="A22" location="'BOU - Bourací práce'!C2" display="/"/>
    <hyperlink ref="A23" location="'ZEM - Zemní práce'!C2" display="/"/>
    <hyperlink ref="A24" location="'ZKL - Základy'!C2" display="/"/>
    <hyperlink ref="A25" location="'ZDI - Zdivo'!C2" display="/"/>
    <hyperlink ref="A26" location="'SDK - Sádrokartony'!C2" display="/"/>
    <hyperlink ref="A27" location="'OM - Omítky'!C2" display="/"/>
    <hyperlink ref="A28" location="'POD - Podlahy'!C2" display="/"/>
    <hyperlink ref="A29" location="'POV - Povrchy'!C2" display="/"/>
    <hyperlink ref="A30" location="'TES - Tesařské konstrukce'!C2" display="/"/>
    <hyperlink ref="A31" location="'TRU - Truhlářské konstrukce'!C2" display="/"/>
    <hyperlink ref="A32" location="'NAT - Nátěry'!C2" display="/"/>
    <hyperlink ref="A33" location="'VYR - Výrobky'!C2" display="/"/>
    <hyperlink ref="A34" location="'ZTI - Voda, kanalizace, z...'!C2" display="/"/>
    <hyperlink ref="A35" location="'VZT - Vzduchotechnika'!C2" display="/"/>
    <hyperlink ref="A36" location="'EL - Elektroinstalace'!C2" display="/"/>
    <hyperlink ref="A37" location="'PŘI - Přirážky'!C2" display="/"/>
    <hyperlink ref="A38" location="'HZS - Hodinové zúčtovac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10"/>
  <sheetViews>
    <sheetView showGridLines="0" workbookViewId="0" topLeftCell="A64">
      <selection activeCell="J74" sqref="J7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84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5852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ROUND(J29,2)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ROUND((SUM(BE29:BE109)),2)</f>
        <v>0</v>
      </c>
      <c r="G10" s="22"/>
      <c r="H10" s="22"/>
      <c r="I10" s="79">
        <v>0.21</v>
      </c>
      <c r="J10" s="78">
        <f>ROUND(((SUM(BE29:BE109))*I10),2)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ROUND((SUM(BF29:BF109)),2)</f>
        <v>0</v>
      </c>
      <c r="G11" s="22"/>
      <c r="H11" s="22"/>
      <c r="I11" s="79">
        <v>0.12</v>
      </c>
      <c r="J11" s="78">
        <f>ROUND(((SUM(BF29:BF109))*I11),2)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ROUND((SUM(BG29:BG109)),2)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ROUND((SUM(BH29:BH109)),2)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ROUND((SUM(BI29:BI109)),2)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J29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J30</f>
        <v>0</v>
      </c>
      <c r="L20" s="89"/>
    </row>
    <row r="21" spans="2:12" s="7" customFormat="1" ht="19.95" customHeight="1">
      <c r="B21" s="93"/>
      <c r="D21" s="94" t="s">
        <v>2600</v>
      </c>
      <c r="E21" s="95"/>
      <c r="F21" s="95"/>
      <c r="G21" s="95"/>
      <c r="H21" s="95"/>
      <c r="I21" s="95"/>
      <c r="J21" s="96">
        <f>J31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2" customFormat="1" ht="6.9" customHeight="1">
      <c r="A27" s="22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8" customFormat="1" ht="29.25" customHeight="1">
      <c r="A28" s="97"/>
      <c r="B28" s="98"/>
      <c r="C28" s="99" t="s">
        <v>123</v>
      </c>
      <c r="D28" s="100" t="s">
        <v>35</v>
      </c>
      <c r="E28" s="100" t="s">
        <v>31</v>
      </c>
      <c r="F28" s="100" t="s">
        <v>32</v>
      </c>
      <c r="G28" s="100" t="s">
        <v>124</v>
      </c>
      <c r="H28" s="100" t="s">
        <v>125</v>
      </c>
      <c r="I28" s="100" t="s">
        <v>126</v>
      </c>
      <c r="J28" s="100" t="s">
        <v>111</v>
      </c>
      <c r="K28" s="101" t="s">
        <v>127</v>
      </c>
      <c r="L28" s="102"/>
      <c r="M28" s="43" t="s">
        <v>1</v>
      </c>
      <c r="N28" s="44" t="s">
        <v>22</v>
      </c>
      <c r="O28" s="44" t="s">
        <v>128</v>
      </c>
      <c r="P28" s="44" t="s">
        <v>129</v>
      </c>
      <c r="Q28" s="44" t="s">
        <v>130</v>
      </c>
      <c r="R28" s="44" t="s">
        <v>131</v>
      </c>
      <c r="S28" s="44" t="s">
        <v>132</v>
      </c>
      <c r="T28" s="45" t="s">
        <v>133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63" s="2" customFormat="1" ht="22.95" customHeight="1">
      <c r="A29" s="22"/>
      <c r="B29" s="23"/>
      <c r="C29" s="50" t="s">
        <v>134</v>
      </c>
      <c r="D29" s="22"/>
      <c r="E29" s="22"/>
      <c r="F29" s="22"/>
      <c r="G29" s="22"/>
      <c r="H29" s="22"/>
      <c r="I29" s="22"/>
      <c r="J29" s="103">
        <f>BK29</f>
        <v>0</v>
      </c>
      <c r="K29" s="22"/>
      <c r="L29" s="23"/>
      <c r="M29" s="46"/>
      <c r="N29" s="38"/>
      <c r="O29" s="47"/>
      <c r="P29" s="104">
        <f>P30</f>
        <v>498.66999999999985</v>
      </c>
      <c r="Q29" s="47"/>
      <c r="R29" s="104">
        <f>R30</f>
        <v>5.540999999999999</v>
      </c>
      <c r="S29" s="47"/>
      <c r="T29" s="105">
        <f>T30</f>
        <v>3.4575999999999993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T29" s="12" t="s">
        <v>49</v>
      </c>
      <c r="AU29" s="12" t="s">
        <v>113</v>
      </c>
      <c r="BK29" s="106">
        <f>BK30</f>
        <v>0</v>
      </c>
    </row>
    <row r="30" spans="2:63" s="9" customFormat="1" ht="25.95" customHeight="1">
      <c r="B30" s="107"/>
      <c r="D30" s="108" t="s">
        <v>49</v>
      </c>
      <c r="E30" s="109" t="s">
        <v>773</v>
      </c>
      <c r="F30" s="109" t="s">
        <v>774</v>
      </c>
      <c r="J30" s="110">
        <f>BK30</f>
        <v>0</v>
      </c>
      <c r="L30" s="107"/>
      <c r="M30" s="111"/>
      <c r="N30" s="112"/>
      <c r="O30" s="112"/>
      <c r="P30" s="113">
        <f>P31</f>
        <v>498.66999999999985</v>
      </c>
      <c r="Q30" s="112"/>
      <c r="R30" s="113">
        <f>R31</f>
        <v>5.540999999999999</v>
      </c>
      <c r="S30" s="112"/>
      <c r="T30" s="114">
        <f>T31</f>
        <v>3.4575999999999993</v>
      </c>
      <c r="AR30" s="108" t="s">
        <v>60</v>
      </c>
      <c r="AT30" s="115" t="s">
        <v>49</v>
      </c>
      <c r="AU30" s="115" t="s">
        <v>50</v>
      </c>
      <c r="AY30" s="108" t="s">
        <v>137</v>
      </c>
      <c r="BK30" s="116">
        <f>BK31</f>
        <v>0</v>
      </c>
    </row>
    <row r="31" spans="2:63" s="9" customFormat="1" ht="22.95" customHeight="1">
      <c r="B31" s="107"/>
      <c r="D31" s="108" t="s">
        <v>49</v>
      </c>
      <c r="E31" s="117" t="s">
        <v>2601</v>
      </c>
      <c r="F31" s="117" t="s">
        <v>2602</v>
      </c>
      <c r="J31" s="118">
        <f>BK31</f>
        <v>0</v>
      </c>
      <c r="L31" s="107"/>
      <c r="M31" s="111"/>
      <c r="N31" s="112"/>
      <c r="O31" s="112"/>
      <c r="P31" s="113">
        <f>SUM(P32:P109)</f>
        <v>498.66999999999985</v>
      </c>
      <c r="Q31" s="112"/>
      <c r="R31" s="113">
        <f>SUM(R32:R109)</f>
        <v>5.540999999999999</v>
      </c>
      <c r="S31" s="112"/>
      <c r="T31" s="114">
        <f>SUM(T32:T109)</f>
        <v>3.4575999999999993</v>
      </c>
      <c r="AR31" s="108" t="s">
        <v>60</v>
      </c>
      <c r="AT31" s="115" t="s">
        <v>49</v>
      </c>
      <c r="AU31" s="115" t="s">
        <v>58</v>
      </c>
      <c r="AY31" s="108" t="s">
        <v>137</v>
      </c>
      <c r="BK31" s="116">
        <f>SUM(BK32:BK109)</f>
        <v>0</v>
      </c>
    </row>
    <row r="32" spans="1:65" s="2" customFormat="1" ht="24.15" customHeight="1">
      <c r="A32" s="22"/>
      <c r="B32" s="119"/>
      <c r="C32" s="120" t="s">
        <v>58</v>
      </c>
      <c r="D32" s="120" t="s">
        <v>140</v>
      </c>
      <c r="E32" s="121" t="s">
        <v>2603</v>
      </c>
      <c r="F32" s="122" t="s">
        <v>2604</v>
      </c>
      <c r="G32" s="123" t="s">
        <v>314</v>
      </c>
      <c r="H32" s="124">
        <v>10</v>
      </c>
      <c r="I32" s="125"/>
      <c r="J32" s="125">
        <f aca="true" t="shared" si="0" ref="J32:J63">ROUND(I32*H32,2)</f>
        <v>0</v>
      </c>
      <c r="K32" s="122" t="s">
        <v>144</v>
      </c>
      <c r="L32" s="23"/>
      <c r="M32" s="126" t="s">
        <v>1</v>
      </c>
      <c r="N32" s="127" t="s">
        <v>23</v>
      </c>
      <c r="O32" s="128">
        <v>0.286</v>
      </c>
      <c r="P32" s="128">
        <f aca="true" t="shared" si="1" ref="P32:P63">O32*H32</f>
        <v>2.86</v>
      </c>
      <c r="Q32" s="128">
        <v>0</v>
      </c>
      <c r="R32" s="128">
        <f aca="true" t="shared" si="2" ref="R32:R63">Q32*H32</f>
        <v>0</v>
      </c>
      <c r="S32" s="128">
        <v>0.0022</v>
      </c>
      <c r="T32" s="129">
        <f aca="true" t="shared" si="3" ref="T32:T63">S32*H32</f>
        <v>0.022000000000000002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 aca="true" t="shared" si="4" ref="BE32:BE63">IF(N32="základní",J32,0)</f>
        <v>0</v>
      </c>
      <c r="BF32" s="131">
        <f aca="true" t="shared" si="5" ref="BF32:BF63">IF(N32="snížená",J32,0)</f>
        <v>0</v>
      </c>
      <c r="BG32" s="131">
        <f aca="true" t="shared" si="6" ref="BG32:BG63">IF(N32="zákl. přenesená",J32,0)</f>
        <v>0</v>
      </c>
      <c r="BH32" s="131">
        <f aca="true" t="shared" si="7" ref="BH32:BH63">IF(N32="sníž. přenesená",J32,0)</f>
        <v>0</v>
      </c>
      <c r="BI32" s="131">
        <f aca="true" t="shared" si="8" ref="BI32:BI63">IF(N32="nulová",J32,0)</f>
        <v>0</v>
      </c>
      <c r="BJ32" s="12" t="s">
        <v>58</v>
      </c>
      <c r="BK32" s="131">
        <f aca="true" t="shared" si="9" ref="BK32:BK63">ROUND(I32*H32,2)</f>
        <v>0</v>
      </c>
      <c r="BL32" s="12" t="s">
        <v>200</v>
      </c>
      <c r="BM32" s="130" t="s">
        <v>2605</v>
      </c>
    </row>
    <row r="33" spans="1:65" s="2" customFormat="1" ht="24.15" customHeight="1">
      <c r="A33" s="22"/>
      <c r="B33" s="119"/>
      <c r="C33" s="120" t="s">
        <v>60</v>
      </c>
      <c r="D33" s="120" t="s">
        <v>140</v>
      </c>
      <c r="E33" s="121" t="s">
        <v>2606</v>
      </c>
      <c r="F33" s="122" t="s">
        <v>2607</v>
      </c>
      <c r="G33" s="123" t="s">
        <v>314</v>
      </c>
      <c r="H33" s="124">
        <v>10</v>
      </c>
      <c r="I33" s="125"/>
      <c r="J33" s="125">
        <f t="shared" si="0"/>
        <v>0</v>
      </c>
      <c r="K33" s="122" t="s">
        <v>144</v>
      </c>
      <c r="L33" s="23"/>
      <c r="M33" s="126" t="s">
        <v>1</v>
      </c>
      <c r="N33" s="127" t="s">
        <v>23</v>
      </c>
      <c r="O33" s="128">
        <v>0.264</v>
      </c>
      <c r="P33" s="128">
        <f t="shared" si="1"/>
        <v>2.64</v>
      </c>
      <c r="Q33" s="128">
        <v>0</v>
      </c>
      <c r="R33" s="128">
        <f t="shared" si="2"/>
        <v>0</v>
      </c>
      <c r="S33" s="128">
        <v>0.0044</v>
      </c>
      <c r="T33" s="129">
        <f t="shared" si="3"/>
        <v>0.044000000000000004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200</v>
      </c>
      <c r="AT33" s="130" t="s">
        <v>140</v>
      </c>
      <c r="AU33" s="130" t="s">
        <v>60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200</v>
      </c>
      <c r="BM33" s="130" t="s">
        <v>2608</v>
      </c>
    </row>
    <row r="34" spans="1:65" s="2" customFormat="1" ht="24.15" customHeight="1">
      <c r="A34" s="22"/>
      <c r="B34" s="119"/>
      <c r="C34" s="120" t="s">
        <v>150</v>
      </c>
      <c r="D34" s="120" t="s">
        <v>140</v>
      </c>
      <c r="E34" s="121" t="s">
        <v>2609</v>
      </c>
      <c r="F34" s="122" t="s">
        <v>2610</v>
      </c>
      <c r="G34" s="123" t="s">
        <v>314</v>
      </c>
      <c r="H34" s="124">
        <v>10</v>
      </c>
      <c r="I34" s="125"/>
      <c r="J34" s="125">
        <f t="shared" si="0"/>
        <v>0</v>
      </c>
      <c r="K34" s="122" t="s">
        <v>144</v>
      </c>
      <c r="L34" s="23"/>
      <c r="M34" s="126" t="s">
        <v>1</v>
      </c>
      <c r="N34" s="127" t="s">
        <v>23</v>
      </c>
      <c r="O34" s="128">
        <v>0.242</v>
      </c>
      <c r="P34" s="128">
        <f t="shared" si="1"/>
        <v>2.42</v>
      </c>
      <c r="Q34" s="128">
        <v>0</v>
      </c>
      <c r="R34" s="128">
        <f t="shared" si="2"/>
        <v>0</v>
      </c>
      <c r="S34" s="128">
        <v>0.0088</v>
      </c>
      <c r="T34" s="129">
        <f t="shared" si="3"/>
        <v>0.08800000000000001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200</v>
      </c>
      <c r="AT34" s="130" t="s">
        <v>140</v>
      </c>
      <c r="AU34" s="130" t="s">
        <v>60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200</v>
      </c>
      <c r="BM34" s="130" t="s">
        <v>2611</v>
      </c>
    </row>
    <row r="35" spans="1:65" s="2" customFormat="1" ht="24.15" customHeight="1">
      <c r="A35" s="22"/>
      <c r="B35" s="119"/>
      <c r="C35" s="120" t="s">
        <v>145</v>
      </c>
      <c r="D35" s="120" t="s">
        <v>140</v>
      </c>
      <c r="E35" s="121" t="s">
        <v>2612</v>
      </c>
      <c r="F35" s="122" t="s">
        <v>2613</v>
      </c>
      <c r="G35" s="123" t="s">
        <v>314</v>
      </c>
      <c r="H35" s="124">
        <v>10</v>
      </c>
      <c r="I35" s="125"/>
      <c r="J35" s="125">
        <f t="shared" si="0"/>
        <v>0</v>
      </c>
      <c r="K35" s="122" t="s">
        <v>144</v>
      </c>
      <c r="L35" s="23"/>
      <c r="M35" s="126" t="s">
        <v>1</v>
      </c>
      <c r="N35" s="127" t="s">
        <v>23</v>
      </c>
      <c r="O35" s="128">
        <v>0.22</v>
      </c>
      <c r="P35" s="128">
        <f t="shared" si="1"/>
        <v>2.2</v>
      </c>
      <c r="Q35" s="128">
        <v>0</v>
      </c>
      <c r="R35" s="128">
        <f t="shared" si="2"/>
        <v>0</v>
      </c>
      <c r="S35" s="128">
        <v>0.01173</v>
      </c>
      <c r="T35" s="129">
        <f t="shared" si="3"/>
        <v>0.11730000000000002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200</v>
      </c>
      <c r="AT35" s="130" t="s">
        <v>140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200</v>
      </c>
      <c r="BM35" s="130" t="s">
        <v>2614</v>
      </c>
    </row>
    <row r="36" spans="1:65" s="2" customFormat="1" ht="24.15" customHeight="1">
      <c r="A36" s="22"/>
      <c r="B36" s="119"/>
      <c r="C36" s="120" t="s">
        <v>157</v>
      </c>
      <c r="D36" s="120" t="s">
        <v>140</v>
      </c>
      <c r="E36" s="121" t="s">
        <v>2615</v>
      </c>
      <c r="F36" s="122" t="s">
        <v>2616</v>
      </c>
      <c r="G36" s="123" t="s">
        <v>314</v>
      </c>
      <c r="H36" s="124">
        <v>10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0.279</v>
      </c>
      <c r="P36" s="128">
        <f t="shared" si="1"/>
        <v>2.79</v>
      </c>
      <c r="Q36" s="128">
        <v>0</v>
      </c>
      <c r="R36" s="128">
        <f t="shared" si="2"/>
        <v>0</v>
      </c>
      <c r="S36" s="128">
        <v>0.00068</v>
      </c>
      <c r="T36" s="129">
        <f t="shared" si="3"/>
        <v>0.0068000000000000005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200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200</v>
      </c>
      <c r="BM36" s="130" t="s">
        <v>2617</v>
      </c>
    </row>
    <row r="37" spans="1:65" s="2" customFormat="1" ht="24.15" customHeight="1">
      <c r="A37" s="22"/>
      <c r="B37" s="119"/>
      <c r="C37" s="120" t="s">
        <v>162</v>
      </c>
      <c r="D37" s="120" t="s">
        <v>140</v>
      </c>
      <c r="E37" s="121" t="s">
        <v>2618</v>
      </c>
      <c r="F37" s="122" t="s">
        <v>2619</v>
      </c>
      <c r="G37" s="123" t="s">
        <v>314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0.257</v>
      </c>
      <c r="P37" s="128">
        <f t="shared" si="1"/>
        <v>2.5700000000000003</v>
      </c>
      <c r="Q37" s="128">
        <v>0</v>
      </c>
      <c r="R37" s="128">
        <f t="shared" si="2"/>
        <v>0</v>
      </c>
      <c r="S37" s="128">
        <v>0.00135</v>
      </c>
      <c r="T37" s="129">
        <f t="shared" si="3"/>
        <v>0.013500000000000002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200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200</v>
      </c>
      <c r="BM37" s="130" t="s">
        <v>2620</v>
      </c>
    </row>
    <row r="38" spans="1:65" s="2" customFormat="1" ht="24.15" customHeight="1">
      <c r="A38" s="22"/>
      <c r="B38" s="119"/>
      <c r="C38" s="120" t="s">
        <v>166</v>
      </c>
      <c r="D38" s="120" t="s">
        <v>140</v>
      </c>
      <c r="E38" s="121" t="s">
        <v>2621</v>
      </c>
      <c r="F38" s="122" t="s">
        <v>2622</v>
      </c>
      <c r="G38" s="123" t="s">
        <v>314</v>
      </c>
      <c r="H38" s="124">
        <v>10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0.236</v>
      </c>
      <c r="P38" s="128">
        <f t="shared" si="1"/>
        <v>2.36</v>
      </c>
      <c r="Q38" s="128">
        <v>0</v>
      </c>
      <c r="R38" s="128">
        <f t="shared" si="2"/>
        <v>0</v>
      </c>
      <c r="S38" s="128">
        <v>0.0027</v>
      </c>
      <c r="T38" s="129">
        <f t="shared" si="3"/>
        <v>0.027000000000000003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200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200</v>
      </c>
      <c r="BM38" s="130" t="s">
        <v>2623</v>
      </c>
    </row>
    <row r="39" spans="1:65" s="2" customFormat="1" ht="24.15" customHeight="1">
      <c r="A39" s="22"/>
      <c r="B39" s="119"/>
      <c r="C39" s="120" t="s">
        <v>170</v>
      </c>
      <c r="D39" s="120" t="s">
        <v>140</v>
      </c>
      <c r="E39" s="121" t="s">
        <v>2624</v>
      </c>
      <c r="F39" s="122" t="s">
        <v>2625</v>
      </c>
      <c r="G39" s="123" t="s">
        <v>314</v>
      </c>
      <c r="H39" s="124">
        <v>10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0.215</v>
      </c>
      <c r="P39" s="128">
        <f t="shared" si="1"/>
        <v>2.15</v>
      </c>
      <c r="Q39" s="128">
        <v>0</v>
      </c>
      <c r="R39" s="128">
        <f t="shared" si="2"/>
        <v>0</v>
      </c>
      <c r="S39" s="128">
        <v>0.0036</v>
      </c>
      <c r="T39" s="129">
        <f t="shared" si="3"/>
        <v>0.036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200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200</v>
      </c>
      <c r="BM39" s="130" t="s">
        <v>2626</v>
      </c>
    </row>
    <row r="40" spans="1:65" s="2" customFormat="1" ht="24.15" customHeight="1">
      <c r="A40" s="22"/>
      <c r="B40" s="119"/>
      <c r="C40" s="120" t="s">
        <v>138</v>
      </c>
      <c r="D40" s="120" t="s">
        <v>140</v>
      </c>
      <c r="E40" s="121" t="s">
        <v>2627</v>
      </c>
      <c r="F40" s="122" t="s">
        <v>2628</v>
      </c>
      <c r="G40" s="123" t="s">
        <v>314</v>
      </c>
      <c r="H40" s="124">
        <v>10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0.3</v>
      </c>
      <c r="P40" s="128">
        <f t="shared" si="1"/>
        <v>3</v>
      </c>
      <c r="Q40" s="128">
        <v>0</v>
      </c>
      <c r="R40" s="128">
        <f t="shared" si="2"/>
        <v>0</v>
      </c>
      <c r="S40" s="128">
        <v>0.00388</v>
      </c>
      <c r="T40" s="129">
        <f t="shared" si="3"/>
        <v>0.0388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200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200</v>
      </c>
      <c r="BM40" s="130" t="s">
        <v>2629</v>
      </c>
    </row>
    <row r="41" spans="1:65" s="2" customFormat="1" ht="24.15" customHeight="1">
      <c r="A41" s="22"/>
      <c r="B41" s="119"/>
      <c r="C41" s="120" t="s">
        <v>177</v>
      </c>
      <c r="D41" s="120" t="s">
        <v>140</v>
      </c>
      <c r="E41" s="121" t="s">
        <v>2630</v>
      </c>
      <c r="F41" s="122" t="s">
        <v>2631</v>
      </c>
      <c r="G41" s="123" t="s">
        <v>314</v>
      </c>
      <c r="H41" s="124">
        <v>10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0.277</v>
      </c>
      <c r="P41" s="128">
        <f t="shared" si="1"/>
        <v>2.7700000000000005</v>
      </c>
      <c r="Q41" s="128">
        <v>0</v>
      </c>
      <c r="R41" s="128">
        <f t="shared" si="2"/>
        <v>0</v>
      </c>
      <c r="S41" s="128">
        <v>0.00775</v>
      </c>
      <c r="T41" s="129">
        <f t="shared" si="3"/>
        <v>0.0775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200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200</v>
      </c>
      <c r="BM41" s="130" t="s">
        <v>2632</v>
      </c>
    </row>
    <row r="42" spans="1:65" s="2" customFormat="1" ht="24.15" customHeight="1">
      <c r="A42" s="22"/>
      <c r="B42" s="119"/>
      <c r="C42" s="120" t="s">
        <v>181</v>
      </c>
      <c r="D42" s="120" t="s">
        <v>140</v>
      </c>
      <c r="E42" s="121" t="s">
        <v>2633</v>
      </c>
      <c r="F42" s="122" t="s">
        <v>2634</v>
      </c>
      <c r="G42" s="123" t="s">
        <v>314</v>
      </c>
      <c r="H42" s="124">
        <v>10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0.254</v>
      </c>
      <c r="P42" s="128">
        <f t="shared" si="1"/>
        <v>2.54</v>
      </c>
      <c r="Q42" s="128">
        <v>0</v>
      </c>
      <c r="R42" s="128">
        <f t="shared" si="2"/>
        <v>0</v>
      </c>
      <c r="S42" s="128">
        <v>0.0155</v>
      </c>
      <c r="T42" s="129">
        <f t="shared" si="3"/>
        <v>0.155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200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200</v>
      </c>
      <c r="BM42" s="130" t="s">
        <v>2635</v>
      </c>
    </row>
    <row r="43" spans="1:65" s="2" customFormat="1" ht="24.15" customHeight="1">
      <c r="A43" s="22"/>
      <c r="B43" s="119"/>
      <c r="C43" s="120" t="s">
        <v>8</v>
      </c>
      <c r="D43" s="120" t="s">
        <v>140</v>
      </c>
      <c r="E43" s="121" t="s">
        <v>2636</v>
      </c>
      <c r="F43" s="122" t="s">
        <v>2637</v>
      </c>
      <c r="G43" s="123" t="s">
        <v>314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0.231</v>
      </c>
      <c r="P43" s="128">
        <f t="shared" si="1"/>
        <v>2.31</v>
      </c>
      <c r="Q43" s="128">
        <v>0</v>
      </c>
      <c r="R43" s="128">
        <f t="shared" si="2"/>
        <v>0</v>
      </c>
      <c r="S43" s="128">
        <v>0.02067</v>
      </c>
      <c r="T43" s="129">
        <f t="shared" si="3"/>
        <v>0.2067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200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200</v>
      </c>
      <c r="BM43" s="130" t="s">
        <v>2638</v>
      </c>
    </row>
    <row r="44" spans="1:65" s="2" customFormat="1" ht="16.5" customHeight="1">
      <c r="A44" s="22"/>
      <c r="B44" s="119"/>
      <c r="C44" s="120" t="s">
        <v>188</v>
      </c>
      <c r="D44" s="120" t="s">
        <v>140</v>
      </c>
      <c r="E44" s="121" t="s">
        <v>2639</v>
      </c>
      <c r="F44" s="122" t="s">
        <v>2640</v>
      </c>
      <c r="G44" s="123" t="s">
        <v>314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0.155</v>
      </c>
      <c r="P44" s="128">
        <f t="shared" si="1"/>
        <v>1.55</v>
      </c>
      <c r="Q44" s="128">
        <v>0</v>
      </c>
      <c r="R44" s="128">
        <f t="shared" si="2"/>
        <v>0</v>
      </c>
      <c r="S44" s="128">
        <v>0.00544</v>
      </c>
      <c r="T44" s="129">
        <f t="shared" si="3"/>
        <v>0.054400000000000004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200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200</v>
      </c>
      <c r="BM44" s="130" t="s">
        <v>2641</v>
      </c>
    </row>
    <row r="45" spans="1:65" s="2" customFormat="1" ht="24.15" customHeight="1">
      <c r="A45" s="22"/>
      <c r="B45" s="119"/>
      <c r="C45" s="120" t="s">
        <v>192</v>
      </c>
      <c r="D45" s="120" t="s">
        <v>140</v>
      </c>
      <c r="E45" s="121" t="s">
        <v>2642</v>
      </c>
      <c r="F45" s="122" t="s">
        <v>2643</v>
      </c>
      <c r="G45" s="123" t="s">
        <v>160</v>
      </c>
      <c r="H45" s="124">
        <v>10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1.64</v>
      </c>
      <c r="P45" s="128">
        <f t="shared" si="1"/>
        <v>16.4</v>
      </c>
      <c r="Q45" s="128">
        <v>0.01913</v>
      </c>
      <c r="R45" s="128">
        <f t="shared" si="2"/>
        <v>0.19130000000000003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200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200</v>
      </c>
      <c r="BM45" s="130" t="s">
        <v>2644</v>
      </c>
    </row>
    <row r="46" spans="1:65" s="2" customFormat="1" ht="24.15" customHeight="1">
      <c r="A46" s="22"/>
      <c r="B46" s="119"/>
      <c r="C46" s="120" t="s">
        <v>196</v>
      </c>
      <c r="D46" s="120" t="s">
        <v>140</v>
      </c>
      <c r="E46" s="121" t="s">
        <v>2645</v>
      </c>
      <c r="F46" s="122" t="s">
        <v>2646</v>
      </c>
      <c r="G46" s="123" t="s">
        <v>160</v>
      </c>
      <c r="H46" s="124">
        <v>10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0.81</v>
      </c>
      <c r="P46" s="128">
        <f t="shared" si="1"/>
        <v>8.100000000000001</v>
      </c>
      <c r="Q46" s="128">
        <v>0.01913</v>
      </c>
      <c r="R46" s="128">
        <f t="shared" si="2"/>
        <v>0.19130000000000003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200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200</v>
      </c>
      <c r="BM46" s="130" t="s">
        <v>2647</v>
      </c>
    </row>
    <row r="47" spans="1:65" s="2" customFormat="1" ht="24.15" customHeight="1">
      <c r="A47" s="22"/>
      <c r="B47" s="119"/>
      <c r="C47" s="120" t="s">
        <v>200</v>
      </c>
      <c r="D47" s="120" t="s">
        <v>140</v>
      </c>
      <c r="E47" s="121" t="s">
        <v>2648</v>
      </c>
      <c r="F47" s="122" t="s">
        <v>2649</v>
      </c>
      <c r="G47" s="123" t="s">
        <v>160</v>
      </c>
      <c r="H47" s="124">
        <v>10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0.52</v>
      </c>
      <c r="P47" s="128">
        <f t="shared" si="1"/>
        <v>5.2</v>
      </c>
      <c r="Q47" s="128">
        <v>0.01913</v>
      </c>
      <c r="R47" s="128">
        <f t="shared" si="2"/>
        <v>0.19130000000000003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200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200</v>
      </c>
      <c r="BM47" s="130" t="s">
        <v>2650</v>
      </c>
    </row>
    <row r="48" spans="1:65" s="2" customFormat="1" ht="24.15" customHeight="1">
      <c r="A48" s="22"/>
      <c r="B48" s="119"/>
      <c r="C48" s="120" t="s">
        <v>204</v>
      </c>
      <c r="D48" s="120" t="s">
        <v>140</v>
      </c>
      <c r="E48" s="121" t="s">
        <v>2651</v>
      </c>
      <c r="F48" s="122" t="s">
        <v>2652</v>
      </c>
      <c r="G48" s="123" t="s">
        <v>160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0.34</v>
      </c>
      <c r="P48" s="128">
        <f t="shared" si="1"/>
        <v>3.4000000000000004</v>
      </c>
      <c r="Q48" s="128">
        <v>0.01913</v>
      </c>
      <c r="R48" s="128">
        <f t="shared" si="2"/>
        <v>0.19130000000000003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200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200</v>
      </c>
      <c r="BM48" s="130" t="s">
        <v>2653</v>
      </c>
    </row>
    <row r="49" spans="1:65" s="2" customFormat="1" ht="33" customHeight="1">
      <c r="A49" s="22"/>
      <c r="B49" s="119"/>
      <c r="C49" s="120" t="s">
        <v>208</v>
      </c>
      <c r="D49" s="120" t="s">
        <v>140</v>
      </c>
      <c r="E49" s="121" t="s">
        <v>2654</v>
      </c>
      <c r="F49" s="122" t="s">
        <v>2655</v>
      </c>
      <c r="G49" s="123" t="s">
        <v>160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2.09</v>
      </c>
      <c r="P49" s="128">
        <f t="shared" si="1"/>
        <v>20.9</v>
      </c>
      <c r="Q49" s="128">
        <v>0.01913</v>
      </c>
      <c r="R49" s="128">
        <f t="shared" si="2"/>
        <v>0.19130000000000003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2656</v>
      </c>
    </row>
    <row r="50" spans="1:65" s="2" customFormat="1" ht="24.15" customHeight="1">
      <c r="A50" s="22"/>
      <c r="B50" s="119"/>
      <c r="C50" s="120" t="s">
        <v>212</v>
      </c>
      <c r="D50" s="120" t="s">
        <v>140</v>
      </c>
      <c r="E50" s="121" t="s">
        <v>2657</v>
      </c>
      <c r="F50" s="122" t="s">
        <v>2658</v>
      </c>
      <c r="G50" s="123" t="s">
        <v>160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1.08</v>
      </c>
      <c r="P50" s="128">
        <f t="shared" si="1"/>
        <v>10.8</v>
      </c>
      <c r="Q50" s="128">
        <v>0.01913</v>
      </c>
      <c r="R50" s="128">
        <f t="shared" si="2"/>
        <v>0.19130000000000003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200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2659</v>
      </c>
    </row>
    <row r="51" spans="1:65" s="2" customFormat="1" ht="24.15" customHeight="1">
      <c r="A51" s="22"/>
      <c r="B51" s="119"/>
      <c r="C51" s="120" t="s">
        <v>216</v>
      </c>
      <c r="D51" s="120" t="s">
        <v>140</v>
      </c>
      <c r="E51" s="121" t="s">
        <v>2660</v>
      </c>
      <c r="F51" s="122" t="s">
        <v>2661</v>
      </c>
      <c r="G51" s="123" t="s">
        <v>160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0.79</v>
      </c>
      <c r="P51" s="128">
        <f t="shared" si="1"/>
        <v>7.9</v>
      </c>
      <c r="Q51" s="128">
        <v>0.01913</v>
      </c>
      <c r="R51" s="128">
        <f t="shared" si="2"/>
        <v>0.19130000000000003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200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2662</v>
      </c>
    </row>
    <row r="52" spans="1:65" s="2" customFormat="1" ht="24.15" customHeight="1">
      <c r="A52" s="22"/>
      <c r="B52" s="119"/>
      <c r="C52" s="120" t="s">
        <v>7</v>
      </c>
      <c r="D52" s="120" t="s">
        <v>140</v>
      </c>
      <c r="E52" s="121" t="s">
        <v>2663</v>
      </c>
      <c r="F52" s="122" t="s">
        <v>2664</v>
      </c>
      <c r="G52" s="123" t="s">
        <v>160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0.53</v>
      </c>
      <c r="P52" s="128">
        <f t="shared" si="1"/>
        <v>5.300000000000001</v>
      </c>
      <c r="Q52" s="128">
        <v>0.01913</v>
      </c>
      <c r="R52" s="128">
        <f t="shared" si="2"/>
        <v>0.19130000000000003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2665</v>
      </c>
    </row>
    <row r="53" spans="1:65" s="2" customFormat="1" ht="24.15" customHeight="1">
      <c r="A53" s="22"/>
      <c r="B53" s="119"/>
      <c r="C53" s="120" t="s">
        <v>223</v>
      </c>
      <c r="D53" s="120" t="s">
        <v>140</v>
      </c>
      <c r="E53" s="121" t="s">
        <v>2666</v>
      </c>
      <c r="F53" s="122" t="s">
        <v>2667</v>
      </c>
      <c r="G53" s="123" t="s">
        <v>160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2.56</v>
      </c>
      <c r="P53" s="128">
        <f t="shared" si="1"/>
        <v>25.6</v>
      </c>
      <c r="Q53" s="128">
        <v>0.01117</v>
      </c>
      <c r="R53" s="128">
        <f t="shared" si="2"/>
        <v>0.1117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200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2668</v>
      </c>
    </row>
    <row r="54" spans="1:65" s="2" customFormat="1" ht="24.15" customHeight="1">
      <c r="A54" s="22"/>
      <c r="B54" s="119"/>
      <c r="C54" s="120" t="s">
        <v>227</v>
      </c>
      <c r="D54" s="120" t="s">
        <v>140</v>
      </c>
      <c r="E54" s="121" t="s">
        <v>2669</v>
      </c>
      <c r="F54" s="122" t="s">
        <v>2670</v>
      </c>
      <c r="G54" s="123" t="s">
        <v>160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1.27</v>
      </c>
      <c r="P54" s="128">
        <f t="shared" si="1"/>
        <v>12.7</v>
      </c>
      <c r="Q54" s="128">
        <v>0.01117</v>
      </c>
      <c r="R54" s="128">
        <f t="shared" si="2"/>
        <v>0.1117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2671</v>
      </c>
    </row>
    <row r="55" spans="1:65" s="2" customFormat="1" ht="24.15" customHeight="1">
      <c r="A55" s="22"/>
      <c r="B55" s="119"/>
      <c r="C55" s="120" t="s">
        <v>231</v>
      </c>
      <c r="D55" s="120" t="s">
        <v>140</v>
      </c>
      <c r="E55" s="121" t="s">
        <v>2672</v>
      </c>
      <c r="F55" s="122" t="s">
        <v>2673</v>
      </c>
      <c r="G55" s="123" t="s">
        <v>160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0.96</v>
      </c>
      <c r="P55" s="128">
        <f t="shared" si="1"/>
        <v>9.6</v>
      </c>
      <c r="Q55" s="128">
        <v>0.01117</v>
      </c>
      <c r="R55" s="128">
        <f t="shared" si="2"/>
        <v>0.1117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200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2674</v>
      </c>
    </row>
    <row r="56" spans="1:65" s="2" customFormat="1" ht="24.15" customHeight="1">
      <c r="A56" s="22"/>
      <c r="B56" s="119"/>
      <c r="C56" s="120" t="s">
        <v>235</v>
      </c>
      <c r="D56" s="120" t="s">
        <v>140</v>
      </c>
      <c r="E56" s="121" t="s">
        <v>2675</v>
      </c>
      <c r="F56" s="122" t="s">
        <v>2676</v>
      </c>
      <c r="G56" s="123" t="s">
        <v>160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0.68</v>
      </c>
      <c r="P56" s="128">
        <f t="shared" si="1"/>
        <v>6.800000000000001</v>
      </c>
      <c r="Q56" s="128">
        <v>0.01117</v>
      </c>
      <c r="R56" s="128">
        <f t="shared" si="2"/>
        <v>0.1117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200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2677</v>
      </c>
    </row>
    <row r="57" spans="1:65" s="2" customFormat="1" ht="21.75" customHeight="1">
      <c r="A57" s="22"/>
      <c r="B57" s="119"/>
      <c r="C57" s="120" t="s">
        <v>239</v>
      </c>
      <c r="D57" s="120" t="s">
        <v>140</v>
      </c>
      <c r="E57" s="121" t="s">
        <v>2678</v>
      </c>
      <c r="F57" s="122" t="s">
        <v>2679</v>
      </c>
      <c r="G57" s="123" t="s">
        <v>314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0.18</v>
      </c>
      <c r="P57" s="128">
        <f t="shared" si="1"/>
        <v>1.7999999999999998</v>
      </c>
      <c r="Q57" s="128">
        <v>0.00544</v>
      </c>
      <c r="R57" s="128">
        <f t="shared" si="2"/>
        <v>0.054400000000000004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2680</v>
      </c>
    </row>
    <row r="58" spans="1:65" s="2" customFormat="1" ht="24.15" customHeight="1">
      <c r="A58" s="22"/>
      <c r="B58" s="119"/>
      <c r="C58" s="120" t="s">
        <v>243</v>
      </c>
      <c r="D58" s="120" t="s">
        <v>140</v>
      </c>
      <c r="E58" s="121" t="s">
        <v>2681</v>
      </c>
      <c r="F58" s="122" t="s">
        <v>2682</v>
      </c>
      <c r="G58" s="123" t="s">
        <v>314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0.3</v>
      </c>
      <c r="P58" s="128">
        <f t="shared" si="1"/>
        <v>3</v>
      </c>
      <c r="Q58" s="128">
        <v>0</v>
      </c>
      <c r="R58" s="128">
        <f t="shared" si="2"/>
        <v>0</v>
      </c>
      <c r="S58" s="128">
        <v>0.0066</v>
      </c>
      <c r="T58" s="129">
        <f t="shared" si="3"/>
        <v>0.066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2683</v>
      </c>
    </row>
    <row r="59" spans="1:65" s="2" customFormat="1" ht="33" customHeight="1">
      <c r="A59" s="22"/>
      <c r="B59" s="119"/>
      <c r="C59" s="120" t="s">
        <v>247</v>
      </c>
      <c r="D59" s="120" t="s">
        <v>140</v>
      </c>
      <c r="E59" s="121" t="s">
        <v>2684</v>
      </c>
      <c r="F59" s="122" t="s">
        <v>2685</v>
      </c>
      <c r="G59" s="123" t="s">
        <v>314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0.258</v>
      </c>
      <c r="P59" s="128">
        <f t="shared" si="1"/>
        <v>2.58</v>
      </c>
      <c r="Q59" s="128">
        <v>0</v>
      </c>
      <c r="R59" s="128">
        <f t="shared" si="2"/>
        <v>0</v>
      </c>
      <c r="S59" s="128">
        <v>0.0066</v>
      </c>
      <c r="T59" s="129">
        <f t="shared" si="3"/>
        <v>0.066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2686</v>
      </c>
    </row>
    <row r="60" spans="1:65" s="2" customFormat="1" ht="33" customHeight="1">
      <c r="A60" s="22"/>
      <c r="B60" s="119"/>
      <c r="C60" s="120" t="s">
        <v>251</v>
      </c>
      <c r="D60" s="120" t="s">
        <v>140</v>
      </c>
      <c r="E60" s="121" t="s">
        <v>2687</v>
      </c>
      <c r="F60" s="122" t="s">
        <v>2688</v>
      </c>
      <c r="G60" s="123" t="s">
        <v>314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0.384</v>
      </c>
      <c r="P60" s="128">
        <f t="shared" si="1"/>
        <v>3.84</v>
      </c>
      <c r="Q60" s="128">
        <v>0</v>
      </c>
      <c r="R60" s="128">
        <f t="shared" si="2"/>
        <v>0</v>
      </c>
      <c r="S60" s="128">
        <v>0.01232</v>
      </c>
      <c r="T60" s="129">
        <f t="shared" si="3"/>
        <v>0.12319999999999999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200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2689</v>
      </c>
    </row>
    <row r="61" spans="1:65" s="2" customFormat="1" ht="37.95" customHeight="1">
      <c r="A61" s="22"/>
      <c r="B61" s="119"/>
      <c r="C61" s="120" t="s">
        <v>255</v>
      </c>
      <c r="D61" s="120" t="s">
        <v>140</v>
      </c>
      <c r="E61" s="121" t="s">
        <v>2690</v>
      </c>
      <c r="F61" s="122" t="s">
        <v>2691</v>
      </c>
      <c r="G61" s="123" t="s">
        <v>314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0.321</v>
      </c>
      <c r="P61" s="128">
        <f t="shared" si="1"/>
        <v>3.21</v>
      </c>
      <c r="Q61" s="128">
        <v>0</v>
      </c>
      <c r="R61" s="128">
        <f t="shared" si="2"/>
        <v>0</v>
      </c>
      <c r="S61" s="128">
        <v>0.01232</v>
      </c>
      <c r="T61" s="129">
        <f t="shared" si="3"/>
        <v>0.12319999999999999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200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2692</v>
      </c>
    </row>
    <row r="62" spans="1:65" s="2" customFormat="1" ht="33" customHeight="1">
      <c r="A62" s="22"/>
      <c r="B62" s="119"/>
      <c r="C62" s="120" t="s">
        <v>259</v>
      </c>
      <c r="D62" s="120" t="s">
        <v>140</v>
      </c>
      <c r="E62" s="121" t="s">
        <v>2693</v>
      </c>
      <c r="F62" s="122" t="s">
        <v>2694</v>
      </c>
      <c r="G62" s="123" t="s">
        <v>314</v>
      </c>
      <c r="H62" s="124">
        <v>10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0.479</v>
      </c>
      <c r="P62" s="128">
        <f t="shared" si="1"/>
        <v>4.79</v>
      </c>
      <c r="Q62" s="128">
        <v>0</v>
      </c>
      <c r="R62" s="128">
        <f t="shared" si="2"/>
        <v>0</v>
      </c>
      <c r="S62" s="128">
        <v>0.01584</v>
      </c>
      <c r="T62" s="129">
        <f t="shared" si="3"/>
        <v>0.15839999999999999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200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2695</v>
      </c>
    </row>
    <row r="63" spans="1:65" s="2" customFormat="1" ht="37.95" customHeight="1">
      <c r="A63" s="22"/>
      <c r="B63" s="119"/>
      <c r="C63" s="120" t="s">
        <v>263</v>
      </c>
      <c r="D63" s="120" t="s">
        <v>140</v>
      </c>
      <c r="E63" s="121" t="s">
        <v>2696</v>
      </c>
      <c r="F63" s="122" t="s">
        <v>2697</v>
      </c>
      <c r="G63" s="123" t="s">
        <v>314</v>
      </c>
      <c r="H63" s="124">
        <v>10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0.426</v>
      </c>
      <c r="P63" s="128">
        <f t="shared" si="1"/>
        <v>4.26</v>
      </c>
      <c r="Q63" s="128">
        <v>0</v>
      </c>
      <c r="R63" s="128">
        <f t="shared" si="2"/>
        <v>0</v>
      </c>
      <c r="S63" s="128">
        <v>0.01584</v>
      </c>
      <c r="T63" s="129">
        <f t="shared" si="3"/>
        <v>0.15839999999999999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200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200</v>
      </c>
      <c r="BM63" s="130" t="s">
        <v>2698</v>
      </c>
    </row>
    <row r="64" spans="1:65" s="2" customFormat="1" ht="33" customHeight="1">
      <c r="A64" s="22"/>
      <c r="B64" s="119"/>
      <c r="C64" s="120" t="s">
        <v>267</v>
      </c>
      <c r="D64" s="120" t="s">
        <v>140</v>
      </c>
      <c r="E64" s="121" t="s">
        <v>2699</v>
      </c>
      <c r="F64" s="122" t="s">
        <v>2700</v>
      </c>
      <c r="G64" s="123" t="s">
        <v>314</v>
      </c>
      <c r="H64" s="124">
        <v>10</v>
      </c>
      <c r="I64" s="125"/>
      <c r="J64" s="125">
        <f aca="true" t="shared" si="10" ref="J64:J95">ROUND(I64*H64,2)</f>
        <v>0</v>
      </c>
      <c r="K64" s="122" t="s">
        <v>144</v>
      </c>
      <c r="L64" s="23"/>
      <c r="M64" s="126" t="s">
        <v>1</v>
      </c>
      <c r="N64" s="127" t="s">
        <v>23</v>
      </c>
      <c r="O64" s="128">
        <v>0.481</v>
      </c>
      <c r="P64" s="128">
        <f aca="true" t="shared" si="11" ref="P64:P95">O64*H64</f>
        <v>4.81</v>
      </c>
      <c r="Q64" s="128">
        <v>0.00732</v>
      </c>
      <c r="R64" s="128">
        <f aca="true" t="shared" si="12" ref="R64:R95">Q64*H64</f>
        <v>0.0732</v>
      </c>
      <c r="S64" s="128">
        <v>0</v>
      </c>
      <c r="T64" s="129">
        <f aca="true" t="shared" si="13" ref="T64:T95">S64*H64</f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aca="true" t="shared" si="14" ref="BE64:BE95">IF(N64="základní",J64,0)</f>
        <v>0</v>
      </c>
      <c r="BF64" s="131">
        <f aca="true" t="shared" si="15" ref="BF64:BF95">IF(N64="snížená",J64,0)</f>
        <v>0</v>
      </c>
      <c r="BG64" s="131">
        <f aca="true" t="shared" si="16" ref="BG64:BG95">IF(N64="zákl. přenesená",J64,0)</f>
        <v>0</v>
      </c>
      <c r="BH64" s="131">
        <f aca="true" t="shared" si="17" ref="BH64:BH95">IF(N64="sníž. přenesená",J64,0)</f>
        <v>0</v>
      </c>
      <c r="BI64" s="131">
        <f aca="true" t="shared" si="18" ref="BI64:BI95">IF(N64="nulová",J64,0)</f>
        <v>0</v>
      </c>
      <c r="BJ64" s="12" t="s">
        <v>58</v>
      </c>
      <c r="BK64" s="131">
        <f aca="true" t="shared" si="19" ref="BK64:BK95">ROUND(I64*H64,2)</f>
        <v>0</v>
      </c>
      <c r="BL64" s="12" t="s">
        <v>200</v>
      </c>
      <c r="BM64" s="130" t="s">
        <v>2701</v>
      </c>
    </row>
    <row r="65" spans="1:65" s="2" customFormat="1" ht="33" customHeight="1">
      <c r="A65" s="22"/>
      <c r="B65" s="119"/>
      <c r="C65" s="120" t="s">
        <v>271</v>
      </c>
      <c r="D65" s="120" t="s">
        <v>140</v>
      </c>
      <c r="E65" s="121" t="s">
        <v>2702</v>
      </c>
      <c r="F65" s="122" t="s">
        <v>2703</v>
      </c>
      <c r="G65" s="123" t="s">
        <v>314</v>
      </c>
      <c r="H65" s="124">
        <v>10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0.607</v>
      </c>
      <c r="P65" s="128">
        <f t="shared" si="11"/>
        <v>6.07</v>
      </c>
      <c r="Q65" s="128">
        <v>0.01363</v>
      </c>
      <c r="R65" s="128">
        <f t="shared" si="12"/>
        <v>0.1363</v>
      </c>
      <c r="S65" s="128">
        <v>0</v>
      </c>
      <c r="T65" s="129">
        <f t="shared" si="1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200</v>
      </c>
      <c r="BM65" s="130" t="s">
        <v>2704</v>
      </c>
    </row>
    <row r="66" spans="1:65" s="2" customFormat="1" ht="33" customHeight="1">
      <c r="A66" s="22"/>
      <c r="B66" s="119"/>
      <c r="C66" s="120" t="s">
        <v>275</v>
      </c>
      <c r="D66" s="120" t="s">
        <v>140</v>
      </c>
      <c r="E66" s="121" t="s">
        <v>2705</v>
      </c>
      <c r="F66" s="122" t="s">
        <v>2706</v>
      </c>
      <c r="G66" s="123" t="s">
        <v>314</v>
      </c>
      <c r="H66" s="124">
        <v>10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0.815</v>
      </c>
      <c r="P66" s="128">
        <f t="shared" si="11"/>
        <v>8.149999999999999</v>
      </c>
      <c r="Q66" s="128">
        <v>0.01752</v>
      </c>
      <c r="R66" s="128">
        <f t="shared" si="12"/>
        <v>0.17520000000000002</v>
      </c>
      <c r="S66" s="128">
        <v>0</v>
      </c>
      <c r="T66" s="129">
        <f t="shared" si="1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200</v>
      </c>
      <c r="BM66" s="130" t="s">
        <v>2707</v>
      </c>
    </row>
    <row r="67" spans="1:65" s="2" customFormat="1" ht="24.15" customHeight="1">
      <c r="A67" s="22"/>
      <c r="B67" s="119"/>
      <c r="C67" s="120" t="s">
        <v>279</v>
      </c>
      <c r="D67" s="120" t="s">
        <v>140</v>
      </c>
      <c r="E67" s="121" t="s">
        <v>2708</v>
      </c>
      <c r="F67" s="122" t="s">
        <v>2709</v>
      </c>
      <c r="G67" s="123" t="s">
        <v>314</v>
      </c>
      <c r="H67" s="124">
        <v>10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0.321</v>
      </c>
      <c r="P67" s="128">
        <f t="shared" si="11"/>
        <v>3.21</v>
      </c>
      <c r="Q67" s="128">
        <v>0</v>
      </c>
      <c r="R67" s="128">
        <f t="shared" si="12"/>
        <v>0</v>
      </c>
      <c r="S67" s="128">
        <v>0.0022</v>
      </c>
      <c r="T67" s="129">
        <f t="shared" si="13"/>
        <v>0.022000000000000002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200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200</v>
      </c>
      <c r="BM67" s="130" t="s">
        <v>2710</v>
      </c>
    </row>
    <row r="68" spans="1:65" s="2" customFormat="1" ht="33" customHeight="1">
      <c r="A68" s="22"/>
      <c r="B68" s="119"/>
      <c r="C68" s="120" t="s">
        <v>283</v>
      </c>
      <c r="D68" s="120" t="s">
        <v>140</v>
      </c>
      <c r="E68" s="121" t="s">
        <v>2711</v>
      </c>
      <c r="F68" s="122" t="s">
        <v>2712</v>
      </c>
      <c r="G68" s="123" t="s">
        <v>314</v>
      </c>
      <c r="H68" s="124">
        <v>10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0.296</v>
      </c>
      <c r="P68" s="128">
        <f t="shared" si="11"/>
        <v>2.96</v>
      </c>
      <c r="Q68" s="128">
        <v>0</v>
      </c>
      <c r="R68" s="128">
        <f t="shared" si="12"/>
        <v>0</v>
      </c>
      <c r="S68" s="128">
        <v>0.0044</v>
      </c>
      <c r="T68" s="129">
        <f t="shared" si="13"/>
        <v>0.044000000000000004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200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200</v>
      </c>
      <c r="BM68" s="130" t="s">
        <v>2713</v>
      </c>
    </row>
    <row r="69" spans="1:65" s="2" customFormat="1" ht="33" customHeight="1">
      <c r="A69" s="22"/>
      <c r="B69" s="119"/>
      <c r="C69" s="120" t="s">
        <v>287</v>
      </c>
      <c r="D69" s="120" t="s">
        <v>140</v>
      </c>
      <c r="E69" s="121" t="s">
        <v>2714</v>
      </c>
      <c r="F69" s="122" t="s">
        <v>2715</v>
      </c>
      <c r="G69" s="123" t="s">
        <v>314</v>
      </c>
      <c r="H69" s="124">
        <v>10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0.272</v>
      </c>
      <c r="P69" s="128">
        <f t="shared" si="11"/>
        <v>2.72</v>
      </c>
      <c r="Q69" s="128">
        <v>0</v>
      </c>
      <c r="R69" s="128">
        <f t="shared" si="12"/>
        <v>0</v>
      </c>
      <c r="S69" s="128">
        <v>0.0088</v>
      </c>
      <c r="T69" s="129">
        <f t="shared" si="13"/>
        <v>0.08800000000000001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200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200</v>
      </c>
      <c r="BM69" s="130" t="s">
        <v>2716</v>
      </c>
    </row>
    <row r="70" spans="1:65" s="2" customFormat="1" ht="24.15" customHeight="1">
      <c r="A70" s="22"/>
      <c r="B70" s="119"/>
      <c r="C70" s="120" t="s">
        <v>291</v>
      </c>
      <c r="D70" s="120" t="s">
        <v>140</v>
      </c>
      <c r="E70" s="121" t="s">
        <v>2717</v>
      </c>
      <c r="F70" s="122" t="s">
        <v>2718</v>
      </c>
      <c r="G70" s="123" t="s">
        <v>314</v>
      </c>
      <c r="H70" s="124">
        <v>10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0.248</v>
      </c>
      <c r="P70" s="128">
        <f t="shared" si="11"/>
        <v>2.48</v>
      </c>
      <c r="Q70" s="128">
        <v>0</v>
      </c>
      <c r="R70" s="128">
        <f t="shared" si="12"/>
        <v>0</v>
      </c>
      <c r="S70" s="128">
        <v>0.01173</v>
      </c>
      <c r="T70" s="129">
        <f t="shared" si="13"/>
        <v>0.11730000000000002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200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200</v>
      </c>
      <c r="BM70" s="130" t="s">
        <v>2719</v>
      </c>
    </row>
    <row r="71" spans="1:65" s="2" customFormat="1" ht="24.15" customHeight="1">
      <c r="A71" s="22"/>
      <c r="B71" s="119"/>
      <c r="C71" s="120" t="s">
        <v>295</v>
      </c>
      <c r="D71" s="120" t="s">
        <v>140</v>
      </c>
      <c r="E71" s="121" t="s">
        <v>2720</v>
      </c>
      <c r="F71" s="122" t="s">
        <v>2721</v>
      </c>
      <c r="G71" s="123" t="s">
        <v>314</v>
      </c>
      <c r="H71" s="124">
        <v>10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0.313</v>
      </c>
      <c r="P71" s="128">
        <f t="shared" si="11"/>
        <v>3.13</v>
      </c>
      <c r="Q71" s="128">
        <v>0</v>
      </c>
      <c r="R71" s="128">
        <f t="shared" si="12"/>
        <v>0</v>
      </c>
      <c r="S71" s="128">
        <v>0.00068</v>
      </c>
      <c r="T71" s="129">
        <f t="shared" si="13"/>
        <v>0.0068000000000000005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200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200</v>
      </c>
      <c r="BM71" s="130" t="s">
        <v>2722</v>
      </c>
    </row>
    <row r="72" spans="1:65" s="2" customFormat="1" ht="33" customHeight="1">
      <c r="A72" s="22"/>
      <c r="B72" s="119"/>
      <c r="C72" s="120" t="s">
        <v>299</v>
      </c>
      <c r="D72" s="120" t="s">
        <v>140</v>
      </c>
      <c r="E72" s="121" t="s">
        <v>2723</v>
      </c>
      <c r="F72" s="122" t="s">
        <v>2724</v>
      </c>
      <c r="G72" s="123" t="s">
        <v>314</v>
      </c>
      <c r="H72" s="124">
        <v>10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0.289</v>
      </c>
      <c r="P72" s="128">
        <f t="shared" si="11"/>
        <v>2.8899999999999997</v>
      </c>
      <c r="Q72" s="128">
        <v>0</v>
      </c>
      <c r="R72" s="128">
        <f t="shared" si="12"/>
        <v>0</v>
      </c>
      <c r="S72" s="128">
        <v>0.00135</v>
      </c>
      <c r="T72" s="129">
        <f t="shared" si="13"/>
        <v>0.013500000000000002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200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200</v>
      </c>
      <c r="BM72" s="130" t="s">
        <v>2725</v>
      </c>
    </row>
    <row r="73" spans="1:65" s="2" customFormat="1" ht="24.15" customHeight="1">
      <c r="A73" s="22"/>
      <c r="B73" s="119"/>
      <c r="C73" s="120" t="s">
        <v>303</v>
      </c>
      <c r="D73" s="120" t="s">
        <v>140</v>
      </c>
      <c r="E73" s="121" t="s">
        <v>2726</v>
      </c>
      <c r="F73" s="122" t="s">
        <v>2727</v>
      </c>
      <c r="G73" s="123" t="s">
        <v>314</v>
      </c>
      <c r="H73" s="124">
        <v>10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0.266</v>
      </c>
      <c r="P73" s="128">
        <f t="shared" si="11"/>
        <v>2.66</v>
      </c>
      <c r="Q73" s="128">
        <v>0</v>
      </c>
      <c r="R73" s="128">
        <f t="shared" si="12"/>
        <v>0</v>
      </c>
      <c r="S73" s="128">
        <v>0.0027</v>
      </c>
      <c r="T73" s="129">
        <f t="shared" si="13"/>
        <v>0.027000000000000003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200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200</v>
      </c>
      <c r="BM73" s="130" t="s">
        <v>2728</v>
      </c>
    </row>
    <row r="74" spans="1:65" s="2" customFormat="1" ht="24.15" customHeight="1">
      <c r="A74" s="22"/>
      <c r="B74" s="119"/>
      <c r="C74" s="120" t="s">
        <v>307</v>
      </c>
      <c r="D74" s="120" t="s">
        <v>140</v>
      </c>
      <c r="E74" s="121" t="s">
        <v>2729</v>
      </c>
      <c r="F74" s="122" t="s">
        <v>2730</v>
      </c>
      <c r="G74" s="123" t="s">
        <v>314</v>
      </c>
      <c r="H74" s="124">
        <v>10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0.242</v>
      </c>
      <c r="P74" s="128">
        <f t="shared" si="11"/>
        <v>2.42</v>
      </c>
      <c r="Q74" s="128">
        <v>0</v>
      </c>
      <c r="R74" s="128">
        <f t="shared" si="12"/>
        <v>0</v>
      </c>
      <c r="S74" s="128">
        <v>0.0036</v>
      </c>
      <c r="T74" s="129">
        <f t="shared" si="13"/>
        <v>0.036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200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200</v>
      </c>
      <c r="BM74" s="130" t="s">
        <v>2731</v>
      </c>
    </row>
    <row r="75" spans="1:65" s="2" customFormat="1" ht="24.15" customHeight="1">
      <c r="A75" s="22"/>
      <c r="B75" s="119"/>
      <c r="C75" s="120" t="s">
        <v>311</v>
      </c>
      <c r="D75" s="120" t="s">
        <v>140</v>
      </c>
      <c r="E75" s="121" t="s">
        <v>2732</v>
      </c>
      <c r="F75" s="122" t="s">
        <v>2733</v>
      </c>
      <c r="G75" s="123" t="s">
        <v>314</v>
      </c>
      <c r="H75" s="124">
        <v>10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0.336</v>
      </c>
      <c r="P75" s="128">
        <f t="shared" si="11"/>
        <v>3.3600000000000003</v>
      </c>
      <c r="Q75" s="128">
        <v>0</v>
      </c>
      <c r="R75" s="128">
        <f t="shared" si="12"/>
        <v>0</v>
      </c>
      <c r="S75" s="128">
        <v>0.00388</v>
      </c>
      <c r="T75" s="129">
        <f t="shared" si="13"/>
        <v>0.0388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200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200</v>
      </c>
      <c r="BM75" s="130" t="s">
        <v>2734</v>
      </c>
    </row>
    <row r="76" spans="1:65" s="2" customFormat="1" ht="24.15" customHeight="1">
      <c r="A76" s="22"/>
      <c r="B76" s="119"/>
      <c r="C76" s="120" t="s">
        <v>316</v>
      </c>
      <c r="D76" s="120" t="s">
        <v>140</v>
      </c>
      <c r="E76" s="121" t="s">
        <v>2735</v>
      </c>
      <c r="F76" s="122" t="s">
        <v>2736</v>
      </c>
      <c r="G76" s="123" t="s">
        <v>314</v>
      </c>
      <c r="H76" s="124">
        <v>10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0.311</v>
      </c>
      <c r="P76" s="128">
        <f t="shared" si="11"/>
        <v>3.11</v>
      </c>
      <c r="Q76" s="128">
        <v>0</v>
      </c>
      <c r="R76" s="128">
        <f t="shared" si="12"/>
        <v>0</v>
      </c>
      <c r="S76" s="128">
        <v>0.00775</v>
      </c>
      <c r="T76" s="129">
        <f t="shared" si="13"/>
        <v>0.0775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200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200</v>
      </c>
      <c r="BM76" s="130" t="s">
        <v>2737</v>
      </c>
    </row>
    <row r="77" spans="1:65" s="2" customFormat="1" ht="24.15" customHeight="1">
      <c r="A77" s="22"/>
      <c r="B77" s="119"/>
      <c r="C77" s="120" t="s">
        <v>320</v>
      </c>
      <c r="D77" s="120" t="s">
        <v>140</v>
      </c>
      <c r="E77" s="121" t="s">
        <v>2738</v>
      </c>
      <c r="F77" s="122" t="s">
        <v>2739</v>
      </c>
      <c r="G77" s="123" t="s">
        <v>314</v>
      </c>
      <c r="H77" s="124">
        <v>10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0.286</v>
      </c>
      <c r="P77" s="128">
        <f t="shared" si="11"/>
        <v>2.86</v>
      </c>
      <c r="Q77" s="128">
        <v>0</v>
      </c>
      <c r="R77" s="128">
        <f t="shared" si="12"/>
        <v>0</v>
      </c>
      <c r="S77" s="128">
        <v>0.0155</v>
      </c>
      <c r="T77" s="129">
        <f t="shared" si="13"/>
        <v>0.155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200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200</v>
      </c>
      <c r="BM77" s="130" t="s">
        <v>2740</v>
      </c>
    </row>
    <row r="78" spans="1:65" s="2" customFormat="1" ht="24.15" customHeight="1">
      <c r="A78" s="22"/>
      <c r="B78" s="119"/>
      <c r="C78" s="120" t="s">
        <v>324</v>
      </c>
      <c r="D78" s="120" t="s">
        <v>140</v>
      </c>
      <c r="E78" s="121" t="s">
        <v>2741</v>
      </c>
      <c r="F78" s="122" t="s">
        <v>2742</v>
      </c>
      <c r="G78" s="123" t="s">
        <v>314</v>
      </c>
      <c r="H78" s="124">
        <v>10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0.26</v>
      </c>
      <c r="P78" s="128">
        <f t="shared" si="11"/>
        <v>2.6</v>
      </c>
      <c r="Q78" s="128">
        <v>0</v>
      </c>
      <c r="R78" s="128">
        <f t="shared" si="12"/>
        <v>0</v>
      </c>
      <c r="S78" s="128">
        <v>0.02067</v>
      </c>
      <c r="T78" s="129">
        <f t="shared" si="13"/>
        <v>0.2067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200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200</v>
      </c>
      <c r="BM78" s="130" t="s">
        <v>2743</v>
      </c>
    </row>
    <row r="79" spans="1:65" s="2" customFormat="1" ht="24.15" customHeight="1">
      <c r="A79" s="22"/>
      <c r="B79" s="119"/>
      <c r="C79" s="120" t="s">
        <v>328</v>
      </c>
      <c r="D79" s="120" t="s">
        <v>140</v>
      </c>
      <c r="E79" s="121" t="s">
        <v>2744</v>
      </c>
      <c r="F79" s="122" t="s">
        <v>2745</v>
      </c>
      <c r="G79" s="123" t="s">
        <v>160</v>
      </c>
      <c r="H79" s="124">
        <v>10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1.81</v>
      </c>
      <c r="P79" s="128">
        <f t="shared" si="11"/>
        <v>18.1</v>
      </c>
      <c r="Q79" s="128">
        <v>0.01913</v>
      </c>
      <c r="R79" s="128">
        <f t="shared" si="12"/>
        <v>0.19130000000000003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200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2746</v>
      </c>
    </row>
    <row r="80" spans="1:65" s="2" customFormat="1" ht="24.15" customHeight="1">
      <c r="A80" s="22"/>
      <c r="B80" s="119"/>
      <c r="C80" s="120" t="s">
        <v>332</v>
      </c>
      <c r="D80" s="120" t="s">
        <v>140</v>
      </c>
      <c r="E80" s="121" t="s">
        <v>2747</v>
      </c>
      <c r="F80" s="122" t="s">
        <v>2748</v>
      </c>
      <c r="G80" s="123" t="s">
        <v>160</v>
      </c>
      <c r="H80" s="124">
        <v>10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0.897</v>
      </c>
      <c r="P80" s="128">
        <f t="shared" si="11"/>
        <v>8.97</v>
      </c>
      <c r="Q80" s="128">
        <v>0.01913</v>
      </c>
      <c r="R80" s="128">
        <f t="shared" si="12"/>
        <v>0.19130000000000003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2749</v>
      </c>
    </row>
    <row r="81" spans="1:65" s="2" customFormat="1" ht="24.15" customHeight="1">
      <c r="A81" s="22"/>
      <c r="B81" s="119"/>
      <c r="C81" s="120" t="s">
        <v>336</v>
      </c>
      <c r="D81" s="120" t="s">
        <v>140</v>
      </c>
      <c r="E81" s="121" t="s">
        <v>2750</v>
      </c>
      <c r="F81" s="122" t="s">
        <v>2751</v>
      </c>
      <c r="G81" s="123" t="s">
        <v>160</v>
      </c>
      <c r="H81" s="124">
        <v>10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0.578</v>
      </c>
      <c r="P81" s="128">
        <f t="shared" si="11"/>
        <v>5.779999999999999</v>
      </c>
      <c r="Q81" s="128">
        <v>0.01913</v>
      </c>
      <c r="R81" s="128">
        <f t="shared" si="12"/>
        <v>0.19130000000000003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2752</v>
      </c>
    </row>
    <row r="82" spans="1:65" s="2" customFormat="1" ht="24.15" customHeight="1">
      <c r="A82" s="22"/>
      <c r="B82" s="119"/>
      <c r="C82" s="120" t="s">
        <v>340</v>
      </c>
      <c r="D82" s="120" t="s">
        <v>140</v>
      </c>
      <c r="E82" s="121" t="s">
        <v>2753</v>
      </c>
      <c r="F82" s="122" t="s">
        <v>2754</v>
      </c>
      <c r="G82" s="123" t="s">
        <v>160</v>
      </c>
      <c r="H82" s="124">
        <v>10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0.38</v>
      </c>
      <c r="P82" s="128">
        <f t="shared" si="11"/>
        <v>3.8</v>
      </c>
      <c r="Q82" s="128">
        <v>0.01913</v>
      </c>
      <c r="R82" s="128">
        <f t="shared" si="12"/>
        <v>0.19130000000000003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2755</v>
      </c>
    </row>
    <row r="83" spans="1:65" s="2" customFormat="1" ht="24.15" customHeight="1">
      <c r="A83" s="22"/>
      <c r="B83" s="119"/>
      <c r="C83" s="120" t="s">
        <v>344</v>
      </c>
      <c r="D83" s="120" t="s">
        <v>140</v>
      </c>
      <c r="E83" s="121" t="s">
        <v>2756</v>
      </c>
      <c r="F83" s="122" t="s">
        <v>2757</v>
      </c>
      <c r="G83" s="123" t="s">
        <v>314</v>
      </c>
      <c r="H83" s="124">
        <v>10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0.334</v>
      </c>
      <c r="P83" s="128">
        <f t="shared" si="11"/>
        <v>3.3400000000000003</v>
      </c>
      <c r="Q83" s="128">
        <v>0</v>
      </c>
      <c r="R83" s="128">
        <f t="shared" si="12"/>
        <v>0</v>
      </c>
      <c r="S83" s="128">
        <v>0.0066</v>
      </c>
      <c r="T83" s="129">
        <f t="shared" si="13"/>
        <v>0.066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200</v>
      </c>
      <c r="BM83" s="130" t="s">
        <v>2758</v>
      </c>
    </row>
    <row r="84" spans="1:65" s="2" customFormat="1" ht="24.15" customHeight="1">
      <c r="A84" s="22"/>
      <c r="B84" s="119"/>
      <c r="C84" s="120" t="s">
        <v>348</v>
      </c>
      <c r="D84" s="120" t="s">
        <v>140</v>
      </c>
      <c r="E84" s="121" t="s">
        <v>2759</v>
      </c>
      <c r="F84" s="122" t="s">
        <v>2760</v>
      </c>
      <c r="G84" s="123" t="s">
        <v>314</v>
      </c>
      <c r="H84" s="124">
        <v>10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0.268</v>
      </c>
      <c r="P84" s="128">
        <f t="shared" si="11"/>
        <v>2.68</v>
      </c>
      <c r="Q84" s="128">
        <v>0</v>
      </c>
      <c r="R84" s="128">
        <f t="shared" si="12"/>
        <v>0</v>
      </c>
      <c r="S84" s="128">
        <v>0.0066</v>
      </c>
      <c r="T84" s="129">
        <f t="shared" si="13"/>
        <v>0.066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200</v>
      </c>
      <c r="BM84" s="130" t="s">
        <v>2761</v>
      </c>
    </row>
    <row r="85" spans="1:65" s="2" customFormat="1" ht="24.15" customHeight="1">
      <c r="A85" s="22"/>
      <c r="B85" s="119"/>
      <c r="C85" s="120" t="s">
        <v>352</v>
      </c>
      <c r="D85" s="120" t="s">
        <v>140</v>
      </c>
      <c r="E85" s="121" t="s">
        <v>2762</v>
      </c>
      <c r="F85" s="122" t="s">
        <v>2763</v>
      </c>
      <c r="G85" s="123" t="s">
        <v>314</v>
      </c>
      <c r="H85" s="124">
        <v>10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0.232</v>
      </c>
      <c r="P85" s="128">
        <f t="shared" si="11"/>
        <v>2.3200000000000003</v>
      </c>
      <c r="Q85" s="128">
        <v>0</v>
      </c>
      <c r="R85" s="128">
        <f t="shared" si="12"/>
        <v>0</v>
      </c>
      <c r="S85" s="128">
        <v>0.0066</v>
      </c>
      <c r="T85" s="129">
        <f t="shared" si="13"/>
        <v>0.066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200</v>
      </c>
      <c r="BM85" s="130" t="s">
        <v>2764</v>
      </c>
    </row>
    <row r="86" spans="1:65" s="2" customFormat="1" ht="24.15" customHeight="1">
      <c r="A86" s="22"/>
      <c r="B86" s="119"/>
      <c r="C86" s="120" t="s">
        <v>356</v>
      </c>
      <c r="D86" s="120" t="s">
        <v>140</v>
      </c>
      <c r="E86" s="121" t="s">
        <v>2765</v>
      </c>
      <c r="F86" s="122" t="s">
        <v>2766</v>
      </c>
      <c r="G86" s="123" t="s">
        <v>314</v>
      </c>
      <c r="H86" s="124">
        <v>10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0.428</v>
      </c>
      <c r="P86" s="128">
        <f t="shared" si="11"/>
        <v>4.28</v>
      </c>
      <c r="Q86" s="128">
        <v>0</v>
      </c>
      <c r="R86" s="128">
        <f t="shared" si="12"/>
        <v>0</v>
      </c>
      <c r="S86" s="128">
        <v>0.01232</v>
      </c>
      <c r="T86" s="129">
        <f t="shared" si="13"/>
        <v>0.12319999999999999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200</v>
      </c>
      <c r="BM86" s="130" t="s">
        <v>2767</v>
      </c>
    </row>
    <row r="87" spans="1:65" s="2" customFormat="1" ht="33" customHeight="1">
      <c r="A87" s="22"/>
      <c r="B87" s="119"/>
      <c r="C87" s="120" t="s">
        <v>360</v>
      </c>
      <c r="D87" s="120" t="s">
        <v>140</v>
      </c>
      <c r="E87" s="121" t="s">
        <v>2768</v>
      </c>
      <c r="F87" s="122" t="s">
        <v>2769</v>
      </c>
      <c r="G87" s="123" t="s">
        <v>314</v>
      </c>
      <c r="H87" s="124">
        <v>10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0.344</v>
      </c>
      <c r="P87" s="128">
        <f t="shared" si="11"/>
        <v>3.4399999999999995</v>
      </c>
      <c r="Q87" s="128">
        <v>0</v>
      </c>
      <c r="R87" s="128">
        <f t="shared" si="12"/>
        <v>0</v>
      </c>
      <c r="S87" s="128">
        <v>0.01232</v>
      </c>
      <c r="T87" s="129">
        <f t="shared" si="13"/>
        <v>0.12319999999999999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200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200</v>
      </c>
      <c r="BM87" s="130" t="s">
        <v>2770</v>
      </c>
    </row>
    <row r="88" spans="1:65" s="2" customFormat="1" ht="33" customHeight="1">
      <c r="A88" s="22"/>
      <c r="B88" s="119"/>
      <c r="C88" s="120" t="s">
        <v>364</v>
      </c>
      <c r="D88" s="120" t="s">
        <v>140</v>
      </c>
      <c r="E88" s="121" t="s">
        <v>2771</v>
      </c>
      <c r="F88" s="122" t="s">
        <v>2772</v>
      </c>
      <c r="G88" s="123" t="s">
        <v>314</v>
      </c>
      <c r="H88" s="124">
        <v>10</v>
      </c>
      <c r="I88" s="125"/>
      <c r="J88" s="125">
        <f t="shared" si="1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0.288</v>
      </c>
      <c r="P88" s="128">
        <f t="shared" si="11"/>
        <v>2.88</v>
      </c>
      <c r="Q88" s="128">
        <v>0</v>
      </c>
      <c r="R88" s="128">
        <f t="shared" si="12"/>
        <v>0</v>
      </c>
      <c r="S88" s="128">
        <v>0.01232</v>
      </c>
      <c r="T88" s="129">
        <f t="shared" si="13"/>
        <v>0.12319999999999999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200</v>
      </c>
      <c r="AT88" s="130" t="s">
        <v>140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200</v>
      </c>
      <c r="BM88" s="130" t="s">
        <v>2773</v>
      </c>
    </row>
    <row r="89" spans="1:65" s="2" customFormat="1" ht="24.15" customHeight="1">
      <c r="A89" s="22"/>
      <c r="B89" s="119"/>
      <c r="C89" s="120" t="s">
        <v>368</v>
      </c>
      <c r="D89" s="120" t="s">
        <v>140</v>
      </c>
      <c r="E89" s="121" t="s">
        <v>2774</v>
      </c>
      <c r="F89" s="122" t="s">
        <v>2775</v>
      </c>
      <c r="G89" s="123" t="s">
        <v>314</v>
      </c>
      <c r="H89" s="124">
        <v>10</v>
      </c>
      <c r="I89" s="125"/>
      <c r="J89" s="125">
        <f t="shared" si="1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0.534</v>
      </c>
      <c r="P89" s="128">
        <f t="shared" si="11"/>
        <v>5.34</v>
      </c>
      <c r="Q89" s="128">
        <v>0</v>
      </c>
      <c r="R89" s="128">
        <f t="shared" si="12"/>
        <v>0</v>
      </c>
      <c r="S89" s="128">
        <v>0.01584</v>
      </c>
      <c r="T89" s="129">
        <f t="shared" si="13"/>
        <v>0.15839999999999999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200</v>
      </c>
      <c r="AT89" s="130" t="s">
        <v>140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200</v>
      </c>
      <c r="BM89" s="130" t="s">
        <v>2776</v>
      </c>
    </row>
    <row r="90" spans="1:65" s="2" customFormat="1" ht="33" customHeight="1">
      <c r="A90" s="22"/>
      <c r="B90" s="119"/>
      <c r="C90" s="120" t="s">
        <v>372</v>
      </c>
      <c r="D90" s="120" t="s">
        <v>140</v>
      </c>
      <c r="E90" s="121" t="s">
        <v>2777</v>
      </c>
      <c r="F90" s="122" t="s">
        <v>2778</v>
      </c>
      <c r="G90" s="123" t="s">
        <v>314</v>
      </c>
      <c r="H90" s="124">
        <v>10</v>
      </c>
      <c r="I90" s="125"/>
      <c r="J90" s="125">
        <f t="shared" si="10"/>
        <v>0</v>
      </c>
      <c r="K90" s="122" t="s">
        <v>144</v>
      </c>
      <c r="L90" s="23"/>
      <c r="M90" s="126" t="s">
        <v>1</v>
      </c>
      <c r="N90" s="127" t="s">
        <v>23</v>
      </c>
      <c r="O90" s="128">
        <v>0.428</v>
      </c>
      <c r="P90" s="128">
        <f t="shared" si="11"/>
        <v>4.28</v>
      </c>
      <c r="Q90" s="128">
        <v>0</v>
      </c>
      <c r="R90" s="128">
        <f t="shared" si="12"/>
        <v>0</v>
      </c>
      <c r="S90" s="128">
        <v>0.01584</v>
      </c>
      <c r="T90" s="129">
        <f t="shared" si="13"/>
        <v>0.15839999999999999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200</v>
      </c>
      <c r="AT90" s="130" t="s">
        <v>140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200</v>
      </c>
      <c r="BM90" s="130" t="s">
        <v>2779</v>
      </c>
    </row>
    <row r="91" spans="1:65" s="2" customFormat="1" ht="33" customHeight="1">
      <c r="A91" s="22"/>
      <c r="B91" s="119"/>
      <c r="C91" s="120" t="s">
        <v>376</v>
      </c>
      <c r="D91" s="120" t="s">
        <v>140</v>
      </c>
      <c r="E91" s="121" t="s">
        <v>2780</v>
      </c>
      <c r="F91" s="122" t="s">
        <v>2781</v>
      </c>
      <c r="G91" s="123" t="s">
        <v>314</v>
      </c>
      <c r="H91" s="124">
        <v>10</v>
      </c>
      <c r="I91" s="125"/>
      <c r="J91" s="125">
        <f t="shared" si="10"/>
        <v>0</v>
      </c>
      <c r="K91" s="122" t="s">
        <v>144</v>
      </c>
      <c r="L91" s="23"/>
      <c r="M91" s="126" t="s">
        <v>1</v>
      </c>
      <c r="N91" s="127" t="s">
        <v>23</v>
      </c>
      <c r="O91" s="128">
        <v>0.382</v>
      </c>
      <c r="P91" s="128">
        <f t="shared" si="11"/>
        <v>3.8200000000000003</v>
      </c>
      <c r="Q91" s="128">
        <v>0</v>
      </c>
      <c r="R91" s="128">
        <f t="shared" si="12"/>
        <v>0</v>
      </c>
      <c r="S91" s="128">
        <v>0.01584</v>
      </c>
      <c r="T91" s="129">
        <f t="shared" si="13"/>
        <v>0.15839999999999999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200</v>
      </c>
      <c r="AT91" s="130" t="s">
        <v>140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200</v>
      </c>
      <c r="BM91" s="130" t="s">
        <v>2782</v>
      </c>
    </row>
    <row r="92" spans="1:65" s="2" customFormat="1" ht="24.15" customHeight="1">
      <c r="A92" s="22"/>
      <c r="B92" s="119"/>
      <c r="C92" s="120" t="s">
        <v>380</v>
      </c>
      <c r="D92" s="120" t="s">
        <v>140</v>
      </c>
      <c r="E92" s="121" t="s">
        <v>2783</v>
      </c>
      <c r="F92" s="122" t="s">
        <v>2784</v>
      </c>
      <c r="G92" s="123" t="s">
        <v>314</v>
      </c>
      <c r="H92" s="124">
        <v>10</v>
      </c>
      <c r="I92" s="125"/>
      <c r="J92" s="125">
        <f t="shared" si="1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0.446</v>
      </c>
      <c r="P92" s="128">
        <f t="shared" si="11"/>
        <v>4.46</v>
      </c>
      <c r="Q92" s="128">
        <v>0.00732</v>
      </c>
      <c r="R92" s="128">
        <f t="shared" si="12"/>
        <v>0.0732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200</v>
      </c>
      <c r="AT92" s="130" t="s">
        <v>140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200</v>
      </c>
      <c r="BM92" s="130" t="s">
        <v>2785</v>
      </c>
    </row>
    <row r="93" spans="1:65" s="2" customFormat="1" ht="33" customHeight="1">
      <c r="A93" s="22"/>
      <c r="B93" s="119"/>
      <c r="C93" s="120" t="s">
        <v>384</v>
      </c>
      <c r="D93" s="120" t="s">
        <v>140</v>
      </c>
      <c r="E93" s="121" t="s">
        <v>2786</v>
      </c>
      <c r="F93" s="122" t="s">
        <v>2787</v>
      </c>
      <c r="G93" s="123" t="s">
        <v>314</v>
      </c>
      <c r="H93" s="124">
        <v>10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0.563</v>
      </c>
      <c r="P93" s="128">
        <f t="shared" si="11"/>
        <v>5.629999999999999</v>
      </c>
      <c r="Q93" s="128">
        <v>0.01363</v>
      </c>
      <c r="R93" s="128">
        <f t="shared" si="12"/>
        <v>0.1363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200</v>
      </c>
      <c r="BM93" s="130" t="s">
        <v>2788</v>
      </c>
    </row>
    <row r="94" spans="1:65" s="2" customFormat="1" ht="33" customHeight="1">
      <c r="A94" s="22"/>
      <c r="B94" s="119"/>
      <c r="C94" s="120" t="s">
        <v>388</v>
      </c>
      <c r="D94" s="120" t="s">
        <v>140</v>
      </c>
      <c r="E94" s="121" t="s">
        <v>2789</v>
      </c>
      <c r="F94" s="122" t="s">
        <v>2790</v>
      </c>
      <c r="G94" s="123" t="s">
        <v>314</v>
      </c>
      <c r="H94" s="124">
        <v>10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0.756</v>
      </c>
      <c r="P94" s="128">
        <f t="shared" si="11"/>
        <v>7.5600000000000005</v>
      </c>
      <c r="Q94" s="128">
        <v>0.01752</v>
      </c>
      <c r="R94" s="128">
        <f t="shared" si="12"/>
        <v>0.17520000000000002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200</v>
      </c>
      <c r="BM94" s="130" t="s">
        <v>2791</v>
      </c>
    </row>
    <row r="95" spans="1:65" s="2" customFormat="1" ht="24.15" customHeight="1">
      <c r="A95" s="22"/>
      <c r="B95" s="119"/>
      <c r="C95" s="120" t="s">
        <v>392</v>
      </c>
      <c r="D95" s="120" t="s">
        <v>140</v>
      </c>
      <c r="E95" s="121" t="s">
        <v>2792</v>
      </c>
      <c r="F95" s="122" t="s">
        <v>2793</v>
      </c>
      <c r="G95" s="123" t="s">
        <v>314</v>
      </c>
      <c r="H95" s="124">
        <v>10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0.274</v>
      </c>
      <c r="P95" s="128">
        <f t="shared" si="11"/>
        <v>2.74</v>
      </c>
      <c r="Q95" s="128">
        <v>0</v>
      </c>
      <c r="R95" s="128">
        <f t="shared" si="12"/>
        <v>0</v>
      </c>
      <c r="S95" s="128">
        <v>0</v>
      </c>
      <c r="T95" s="129">
        <f t="shared" si="1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200</v>
      </c>
      <c r="BM95" s="130" t="s">
        <v>2794</v>
      </c>
    </row>
    <row r="96" spans="1:65" s="2" customFormat="1" ht="24.15" customHeight="1">
      <c r="A96" s="22"/>
      <c r="B96" s="119"/>
      <c r="C96" s="120" t="s">
        <v>396</v>
      </c>
      <c r="D96" s="120" t="s">
        <v>140</v>
      </c>
      <c r="E96" s="121" t="s">
        <v>2795</v>
      </c>
      <c r="F96" s="122" t="s">
        <v>2796</v>
      </c>
      <c r="G96" s="123" t="s">
        <v>314</v>
      </c>
      <c r="H96" s="124">
        <v>10</v>
      </c>
      <c r="I96" s="125"/>
      <c r="J96" s="125">
        <f aca="true" t="shared" si="20" ref="J96:J109">ROUND(I96*H96,2)</f>
        <v>0</v>
      </c>
      <c r="K96" s="122" t="s">
        <v>144</v>
      </c>
      <c r="L96" s="23"/>
      <c r="M96" s="126" t="s">
        <v>1</v>
      </c>
      <c r="N96" s="127" t="s">
        <v>23</v>
      </c>
      <c r="O96" s="128">
        <v>0.35</v>
      </c>
      <c r="P96" s="128">
        <f aca="true" t="shared" si="21" ref="P96:P109">O96*H96</f>
        <v>3.5</v>
      </c>
      <c r="Q96" s="128">
        <v>0</v>
      </c>
      <c r="R96" s="128">
        <f aca="true" t="shared" si="22" ref="R96:R109">Q96*H96</f>
        <v>0</v>
      </c>
      <c r="S96" s="128">
        <v>0</v>
      </c>
      <c r="T96" s="129">
        <f aca="true" t="shared" si="23" ref="T96:T109">S96*H96</f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aca="true" t="shared" si="24" ref="BE96:BE109">IF(N96="základní",J96,0)</f>
        <v>0</v>
      </c>
      <c r="BF96" s="131">
        <f aca="true" t="shared" si="25" ref="BF96:BF109">IF(N96="snížená",J96,0)</f>
        <v>0</v>
      </c>
      <c r="BG96" s="131">
        <f aca="true" t="shared" si="26" ref="BG96:BG109">IF(N96="zákl. přenesená",J96,0)</f>
        <v>0</v>
      </c>
      <c r="BH96" s="131">
        <f aca="true" t="shared" si="27" ref="BH96:BH109">IF(N96="sníž. přenesená",J96,0)</f>
        <v>0</v>
      </c>
      <c r="BI96" s="131">
        <f aca="true" t="shared" si="28" ref="BI96:BI109">IF(N96="nulová",J96,0)</f>
        <v>0</v>
      </c>
      <c r="BJ96" s="12" t="s">
        <v>58</v>
      </c>
      <c r="BK96" s="131">
        <f aca="true" t="shared" si="29" ref="BK96:BK109">ROUND(I96*H96,2)</f>
        <v>0</v>
      </c>
      <c r="BL96" s="12" t="s">
        <v>200</v>
      </c>
      <c r="BM96" s="130" t="s">
        <v>2797</v>
      </c>
    </row>
    <row r="97" spans="1:65" s="2" customFormat="1" ht="24.15" customHeight="1">
      <c r="A97" s="22"/>
      <c r="B97" s="119"/>
      <c r="C97" s="120" t="s">
        <v>400</v>
      </c>
      <c r="D97" s="120" t="s">
        <v>140</v>
      </c>
      <c r="E97" s="121" t="s">
        <v>2798</v>
      </c>
      <c r="F97" s="122" t="s">
        <v>2799</v>
      </c>
      <c r="G97" s="123" t="s">
        <v>314</v>
      </c>
      <c r="H97" s="124">
        <v>10</v>
      </c>
      <c r="I97" s="125"/>
      <c r="J97" s="125">
        <f t="shared" si="20"/>
        <v>0</v>
      </c>
      <c r="K97" s="122" t="s">
        <v>144</v>
      </c>
      <c r="L97" s="23"/>
      <c r="M97" s="126" t="s">
        <v>1</v>
      </c>
      <c r="N97" s="127" t="s">
        <v>23</v>
      </c>
      <c r="O97" s="128">
        <v>0.432</v>
      </c>
      <c r="P97" s="128">
        <f t="shared" si="21"/>
        <v>4.32</v>
      </c>
      <c r="Q97" s="128">
        <v>0</v>
      </c>
      <c r="R97" s="128">
        <f t="shared" si="22"/>
        <v>0</v>
      </c>
      <c r="S97" s="128">
        <v>0</v>
      </c>
      <c r="T97" s="129">
        <f t="shared" si="2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24"/>
        <v>0</v>
      </c>
      <c r="BF97" s="131">
        <f t="shared" si="25"/>
        <v>0</v>
      </c>
      <c r="BG97" s="131">
        <f t="shared" si="26"/>
        <v>0</v>
      </c>
      <c r="BH97" s="131">
        <f t="shared" si="27"/>
        <v>0</v>
      </c>
      <c r="BI97" s="131">
        <f t="shared" si="28"/>
        <v>0</v>
      </c>
      <c r="BJ97" s="12" t="s">
        <v>58</v>
      </c>
      <c r="BK97" s="131">
        <f t="shared" si="29"/>
        <v>0</v>
      </c>
      <c r="BL97" s="12" t="s">
        <v>200</v>
      </c>
      <c r="BM97" s="130" t="s">
        <v>2800</v>
      </c>
    </row>
    <row r="98" spans="1:65" s="2" customFormat="1" ht="24.15" customHeight="1">
      <c r="A98" s="22"/>
      <c r="B98" s="119"/>
      <c r="C98" s="120" t="s">
        <v>405</v>
      </c>
      <c r="D98" s="120" t="s">
        <v>140</v>
      </c>
      <c r="E98" s="121" t="s">
        <v>2801</v>
      </c>
      <c r="F98" s="122" t="s">
        <v>2802</v>
      </c>
      <c r="G98" s="123" t="s">
        <v>160</v>
      </c>
      <c r="H98" s="124">
        <v>10</v>
      </c>
      <c r="I98" s="125"/>
      <c r="J98" s="125">
        <f t="shared" si="20"/>
        <v>0</v>
      </c>
      <c r="K98" s="122" t="s">
        <v>144</v>
      </c>
      <c r="L98" s="23"/>
      <c r="M98" s="126" t="s">
        <v>1</v>
      </c>
      <c r="N98" s="127" t="s">
        <v>23</v>
      </c>
      <c r="O98" s="128">
        <v>1.846</v>
      </c>
      <c r="P98" s="128">
        <f t="shared" si="21"/>
        <v>18.46</v>
      </c>
      <c r="Q98" s="128">
        <v>0.01911</v>
      </c>
      <c r="R98" s="128">
        <f t="shared" si="22"/>
        <v>0.1911</v>
      </c>
      <c r="S98" s="128">
        <v>0</v>
      </c>
      <c r="T98" s="129">
        <f t="shared" si="2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200</v>
      </c>
      <c r="AT98" s="130" t="s">
        <v>140</v>
      </c>
      <c r="AU98" s="130" t="s">
        <v>60</v>
      </c>
      <c r="AY98" s="12" t="s">
        <v>137</v>
      </c>
      <c r="BE98" s="131">
        <f t="shared" si="24"/>
        <v>0</v>
      </c>
      <c r="BF98" s="131">
        <f t="shared" si="25"/>
        <v>0</v>
      </c>
      <c r="BG98" s="131">
        <f t="shared" si="26"/>
        <v>0</v>
      </c>
      <c r="BH98" s="131">
        <f t="shared" si="27"/>
        <v>0</v>
      </c>
      <c r="BI98" s="131">
        <f t="shared" si="28"/>
        <v>0</v>
      </c>
      <c r="BJ98" s="12" t="s">
        <v>58</v>
      </c>
      <c r="BK98" s="131">
        <f t="shared" si="29"/>
        <v>0</v>
      </c>
      <c r="BL98" s="12" t="s">
        <v>200</v>
      </c>
      <c r="BM98" s="130" t="s">
        <v>2803</v>
      </c>
    </row>
    <row r="99" spans="1:65" s="2" customFormat="1" ht="24.15" customHeight="1">
      <c r="A99" s="22"/>
      <c r="B99" s="119"/>
      <c r="C99" s="120" t="s">
        <v>409</v>
      </c>
      <c r="D99" s="120" t="s">
        <v>140</v>
      </c>
      <c r="E99" s="121" t="s">
        <v>2804</v>
      </c>
      <c r="F99" s="122" t="s">
        <v>2805</v>
      </c>
      <c r="G99" s="123" t="s">
        <v>160</v>
      </c>
      <c r="H99" s="124">
        <v>10</v>
      </c>
      <c r="I99" s="125"/>
      <c r="J99" s="125">
        <f t="shared" si="20"/>
        <v>0</v>
      </c>
      <c r="K99" s="122" t="s">
        <v>144</v>
      </c>
      <c r="L99" s="23"/>
      <c r="M99" s="126" t="s">
        <v>1</v>
      </c>
      <c r="N99" s="127" t="s">
        <v>23</v>
      </c>
      <c r="O99" s="128">
        <v>0.918</v>
      </c>
      <c r="P99" s="128">
        <f t="shared" si="21"/>
        <v>9.18</v>
      </c>
      <c r="Q99" s="128">
        <v>0.01911</v>
      </c>
      <c r="R99" s="128">
        <f t="shared" si="22"/>
        <v>0.1911</v>
      </c>
      <c r="S99" s="128">
        <v>0</v>
      </c>
      <c r="T99" s="129">
        <f t="shared" si="2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200</v>
      </c>
      <c r="AT99" s="130" t="s">
        <v>140</v>
      </c>
      <c r="AU99" s="130" t="s">
        <v>60</v>
      </c>
      <c r="AY99" s="12" t="s">
        <v>137</v>
      </c>
      <c r="BE99" s="131">
        <f t="shared" si="24"/>
        <v>0</v>
      </c>
      <c r="BF99" s="131">
        <f t="shared" si="25"/>
        <v>0</v>
      </c>
      <c r="BG99" s="131">
        <f t="shared" si="26"/>
        <v>0</v>
      </c>
      <c r="BH99" s="131">
        <f t="shared" si="27"/>
        <v>0</v>
      </c>
      <c r="BI99" s="131">
        <f t="shared" si="28"/>
        <v>0</v>
      </c>
      <c r="BJ99" s="12" t="s">
        <v>58</v>
      </c>
      <c r="BK99" s="131">
        <f t="shared" si="29"/>
        <v>0</v>
      </c>
      <c r="BL99" s="12" t="s">
        <v>200</v>
      </c>
      <c r="BM99" s="130" t="s">
        <v>2806</v>
      </c>
    </row>
    <row r="100" spans="1:65" s="2" customFormat="1" ht="24.15" customHeight="1">
      <c r="A100" s="22"/>
      <c r="B100" s="119"/>
      <c r="C100" s="120" t="s">
        <v>413</v>
      </c>
      <c r="D100" s="120" t="s">
        <v>140</v>
      </c>
      <c r="E100" s="121" t="s">
        <v>2807</v>
      </c>
      <c r="F100" s="122" t="s">
        <v>2808</v>
      </c>
      <c r="G100" s="123" t="s">
        <v>160</v>
      </c>
      <c r="H100" s="124">
        <v>10</v>
      </c>
      <c r="I100" s="125"/>
      <c r="J100" s="125">
        <f t="shared" si="2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0.59</v>
      </c>
      <c r="P100" s="128">
        <f t="shared" si="21"/>
        <v>5.8999999999999995</v>
      </c>
      <c r="Q100" s="128">
        <v>0.01911</v>
      </c>
      <c r="R100" s="128">
        <f t="shared" si="22"/>
        <v>0.1911</v>
      </c>
      <c r="S100" s="128">
        <v>0</v>
      </c>
      <c r="T100" s="129">
        <f t="shared" si="2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200</v>
      </c>
      <c r="AT100" s="130" t="s">
        <v>140</v>
      </c>
      <c r="AU100" s="130" t="s">
        <v>60</v>
      </c>
      <c r="AY100" s="12" t="s">
        <v>137</v>
      </c>
      <c r="BE100" s="131">
        <f t="shared" si="24"/>
        <v>0</v>
      </c>
      <c r="BF100" s="131">
        <f t="shared" si="25"/>
        <v>0</v>
      </c>
      <c r="BG100" s="131">
        <f t="shared" si="26"/>
        <v>0</v>
      </c>
      <c r="BH100" s="131">
        <f t="shared" si="27"/>
        <v>0</v>
      </c>
      <c r="BI100" s="131">
        <f t="shared" si="28"/>
        <v>0</v>
      </c>
      <c r="BJ100" s="12" t="s">
        <v>58</v>
      </c>
      <c r="BK100" s="131">
        <f t="shared" si="29"/>
        <v>0</v>
      </c>
      <c r="BL100" s="12" t="s">
        <v>200</v>
      </c>
      <c r="BM100" s="130" t="s">
        <v>2809</v>
      </c>
    </row>
    <row r="101" spans="1:65" s="2" customFormat="1" ht="24.15" customHeight="1">
      <c r="A101" s="22"/>
      <c r="B101" s="119"/>
      <c r="C101" s="120" t="s">
        <v>417</v>
      </c>
      <c r="D101" s="120" t="s">
        <v>140</v>
      </c>
      <c r="E101" s="121" t="s">
        <v>2810</v>
      </c>
      <c r="F101" s="122" t="s">
        <v>2811</v>
      </c>
      <c r="G101" s="123" t="s">
        <v>160</v>
      </c>
      <c r="H101" s="124">
        <v>10</v>
      </c>
      <c r="I101" s="125"/>
      <c r="J101" s="125">
        <f t="shared" si="2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0.39</v>
      </c>
      <c r="P101" s="128">
        <f t="shared" si="21"/>
        <v>3.9000000000000004</v>
      </c>
      <c r="Q101" s="128">
        <v>0.01911</v>
      </c>
      <c r="R101" s="128">
        <f t="shared" si="22"/>
        <v>0.1911</v>
      </c>
      <c r="S101" s="128">
        <v>0</v>
      </c>
      <c r="T101" s="129">
        <f t="shared" si="2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200</v>
      </c>
      <c r="AT101" s="130" t="s">
        <v>140</v>
      </c>
      <c r="AU101" s="130" t="s">
        <v>60</v>
      </c>
      <c r="AY101" s="12" t="s">
        <v>137</v>
      </c>
      <c r="BE101" s="131">
        <f t="shared" si="24"/>
        <v>0</v>
      </c>
      <c r="BF101" s="131">
        <f t="shared" si="25"/>
        <v>0</v>
      </c>
      <c r="BG101" s="131">
        <f t="shared" si="26"/>
        <v>0</v>
      </c>
      <c r="BH101" s="131">
        <f t="shared" si="27"/>
        <v>0</v>
      </c>
      <c r="BI101" s="131">
        <f t="shared" si="28"/>
        <v>0</v>
      </c>
      <c r="BJ101" s="12" t="s">
        <v>58</v>
      </c>
      <c r="BK101" s="131">
        <f t="shared" si="29"/>
        <v>0</v>
      </c>
      <c r="BL101" s="12" t="s">
        <v>200</v>
      </c>
      <c r="BM101" s="130" t="s">
        <v>2812</v>
      </c>
    </row>
    <row r="102" spans="1:65" s="2" customFormat="1" ht="24.15" customHeight="1">
      <c r="A102" s="22"/>
      <c r="B102" s="119"/>
      <c r="C102" s="120" t="s">
        <v>421</v>
      </c>
      <c r="D102" s="120" t="s">
        <v>140</v>
      </c>
      <c r="E102" s="121" t="s">
        <v>2813</v>
      </c>
      <c r="F102" s="122" t="s">
        <v>2814</v>
      </c>
      <c r="G102" s="123" t="s">
        <v>160</v>
      </c>
      <c r="H102" s="124">
        <v>10</v>
      </c>
      <c r="I102" s="125"/>
      <c r="J102" s="125">
        <f t="shared" si="2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2.504</v>
      </c>
      <c r="P102" s="128">
        <f t="shared" si="21"/>
        <v>25.04</v>
      </c>
      <c r="Q102" s="128">
        <v>0.01911</v>
      </c>
      <c r="R102" s="128">
        <f t="shared" si="22"/>
        <v>0.1911</v>
      </c>
      <c r="S102" s="128">
        <v>0</v>
      </c>
      <c r="T102" s="129">
        <f t="shared" si="2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t="shared" si="24"/>
        <v>0</v>
      </c>
      <c r="BF102" s="131">
        <f t="shared" si="25"/>
        <v>0</v>
      </c>
      <c r="BG102" s="131">
        <f t="shared" si="26"/>
        <v>0</v>
      </c>
      <c r="BH102" s="131">
        <f t="shared" si="27"/>
        <v>0</v>
      </c>
      <c r="BI102" s="131">
        <f t="shared" si="28"/>
        <v>0</v>
      </c>
      <c r="BJ102" s="12" t="s">
        <v>58</v>
      </c>
      <c r="BK102" s="131">
        <f t="shared" si="29"/>
        <v>0</v>
      </c>
      <c r="BL102" s="12" t="s">
        <v>200</v>
      </c>
      <c r="BM102" s="130" t="s">
        <v>2815</v>
      </c>
    </row>
    <row r="103" spans="1:65" s="2" customFormat="1" ht="24.15" customHeight="1">
      <c r="A103" s="22"/>
      <c r="B103" s="119"/>
      <c r="C103" s="120" t="s">
        <v>425</v>
      </c>
      <c r="D103" s="120" t="s">
        <v>140</v>
      </c>
      <c r="E103" s="121" t="s">
        <v>2816</v>
      </c>
      <c r="F103" s="122" t="s">
        <v>2817</v>
      </c>
      <c r="G103" s="123" t="s">
        <v>160</v>
      </c>
      <c r="H103" s="124">
        <v>10</v>
      </c>
      <c r="I103" s="125"/>
      <c r="J103" s="125">
        <f t="shared" si="2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1.288</v>
      </c>
      <c r="P103" s="128">
        <f t="shared" si="21"/>
        <v>12.88</v>
      </c>
      <c r="Q103" s="128">
        <v>0.01911</v>
      </c>
      <c r="R103" s="128">
        <f t="shared" si="22"/>
        <v>0.1911</v>
      </c>
      <c r="S103" s="128">
        <v>0</v>
      </c>
      <c r="T103" s="129">
        <f t="shared" si="2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200</v>
      </c>
      <c r="AT103" s="130" t="s">
        <v>140</v>
      </c>
      <c r="AU103" s="130" t="s">
        <v>60</v>
      </c>
      <c r="AY103" s="12" t="s">
        <v>137</v>
      </c>
      <c r="BE103" s="131">
        <f t="shared" si="24"/>
        <v>0</v>
      </c>
      <c r="BF103" s="131">
        <f t="shared" si="25"/>
        <v>0</v>
      </c>
      <c r="BG103" s="131">
        <f t="shared" si="26"/>
        <v>0</v>
      </c>
      <c r="BH103" s="131">
        <f t="shared" si="27"/>
        <v>0</v>
      </c>
      <c r="BI103" s="131">
        <f t="shared" si="28"/>
        <v>0</v>
      </c>
      <c r="BJ103" s="12" t="s">
        <v>58</v>
      </c>
      <c r="BK103" s="131">
        <f t="shared" si="29"/>
        <v>0</v>
      </c>
      <c r="BL103" s="12" t="s">
        <v>200</v>
      </c>
      <c r="BM103" s="130" t="s">
        <v>2818</v>
      </c>
    </row>
    <row r="104" spans="1:65" s="2" customFormat="1" ht="24.15" customHeight="1">
      <c r="A104" s="22"/>
      <c r="B104" s="119"/>
      <c r="C104" s="120" t="s">
        <v>429</v>
      </c>
      <c r="D104" s="120" t="s">
        <v>140</v>
      </c>
      <c r="E104" s="121" t="s">
        <v>2819</v>
      </c>
      <c r="F104" s="122" t="s">
        <v>2820</v>
      </c>
      <c r="G104" s="123" t="s">
        <v>160</v>
      </c>
      <c r="H104" s="124">
        <v>10</v>
      </c>
      <c r="I104" s="125"/>
      <c r="J104" s="125">
        <f t="shared" si="2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0.939</v>
      </c>
      <c r="P104" s="128">
        <f t="shared" si="21"/>
        <v>9.389999999999999</v>
      </c>
      <c r="Q104" s="128">
        <v>0.01911</v>
      </c>
      <c r="R104" s="128">
        <f t="shared" si="22"/>
        <v>0.1911</v>
      </c>
      <c r="S104" s="128">
        <v>0</v>
      </c>
      <c r="T104" s="129">
        <f t="shared" si="2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t="shared" si="24"/>
        <v>0</v>
      </c>
      <c r="BF104" s="131">
        <f t="shared" si="25"/>
        <v>0</v>
      </c>
      <c r="BG104" s="131">
        <f t="shared" si="26"/>
        <v>0</v>
      </c>
      <c r="BH104" s="131">
        <f t="shared" si="27"/>
        <v>0</v>
      </c>
      <c r="BI104" s="131">
        <f t="shared" si="28"/>
        <v>0</v>
      </c>
      <c r="BJ104" s="12" t="s">
        <v>58</v>
      </c>
      <c r="BK104" s="131">
        <f t="shared" si="29"/>
        <v>0</v>
      </c>
      <c r="BL104" s="12" t="s">
        <v>200</v>
      </c>
      <c r="BM104" s="130" t="s">
        <v>2821</v>
      </c>
    </row>
    <row r="105" spans="1:65" s="2" customFormat="1" ht="24.15" customHeight="1">
      <c r="A105" s="22"/>
      <c r="B105" s="119"/>
      <c r="C105" s="120" t="s">
        <v>433</v>
      </c>
      <c r="D105" s="120" t="s">
        <v>140</v>
      </c>
      <c r="E105" s="121" t="s">
        <v>2822</v>
      </c>
      <c r="F105" s="122" t="s">
        <v>2823</v>
      </c>
      <c r="G105" s="123" t="s">
        <v>160</v>
      </c>
      <c r="H105" s="124">
        <v>10</v>
      </c>
      <c r="I105" s="125"/>
      <c r="J105" s="125">
        <f t="shared" si="2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0.629</v>
      </c>
      <c r="P105" s="128">
        <f t="shared" si="21"/>
        <v>6.29</v>
      </c>
      <c r="Q105" s="128">
        <v>0.01911</v>
      </c>
      <c r="R105" s="128">
        <f t="shared" si="22"/>
        <v>0.1911</v>
      </c>
      <c r="S105" s="128">
        <v>0</v>
      </c>
      <c r="T105" s="129">
        <f t="shared" si="2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200</v>
      </c>
      <c r="AT105" s="130" t="s">
        <v>140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200</v>
      </c>
      <c r="BM105" s="130" t="s">
        <v>2824</v>
      </c>
    </row>
    <row r="106" spans="1:65" s="2" customFormat="1" ht="24.15" customHeight="1">
      <c r="A106" s="22"/>
      <c r="B106" s="119"/>
      <c r="C106" s="120" t="s">
        <v>437</v>
      </c>
      <c r="D106" s="120" t="s">
        <v>140</v>
      </c>
      <c r="E106" s="121" t="s">
        <v>2825</v>
      </c>
      <c r="F106" s="122" t="s">
        <v>2826</v>
      </c>
      <c r="G106" s="123" t="s">
        <v>160</v>
      </c>
      <c r="H106" s="124">
        <v>10</v>
      </c>
      <c r="I106" s="125"/>
      <c r="J106" s="125">
        <f t="shared" si="20"/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3.206</v>
      </c>
      <c r="P106" s="128">
        <f t="shared" si="21"/>
        <v>32.06</v>
      </c>
      <c r="Q106" s="128">
        <v>0.01115</v>
      </c>
      <c r="R106" s="128">
        <f t="shared" si="22"/>
        <v>0.1115</v>
      </c>
      <c r="S106" s="128">
        <v>0</v>
      </c>
      <c r="T106" s="129">
        <f t="shared" si="2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200</v>
      </c>
      <c r="AT106" s="130" t="s">
        <v>140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200</v>
      </c>
      <c r="BM106" s="130" t="s">
        <v>2827</v>
      </c>
    </row>
    <row r="107" spans="1:65" s="2" customFormat="1" ht="24.15" customHeight="1">
      <c r="A107" s="22"/>
      <c r="B107" s="119"/>
      <c r="C107" s="120" t="s">
        <v>441</v>
      </c>
      <c r="D107" s="120" t="s">
        <v>140</v>
      </c>
      <c r="E107" s="121" t="s">
        <v>2828</v>
      </c>
      <c r="F107" s="122" t="s">
        <v>2829</v>
      </c>
      <c r="G107" s="123" t="s">
        <v>160</v>
      </c>
      <c r="H107" s="124">
        <v>10</v>
      </c>
      <c r="I107" s="125"/>
      <c r="J107" s="125">
        <f t="shared" si="2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1.594</v>
      </c>
      <c r="P107" s="128">
        <f t="shared" si="21"/>
        <v>15.940000000000001</v>
      </c>
      <c r="Q107" s="128">
        <v>0.01115</v>
      </c>
      <c r="R107" s="128">
        <f t="shared" si="22"/>
        <v>0.1115</v>
      </c>
      <c r="S107" s="128">
        <v>0</v>
      </c>
      <c r="T107" s="129">
        <f t="shared" si="2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200</v>
      </c>
      <c r="AT107" s="130" t="s">
        <v>140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200</v>
      </c>
      <c r="BM107" s="130" t="s">
        <v>2830</v>
      </c>
    </row>
    <row r="108" spans="1:65" s="2" customFormat="1" ht="24.15" customHeight="1">
      <c r="A108" s="22"/>
      <c r="B108" s="119"/>
      <c r="C108" s="120" t="s">
        <v>445</v>
      </c>
      <c r="D108" s="120" t="s">
        <v>140</v>
      </c>
      <c r="E108" s="121" t="s">
        <v>2831</v>
      </c>
      <c r="F108" s="122" t="s">
        <v>2832</v>
      </c>
      <c r="G108" s="123" t="s">
        <v>160</v>
      </c>
      <c r="H108" s="124">
        <v>10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1.206</v>
      </c>
      <c r="P108" s="128">
        <f t="shared" si="21"/>
        <v>12.059999999999999</v>
      </c>
      <c r="Q108" s="128">
        <v>0.01115</v>
      </c>
      <c r="R108" s="128">
        <f t="shared" si="22"/>
        <v>0.1115</v>
      </c>
      <c r="S108" s="128">
        <v>0</v>
      </c>
      <c r="T108" s="129">
        <f t="shared" si="2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200</v>
      </c>
      <c r="BM108" s="130" t="s">
        <v>2833</v>
      </c>
    </row>
    <row r="109" spans="1:65" s="2" customFormat="1" ht="24.15" customHeight="1">
      <c r="A109" s="22"/>
      <c r="B109" s="119"/>
      <c r="C109" s="120" t="s">
        <v>449</v>
      </c>
      <c r="D109" s="120" t="s">
        <v>140</v>
      </c>
      <c r="E109" s="121" t="s">
        <v>2834</v>
      </c>
      <c r="F109" s="122" t="s">
        <v>2835</v>
      </c>
      <c r="G109" s="123" t="s">
        <v>160</v>
      </c>
      <c r="H109" s="124">
        <v>10</v>
      </c>
      <c r="I109" s="125"/>
      <c r="J109" s="125">
        <f t="shared" si="20"/>
        <v>0</v>
      </c>
      <c r="K109" s="122" t="s">
        <v>144</v>
      </c>
      <c r="L109" s="23"/>
      <c r="M109" s="132" t="s">
        <v>1</v>
      </c>
      <c r="N109" s="133" t="s">
        <v>23</v>
      </c>
      <c r="O109" s="134">
        <v>0.856</v>
      </c>
      <c r="P109" s="134">
        <f t="shared" si="21"/>
        <v>8.56</v>
      </c>
      <c r="Q109" s="134">
        <v>0.01115</v>
      </c>
      <c r="R109" s="134">
        <f t="shared" si="22"/>
        <v>0.1115</v>
      </c>
      <c r="S109" s="134">
        <v>0</v>
      </c>
      <c r="T109" s="135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200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200</v>
      </c>
      <c r="BM109" s="130" t="s">
        <v>2836</v>
      </c>
    </row>
    <row r="110" spans="1:31" s="2" customFormat="1" ht="6.9" customHeight="1">
      <c r="A110" s="22"/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23"/>
      <c r="M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</sheetData>
  <autoFilter ref="C28:K109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07"/>
  <sheetViews>
    <sheetView showGridLines="0" workbookViewId="0" topLeftCell="A1">
      <selection activeCell="I32" sqref="I32:I10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87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5853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ROUND(J29,2)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ROUND((SUM(BE29:BE106)),2)</f>
        <v>0</v>
      </c>
      <c r="G10" s="22"/>
      <c r="H10" s="22"/>
      <c r="I10" s="79">
        <v>0.21</v>
      </c>
      <c r="J10" s="78">
        <f>ROUND(((SUM(BE29:BE106))*I10),2)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ROUND((SUM(BF29:BF106)),2)</f>
        <v>0</v>
      </c>
      <c r="G11" s="22"/>
      <c r="H11" s="22"/>
      <c r="I11" s="79">
        <v>0.12</v>
      </c>
      <c r="J11" s="78">
        <f>ROUND(((SUM(BF29:BF106))*I11),2)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ROUND((SUM(BG29:BG106)),2)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ROUND((SUM(BH29:BH106)),2)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ROUND((SUM(BI29:BI106)),2)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J29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J30</f>
        <v>0</v>
      </c>
      <c r="L20" s="89"/>
    </row>
    <row r="21" spans="2:12" s="7" customFormat="1" ht="19.95" customHeight="1">
      <c r="B21" s="93"/>
      <c r="D21" s="94" t="s">
        <v>2837</v>
      </c>
      <c r="E21" s="95"/>
      <c r="F21" s="95"/>
      <c r="G21" s="95"/>
      <c r="H21" s="95"/>
      <c r="I21" s="95"/>
      <c r="J21" s="96">
        <f>J31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2" customFormat="1" ht="6.9" customHeight="1">
      <c r="A27" s="22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8" customFormat="1" ht="29.25" customHeight="1">
      <c r="A28" s="97"/>
      <c r="B28" s="98"/>
      <c r="C28" s="99" t="s">
        <v>123</v>
      </c>
      <c r="D28" s="100" t="s">
        <v>35</v>
      </c>
      <c r="E28" s="100" t="s">
        <v>31</v>
      </c>
      <c r="F28" s="100" t="s">
        <v>32</v>
      </c>
      <c r="G28" s="100" t="s">
        <v>124</v>
      </c>
      <c r="H28" s="100" t="s">
        <v>125</v>
      </c>
      <c r="I28" s="100" t="s">
        <v>126</v>
      </c>
      <c r="J28" s="100" t="s">
        <v>111</v>
      </c>
      <c r="K28" s="101" t="s">
        <v>127</v>
      </c>
      <c r="L28" s="102"/>
      <c r="M28" s="43" t="s">
        <v>1</v>
      </c>
      <c r="N28" s="44" t="s">
        <v>22</v>
      </c>
      <c r="O28" s="44" t="s">
        <v>128</v>
      </c>
      <c r="P28" s="44" t="s">
        <v>129</v>
      </c>
      <c r="Q28" s="44" t="s">
        <v>130</v>
      </c>
      <c r="R28" s="44" t="s">
        <v>131</v>
      </c>
      <c r="S28" s="44" t="s">
        <v>132</v>
      </c>
      <c r="T28" s="45" t="s">
        <v>133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63" s="2" customFormat="1" ht="22.95" customHeight="1">
      <c r="A29" s="22"/>
      <c r="B29" s="23"/>
      <c r="C29" s="50" t="s">
        <v>134</v>
      </c>
      <c r="D29" s="22"/>
      <c r="E29" s="22"/>
      <c r="F29" s="22"/>
      <c r="G29" s="22"/>
      <c r="H29" s="22"/>
      <c r="I29" s="22"/>
      <c r="J29" s="103">
        <f>BK29</f>
        <v>0</v>
      </c>
      <c r="K29" s="22"/>
      <c r="L29" s="23"/>
      <c r="M29" s="46"/>
      <c r="N29" s="38"/>
      <c r="O29" s="47"/>
      <c r="P29" s="104">
        <f>P30</f>
        <v>1102.4849999999994</v>
      </c>
      <c r="Q29" s="47"/>
      <c r="R29" s="104">
        <f>R30</f>
        <v>0.0027300000000000002</v>
      </c>
      <c r="S29" s="47"/>
      <c r="T29" s="105">
        <f>T30</f>
        <v>26.947800000000008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T29" s="12" t="s">
        <v>49</v>
      </c>
      <c r="AU29" s="12" t="s">
        <v>113</v>
      </c>
      <c r="BK29" s="106">
        <f>BK30</f>
        <v>0</v>
      </c>
    </row>
    <row r="30" spans="2:63" s="9" customFormat="1" ht="25.95" customHeight="1">
      <c r="B30" s="107"/>
      <c r="D30" s="108" t="s">
        <v>49</v>
      </c>
      <c r="E30" s="109" t="s">
        <v>773</v>
      </c>
      <c r="F30" s="109" t="s">
        <v>774</v>
      </c>
      <c r="J30" s="110">
        <f>BK30</f>
        <v>0</v>
      </c>
      <c r="L30" s="107"/>
      <c r="M30" s="111"/>
      <c r="N30" s="112"/>
      <c r="O30" s="112"/>
      <c r="P30" s="113">
        <f>P31</f>
        <v>1102.4849999999994</v>
      </c>
      <c r="Q30" s="112"/>
      <c r="R30" s="113">
        <f>R31</f>
        <v>0.0027300000000000002</v>
      </c>
      <c r="S30" s="112"/>
      <c r="T30" s="114">
        <f>T31</f>
        <v>26.947800000000008</v>
      </c>
      <c r="AR30" s="108" t="s">
        <v>60</v>
      </c>
      <c r="AT30" s="115" t="s">
        <v>49</v>
      </c>
      <c r="AU30" s="115" t="s">
        <v>50</v>
      </c>
      <c r="AY30" s="108" t="s">
        <v>137</v>
      </c>
      <c r="BK30" s="116">
        <f>BK31</f>
        <v>0</v>
      </c>
    </row>
    <row r="31" spans="2:63" s="9" customFormat="1" ht="22.95" customHeight="1">
      <c r="B31" s="107"/>
      <c r="D31" s="108" t="s">
        <v>49</v>
      </c>
      <c r="E31" s="117" t="s">
        <v>2838</v>
      </c>
      <c r="F31" s="117" t="s">
        <v>2839</v>
      </c>
      <c r="J31" s="118">
        <f>BK31</f>
        <v>0</v>
      </c>
      <c r="L31" s="107"/>
      <c r="M31" s="111"/>
      <c r="N31" s="112"/>
      <c r="O31" s="112"/>
      <c r="P31" s="113">
        <f>SUM(P32:P106)</f>
        <v>1102.4849999999994</v>
      </c>
      <c r="Q31" s="112"/>
      <c r="R31" s="113">
        <f>SUM(R32:R106)</f>
        <v>0.0027300000000000002</v>
      </c>
      <c r="S31" s="112"/>
      <c r="T31" s="114">
        <f>SUM(T32:T106)</f>
        <v>26.947800000000008</v>
      </c>
      <c r="AR31" s="108" t="s">
        <v>60</v>
      </c>
      <c r="AT31" s="115" t="s">
        <v>49</v>
      </c>
      <c r="AU31" s="115" t="s">
        <v>58</v>
      </c>
      <c r="AY31" s="108" t="s">
        <v>137</v>
      </c>
      <c r="BK31" s="116">
        <f>SUM(BK32:BK106)</f>
        <v>0</v>
      </c>
    </row>
    <row r="32" spans="1:65" s="2" customFormat="1" ht="16.5" customHeight="1">
      <c r="A32" s="22"/>
      <c r="B32" s="119"/>
      <c r="C32" s="120" t="s">
        <v>58</v>
      </c>
      <c r="D32" s="120" t="s">
        <v>140</v>
      </c>
      <c r="E32" s="121" t="s">
        <v>2840</v>
      </c>
      <c r="F32" s="122" t="s">
        <v>2841</v>
      </c>
      <c r="G32" s="123" t="s">
        <v>160</v>
      </c>
      <c r="H32" s="124">
        <v>10</v>
      </c>
      <c r="I32" s="125"/>
      <c r="J32" s="125">
        <f aca="true" t="shared" si="0" ref="J32:J63">ROUND(I32*H32,2)</f>
        <v>0</v>
      </c>
      <c r="K32" s="122" t="s">
        <v>144</v>
      </c>
      <c r="L32" s="23"/>
      <c r="M32" s="126" t="s">
        <v>1</v>
      </c>
      <c r="N32" s="127" t="s">
        <v>23</v>
      </c>
      <c r="O32" s="128">
        <v>1.13</v>
      </c>
      <c r="P32" s="128">
        <f aca="true" t="shared" si="1" ref="P32:P63">O32*H32</f>
        <v>11.299999999999999</v>
      </c>
      <c r="Q32" s="128">
        <v>0</v>
      </c>
      <c r="R32" s="128">
        <f aca="true" t="shared" si="2" ref="R32:R63">Q32*H32</f>
        <v>0</v>
      </c>
      <c r="S32" s="128">
        <v>0</v>
      </c>
      <c r="T32" s="129">
        <f aca="true" t="shared" si="3" ref="T32:T63">S32*H32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 aca="true" t="shared" si="4" ref="BE32:BE63">IF(N32="základní",J32,0)</f>
        <v>0</v>
      </c>
      <c r="BF32" s="131">
        <f aca="true" t="shared" si="5" ref="BF32:BF63">IF(N32="snížená",J32,0)</f>
        <v>0</v>
      </c>
      <c r="BG32" s="131">
        <f aca="true" t="shared" si="6" ref="BG32:BG63">IF(N32="zákl. přenesená",J32,0)</f>
        <v>0</v>
      </c>
      <c r="BH32" s="131">
        <f aca="true" t="shared" si="7" ref="BH32:BH63">IF(N32="sníž. přenesená",J32,0)</f>
        <v>0</v>
      </c>
      <c r="BI32" s="131">
        <f aca="true" t="shared" si="8" ref="BI32:BI63">IF(N32="nulová",J32,0)</f>
        <v>0</v>
      </c>
      <c r="BJ32" s="12" t="s">
        <v>58</v>
      </c>
      <c r="BK32" s="131">
        <f aca="true" t="shared" si="9" ref="BK32:BK63">ROUND(I32*H32,2)</f>
        <v>0</v>
      </c>
      <c r="BL32" s="12" t="s">
        <v>200</v>
      </c>
      <c r="BM32" s="130" t="s">
        <v>2842</v>
      </c>
    </row>
    <row r="33" spans="1:65" s="2" customFormat="1" ht="21.75" customHeight="1">
      <c r="A33" s="22"/>
      <c r="B33" s="119"/>
      <c r="C33" s="120" t="s">
        <v>60</v>
      </c>
      <c r="D33" s="120" t="s">
        <v>140</v>
      </c>
      <c r="E33" s="121" t="s">
        <v>2843</v>
      </c>
      <c r="F33" s="122" t="s">
        <v>2844</v>
      </c>
      <c r="G33" s="123" t="s">
        <v>160</v>
      </c>
      <c r="H33" s="124">
        <v>10</v>
      </c>
      <c r="I33" s="125"/>
      <c r="J33" s="125">
        <f t="shared" si="0"/>
        <v>0</v>
      </c>
      <c r="K33" s="122" t="s">
        <v>144</v>
      </c>
      <c r="L33" s="23"/>
      <c r="M33" s="126" t="s">
        <v>1</v>
      </c>
      <c r="N33" s="127" t="s">
        <v>23</v>
      </c>
      <c r="O33" s="128">
        <v>2.718</v>
      </c>
      <c r="P33" s="128">
        <f t="shared" si="1"/>
        <v>27.18</v>
      </c>
      <c r="Q33" s="128">
        <v>0</v>
      </c>
      <c r="R33" s="128">
        <f t="shared" si="2"/>
        <v>0</v>
      </c>
      <c r="S33" s="128">
        <v>0.0007</v>
      </c>
      <c r="T33" s="129">
        <f t="shared" si="3"/>
        <v>0.007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200</v>
      </c>
      <c r="AT33" s="130" t="s">
        <v>140</v>
      </c>
      <c r="AU33" s="130" t="s">
        <v>60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200</v>
      </c>
      <c r="BM33" s="130" t="s">
        <v>2845</v>
      </c>
    </row>
    <row r="34" spans="1:65" s="2" customFormat="1" ht="24.15" customHeight="1">
      <c r="A34" s="22"/>
      <c r="B34" s="119"/>
      <c r="C34" s="120" t="s">
        <v>150</v>
      </c>
      <c r="D34" s="120" t="s">
        <v>140</v>
      </c>
      <c r="E34" s="121" t="s">
        <v>2846</v>
      </c>
      <c r="F34" s="122" t="s">
        <v>2847</v>
      </c>
      <c r="G34" s="123" t="s">
        <v>160</v>
      </c>
      <c r="H34" s="124">
        <v>10</v>
      </c>
      <c r="I34" s="125"/>
      <c r="J34" s="125">
        <f t="shared" si="0"/>
        <v>0</v>
      </c>
      <c r="K34" s="122" t="s">
        <v>144</v>
      </c>
      <c r="L34" s="23"/>
      <c r="M34" s="126" t="s">
        <v>1</v>
      </c>
      <c r="N34" s="127" t="s">
        <v>23</v>
      </c>
      <c r="O34" s="128">
        <v>4.694</v>
      </c>
      <c r="P34" s="128">
        <f t="shared" si="1"/>
        <v>46.94</v>
      </c>
      <c r="Q34" s="128">
        <v>0</v>
      </c>
      <c r="R34" s="128">
        <f t="shared" si="2"/>
        <v>0</v>
      </c>
      <c r="S34" s="128">
        <v>0.0307</v>
      </c>
      <c r="T34" s="129">
        <f t="shared" si="3"/>
        <v>0.307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200</v>
      </c>
      <c r="AT34" s="130" t="s">
        <v>140</v>
      </c>
      <c r="AU34" s="130" t="s">
        <v>60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200</v>
      </c>
      <c r="BM34" s="130" t="s">
        <v>2848</v>
      </c>
    </row>
    <row r="35" spans="1:65" s="2" customFormat="1" ht="24.15" customHeight="1">
      <c r="A35" s="22"/>
      <c r="B35" s="119"/>
      <c r="C35" s="120" t="s">
        <v>145</v>
      </c>
      <c r="D35" s="120" t="s">
        <v>140</v>
      </c>
      <c r="E35" s="121" t="s">
        <v>2849</v>
      </c>
      <c r="F35" s="122" t="s">
        <v>2850</v>
      </c>
      <c r="G35" s="123" t="s">
        <v>160</v>
      </c>
      <c r="H35" s="124">
        <v>10</v>
      </c>
      <c r="I35" s="125"/>
      <c r="J35" s="125">
        <f t="shared" si="0"/>
        <v>0</v>
      </c>
      <c r="K35" s="122" t="s">
        <v>144</v>
      </c>
      <c r="L35" s="23"/>
      <c r="M35" s="126" t="s">
        <v>1</v>
      </c>
      <c r="N35" s="127" t="s">
        <v>23</v>
      </c>
      <c r="O35" s="128">
        <v>1.939</v>
      </c>
      <c r="P35" s="128">
        <f t="shared" si="1"/>
        <v>19.39</v>
      </c>
      <c r="Q35" s="128">
        <v>0</v>
      </c>
      <c r="R35" s="128">
        <f t="shared" si="2"/>
        <v>0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200</v>
      </c>
      <c r="AT35" s="130" t="s">
        <v>140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200</v>
      </c>
      <c r="BM35" s="130" t="s">
        <v>2851</v>
      </c>
    </row>
    <row r="36" spans="1:65" s="2" customFormat="1" ht="24.15" customHeight="1">
      <c r="A36" s="22"/>
      <c r="B36" s="119"/>
      <c r="C36" s="120" t="s">
        <v>157</v>
      </c>
      <c r="D36" s="120" t="s">
        <v>140</v>
      </c>
      <c r="E36" s="121" t="s">
        <v>2852</v>
      </c>
      <c r="F36" s="122" t="s">
        <v>2853</v>
      </c>
      <c r="G36" s="123" t="s">
        <v>160</v>
      </c>
      <c r="H36" s="124">
        <v>10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3.944</v>
      </c>
      <c r="P36" s="128">
        <f t="shared" si="1"/>
        <v>39.44</v>
      </c>
      <c r="Q36" s="128">
        <v>0</v>
      </c>
      <c r="R36" s="128">
        <f t="shared" si="2"/>
        <v>0</v>
      </c>
      <c r="S36" s="128">
        <v>0.0007</v>
      </c>
      <c r="T36" s="129">
        <f t="shared" si="3"/>
        <v>0.007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200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200</v>
      </c>
      <c r="BM36" s="130" t="s">
        <v>2854</v>
      </c>
    </row>
    <row r="37" spans="1:65" s="2" customFormat="1" ht="24.15" customHeight="1">
      <c r="A37" s="22"/>
      <c r="B37" s="119"/>
      <c r="C37" s="120" t="s">
        <v>162</v>
      </c>
      <c r="D37" s="120" t="s">
        <v>140</v>
      </c>
      <c r="E37" s="121" t="s">
        <v>2855</v>
      </c>
      <c r="F37" s="122" t="s">
        <v>2856</v>
      </c>
      <c r="G37" s="123" t="s">
        <v>160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5.479</v>
      </c>
      <c r="P37" s="128">
        <f t="shared" si="1"/>
        <v>54.79</v>
      </c>
      <c r="Q37" s="128">
        <v>0</v>
      </c>
      <c r="R37" s="128">
        <f t="shared" si="2"/>
        <v>0</v>
      </c>
      <c r="S37" s="128">
        <v>0.0307</v>
      </c>
      <c r="T37" s="129">
        <f t="shared" si="3"/>
        <v>0.307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200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200</v>
      </c>
      <c r="BM37" s="130" t="s">
        <v>2857</v>
      </c>
    </row>
    <row r="38" spans="1:65" s="2" customFormat="1" ht="24.15" customHeight="1">
      <c r="A38" s="22"/>
      <c r="B38" s="119"/>
      <c r="C38" s="120" t="s">
        <v>166</v>
      </c>
      <c r="D38" s="120" t="s">
        <v>140</v>
      </c>
      <c r="E38" s="121" t="s">
        <v>2858</v>
      </c>
      <c r="F38" s="122" t="s">
        <v>2859</v>
      </c>
      <c r="G38" s="123" t="s">
        <v>403</v>
      </c>
      <c r="H38" s="124">
        <v>10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2.136</v>
      </c>
      <c r="P38" s="128">
        <f t="shared" si="1"/>
        <v>21.36</v>
      </c>
      <c r="Q38" s="128">
        <v>0</v>
      </c>
      <c r="R38" s="128">
        <f t="shared" si="2"/>
        <v>0</v>
      </c>
      <c r="S38" s="128">
        <v>0.032</v>
      </c>
      <c r="T38" s="129">
        <f t="shared" si="3"/>
        <v>0.32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200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200</v>
      </c>
      <c r="BM38" s="130" t="s">
        <v>2860</v>
      </c>
    </row>
    <row r="39" spans="1:65" s="2" customFormat="1" ht="24.15" customHeight="1">
      <c r="A39" s="22"/>
      <c r="B39" s="119"/>
      <c r="C39" s="120" t="s">
        <v>170</v>
      </c>
      <c r="D39" s="120" t="s">
        <v>140</v>
      </c>
      <c r="E39" s="121" t="s">
        <v>2861</v>
      </c>
      <c r="F39" s="122" t="s">
        <v>2862</v>
      </c>
      <c r="G39" s="123" t="s">
        <v>403</v>
      </c>
      <c r="H39" s="124">
        <v>10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2.318</v>
      </c>
      <c r="P39" s="128">
        <f t="shared" si="1"/>
        <v>23.18</v>
      </c>
      <c r="Q39" s="128">
        <v>0</v>
      </c>
      <c r="R39" s="128">
        <f t="shared" si="2"/>
        <v>0</v>
      </c>
      <c r="S39" s="128">
        <v>0.042</v>
      </c>
      <c r="T39" s="129">
        <f t="shared" si="3"/>
        <v>0.42000000000000004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200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200</v>
      </c>
      <c r="BM39" s="130" t="s">
        <v>2863</v>
      </c>
    </row>
    <row r="40" spans="1:65" s="2" customFormat="1" ht="24.15" customHeight="1">
      <c r="A40" s="22"/>
      <c r="B40" s="119"/>
      <c r="C40" s="120" t="s">
        <v>138</v>
      </c>
      <c r="D40" s="120" t="s">
        <v>140</v>
      </c>
      <c r="E40" s="121" t="s">
        <v>2864</v>
      </c>
      <c r="F40" s="122" t="s">
        <v>2865</v>
      </c>
      <c r="G40" s="123" t="s">
        <v>403</v>
      </c>
      <c r="H40" s="124">
        <v>10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2.431</v>
      </c>
      <c r="P40" s="128">
        <f t="shared" si="1"/>
        <v>24.310000000000002</v>
      </c>
      <c r="Q40" s="128">
        <v>0</v>
      </c>
      <c r="R40" s="128">
        <f t="shared" si="2"/>
        <v>0</v>
      </c>
      <c r="S40" s="128">
        <v>0.073</v>
      </c>
      <c r="T40" s="129">
        <f t="shared" si="3"/>
        <v>0.73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200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200</v>
      </c>
      <c r="BM40" s="130" t="s">
        <v>2866</v>
      </c>
    </row>
    <row r="41" spans="1:65" s="2" customFormat="1" ht="24.15" customHeight="1">
      <c r="A41" s="22"/>
      <c r="B41" s="119"/>
      <c r="C41" s="120" t="s">
        <v>177</v>
      </c>
      <c r="D41" s="120" t="s">
        <v>140</v>
      </c>
      <c r="E41" s="121" t="s">
        <v>2867</v>
      </c>
      <c r="F41" s="122" t="s">
        <v>2868</v>
      </c>
      <c r="G41" s="123" t="s">
        <v>403</v>
      </c>
      <c r="H41" s="124">
        <v>10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2.591</v>
      </c>
      <c r="P41" s="128">
        <f t="shared" si="1"/>
        <v>25.910000000000004</v>
      </c>
      <c r="Q41" s="128">
        <v>0</v>
      </c>
      <c r="R41" s="128">
        <f t="shared" si="2"/>
        <v>0</v>
      </c>
      <c r="S41" s="128">
        <v>0.152</v>
      </c>
      <c r="T41" s="129">
        <f t="shared" si="3"/>
        <v>1.52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200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200</v>
      </c>
      <c r="BM41" s="130" t="s">
        <v>2869</v>
      </c>
    </row>
    <row r="42" spans="1:65" s="2" customFormat="1" ht="33" customHeight="1">
      <c r="A42" s="22"/>
      <c r="B42" s="119"/>
      <c r="C42" s="120" t="s">
        <v>181</v>
      </c>
      <c r="D42" s="120" t="s">
        <v>140</v>
      </c>
      <c r="E42" s="121" t="s">
        <v>2870</v>
      </c>
      <c r="F42" s="122" t="s">
        <v>2871</v>
      </c>
      <c r="G42" s="123" t="s">
        <v>403</v>
      </c>
      <c r="H42" s="124">
        <v>10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3.631</v>
      </c>
      <c r="P42" s="128">
        <f t="shared" si="1"/>
        <v>36.309999999999995</v>
      </c>
      <c r="Q42" s="128">
        <v>0</v>
      </c>
      <c r="R42" s="128">
        <f t="shared" si="2"/>
        <v>0</v>
      </c>
      <c r="S42" s="128">
        <v>0.045</v>
      </c>
      <c r="T42" s="129">
        <f t="shared" si="3"/>
        <v>0.44999999999999996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200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200</v>
      </c>
      <c r="BM42" s="130" t="s">
        <v>2872</v>
      </c>
    </row>
    <row r="43" spans="1:65" s="2" customFormat="1" ht="33" customHeight="1">
      <c r="A43" s="22"/>
      <c r="B43" s="119"/>
      <c r="C43" s="120" t="s">
        <v>8</v>
      </c>
      <c r="D43" s="120" t="s">
        <v>140</v>
      </c>
      <c r="E43" s="121" t="s">
        <v>2873</v>
      </c>
      <c r="F43" s="122" t="s">
        <v>2874</v>
      </c>
      <c r="G43" s="123" t="s">
        <v>403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4.196</v>
      </c>
      <c r="P43" s="128">
        <f t="shared" si="1"/>
        <v>41.959999999999994</v>
      </c>
      <c r="Q43" s="128">
        <v>0</v>
      </c>
      <c r="R43" s="128">
        <f t="shared" si="2"/>
        <v>0</v>
      </c>
      <c r="S43" s="128">
        <v>0.055</v>
      </c>
      <c r="T43" s="129">
        <f t="shared" si="3"/>
        <v>0.55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200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200</v>
      </c>
      <c r="BM43" s="130" t="s">
        <v>2875</v>
      </c>
    </row>
    <row r="44" spans="1:65" s="2" customFormat="1" ht="24.15" customHeight="1">
      <c r="A44" s="22"/>
      <c r="B44" s="119"/>
      <c r="C44" s="120" t="s">
        <v>188</v>
      </c>
      <c r="D44" s="120" t="s">
        <v>140</v>
      </c>
      <c r="E44" s="121" t="s">
        <v>2876</v>
      </c>
      <c r="F44" s="122" t="s">
        <v>2877</v>
      </c>
      <c r="G44" s="123" t="s">
        <v>403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4.479</v>
      </c>
      <c r="P44" s="128">
        <f t="shared" si="1"/>
        <v>44.79</v>
      </c>
      <c r="Q44" s="128">
        <v>0</v>
      </c>
      <c r="R44" s="128">
        <f t="shared" si="2"/>
        <v>0</v>
      </c>
      <c r="S44" s="128">
        <v>0.195</v>
      </c>
      <c r="T44" s="129">
        <f t="shared" si="3"/>
        <v>1.9500000000000002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200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200</v>
      </c>
      <c r="BM44" s="130" t="s">
        <v>2878</v>
      </c>
    </row>
    <row r="45" spans="1:65" s="2" customFormat="1" ht="37.95" customHeight="1">
      <c r="A45" s="22"/>
      <c r="B45" s="119"/>
      <c r="C45" s="120" t="s">
        <v>192</v>
      </c>
      <c r="D45" s="120" t="s">
        <v>140</v>
      </c>
      <c r="E45" s="121" t="s">
        <v>2879</v>
      </c>
      <c r="F45" s="122" t="s">
        <v>2880</v>
      </c>
      <c r="G45" s="123" t="s">
        <v>403</v>
      </c>
      <c r="H45" s="124">
        <v>10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2.194</v>
      </c>
      <c r="P45" s="128">
        <f t="shared" si="1"/>
        <v>21.939999999999998</v>
      </c>
      <c r="Q45" s="128">
        <v>0</v>
      </c>
      <c r="R45" s="128">
        <f t="shared" si="2"/>
        <v>0</v>
      </c>
      <c r="S45" s="128">
        <v>0.055</v>
      </c>
      <c r="T45" s="129">
        <f t="shared" si="3"/>
        <v>0.55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200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200</v>
      </c>
      <c r="BM45" s="130" t="s">
        <v>2881</v>
      </c>
    </row>
    <row r="46" spans="1:65" s="2" customFormat="1" ht="37.95" customHeight="1">
      <c r="A46" s="22"/>
      <c r="B46" s="119"/>
      <c r="C46" s="120" t="s">
        <v>196</v>
      </c>
      <c r="D46" s="120" t="s">
        <v>140</v>
      </c>
      <c r="E46" s="121" t="s">
        <v>2882</v>
      </c>
      <c r="F46" s="122" t="s">
        <v>2883</v>
      </c>
      <c r="G46" s="123" t="s">
        <v>403</v>
      </c>
      <c r="H46" s="124">
        <v>10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2.377</v>
      </c>
      <c r="P46" s="128">
        <f t="shared" si="1"/>
        <v>23.769999999999996</v>
      </c>
      <c r="Q46" s="128">
        <v>0</v>
      </c>
      <c r="R46" s="128">
        <f t="shared" si="2"/>
        <v>0</v>
      </c>
      <c r="S46" s="128">
        <v>0.065</v>
      </c>
      <c r="T46" s="129">
        <f t="shared" si="3"/>
        <v>0.65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200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200</v>
      </c>
      <c r="BM46" s="130" t="s">
        <v>2884</v>
      </c>
    </row>
    <row r="47" spans="1:65" s="2" customFormat="1" ht="37.95" customHeight="1">
      <c r="A47" s="22"/>
      <c r="B47" s="119"/>
      <c r="C47" s="120" t="s">
        <v>200</v>
      </c>
      <c r="D47" s="120" t="s">
        <v>140</v>
      </c>
      <c r="E47" s="121" t="s">
        <v>2885</v>
      </c>
      <c r="F47" s="122" t="s">
        <v>2886</v>
      </c>
      <c r="G47" s="123" t="s">
        <v>403</v>
      </c>
      <c r="H47" s="124">
        <v>10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2.491</v>
      </c>
      <c r="P47" s="128">
        <f t="shared" si="1"/>
        <v>24.91</v>
      </c>
      <c r="Q47" s="128">
        <v>0</v>
      </c>
      <c r="R47" s="128">
        <f t="shared" si="2"/>
        <v>0</v>
      </c>
      <c r="S47" s="128">
        <v>0.112</v>
      </c>
      <c r="T47" s="129">
        <f t="shared" si="3"/>
        <v>1.12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200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200</v>
      </c>
      <c r="BM47" s="130" t="s">
        <v>2887</v>
      </c>
    </row>
    <row r="48" spans="1:65" s="2" customFormat="1" ht="37.95" customHeight="1">
      <c r="A48" s="22"/>
      <c r="B48" s="119"/>
      <c r="C48" s="120" t="s">
        <v>204</v>
      </c>
      <c r="D48" s="120" t="s">
        <v>140</v>
      </c>
      <c r="E48" s="121" t="s">
        <v>2888</v>
      </c>
      <c r="F48" s="122" t="s">
        <v>2889</v>
      </c>
      <c r="G48" s="123" t="s">
        <v>403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2.659</v>
      </c>
      <c r="P48" s="128">
        <f t="shared" si="1"/>
        <v>26.589999999999996</v>
      </c>
      <c r="Q48" s="128">
        <v>0</v>
      </c>
      <c r="R48" s="128">
        <f t="shared" si="2"/>
        <v>0</v>
      </c>
      <c r="S48" s="128">
        <v>0.215</v>
      </c>
      <c r="T48" s="129">
        <f t="shared" si="3"/>
        <v>2.15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200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200</v>
      </c>
      <c r="BM48" s="130" t="s">
        <v>2890</v>
      </c>
    </row>
    <row r="49" spans="1:65" s="2" customFormat="1" ht="33" customHeight="1">
      <c r="A49" s="22"/>
      <c r="B49" s="119"/>
      <c r="C49" s="120" t="s">
        <v>208</v>
      </c>
      <c r="D49" s="120" t="s">
        <v>140</v>
      </c>
      <c r="E49" s="121" t="s">
        <v>2891</v>
      </c>
      <c r="F49" s="122" t="s">
        <v>2892</v>
      </c>
      <c r="G49" s="123" t="s">
        <v>403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2.104</v>
      </c>
      <c r="P49" s="128">
        <f t="shared" si="1"/>
        <v>21.04</v>
      </c>
      <c r="Q49" s="128">
        <v>0</v>
      </c>
      <c r="R49" s="128">
        <f t="shared" si="2"/>
        <v>0</v>
      </c>
      <c r="S49" s="128">
        <v>0.032</v>
      </c>
      <c r="T49" s="129">
        <f t="shared" si="3"/>
        <v>0.32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2893</v>
      </c>
    </row>
    <row r="50" spans="1:65" s="2" customFormat="1" ht="33" customHeight="1">
      <c r="A50" s="22"/>
      <c r="B50" s="119"/>
      <c r="C50" s="120" t="s">
        <v>212</v>
      </c>
      <c r="D50" s="120" t="s">
        <v>140</v>
      </c>
      <c r="E50" s="121" t="s">
        <v>2894</v>
      </c>
      <c r="F50" s="122" t="s">
        <v>2895</v>
      </c>
      <c r="G50" s="123" t="s">
        <v>403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2.287</v>
      </c>
      <c r="P50" s="128">
        <f t="shared" si="1"/>
        <v>22.869999999999997</v>
      </c>
      <c r="Q50" s="128">
        <v>0</v>
      </c>
      <c r="R50" s="128">
        <f t="shared" si="2"/>
        <v>0</v>
      </c>
      <c r="S50" s="128">
        <v>0.042</v>
      </c>
      <c r="T50" s="129">
        <f t="shared" si="3"/>
        <v>0.42000000000000004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200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2896</v>
      </c>
    </row>
    <row r="51" spans="1:65" s="2" customFormat="1" ht="33" customHeight="1">
      <c r="A51" s="22"/>
      <c r="B51" s="119"/>
      <c r="C51" s="120" t="s">
        <v>216</v>
      </c>
      <c r="D51" s="120" t="s">
        <v>140</v>
      </c>
      <c r="E51" s="121" t="s">
        <v>2897</v>
      </c>
      <c r="F51" s="122" t="s">
        <v>2898</v>
      </c>
      <c r="G51" s="123" t="s">
        <v>403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2.399</v>
      </c>
      <c r="P51" s="128">
        <f t="shared" si="1"/>
        <v>23.990000000000002</v>
      </c>
      <c r="Q51" s="128">
        <v>0</v>
      </c>
      <c r="R51" s="128">
        <f t="shared" si="2"/>
        <v>0</v>
      </c>
      <c r="S51" s="128">
        <v>0.073</v>
      </c>
      <c r="T51" s="129">
        <f t="shared" si="3"/>
        <v>0.73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200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2899</v>
      </c>
    </row>
    <row r="52" spans="1:65" s="2" customFormat="1" ht="24.15" customHeight="1">
      <c r="A52" s="22"/>
      <c r="B52" s="119"/>
      <c r="C52" s="120" t="s">
        <v>7</v>
      </c>
      <c r="D52" s="120" t="s">
        <v>140</v>
      </c>
      <c r="E52" s="121" t="s">
        <v>2900</v>
      </c>
      <c r="F52" s="122" t="s">
        <v>2901</v>
      </c>
      <c r="G52" s="123" t="s">
        <v>403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2.292</v>
      </c>
      <c r="P52" s="128">
        <f t="shared" si="1"/>
        <v>22.919999999999998</v>
      </c>
      <c r="Q52" s="128">
        <v>0</v>
      </c>
      <c r="R52" s="128">
        <f t="shared" si="2"/>
        <v>0</v>
      </c>
      <c r="S52" s="128">
        <v>0.032</v>
      </c>
      <c r="T52" s="129">
        <f t="shared" si="3"/>
        <v>0.32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2902</v>
      </c>
    </row>
    <row r="53" spans="1:65" s="2" customFormat="1" ht="24.15" customHeight="1">
      <c r="A53" s="22"/>
      <c r="B53" s="119"/>
      <c r="C53" s="120" t="s">
        <v>223</v>
      </c>
      <c r="D53" s="120" t="s">
        <v>140</v>
      </c>
      <c r="E53" s="121" t="s">
        <v>2903</v>
      </c>
      <c r="F53" s="122" t="s">
        <v>2904</v>
      </c>
      <c r="G53" s="123" t="s">
        <v>403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2.443</v>
      </c>
      <c r="P53" s="128">
        <f t="shared" si="1"/>
        <v>24.43</v>
      </c>
      <c r="Q53" s="128">
        <v>0</v>
      </c>
      <c r="R53" s="128">
        <f t="shared" si="2"/>
        <v>0</v>
      </c>
      <c r="S53" s="128">
        <v>0.042</v>
      </c>
      <c r="T53" s="129">
        <f t="shared" si="3"/>
        <v>0.42000000000000004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200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2905</v>
      </c>
    </row>
    <row r="54" spans="1:65" s="2" customFormat="1" ht="24.15" customHeight="1">
      <c r="A54" s="22"/>
      <c r="B54" s="119"/>
      <c r="C54" s="120" t="s">
        <v>227</v>
      </c>
      <c r="D54" s="120" t="s">
        <v>140</v>
      </c>
      <c r="E54" s="121" t="s">
        <v>2906</v>
      </c>
      <c r="F54" s="122" t="s">
        <v>2907</v>
      </c>
      <c r="G54" s="123" t="s">
        <v>403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2.774</v>
      </c>
      <c r="P54" s="128">
        <f t="shared" si="1"/>
        <v>27.740000000000002</v>
      </c>
      <c r="Q54" s="128">
        <v>0</v>
      </c>
      <c r="R54" s="128">
        <f t="shared" si="2"/>
        <v>0</v>
      </c>
      <c r="S54" s="128">
        <v>0.073</v>
      </c>
      <c r="T54" s="129">
        <f t="shared" si="3"/>
        <v>0.73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2908</v>
      </c>
    </row>
    <row r="55" spans="1:65" s="2" customFormat="1" ht="24.15" customHeight="1">
      <c r="A55" s="22"/>
      <c r="B55" s="119"/>
      <c r="C55" s="120" t="s">
        <v>231</v>
      </c>
      <c r="D55" s="120" t="s">
        <v>140</v>
      </c>
      <c r="E55" s="121" t="s">
        <v>2909</v>
      </c>
      <c r="F55" s="122" t="s">
        <v>2910</v>
      </c>
      <c r="G55" s="123" t="s">
        <v>403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3.805</v>
      </c>
      <c r="P55" s="128">
        <f t="shared" si="1"/>
        <v>38.050000000000004</v>
      </c>
      <c r="Q55" s="128">
        <v>0</v>
      </c>
      <c r="R55" s="128">
        <f t="shared" si="2"/>
        <v>0</v>
      </c>
      <c r="S55" s="128">
        <v>0.152</v>
      </c>
      <c r="T55" s="129">
        <f t="shared" si="3"/>
        <v>1.52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200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2911</v>
      </c>
    </row>
    <row r="56" spans="1:65" s="2" customFormat="1" ht="33" customHeight="1">
      <c r="A56" s="22"/>
      <c r="B56" s="119"/>
      <c r="C56" s="120" t="s">
        <v>235</v>
      </c>
      <c r="D56" s="120" t="s">
        <v>140</v>
      </c>
      <c r="E56" s="121" t="s">
        <v>2912</v>
      </c>
      <c r="F56" s="122" t="s">
        <v>2913</v>
      </c>
      <c r="G56" s="123" t="s">
        <v>403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3.866</v>
      </c>
      <c r="P56" s="128">
        <f t="shared" si="1"/>
        <v>38.660000000000004</v>
      </c>
      <c r="Q56" s="128">
        <v>0</v>
      </c>
      <c r="R56" s="128">
        <f t="shared" si="2"/>
        <v>0</v>
      </c>
      <c r="S56" s="128">
        <v>0.048</v>
      </c>
      <c r="T56" s="129">
        <f t="shared" si="3"/>
        <v>0.48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200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2914</v>
      </c>
    </row>
    <row r="57" spans="1:65" s="2" customFormat="1" ht="33" customHeight="1">
      <c r="A57" s="22"/>
      <c r="B57" s="119"/>
      <c r="C57" s="120" t="s">
        <v>239</v>
      </c>
      <c r="D57" s="120" t="s">
        <v>140</v>
      </c>
      <c r="E57" s="121" t="s">
        <v>2915</v>
      </c>
      <c r="F57" s="122" t="s">
        <v>2916</v>
      </c>
      <c r="G57" s="123" t="s">
        <v>403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4.39</v>
      </c>
      <c r="P57" s="128">
        <f t="shared" si="1"/>
        <v>43.9</v>
      </c>
      <c r="Q57" s="128">
        <v>0</v>
      </c>
      <c r="R57" s="128">
        <f t="shared" si="2"/>
        <v>0</v>
      </c>
      <c r="S57" s="128">
        <v>0.058</v>
      </c>
      <c r="T57" s="129">
        <f t="shared" si="3"/>
        <v>0.5800000000000001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2917</v>
      </c>
    </row>
    <row r="58" spans="1:65" s="2" customFormat="1" ht="24.15" customHeight="1">
      <c r="A58" s="22"/>
      <c r="B58" s="119"/>
      <c r="C58" s="120" t="s">
        <v>243</v>
      </c>
      <c r="D58" s="120" t="s">
        <v>140</v>
      </c>
      <c r="E58" s="121" t="s">
        <v>2918</v>
      </c>
      <c r="F58" s="122" t="s">
        <v>2919</v>
      </c>
      <c r="G58" s="123" t="s">
        <v>403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4.668</v>
      </c>
      <c r="P58" s="128">
        <f t="shared" si="1"/>
        <v>46.68</v>
      </c>
      <c r="Q58" s="128">
        <v>0</v>
      </c>
      <c r="R58" s="128">
        <f t="shared" si="2"/>
        <v>0</v>
      </c>
      <c r="S58" s="128">
        <v>0.215</v>
      </c>
      <c r="T58" s="129">
        <f t="shared" si="3"/>
        <v>2.15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2920</v>
      </c>
    </row>
    <row r="59" spans="1:65" s="2" customFormat="1" ht="37.95" customHeight="1">
      <c r="A59" s="22"/>
      <c r="B59" s="119"/>
      <c r="C59" s="120" t="s">
        <v>247</v>
      </c>
      <c r="D59" s="120" t="s">
        <v>140</v>
      </c>
      <c r="E59" s="121" t="s">
        <v>2921</v>
      </c>
      <c r="F59" s="122" t="s">
        <v>2922</v>
      </c>
      <c r="G59" s="123" t="s">
        <v>403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2.542</v>
      </c>
      <c r="P59" s="128">
        <f t="shared" si="1"/>
        <v>25.419999999999998</v>
      </c>
      <c r="Q59" s="128">
        <v>0</v>
      </c>
      <c r="R59" s="128">
        <f t="shared" si="2"/>
        <v>0</v>
      </c>
      <c r="S59" s="128">
        <v>0.032</v>
      </c>
      <c r="T59" s="129">
        <f t="shared" si="3"/>
        <v>0.32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2923</v>
      </c>
    </row>
    <row r="60" spans="1:65" s="2" customFormat="1" ht="37.95" customHeight="1">
      <c r="A60" s="22"/>
      <c r="B60" s="119"/>
      <c r="C60" s="120" t="s">
        <v>251</v>
      </c>
      <c r="D60" s="120" t="s">
        <v>140</v>
      </c>
      <c r="E60" s="121" t="s">
        <v>2924</v>
      </c>
      <c r="F60" s="122" t="s">
        <v>2925</v>
      </c>
      <c r="G60" s="123" t="s">
        <v>403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2.659</v>
      </c>
      <c r="P60" s="128">
        <f t="shared" si="1"/>
        <v>26.589999999999996</v>
      </c>
      <c r="Q60" s="128">
        <v>0</v>
      </c>
      <c r="R60" s="128">
        <f t="shared" si="2"/>
        <v>0</v>
      </c>
      <c r="S60" s="128">
        <v>0.042</v>
      </c>
      <c r="T60" s="129">
        <f t="shared" si="3"/>
        <v>0.42000000000000004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200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2926</v>
      </c>
    </row>
    <row r="61" spans="1:65" s="2" customFormat="1" ht="37.95" customHeight="1">
      <c r="A61" s="22"/>
      <c r="B61" s="119"/>
      <c r="C61" s="120" t="s">
        <v>255</v>
      </c>
      <c r="D61" s="120" t="s">
        <v>140</v>
      </c>
      <c r="E61" s="121" t="s">
        <v>2927</v>
      </c>
      <c r="F61" s="122" t="s">
        <v>2928</v>
      </c>
      <c r="G61" s="123" t="s">
        <v>403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2.835</v>
      </c>
      <c r="P61" s="128">
        <f t="shared" si="1"/>
        <v>28.35</v>
      </c>
      <c r="Q61" s="128">
        <v>0</v>
      </c>
      <c r="R61" s="128">
        <f t="shared" si="2"/>
        <v>0</v>
      </c>
      <c r="S61" s="128">
        <v>0.073</v>
      </c>
      <c r="T61" s="129">
        <f t="shared" si="3"/>
        <v>0.73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200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2929</v>
      </c>
    </row>
    <row r="62" spans="1:65" s="2" customFormat="1" ht="37.95" customHeight="1">
      <c r="A62" s="22"/>
      <c r="B62" s="119"/>
      <c r="C62" s="120" t="s">
        <v>259</v>
      </c>
      <c r="D62" s="120" t="s">
        <v>140</v>
      </c>
      <c r="E62" s="121" t="s">
        <v>2930</v>
      </c>
      <c r="F62" s="122" t="s">
        <v>2931</v>
      </c>
      <c r="G62" s="123" t="s">
        <v>403</v>
      </c>
      <c r="H62" s="124">
        <v>10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3.87</v>
      </c>
      <c r="P62" s="128">
        <f t="shared" si="1"/>
        <v>38.7</v>
      </c>
      <c r="Q62" s="128">
        <v>0</v>
      </c>
      <c r="R62" s="128">
        <f t="shared" si="2"/>
        <v>0</v>
      </c>
      <c r="S62" s="128">
        <v>0.152</v>
      </c>
      <c r="T62" s="129">
        <f t="shared" si="3"/>
        <v>1.52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200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2932</v>
      </c>
    </row>
    <row r="63" spans="1:65" s="2" customFormat="1" ht="16.5" customHeight="1">
      <c r="A63" s="22"/>
      <c r="B63" s="119"/>
      <c r="C63" s="120" t="s">
        <v>263</v>
      </c>
      <c r="D63" s="120" t="s">
        <v>140</v>
      </c>
      <c r="E63" s="121" t="s">
        <v>2933</v>
      </c>
      <c r="F63" s="122" t="s">
        <v>2934</v>
      </c>
      <c r="G63" s="123" t="s">
        <v>160</v>
      </c>
      <c r="H63" s="124">
        <v>10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0.682</v>
      </c>
      <c r="P63" s="128">
        <f t="shared" si="1"/>
        <v>6.82</v>
      </c>
      <c r="Q63" s="128">
        <v>0</v>
      </c>
      <c r="R63" s="128">
        <f t="shared" si="2"/>
        <v>0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200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200</v>
      </c>
      <c r="BM63" s="130" t="s">
        <v>2935</v>
      </c>
    </row>
    <row r="64" spans="1:65" s="2" customFormat="1" ht="16.5" customHeight="1">
      <c r="A64" s="22"/>
      <c r="B64" s="119"/>
      <c r="C64" s="120" t="s">
        <v>267</v>
      </c>
      <c r="D64" s="120" t="s">
        <v>140</v>
      </c>
      <c r="E64" s="121" t="s">
        <v>2936</v>
      </c>
      <c r="F64" s="122" t="s">
        <v>2937</v>
      </c>
      <c r="G64" s="123" t="s">
        <v>160</v>
      </c>
      <c r="H64" s="124">
        <v>10</v>
      </c>
      <c r="I64" s="125"/>
      <c r="J64" s="125">
        <f aca="true" t="shared" si="10" ref="J64:J95">ROUND(I64*H64,2)</f>
        <v>0</v>
      </c>
      <c r="K64" s="122" t="s">
        <v>144</v>
      </c>
      <c r="L64" s="23"/>
      <c r="M64" s="126" t="s">
        <v>1</v>
      </c>
      <c r="N64" s="127" t="s">
        <v>23</v>
      </c>
      <c r="O64" s="128">
        <v>1.393</v>
      </c>
      <c r="P64" s="128">
        <f aca="true" t="shared" si="11" ref="P64:P95">O64*H64</f>
        <v>13.93</v>
      </c>
      <c r="Q64" s="128">
        <v>0</v>
      </c>
      <c r="R64" s="128">
        <f aca="true" t="shared" si="12" ref="R64:R95">Q64*H64</f>
        <v>0</v>
      </c>
      <c r="S64" s="128">
        <v>0.0007</v>
      </c>
      <c r="T64" s="129">
        <f aca="true" t="shared" si="13" ref="T64:T95">S64*H64</f>
        <v>0.007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aca="true" t="shared" si="14" ref="BE64:BE95">IF(N64="základní",J64,0)</f>
        <v>0</v>
      </c>
      <c r="BF64" s="131">
        <f aca="true" t="shared" si="15" ref="BF64:BF95">IF(N64="snížená",J64,0)</f>
        <v>0</v>
      </c>
      <c r="BG64" s="131">
        <f aca="true" t="shared" si="16" ref="BG64:BG95">IF(N64="zákl. přenesená",J64,0)</f>
        <v>0</v>
      </c>
      <c r="BH64" s="131">
        <f aca="true" t="shared" si="17" ref="BH64:BH95">IF(N64="sníž. přenesená",J64,0)</f>
        <v>0</v>
      </c>
      <c r="BI64" s="131">
        <f aca="true" t="shared" si="18" ref="BI64:BI95">IF(N64="nulová",J64,0)</f>
        <v>0</v>
      </c>
      <c r="BJ64" s="12" t="s">
        <v>58</v>
      </c>
      <c r="BK64" s="131">
        <f aca="true" t="shared" si="19" ref="BK64:BK95">ROUND(I64*H64,2)</f>
        <v>0</v>
      </c>
      <c r="BL64" s="12" t="s">
        <v>200</v>
      </c>
      <c r="BM64" s="130" t="s">
        <v>2938</v>
      </c>
    </row>
    <row r="65" spans="1:65" s="2" customFormat="1" ht="24.15" customHeight="1">
      <c r="A65" s="22"/>
      <c r="B65" s="119"/>
      <c r="C65" s="120" t="s">
        <v>271</v>
      </c>
      <c r="D65" s="120" t="s">
        <v>140</v>
      </c>
      <c r="E65" s="121" t="s">
        <v>2939</v>
      </c>
      <c r="F65" s="122" t="s">
        <v>2940</v>
      </c>
      <c r="G65" s="123" t="s">
        <v>403</v>
      </c>
      <c r="H65" s="124">
        <v>1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3.531</v>
      </c>
      <c r="P65" s="128">
        <f t="shared" si="11"/>
        <v>3.531</v>
      </c>
      <c r="Q65" s="128">
        <v>0</v>
      </c>
      <c r="R65" s="128">
        <f t="shared" si="12"/>
        <v>0</v>
      </c>
      <c r="S65" s="128">
        <v>0.033</v>
      </c>
      <c r="T65" s="129">
        <f t="shared" si="13"/>
        <v>0.033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200</v>
      </c>
      <c r="BM65" s="130" t="s">
        <v>2941</v>
      </c>
    </row>
    <row r="66" spans="1:65" s="2" customFormat="1" ht="33" customHeight="1">
      <c r="A66" s="22"/>
      <c r="B66" s="119"/>
      <c r="C66" s="120" t="s">
        <v>275</v>
      </c>
      <c r="D66" s="120" t="s">
        <v>140</v>
      </c>
      <c r="E66" s="121" t="s">
        <v>2942</v>
      </c>
      <c r="F66" s="122" t="s">
        <v>2943</v>
      </c>
      <c r="G66" s="123" t="s">
        <v>403</v>
      </c>
      <c r="H66" s="124">
        <v>1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3.914</v>
      </c>
      <c r="P66" s="128">
        <f t="shared" si="11"/>
        <v>3.914</v>
      </c>
      <c r="Q66" s="128">
        <v>0</v>
      </c>
      <c r="R66" s="128">
        <f t="shared" si="12"/>
        <v>0</v>
      </c>
      <c r="S66" s="128">
        <v>0.045</v>
      </c>
      <c r="T66" s="129">
        <f t="shared" si="13"/>
        <v>0.045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200</v>
      </c>
      <c r="BM66" s="130" t="s">
        <v>2944</v>
      </c>
    </row>
    <row r="67" spans="1:65" s="2" customFormat="1" ht="24.15" customHeight="1">
      <c r="A67" s="22"/>
      <c r="B67" s="119"/>
      <c r="C67" s="120" t="s">
        <v>279</v>
      </c>
      <c r="D67" s="120" t="s">
        <v>140</v>
      </c>
      <c r="E67" s="121" t="s">
        <v>2945</v>
      </c>
      <c r="F67" s="122" t="s">
        <v>2946</v>
      </c>
      <c r="G67" s="123" t="s">
        <v>403</v>
      </c>
      <c r="H67" s="124">
        <v>1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4.168</v>
      </c>
      <c r="P67" s="128">
        <f t="shared" si="11"/>
        <v>4.168</v>
      </c>
      <c r="Q67" s="128">
        <v>0</v>
      </c>
      <c r="R67" s="128">
        <f t="shared" si="12"/>
        <v>0</v>
      </c>
      <c r="S67" s="128">
        <v>0.033</v>
      </c>
      <c r="T67" s="129">
        <f t="shared" si="13"/>
        <v>0.033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200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200</v>
      </c>
      <c r="BM67" s="130" t="s">
        <v>2947</v>
      </c>
    </row>
    <row r="68" spans="1:65" s="2" customFormat="1" ht="33" customHeight="1">
      <c r="A68" s="22"/>
      <c r="B68" s="119"/>
      <c r="C68" s="120" t="s">
        <v>283</v>
      </c>
      <c r="D68" s="120" t="s">
        <v>140</v>
      </c>
      <c r="E68" s="121" t="s">
        <v>2948</v>
      </c>
      <c r="F68" s="122" t="s">
        <v>2949</v>
      </c>
      <c r="G68" s="123" t="s">
        <v>403</v>
      </c>
      <c r="H68" s="124">
        <v>1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4.425</v>
      </c>
      <c r="P68" s="128">
        <f t="shared" si="11"/>
        <v>4.425</v>
      </c>
      <c r="Q68" s="128">
        <v>0</v>
      </c>
      <c r="R68" s="128">
        <f t="shared" si="12"/>
        <v>0</v>
      </c>
      <c r="S68" s="128">
        <v>0.045</v>
      </c>
      <c r="T68" s="129">
        <f t="shared" si="13"/>
        <v>0.045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200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200</v>
      </c>
      <c r="BM68" s="130" t="s">
        <v>2950</v>
      </c>
    </row>
    <row r="69" spans="1:65" s="2" customFormat="1" ht="33" customHeight="1">
      <c r="A69" s="22"/>
      <c r="B69" s="119"/>
      <c r="C69" s="120" t="s">
        <v>287</v>
      </c>
      <c r="D69" s="120" t="s">
        <v>140</v>
      </c>
      <c r="E69" s="121" t="s">
        <v>2951</v>
      </c>
      <c r="F69" s="122" t="s">
        <v>2952</v>
      </c>
      <c r="G69" s="123" t="s">
        <v>403</v>
      </c>
      <c r="H69" s="124">
        <v>1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4.552</v>
      </c>
      <c r="P69" s="128">
        <f t="shared" si="11"/>
        <v>4.552</v>
      </c>
      <c r="Q69" s="128">
        <v>0</v>
      </c>
      <c r="R69" s="128">
        <f t="shared" si="12"/>
        <v>0</v>
      </c>
      <c r="S69" s="128">
        <v>0.095</v>
      </c>
      <c r="T69" s="129">
        <f t="shared" si="13"/>
        <v>0.095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200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200</v>
      </c>
      <c r="BM69" s="130" t="s">
        <v>2953</v>
      </c>
    </row>
    <row r="70" spans="1:65" s="2" customFormat="1" ht="33" customHeight="1">
      <c r="A70" s="22"/>
      <c r="B70" s="119"/>
      <c r="C70" s="120" t="s">
        <v>291</v>
      </c>
      <c r="D70" s="120" t="s">
        <v>140</v>
      </c>
      <c r="E70" s="121" t="s">
        <v>2954</v>
      </c>
      <c r="F70" s="122" t="s">
        <v>2955</v>
      </c>
      <c r="G70" s="123" t="s">
        <v>403</v>
      </c>
      <c r="H70" s="124">
        <v>1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4.805</v>
      </c>
      <c r="P70" s="128">
        <f t="shared" si="11"/>
        <v>4.805</v>
      </c>
      <c r="Q70" s="128">
        <v>0</v>
      </c>
      <c r="R70" s="128">
        <f t="shared" si="12"/>
        <v>0</v>
      </c>
      <c r="S70" s="128">
        <v>0.152</v>
      </c>
      <c r="T70" s="129">
        <f t="shared" si="13"/>
        <v>0.152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200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200</v>
      </c>
      <c r="BM70" s="130" t="s">
        <v>2956</v>
      </c>
    </row>
    <row r="71" spans="1:65" s="2" customFormat="1" ht="33" customHeight="1">
      <c r="A71" s="22"/>
      <c r="B71" s="119"/>
      <c r="C71" s="120" t="s">
        <v>295</v>
      </c>
      <c r="D71" s="120" t="s">
        <v>140</v>
      </c>
      <c r="E71" s="121" t="s">
        <v>2957</v>
      </c>
      <c r="F71" s="122" t="s">
        <v>2958</v>
      </c>
      <c r="G71" s="123" t="s">
        <v>403</v>
      </c>
      <c r="H71" s="124">
        <v>1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6.21</v>
      </c>
      <c r="P71" s="128">
        <f t="shared" si="11"/>
        <v>6.21</v>
      </c>
      <c r="Q71" s="128">
        <v>0</v>
      </c>
      <c r="R71" s="128">
        <f t="shared" si="12"/>
        <v>0</v>
      </c>
      <c r="S71" s="128">
        <v>0.095</v>
      </c>
      <c r="T71" s="129">
        <f t="shared" si="13"/>
        <v>0.095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200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200</v>
      </c>
      <c r="BM71" s="130" t="s">
        <v>2959</v>
      </c>
    </row>
    <row r="72" spans="1:65" s="2" customFormat="1" ht="33" customHeight="1">
      <c r="A72" s="22"/>
      <c r="B72" s="119"/>
      <c r="C72" s="120" t="s">
        <v>299</v>
      </c>
      <c r="D72" s="120" t="s">
        <v>140</v>
      </c>
      <c r="E72" s="121" t="s">
        <v>2960</v>
      </c>
      <c r="F72" s="122" t="s">
        <v>2961</v>
      </c>
      <c r="G72" s="123" t="s">
        <v>403</v>
      </c>
      <c r="H72" s="124">
        <v>1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8.377</v>
      </c>
      <c r="P72" s="128">
        <f t="shared" si="11"/>
        <v>8.377</v>
      </c>
      <c r="Q72" s="128">
        <v>0</v>
      </c>
      <c r="R72" s="128">
        <f t="shared" si="12"/>
        <v>0</v>
      </c>
      <c r="S72" s="128">
        <v>0.152</v>
      </c>
      <c r="T72" s="129">
        <f t="shared" si="13"/>
        <v>0.152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200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200</v>
      </c>
      <c r="BM72" s="130" t="s">
        <v>2962</v>
      </c>
    </row>
    <row r="73" spans="1:65" s="2" customFormat="1" ht="24.15" customHeight="1">
      <c r="A73" s="22"/>
      <c r="B73" s="119"/>
      <c r="C73" s="120" t="s">
        <v>303</v>
      </c>
      <c r="D73" s="120" t="s">
        <v>140</v>
      </c>
      <c r="E73" s="121" t="s">
        <v>2963</v>
      </c>
      <c r="F73" s="122" t="s">
        <v>2964</v>
      </c>
      <c r="G73" s="123" t="s">
        <v>403</v>
      </c>
      <c r="H73" s="124">
        <v>1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9.459</v>
      </c>
      <c r="P73" s="128">
        <f t="shared" si="11"/>
        <v>9.459</v>
      </c>
      <c r="Q73" s="128">
        <v>0.00092</v>
      </c>
      <c r="R73" s="128">
        <f t="shared" si="12"/>
        <v>0.00092</v>
      </c>
      <c r="S73" s="128">
        <v>0.035</v>
      </c>
      <c r="T73" s="129">
        <f t="shared" si="13"/>
        <v>0.035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200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200</v>
      </c>
      <c r="BM73" s="130" t="s">
        <v>2965</v>
      </c>
    </row>
    <row r="74" spans="1:65" s="2" customFormat="1" ht="24.15" customHeight="1">
      <c r="A74" s="22"/>
      <c r="B74" s="119"/>
      <c r="C74" s="120" t="s">
        <v>307</v>
      </c>
      <c r="D74" s="120" t="s">
        <v>140</v>
      </c>
      <c r="E74" s="121" t="s">
        <v>2966</v>
      </c>
      <c r="F74" s="122" t="s">
        <v>2967</v>
      </c>
      <c r="G74" s="123" t="s">
        <v>403</v>
      </c>
      <c r="H74" s="124">
        <v>1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11.042</v>
      </c>
      <c r="P74" s="128">
        <f t="shared" si="11"/>
        <v>11.042</v>
      </c>
      <c r="Q74" s="128">
        <v>0.00093</v>
      </c>
      <c r="R74" s="128">
        <f t="shared" si="12"/>
        <v>0.00093</v>
      </c>
      <c r="S74" s="128">
        <v>0.045</v>
      </c>
      <c r="T74" s="129">
        <f t="shared" si="13"/>
        <v>0.045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200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200</v>
      </c>
      <c r="BM74" s="130" t="s">
        <v>2968</v>
      </c>
    </row>
    <row r="75" spans="1:65" s="2" customFormat="1" ht="24.15" customHeight="1">
      <c r="A75" s="22"/>
      <c r="B75" s="119"/>
      <c r="C75" s="120" t="s">
        <v>311</v>
      </c>
      <c r="D75" s="120" t="s">
        <v>140</v>
      </c>
      <c r="E75" s="121" t="s">
        <v>2969</v>
      </c>
      <c r="F75" s="122" t="s">
        <v>2970</v>
      </c>
      <c r="G75" s="123" t="s">
        <v>403</v>
      </c>
      <c r="H75" s="124">
        <v>1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10.426</v>
      </c>
      <c r="P75" s="128">
        <f t="shared" si="11"/>
        <v>10.426</v>
      </c>
      <c r="Q75" s="128">
        <v>0.00088</v>
      </c>
      <c r="R75" s="128">
        <f t="shared" si="12"/>
        <v>0.00088</v>
      </c>
      <c r="S75" s="128">
        <v>0.058</v>
      </c>
      <c r="T75" s="129">
        <f t="shared" si="13"/>
        <v>0.058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200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200</v>
      </c>
      <c r="BM75" s="130" t="s">
        <v>2971</v>
      </c>
    </row>
    <row r="76" spans="1:65" s="2" customFormat="1" ht="16.5" customHeight="1">
      <c r="A76" s="22"/>
      <c r="B76" s="119"/>
      <c r="C76" s="120" t="s">
        <v>316</v>
      </c>
      <c r="D76" s="120" t="s">
        <v>140</v>
      </c>
      <c r="E76" s="121" t="s">
        <v>2972</v>
      </c>
      <c r="F76" s="122" t="s">
        <v>2973</v>
      </c>
      <c r="G76" s="123" t="s">
        <v>160</v>
      </c>
      <c r="H76" s="124">
        <v>1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0.725</v>
      </c>
      <c r="P76" s="128">
        <f t="shared" si="11"/>
        <v>0.725</v>
      </c>
      <c r="Q76" s="128">
        <v>0</v>
      </c>
      <c r="R76" s="128">
        <f t="shared" si="12"/>
        <v>0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200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200</v>
      </c>
      <c r="BM76" s="130" t="s">
        <v>2974</v>
      </c>
    </row>
    <row r="77" spans="1:65" s="2" customFormat="1" ht="24.15" customHeight="1">
      <c r="A77" s="22"/>
      <c r="B77" s="119"/>
      <c r="C77" s="120" t="s">
        <v>320</v>
      </c>
      <c r="D77" s="120" t="s">
        <v>140</v>
      </c>
      <c r="E77" s="121" t="s">
        <v>2975</v>
      </c>
      <c r="F77" s="122" t="s">
        <v>2976</v>
      </c>
      <c r="G77" s="123" t="s">
        <v>160</v>
      </c>
      <c r="H77" s="124">
        <v>1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1.59</v>
      </c>
      <c r="P77" s="128">
        <f t="shared" si="11"/>
        <v>1.59</v>
      </c>
      <c r="Q77" s="128">
        <v>0</v>
      </c>
      <c r="R77" s="128">
        <f t="shared" si="12"/>
        <v>0</v>
      </c>
      <c r="S77" s="128">
        <v>0.0007</v>
      </c>
      <c r="T77" s="129">
        <f t="shared" si="13"/>
        <v>0.0007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200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200</v>
      </c>
      <c r="BM77" s="130" t="s">
        <v>2977</v>
      </c>
    </row>
    <row r="78" spans="1:65" s="2" customFormat="1" ht="24.15" customHeight="1">
      <c r="A78" s="22"/>
      <c r="B78" s="119"/>
      <c r="C78" s="120" t="s">
        <v>324</v>
      </c>
      <c r="D78" s="120" t="s">
        <v>140</v>
      </c>
      <c r="E78" s="121" t="s">
        <v>2978</v>
      </c>
      <c r="F78" s="122" t="s">
        <v>2979</v>
      </c>
      <c r="G78" s="123" t="s">
        <v>403</v>
      </c>
      <c r="H78" s="124">
        <v>1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0.186</v>
      </c>
      <c r="P78" s="128">
        <f t="shared" si="11"/>
        <v>0.186</v>
      </c>
      <c r="Q78" s="128">
        <v>0</v>
      </c>
      <c r="R78" s="128">
        <f t="shared" si="12"/>
        <v>0</v>
      </c>
      <c r="S78" s="128">
        <v>0.00045</v>
      </c>
      <c r="T78" s="129">
        <f t="shared" si="13"/>
        <v>0.00045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200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200</v>
      </c>
      <c r="BM78" s="130" t="s">
        <v>2980</v>
      </c>
    </row>
    <row r="79" spans="1:65" s="2" customFormat="1" ht="21.75" customHeight="1">
      <c r="A79" s="22"/>
      <c r="B79" s="119"/>
      <c r="C79" s="120" t="s">
        <v>328</v>
      </c>
      <c r="D79" s="120" t="s">
        <v>140</v>
      </c>
      <c r="E79" s="121" t="s">
        <v>2981</v>
      </c>
      <c r="F79" s="122" t="s">
        <v>2982</v>
      </c>
      <c r="G79" s="123" t="s">
        <v>403</v>
      </c>
      <c r="H79" s="124">
        <v>1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0.26</v>
      </c>
      <c r="P79" s="128">
        <f t="shared" si="11"/>
        <v>0.26</v>
      </c>
      <c r="Q79" s="128">
        <v>0</v>
      </c>
      <c r="R79" s="128">
        <f t="shared" si="12"/>
        <v>0</v>
      </c>
      <c r="S79" s="128">
        <v>0.00075</v>
      </c>
      <c r="T79" s="129">
        <f t="shared" si="13"/>
        <v>0.00075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200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2983</v>
      </c>
    </row>
    <row r="80" spans="1:65" s="2" customFormat="1" ht="24.15" customHeight="1">
      <c r="A80" s="22"/>
      <c r="B80" s="119"/>
      <c r="C80" s="120" t="s">
        <v>332</v>
      </c>
      <c r="D80" s="120" t="s">
        <v>140</v>
      </c>
      <c r="E80" s="121" t="s">
        <v>2984</v>
      </c>
      <c r="F80" s="122" t="s">
        <v>2985</v>
      </c>
      <c r="G80" s="123" t="s">
        <v>314</v>
      </c>
      <c r="H80" s="124">
        <v>1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0.25</v>
      </c>
      <c r="P80" s="128">
        <f t="shared" si="11"/>
        <v>0.25</v>
      </c>
      <c r="Q80" s="128">
        <v>0</v>
      </c>
      <c r="R80" s="128">
        <f t="shared" si="12"/>
        <v>0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2986</v>
      </c>
    </row>
    <row r="81" spans="1:65" s="2" customFormat="1" ht="24.15" customHeight="1">
      <c r="A81" s="22"/>
      <c r="B81" s="119"/>
      <c r="C81" s="120" t="s">
        <v>336</v>
      </c>
      <c r="D81" s="120" t="s">
        <v>140</v>
      </c>
      <c r="E81" s="121" t="s">
        <v>2987</v>
      </c>
      <c r="F81" s="122" t="s">
        <v>2988</v>
      </c>
      <c r="G81" s="123" t="s">
        <v>403</v>
      </c>
      <c r="H81" s="124">
        <v>1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2.37</v>
      </c>
      <c r="P81" s="128">
        <f t="shared" si="11"/>
        <v>2.37</v>
      </c>
      <c r="Q81" s="128">
        <v>0</v>
      </c>
      <c r="R81" s="128">
        <f t="shared" si="12"/>
        <v>0</v>
      </c>
      <c r="S81" s="128">
        <v>0.0007</v>
      </c>
      <c r="T81" s="129">
        <f t="shared" si="13"/>
        <v>0.0007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2989</v>
      </c>
    </row>
    <row r="82" spans="1:65" s="2" customFormat="1" ht="24.15" customHeight="1">
      <c r="A82" s="22"/>
      <c r="B82" s="119"/>
      <c r="C82" s="120" t="s">
        <v>340</v>
      </c>
      <c r="D82" s="120" t="s">
        <v>140</v>
      </c>
      <c r="E82" s="121" t="s">
        <v>2990</v>
      </c>
      <c r="F82" s="122" t="s">
        <v>2991</v>
      </c>
      <c r="G82" s="123" t="s">
        <v>403</v>
      </c>
      <c r="H82" s="124">
        <v>1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3.081</v>
      </c>
      <c r="P82" s="128">
        <f t="shared" si="11"/>
        <v>3.081</v>
      </c>
      <c r="Q82" s="128">
        <v>0</v>
      </c>
      <c r="R82" s="128">
        <f t="shared" si="12"/>
        <v>0</v>
      </c>
      <c r="S82" s="128">
        <v>0.0007</v>
      </c>
      <c r="T82" s="129">
        <f t="shared" si="13"/>
        <v>0.0007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2992</v>
      </c>
    </row>
    <row r="83" spans="1:65" s="2" customFormat="1" ht="24.15" customHeight="1">
      <c r="A83" s="22"/>
      <c r="B83" s="119"/>
      <c r="C83" s="120" t="s">
        <v>344</v>
      </c>
      <c r="D83" s="120" t="s">
        <v>140</v>
      </c>
      <c r="E83" s="121" t="s">
        <v>2993</v>
      </c>
      <c r="F83" s="122" t="s">
        <v>2994</v>
      </c>
      <c r="G83" s="123" t="s">
        <v>403</v>
      </c>
      <c r="H83" s="124">
        <v>1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0.45</v>
      </c>
      <c r="P83" s="128">
        <f t="shared" si="11"/>
        <v>0.45</v>
      </c>
      <c r="Q83" s="128">
        <v>0</v>
      </c>
      <c r="R83" s="128">
        <f t="shared" si="12"/>
        <v>0</v>
      </c>
      <c r="S83" s="128">
        <v>0.002</v>
      </c>
      <c r="T83" s="129">
        <f t="shared" si="13"/>
        <v>0.002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200</v>
      </c>
      <c r="BM83" s="130" t="s">
        <v>2995</v>
      </c>
    </row>
    <row r="84" spans="1:65" s="2" customFormat="1" ht="24.15" customHeight="1">
      <c r="A84" s="22"/>
      <c r="B84" s="119"/>
      <c r="C84" s="120" t="s">
        <v>348</v>
      </c>
      <c r="D84" s="120" t="s">
        <v>140</v>
      </c>
      <c r="E84" s="121" t="s">
        <v>2996</v>
      </c>
      <c r="F84" s="122" t="s">
        <v>2997</v>
      </c>
      <c r="G84" s="123" t="s">
        <v>403</v>
      </c>
      <c r="H84" s="124">
        <v>1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0.5</v>
      </c>
      <c r="P84" s="128">
        <f t="shared" si="11"/>
        <v>0.5</v>
      </c>
      <c r="Q84" s="128">
        <v>0</v>
      </c>
      <c r="R84" s="128">
        <f t="shared" si="12"/>
        <v>0</v>
      </c>
      <c r="S84" s="128">
        <v>0.003</v>
      </c>
      <c r="T84" s="129">
        <f t="shared" si="13"/>
        <v>0.003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200</v>
      </c>
      <c r="BM84" s="130" t="s">
        <v>2998</v>
      </c>
    </row>
    <row r="85" spans="1:65" s="2" customFormat="1" ht="24.15" customHeight="1">
      <c r="A85" s="22"/>
      <c r="B85" s="119"/>
      <c r="C85" s="120" t="s">
        <v>352</v>
      </c>
      <c r="D85" s="120" t="s">
        <v>140</v>
      </c>
      <c r="E85" s="121" t="s">
        <v>2999</v>
      </c>
      <c r="F85" s="122" t="s">
        <v>3000</v>
      </c>
      <c r="G85" s="123" t="s">
        <v>403</v>
      </c>
      <c r="H85" s="124">
        <v>1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2.2</v>
      </c>
      <c r="P85" s="128">
        <f t="shared" si="11"/>
        <v>2.2</v>
      </c>
      <c r="Q85" s="128">
        <v>0</v>
      </c>
      <c r="R85" s="128">
        <f t="shared" si="12"/>
        <v>0</v>
      </c>
      <c r="S85" s="128">
        <v>0.001</v>
      </c>
      <c r="T85" s="129">
        <f t="shared" si="13"/>
        <v>0.001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200</v>
      </c>
      <c r="BM85" s="130" t="s">
        <v>3001</v>
      </c>
    </row>
    <row r="86" spans="1:65" s="2" customFormat="1" ht="24.15" customHeight="1">
      <c r="A86" s="22"/>
      <c r="B86" s="119"/>
      <c r="C86" s="120" t="s">
        <v>356</v>
      </c>
      <c r="D86" s="120" t="s">
        <v>140</v>
      </c>
      <c r="E86" s="121" t="s">
        <v>3002</v>
      </c>
      <c r="F86" s="122" t="s">
        <v>3003</v>
      </c>
      <c r="G86" s="123" t="s">
        <v>403</v>
      </c>
      <c r="H86" s="124">
        <v>1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2.3</v>
      </c>
      <c r="P86" s="128">
        <f t="shared" si="11"/>
        <v>2.3</v>
      </c>
      <c r="Q86" s="128">
        <v>0</v>
      </c>
      <c r="R86" s="128">
        <f t="shared" si="12"/>
        <v>0</v>
      </c>
      <c r="S86" s="128">
        <v>0.002</v>
      </c>
      <c r="T86" s="129">
        <f t="shared" si="13"/>
        <v>0.002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200</v>
      </c>
      <c r="BM86" s="130" t="s">
        <v>3004</v>
      </c>
    </row>
    <row r="87" spans="1:65" s="2" customFormat="1" ht="24.15" customHeight="1">
      <c r="A87" s="22"/>
      <c r="B87" s="119"/>
      <c r="C87" s="120" t="s">
        <v>360</v>
      </c>
      <c r="D87" s="120" t="s">
        <v>140</v>
      </c>
      <c r="E87" s="121" t="s">
        <v>3005</v>
      </c>
      <c r="F87" s="122" t="s">
        <v>3006</v>
      </c>
      <c r="G87" s="123" t="s">
        <v>403</v>
      </c>
      <c r="H87" s="124">
        <v>1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3.2</v>
      </c>
      <c r="P87" s="128">
        <f t="shared" si="11"/>
        <v>3.2</v>
      </c>
      <c r="Q87" s="128">
        <v>0</v>
      </c>
      <c r="R87" s="128">
        <f t="shared" si="12"/>
        <v>0</v>
      </c>
      <c r="S87" s="128">
        <v>0.005</v>
      </c>
      <c r="T87" s="129">
        <f t="shared" si="13"/>
        <v>0.005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200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200</v>
      </c>
      <c r="BM87" s="130" t="s">
        <v>3007</v>
      </c>
    </row>
    <row r="88" spans="1:65" s="2" customFormat="1" ht="24.15" customHeight="1">
      <c r="A88" s="22"/>
      <c r="B88" s="119"/>
      <c r="C88" s="120" t="s">
        <v>364</v>
      </c>
      <c r="D88" s="120" t="s">
        <v>140</v>
      </c>
      <c r="E88" s="121" t="s">
        <v>3008</v>
      </c>
      <c r="F88" s="122" t="s">
        <v>3009</v>
      </c>
      <c r="G88" s="123" t="s">
        <v>403</v>
      </c>
      <c r="H88" s="124">
        <v>1</v>
      </c>
      <c r="I88" s="125"/>
      <c r="J88" s="125">
        <f t="shared" si="10"/>
        <v>0</v>
      </c>
      <c r="K88" s="122" t="s">
        <v>144</v>
      </c>
      <c r="L88" s="23"/>
      <c r="M88" s="126" t="s">
        <v>1</v>
      </c>
      <c r="N88" s="127" t="s">
        <v>23</v>
      </c>
      <c r="O88" s="128">
        <v>3.5</v>
      </c>
      <c r="P88" s="128">
        <f t="shared" si="11"/>
        <v>3.5</v>
      </c>
      <c r="Q88" s="128">
        <v>0</v>
      </c>
      <c r="R88" s="128">
        <f t="shared" si="12"/>
        <v>0</v>
      </c>
      <c r="S88" s="128">
        <v>0.006</v>
      </c>
      <c r="T88" s="129">
        <f t="shared" si="13"/>
        <v>0.006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200</v>
      </c>
      <c r="AT88" s="130" t="s">
        <v>140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200</v>
      </c>
      <c r="BM88" s="130" t="s">
        <v>3010</v>
      </c>
    </row>
    <row r="89" spans="1:65" s="2" customFormat="1" ht="24.15" customHeight="1">
      <c r="A89" s="22"/>
      <c r="B89" s="119"/>
      <c r="C89" s="120" t="s">
        <v>368</v>
      </c>
      <c r="D89" s="120" t="s">
        <v>140</v>
      </c>
      <c r="E89" s="121" t="s">
        <v>3011</v>
      </c>
      <c r="F89" s="122" t="s">
        <v>3012</v>
      </c>
      <c r="G89" s="123" t="s">
        <v>403</v>
      </c>
      <c r="H89" s="124">
        <v>1</v>
      </c>
      <c r="I89" s="125"/>
      <c r="J89" s="125">
        <f t="shared" si="10"/>
        <v>0</v>
      </c>
      <c r="K89" s="122" t="s">
        <v>144</v>
      </c>
      <c r="L89" s="23"/>
      <c r="M89" s="126" t="s">
        <v>1</v>
      </c>
      <c r="N89" s="127" t="s">
        <v>23</v>
      </c>
      <c r="O89" s="128">
        <v>3.9</v>
      </c>
      <c r="P89" s="128">
        <f t="shared" si="11"/>
        <v>3.9</v>
      </c>
      <c r="Q89" s="128">
        <v>0</v>
      </c>
      <c r="R89" s="128">
        <f t="shared" si="12"/>
        <v>0</v>
      </c>
      <c r="S89" s="128">
        <v>0.006</v>
      </c>
      <c r="T89" s="129">
        <f t="shared" si="13"/>
        <v>0.006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200</v>
      </c>
      <c r="AT89" s="130" t="s">
        <v>140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200</v>
      </c>
      <c r="BM89" s="130" t="s">
        <v>3013</v>
      </c>
    </row>
    <row r="90" spans="1:65" s="2" customFormat="1" ht="24.15" customHeight="1">
      <c r="A90" s="22"/>
      <c r="B90" s="119"/>
      <c r="C90" s="120" t="s">
        <v>372</v>
      </c>
      <c r="D90" s="120" t="s">
        <v>140</v>
      </c>
      <c r="E90" s="121" t="s">
        <v>3014</v>
      </c>
      <c r="F90" s="122" t="s">
        <v>3015</v>
      </c>
      <c r="G90" s="123" t="s">
        <v>403</v>
      </c>
      <c r="H90" s="124">
        <v>1</v>
      </c>
      <c r="I90" s="125"/>
      <c r="J90" s="125">
        <f t="shared" si="10"/>
        <v>0</v>
      </c>
      <c r="K90" s="122" t="s">
        <v>144</v>
      </c>
      <c r="L90" s="23"/>
      <c r="M90" s="126" t="s">
        <v>1</v>
      </c>
      <c r="N90" s="127" t="s">
        <v>23</v>
      </c>
      <c r="O90" s="128">
        <v>4.1</v>
      </c>
      <c r="P90" s="128">
        <f t="shared" si="11"/>
        <v>4.1</v>
      </c>
      <c r="Q90" s="128">
        <v>0</v>
      </c>
      <c r="R90" s="128">
        <f t="shared" si="12"/>
        <v>0</v>
      </c>
      <c r="S90" s="128">
        <v>0.007</v>
      </c>
      <c r="T90" s="129">
        <f t="shared" si="13"/>
        <v>0.007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200</v>
      </c>
      <c r="AT90" s="130" t="s">
        <v>140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200</v>
      </c>
      <c r="BM90" s="130" t="s">
        <v>3016</v>
      </c>
    </row>
    <row r="91" spans="1:65" s="2" customFormat="1" ht="24.15" customHeight="1">
      <c r="A91" s="22"/>
      <c r="B91" s="119"/>
      <c r="C91" s="120" t="s">
        <v>376</v>
      </c>
      <c r="D91" s="120" t="s">
        <v>140</v>
      </c>
      <c r="E91" s="121" t="s">
        <v>3017</v>
      </c>
      <c r="F91" s="122" t="s">
        <v>3018</v>
      </c>
      <c r="G91" s="123" t="s">
        <v>403</v>
      </c>
      <c r="H91" s="124">
        <v>1</v>
      </c>
      <c r="I91" s="125"/>
      <c r="J91" s="125">
        <f t="shared" si="10"/>
        <v>0</v>
      </c>
      <c r="K91" s="122" t="s">
        <v>144</v>
      </c>
      <c r="L91" s="23"/>
      <c r="M91" s="126" t="s">
        <v>1</v>
      </c>
      <c r="N91" s="127" t="s">
        <v>23</v>
      </c>
      <c r="O91" s="128">
        <v>1.03</v>
      </c>
      <c r="P91" s="128">
        <f t="shared" si="11"/>
        <v>1.03</v>
      </c>
      <c r="Q91" s="128">
        <v>0</v>
      </c>
      <c r="R91" s="128">
        <f t="shared" si="12"/>
        <v>0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200</v>
      </c>
      <c r="AT91" s="130" t="s">
        <v>140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200</v>
      </c>
      <c r="BM91" s="130" t="s">
        <v>3019</v>
      </c>
    </row>
    <row r="92" spans="1:65" s="2" customFormat="1" ht="24.15" customHeight="1">
      <c r="A92" s="22"/>
      <c r="B92" s="119"/>
      <c r="C92" s="120" t="s">
        <v>380</v>
      </c>
      <c r="D92" s="120" t="s">
        <v>140</v>
      </c>
      <c r="E92" s="121" t="s">
        <v>3020</v>
      </c>
      <c r="F92" s="122" t="s">
        <v>3021</v>
      </c>
      <c r="G92" s="123" t="s">
        <v>403</v>
      </c>
      <c r="H92" s="124">
        <v>1</v>
      </c>
      <c r="I92" s="125"/>
      <c r="J92" s="125">
        <f t="shared" si="1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0.824</v>
      </c>
      <c r="P92" s="128">
        <f t="shared" si="11"/>
        <v>0.824</v>
      </c>
      <c r="Q92" s="128">
        <v>0</v>
      </c>
      <c r="R92" s="128">
        <f t="shared" si="12"/>
        <v>0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200</v>
      </c>
      <c r="AT92" s="130" t="s">
        <v>140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200</v>
      </c>
      <c r="BM92" s="130" t="s">
        <v>3022</v>
      </c>
    </row>
    <row r="93" spans="1:65" s="2" customFormat="1" ht="16.5" customHeight="1">
      <c r="A93" s="22"/>
      <c r="B93" s="119"/>
      <c r="C93" s="120" t="s">
        <v>384</v>
      </c>
      <c r="D93" s="120" t="s">
        <v>140</v>
      </c>
      <c r="E93" s="121" t="s">
        <v>3023</v>
      </c>
      <c r="F93" s="122" t="s">
        <v>3024</v>
      </c>
      <c r="G93" s="123" t="s">
        <v>403</v>
      </c>
      <c r="H93" s="124">
        <v>10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0.286</v>
      </c>
      <c r="P93" s="128">
        <f t="shared" si="11"/>
        <v>2.86</v>
      </c>
      <c r="Q93" s="128">
        <v>0</v>
      </c>
      <c r="R93" s="128">
        <f t="shared" si="12"/>
        <v>0</v>
      </c>
      <c r="S93" s="128">
        <v>0.0001</v>
      </c>
      <c r="T93" s="129">
        <f t="shared" si="13"/>
        <v>0.001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200</v>
      </c>
      <c r="BM93" s="130" t="s">
        <v>3025</v>
      </c>
    </row>
    <row r="94" spans="1:65" s="2" customFormat="1" ht="16.5" customHeight="1">
      <c r="A94" s="22"/>
      <c r="B94" s="119"/>
      <c r="C94" s="120" t="s">
        <v>388</v>
      </c>
      <c r="D94" s="120" t="s">
        <v>140</v>
      </c>
      <c r="E94" s="121" t="s">
        <v>3026</v>
      </c>
      <c r="F94" s="122" t="s">
        <v>3027</v>
      </c>
      <c r="G94" s="123" t="s">
        <v>403</v>
      </c>
      <c r="H94" s="124">
        <v>10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0.457</v>
      </c>
      <c r="P94" s="128">
        <f t="shared" si="11"/>
        <v>4.57</v>
      </c>
      <c r="Q94" s="128">
        <v>0</v>
      </c>
      <c r="R94" s="128">
        <f t="shared" si="12"/>
        <v>0</v>
      </c>
      <c r="S94" s="128">
        <v>0.0001</v>
      </c>
      <c r="T94" s="129">
        <f t="shared" si="13"/>
        <v>0.001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200</v>
      </c>
      <c r="BM94" s="130" t="s">
        <v>3028</v>
      </c>
    </row>
    <row r="95" spans="1:65" s="2" customFormat="1" ht="24.15" customHeight="1">
      <c r="A95" s="22"/>
      <c r="B95" s="119"/>
      <c r="C95" s="120" t="s">
        <v>392</v>
      </c>
      <c r="D95" s="120" t="s">
        <v>140</v>
      </c>
      <c r="E95" s="121" t="s">
        <v>3029</v>
      </c>
      <c r="F95" s="122" t="s">
        <v>3030</v>
      </c>
      <c r="G95" s="123" t="s">
        <v>403</v>
      </c>
      <c r="H95" s="124">
        <v>25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0.03</v>
      </c>
      <c r="P95" s="128">
        <f t="shared" si="11"/>
        <v>0.75</v>
      </c>
      <c r="Q95" s="128">
        <v>0</v>
      </c>
      <c r="R95" s="128">
        <f t="shared" si="12"/>
        <v>0</v>
      </c>
      <c r="S95" s="128">
        <v>0.0125</v>
      </c>
      <c r="T95" s="129">
        <f t="shared" si="13"/>
        <v>0.3125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200</v>
      </c>
      <c r="BM95" s="130" t="s">
        <v>3031</v>
      </c>
    </row>
    <row r="96" spans="1:65" s="2" customFormat="1" ht="24.15" customHeight="1">
      <c r="A96" s="22"/>
      <c r="B96" s="119"/>
      <c r="C96" s="120" t="s">
        <v>396</v>
      </c>
      <c r="D96" s="120" t="s">
        <v>140</v>
      </c>
      <c r="E96" s="121" t="s">
        <v>3032</v>
      </c>
      <c r="F96" s="122" t="s">
        <v>3033</v>
      </c>
      <c r="G96" s="123" t="s">
        <v>403</v>
      </c>
      <c r="H96" s="124">
        <v>25</v>
      </c>
      <c r="I96" s="125"/>
      <c r="J96" s="125">
        <f aca="true" t="shared" si="20" ref="J96:J106">ROUND(I96*H96,2)</f>
        <v>0</v>
      </c>
      <c r="K96" s="122" t="s">
        <v>144</v>
      </c>
      <c r="L96" s="23"/>
      <c r="M96" s="126" t="s">
        <v>1</v>
      </c>
      <c r="N96" s="127" t="s">
        <v>23</v>
      </c>
      <c r="O96" s="128">
        <v>0.06</v>
      </c>
      <c r="P96" s="128">
        <f aca="true" t="shared" si="21" ref="P96:P106">O96*H96</f>
        <v>1.5</v>
      </c>
      <c r="Q96" s="128">
        <v>0</v>
      </c>
      <c r="R96" s="128">
        <f aca="true" t="shared" si="22" ref="R96:R106">Q96*H96</f>
        <v>0</v>
      </c>
      <c r="S96" s="128">
        <v>0.017</v>
      </c>
      <c r="T96" s="129">
        <f aca="true" t="shared" si="23" ref="T96:T106">S96*H96</f>
        <v>0.42500000000000004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aca="true" t="shared" si="24" ref="BE96:BE106">IF(N96="základní",J96,0)</f>
        <v>0</v>
      </c>
      <c r="BF96" s="131">
        <f aca="true" t="shared" si="25" ref="BF96:BF106">IF(N96="snížená",J96,0)</f>
        <v>0</v>
      </c>
      <c r="BG96" s="131">
        <f aca="true" t="shared" si="26" ref="BG96:BG106">IF(N96="zákl. přenesená",J96,0)</f>
        <v>0</v>
      </c>
      <c r="BH96" s="131">
        <f aca="true" t="shared" si="27" ref="BH96:BH106">IF(N96="sníž. přenesená",J96,0)</f>
        <v>0</v>
      </c>
      <c r="BI96" s="131">
        <f aca="true" t="shared" si="28" ref="BI96:BI106">IF(N96="nulová",J96,0)</f>
        <v>0</v>
      </c>
      <c r="BJ96" s="12" t="s">
        <v>58</v>
      </c>
      <c r="BK96" s="131">
        <f aca="true" t="shared" si="29" ref="BK96:BK106">ROUND(I96*H96,2)</f>
        <v>0</v>
      </c>
      <c r="BL96" s="12" t="s">
        <v>200</v>
      </c>
      <c r="BM96" s="130" t="s">
        <v>3034</v>
      </c>
    </row>
    <row r="97" spans="1:65" s="2" customFormat="1" ht="24.15" customHeight="1">
      <c r="A97" s="22"/>
      <c r="B97" s="119"/>
      <c r="C97" s="120" t="s">
        <v>400</v>
      </c>
      <c r="D97" s="120" t="s">
        <v>140</v>
      </c>
      <c r="E97" s="121" t="s">
        <v>3035</v>
      </c>
      <c r="F97" s="122" t="s">
        <v>3036</v>
      </c>
      <c r="G97" s="123" t="s">
        <v>403</v>
      </c>
      <c r="H97" s="124">
        <v>25</v>
      </c>
      <c r="I97" s="125"/>
      <c r="J97" s="125">
        <f t="shared" si="20"/>
        <v>0</v>
      </c>
      <c r="K97" s="122" t="s">
        <v>144</v>
      </c>
      <c r="L97" s="23"/>
      <c r="M97" s="126" t="s">
        <v>1</v>
      </c>
      <c r="N97" s="127" t="s">
        <v>23</v>
      </c>
      <c r="O97" s="128">
        <v>0.05</v>
      </c>
      <c r="P97" s="128">
        <f t="shared" si="21"/>
        <v>1.25</v>
      </c>
      <c r="Q97" s="128">
        <v>0</v>
      </c>
      <c r="R97" s="128">
        <f t="shared" si="22"/>
        <v>0</v>
      </c>
      <c r="S97" s="128">
        <v>0.024</v>
      </c>
      <c r="T97" s="129">
        <f t="shared" si="23"/>
        <v>0.6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24"/>
        <v>0</v>
      </c>
      <c r="BF97" s="131">
        <f t="shared" si="25"/>
        <v>0</v>
      </c>
      <c r="BG97" s="131">
        <f t="shared" si="26"/>
        <v>0</v>
      </c>
      <c r="BH97" s="131">
        <f t="shared" si="27"/>
        <v>0</v>
      </c>
      <c r="BI97" s="131">
        <f t="shared" si="28"/>
        <v>0</v>
      </c>
      <c r="BJ97" s="12" t="s">
        <v>58</v>
      </c>
      <c r="BK97" s="131">
        <f t="shared" si="29"/>
        <v>0</v>
      </c>
      <c r="BL97" s="12" t="s">
        <v>200</v>
      </c>
      <c r="BM97" s="130" t="s">
        <v>3037</v>
      </c>
    </row>
    <row r="98" spans="1:65" s="2" customFormat="1" ht="24.15" customHeight="1">
      <c r="A98" s="22"/>
      <c r="B98" s="119"/>
      <c r="C98" s="120" t="s">
        <v>405</v>
      </c>
      <c r="D98" s="120" t="s">
        <v>140</v>
      </c>
      <c r="E98" s="121" t="s">
        <v>3038</v>
      </c>
      <c r="F98" s="122" t="s">
        <v>3039</v>
      </c>
      <c r="G98" s="123" t="s">
        <v>403</v>
      </c>
      <c r="H98" s="124">
        <v>25</v>
      </c>
      <c r="I98" s="125"/>
      <c r="J98" s="125">
        <f t="shared" si="20"/>
        <v>0</v>
      </c>
      <c r="K98" s="122" t="s">
        <v>144</v>
      </c>
      <c r="L98" s="23"/>
      <c r="M98" s="126" t="s">
        <v>1</v>
      </c>
      <c r="N98" s="127" t="s">
        <v>23</v>
      </c>
      <c r="O98" s="128">
        <v>0.09</v>
      </c>
      <c r="P98" s="128">
        <f t="shared" si="21"/>
        <v>2.25</v>
      </c>
      <c r="Q98" s="128">
        <v>0</v>
      </c>
      <c r="R98" s="128">
        <f t="shared" si="22"/>
        <v>0</v>
      </c>
      <c r="S98" s="128">
        <v>0.028</v>
      </c>
      <c r="T98" s="129">
        <f t="shared" si="23"/>
        <v>0.7000000000000001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200</v>
      </c>
      <c r="AT98" s="130" t="s">
        <v>140</v>
      </c>
      <c r="AU98" s="130" t="s">
        <v>60</v>
      </c>
      <c r="AY98" s="12" t="s">
        <v>137</v>
      </c>
      <c r="BE98" s="131">
        <f t="shared" si="24"/>
        <v>0</v>
      </c>
      <c r="BF98" s="131">
        <f t="shared" si="25"/>
        <v>0</v>
      </c>
      <c r="BG98" s="131">
        <f t="shared" si="26"/>
        <v>0</v>
      </c>
      <c r="BH98" s="131">
        <f t="shared" si="27"/>
        <v>0</v>
      </c>
      <c r="BI98" s="131">
        <f t="shared" si="28"/>
        <v>0</v>
      </c>
      <c r="BJ98" s="12" t="s">
        <v>58</v>
      </c>
      <c r="BK98" s="131">
        <f t="shared" si="29"/>
        <v>0</v>
      </c>
      <c r="BL98" s="12" t="s">
        <v>200</v>
      </c>
      <c r="BM98" s="130" t="s">
        <v>3040</v>
      </c>
    </row>
    <row r="99" spans="1:65" s="2" customFormat="1" ht="24.15" customHeight="1">
      <c r="A99" s="22"/>
      <c r="B99" s="119"/>
      <c r="C99" s="120" t="s">
        <v>409</v>
      </c>
      <c r="D99" s="120" t="s">
        <v>140</v>
      </c>
      <c r="E99" s="121" t="s">
        <v>3041</v>
      </c>
      <c r="F99" s="122" t="s">
        <v>3042</v>
      </c>
      <c r="G99" s="123" t="s">
        <v>403</v>
      </c>
      <c r="H99" s="124">
        <v>25</v>
      </c>
      <c r="I99" s="125"/>
      <c r="J99" s="125">
        <f t="shared" si="20"/>
        <v>0</v>
      </c>
      <c r="K99" s="122" t="s">
        <v>144</v>
      </c>
      <c r="L99" s="23"/>
      <c r="M99" s="126" t="s">
        <v>1</v>
      </c>
      <c r="N99" s="127" t="s">
        <v>23</v>
      </c>
      <c r="O99" s="128">
        <v>0.03</v>
      </c>
      <c r="P99" s="128">
        <f t="shared" si="21"/>
        <v>0.75</v>
      </c>
      <c r="Q99" s="128">
        <v>0</v>
      </c>
      <c r="R99" s="128">
        <f t="shared" si="22"/>
        <v>0</v>
      </c>
      <c r="S99" s="128">
        <v>0.015</v>
      </c>
      <c r="T99" s="129">
        <f t="shared" si="23"/>
        <v>0.375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200</v>
      </c>
      <c r="AT99" s="130" t="s">
        <v>140</v>
      </c>
      <c r="AU99" s="130" t="s">
        <v>60</v>
      </c>
      <c r="AY99" s="12" t="s">
        <v>137</v>
      </c>
      <c r="BE99" s="131">
        <f t="shared" si="24"/>
        <v>0</v>
      </c>
      <c r="BF99" s="131">
        <f t="shared" si="25"/>
        <v>0</v>
      </c>
      <c r="BG99" s="131">
        <f t="shared" si="26"/>
        <v>0</v>
      </c>
      <c r="BH99" s="131">
        <f t="shared" si="27"/>
        <v>0</v>
      </c>
      <c r="BI99" s="131">
        <f t="shared" si="28"/>
        <v>0</v>
      </c>
      <c r="BJ99" s="12" t="s">
        <v>58</v>
      </c>
      <c r="BK99" s="131">
        <f t="shared" si="29"/>
        <v>0</v>
      </c>
      <c r="BL99" s="12" t="s">
        <v>200</v>
      </c>
      <c r="BM99" s="130" t="s">
        <v>3043</v>
      </c>
    </row>
    <row r="100" spans="1:65" s="2" customFormat="1" ht="24.15" customHeight="1">
      <c r="A100" s="22"/>
      <c r="B100" s="119"/>
      <c r="C100" s="120" t="s">
        <v>413</v>
      </c>
      <c r="D100" s="120" t="s">
        <v>140</v>
      </c>
      <c r="E100" s="121" t="s">
        <v>3044</v>
      </c>
      <c r="F100" s="122" t="s">
        <v>3045</v>
      </c>
      <c r="G100" s="123" t="s">
        <v>403</v>
      </c>
      <c r="H100" s="124">
        <v>25</v>
      </c>
      <c r="I100" s="125"/>
      <c r="J100" s="125">
        <f t="shared" si="2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0.056</v>
      </c>
      <c r="P100" s="128">
        <f t="shared" si="21"/>
        <v>1.4000000000000001</v>
      </c>
      <c r="Q100" s="128">
        <v>0</v>
      </c>
      <c r="R100" s="128">
        <f t="shared" si="22"/>
        <v>0</v>
      </c>
      <c r="S100" s="128">
        <v>0.021</v>
      </c>
      <c r="T100" s="129">
        <f t="shared" si="23"/>
        <v>0.525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200</v>
      </c>
      <c r="AT100" s="130" t="s">
        <v>140</v>
      </c>
      <c r="AU100" s="130" t="s">
        <v>60</v>
      </c>
      <c r="AY100" s="12" t="s">
        <v>137</v>
      </c>
      <c r="BE100" s="131">
        <f t="shared" si="24"/>
        <v>0</v>
      </c>
      <c r="BF100" s="131">
        <f t="shared" si="25"/>
        <v>0</v>
      </c>
      <c r="BG100" s="131">
        <f t="shared" si="26"/>
        <v>0</v>
      </c>
      <c r="BH100" s="131">
        <f t="shared" si="27"/>
        <v>0</v>
      </c>
      <c r="BI100" s="131">
        <f t="shared" si="28"/>
        <v>0</v>
      </c>
      <c r="BJ100" s="12" t="s">
        <v>58</v>
      </c>
      <c r="BK100" s="131">
        <f t="shared" si="29"/>
        <v>0</v>
      </c>
      <c r="BL100" s="12" t="s">
        <v>200</v>
      </c>
      <c r="BM100" s="130" t="s">
        <v>3046</v>
      </c>
    </row>
    <row r="101" spans="1:65" s="2" customFormat="1" ht="24.15" customHeight="1">
      <c r="A101" s="22"/>
      <c r="B101" s="119"/>
      <c r="C101" s="120" t="s">
        <v>417</v>
      </c>
      <c r="D101" s="120" t="s">
        <v>140</v>
      </c>
      <c r="E101" s="121" t="s">
        <v>3047</v>
      </c>
      <c r="F101" s="122" t="s">
        <v>3048</v>
      </c>
      <c r="G101" s="123" t="s">
        <v>403</v>
      </c>
      <c r="H101" s="124">
        <v>25</v>
      </c>
      <c r="I101" s="125"/>
      <c r="J101" s="125">
        <f t="shared" si="2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0.068</v>
      </c>
      <c r="P101" s="128">
        <f t="shared" si="21"/>
        <v>1.7000000000000002</v>
      </c>
      <c r="Q101" s="128">
        <v>0</v>
      </c>
      <c r="R101" s="128">
        <f t="shared" si="22"/>
        <v>0</v>
      </c>
      <c r="S101" s="128">
        <v>0.026</v>
      </c>
      <c r="T101" s="129">
        <f t="shared" si="23"/>
        <v>0.65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200</v>
      </c>
      <c r="AT101" s="130" t="s">
        <v>140</v>
      </c>
      <c r="AU101" s="130" t="s">
        <v>60</v>
      </c>
      <c r="AY101" s="12" t="s">
        <v>137</v>
      </c>
      <c r="BE101" s="131">
        <f t="shared" si="24"/>
        <v>0</v>
      </c>
      <c r="BF101" s="131">
        <f t="shared" si="25"/>
        <v>0</v>
      </c>
      <c r="BG101" s="131">
        <f t="shared" si="26"/>
        <v>0</v>
      </c>
      <c r="BH101" s="131">
        <f t="shared" si="27"/>
        <v>0</v>
      </c>
      <c r="BI101" s="131">
        <f t="shared" si="28"/>
        <v>0</v>
      </c>
      <c r="BJ101" s="12" t="s">
        <v>58</v>
      </c>
      <c r="BK101" s="131">
        <f t="shared" si="29"/>
        <v>0</v>
      </c>
      <c r="BL101" s="12" t="s">
        <v>200</v>
      </c>
      <c r="BM101" s="130" t="s">
        <v>3049</v>
      </c>
    </row>
    <row r="102" spans="1:65" s="2" customFormat="1" ht="24.15" customHeight="1">
      <c r="A102" s="22"/>
      <c r="B102" s="119"/>
      <c r="C102" s="120" t="s">
        <v>421</v>
      </c>
      <c r="D102" s="120" t="s">
        <v>140</v>
      </c>
      <c r="E102" s="121" t="s">
        <v>3050</v>
      </c>
      <c r="F102" s="122" t="s">
        <v>3051</v>
      </c>
      <c r="G102" s="123" t="s">
        <v>403</v>
      </c>
      <c r="H102" s="124">
        <v>25</v>
      </c>
      <c r="I102" s="125"/>
      <c r="J102" s="125">
        <f t="shared" si="2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0.108</v>
      </c>
      <c r="P102" s="128">
        <f t="shared" si="21"/>
        <v>2.7</v>
      </c>
      <c r="Q102" s="128">
        <v>0</v>
      </c>
      <c r="R102" s="128">
        <f t="shared" si="22"/>
        <v>0</v>
      </c>
      <c r="S102" s="128">
        <v>0.03</v>
      </c>
      <c r="T102" s="129">
        <f t="shared" si="23"/>
        <v>0.75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t="shared" si="24"/>
        <v>0</v>
      </c>
      <c r="BF102" s="131">
        <f t="shared" si="25"/>
        <v>0</v>
      </c>
      <c r="BG102" s="131">
        <f t="shared" si="26"/>
        <v>0</v>
      </c>
      <c r="BH102" s="131">
        <f t="shared" si="27"/>
        <v>0</v>
      </c>
      <c r="BI102" s="131">
        <f t="shared" si="28"/>
        <v>0</v>
      </c>
      <c r="BJ102" s="12" t="s">
        <v>58</v>
      </c>
      <c r="BK102" s="131">
        <f t="shared" si="29"/>
        <v>0</v>
      </c>
      <c r="BL102" s="12" t="s">
        <v>200</v>
      </c>
      <c r="BM102" s="130" t="s">
        <v>3052</v>
      </c>
    </row>
    <row r="103" spans="1:65" s="2" customFormat="1" ht="24.15" customHeight="1">
      <c r="A103" s="22"/>
      <c r="B103" s="119"/>
      <c r="C103" s="120" t="s">
        <v>425</v>
      </c>
      <c r="D103" s="120" t="s">
        <v>140</v>
      </c>
      <c r="E103" s="121" t="s">
        <v>3053</v>
      </c>
      <c r="F103" s="122" t="s">
        <v>3054</v>
      </c>
      <c r="G103" s="123" t="s">
        <v>403</v>
      </c>
      <c r="H103" s="124">
        <v>10</v>
      </c>
      <c r="I103" s="125"/>
      <c r="J103" s="125">
        <f t="shared" si="2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0.364</v>
      </c>
      <c r="P103" s="128">
        <f t="shared" si="21"/>
        <v>3.6399999999999997</v>
      </c>
      <c r="Q103" s="128">
        <v>0</v>
      </c>
      <c r="R103" s="128">
        <f t="shared" si="22"/>
        <v>0</v>
      </c>
      <c r="S103" s="128">
        <v>0</v>
      </c>
      <c r="T103" s="129">
        <f t="shared" si="2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200</v>
      </c>
      <c r="AT103" s="130" t="s">
        <v>140</v>
      </c>
      <c r="AU103" s="130" t="s">
        <v>60</v>
      </c>
      <c r="AY103" s="12" t="s">
        <v>137</v>
      </c>
      <c r="BE103" s="131">
        <f t="shared" si="24"/>
        <v>0</v>
      </c>
      <c r="BF103" s="131">
        <f t="shared" si="25"/>
        <v>0</v>
      </c>
      <c r="BG103" s="131">
        <f t="shared" si="26"/>
        <v>0</v>
      </c>
      <c r="BH103" s="131">
        <f t="shared" si="27"/>
        <v>0</v>
      </c>
      <c r="BI103" s="131">
        <f t="shared" si="28"/>
        <v>0</v>
      </c>
      <c r="BJ103" s="12" t="s">
        <v>58</v>
      </c>
      <c r="BK103" s="131">
        <f t="shared" si="29"/>
        <v>0</v>
      </c>
      <c r="BL103" s="12" t="s">
        <v>200</v>
      </c>
      <c r="BM103" s="130" t="s">
        <v>3055</v>
      </c>
    </row>
    <row r="104" spans="1:65" s="2" customFormat="1" ht="24.15" customHeight="1">
      <c r="A104" s="22"/>
      <c r="B104" s="119"/>
      <c r="C104" s="120" t="s">
        <v>429</v>
      </c>
      <c r="D104" s="120" t="s">
        <v>140</v>
      </c>
      <c r="E104" s="121" t="s">
        <v>3056</v>
      </c>
      <c r="F104" s="122" t="s">
        <v>3057</v>
      </c>
      <c r="G104" s="123" t="s">
        <v>403</v>
      </c>
      <c r="H104" s="124">
        <v>10</v>
      </c>
      <c r="I104" s="125"/>
      <c r="J104" s="125">
        <f t="shared" si="2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0.338</v>
      </c>
      <c r="P104" s="128">
        <f t="shared" si="21"/>
        <v>3.3800000000000003</v>
      </c>
      <c r="Q104" s="128">
        <v>0</v>
      </c>
      <c r="R104" s="128">
        <f t="shared" si="22"/>
        <v>0</v>
      </c>
      <c r="S104" s="128">
        <v>0</v>
      </c>
      <c r="T104" s="129">
        <f t="shared" si="2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t="shared" si="24"/>
        <v>0</v>
      </c>
      <c r="BF104" s="131">
        <f t="shared" si="25"/>
        <v>0</v>
      </c>
      <c r="BG104" s="131">
        <f t="shared" si="26"/>
        <v>0</v>
      </c>
      <c r="BH104" s="131">
        <f t="shared" si="27"/>
        <v>0</v>
      </c>
      <c r="BI104" s="131">
        <f t="shared" si="28"/>
        <v>0</v>
      </c>
      <c r="BJ104" s="12" t="s">
        <v>58</v>
      </c>
      <c r="BK104" s="131">
        <f t="shared" si="29"/>
        <v>0</v>
      </c>
      <c r="BL104" s="12" t="s">
        <v>200</v>
      </c>
      <c r="BM104" s="130" t="s">
        <v>3058</v>
      </c>
    </row>
    <row r="105" spans="1:65" s="2" customFormat="1" ht="24.15" customHeight="1">
      <c r="A105" s="22"/>
      <c r="B105" s="119"/>
      <c r="C105" s="120" t="s">
        <v>433</v>
      </c>
      <c r="D105" s="120" t="s">
        <v>140</v>
      </c>
      <c r="E105" s="121" t="s">
        <v>3059</v>
      </c>
      <c r="F105" s="122" t="s">
        <v>3060</v>
      </c>
      <c r="G105" s="123" t="s">
        <v>314</v>
      </c>
      <c r="H105" s="124">
        <v>10</v>
      </c>
      <c r="I105" s="125"/>
      <c r="J105" s="125">
        <f t="shared" si="2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0.407</v>
      </c>
      <c r="P105" s="128">
        <f t="shared" si="21"/>
        <v>4.069999999999999</v>
      </c>
      <c r="Q105" s="128">
        <v>0</v>
      </c>
      <c r="R105" s="128">
        <f t="shared" si="22"/>
        <v>0</v>
      </c>
      <c r="S105" s="128">
        <v>0.003</v>
      </c>
      <c r="T105" s="129">
        <f t="shared" si="23"/>
        <v>0.03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200</v>
      </c>
      <c r="AT105" s="130" t="s">
        <v>140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200</v>
      </c>
      <c r="BM105" s="130" t="s">
        <v>3061</v>
      </c>
    </row>
    <row r="106" spans="1:65" s="2" customFormat="1" ht="24.15" customHeight="1">
      <c r="A106" s="22"/>
      <c r="B106" s="119"/>
      <c r="C106" s="120" t="s">
        <v>437</v>
      </c>
      <c r="D106" s="120" t="s">
        <v>140</v>
      </c>
      <c r="E106" s="121" t="s">
        <v>3062</v>
      </c>
      <c r="F106" s="122" t="s">
        <v>3063</v>
      </c>
      <c r="G106" s="123" t="s">
        <v>314</v>
      </c>
      <c r="H106" s="124">
        <v>10</v>
      </c>
      <c r="I106" s="125"/>
      <c r="J106" s="125">
        <f t="shared" si="20"/>
        <v>0</v>
      </c>
      <c r="K106" s="122" t="s">
        <v>144</v>
      </c>
      <c r="L106" s="23"/>
      <c r="M106" s="132" t="s">
        <v>1</v>
      </c>
      <c r="N106" s="133" t="s">
        <v>23</v>
      </c>
      <c r="O106" s="134">
        <v>0.613</v>
      </c>
      <c r="P106" s="134">
        <f t="shared" si="21"/>
        <v>6.13</v>
      </c>
      <c r="Q106" s="134">
        <v>0</v>
      </c>
      <c r="R106" s="134">
        <f t="shared" si="22"/>
        <v>0</v>
      </c>
      <c r="S106" s="134">
        <v>0.005</v>
      </c>
      <c r="T106" s="135">
        <f t="shared" si="23"/>
        <v>0.05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200</v>
      </c>
      <c r="AT106" s="130" t="s">
        <v>140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200</v>
      </c>
      <c r="BM106" s="130" t="s">
        <v>3064</v>
      </c>
    </row>
    <row r="107" spans="1:31" s="2" customFormat="1" ht="6.9" customHeight="1">
      <c r="A107" s="2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23"/>
      <c r="M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</sheetData>
  <autoFilter ref="C28:K106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30"/>
  <sheetViews>
    <sheetView showGridLines="0" workbookViewId="0" topLeftCell="A108">
      <selection activeCell="I20" sqref="I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90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5854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ROUND(J28,2)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ROUND((SUM(BE28:BE129)),2)</f>
        <v>0</v>
      </c>
      <c r="G10" s="22"/>
      <c r="H10" s="22"/>
      <c r="I10" s="79">
        <v>0.21</v>
      </c>
      <c r="J10" s="78">
        <f>ROUND(((SUM(BE28:BE129))*I10),2)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ROUND((SUM(BF28:BF129)),2)</f>
        <v>0</v>
      </c>
      <c r="G11" s="22"/>
      <c r="H11" s="22"/>
      <c r="I11" s="79">
        <v>0.12</v>
      </c>
      <c r="J11" s="78">
        <f>ROUND(((SUM(BF28:BF129))*I11),2)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ROUND((SUM(BG28:BG129)),2)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ROUND((SUM(BH28:BH129)),2)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ROUND((SUM(BI28:BI129)),2)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J28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J29</f>
        <v>0</v>
      </c>
      <c r="L20" s="89"/>
    </row>
    <row r="21" spans="2:12" s="7" customFormat="1" ht="19.95" customHeight="1">
      <c r="B21" s="93"/>
      <c r="D21" s="94" t="s">
        <v>3065</v>
      </c>
      <c r="E21" s="95"/>
      <c r="F21" s="95"/>
      <c r="G21" s="95"/>
      <c r="H21" s="95"/>
      <c r="I21" s="95"/>
      <c r="J21" s="96">
        <f>J30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8" customFormat="1" ht="29.25" customHeight="1">
      <c r="A27" s="97"/>
      <c r="B27" s="98"/>
      <c r="C27" s="99" t="s">
        <v>123</v>
      </c>
      <c r="D27" s="100" t="s">
        <v>35</v>
      </c>
      <c r="E27" s="100" t="s">
        <v>31</v>
      </c>
      <c r="F27" s="100" t="s">
        <v>32</v>
      </c>
      <c r="G27" s="100" t="s">
        <v>124</v>
      </c>
      <c r="H27" s="100" t="s">
        <v>125</v>
      </c>
      <c r="I27" s="100" t="s">
        <v>126</v>
      </c>
      <c r="J27" s="100" t="s">
        <v>111</v>
      </c>
      <c r="K27" s="101" t="s">
        <v>127</v>
      </c>
      <c r="L27" s="102"/>
      <c r="M27" s="43" t="s">
        <v>1</v>
      </c>
      <c r="N27" s="44" t="s">
        <v>22</v>
      </c>
      <c r="O27" s="44" t="s">
        <v>128</v>
      </c>
      <c r="P27" s="44" t="s">
        <v>129</v>
      </c>
      <c r="Q27" s="44" t="s">
        <v>130</v>
      </c>
      <c r="R27" s="44" t="s">
        <v>131</v>
      </c>
      <c r="S27" s="44" t="s">
        <v>132</v>
      </c>
      <c r="T27" s="45" t="s">
        <v>133</v>
      </c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63" s="2" customFormat="1" ht="22.95" customHeight="1">
      <c r="A28" s="22"/>
      <c r="B28" s="23"/>
      <c r="C28" s="50" t="s">
        <v>134</v>
      </c>
      <c r="D28" s="22"/>
      <c r="E28" s="22"/>
      <c r="F28" s="22"/>
      <c r="G28" s="22"/>
      <c r="H28" s="22"/>
      <c r="I28" s="22"/>
      <c r="J28" s="103">
        <f>BK28</f>
        <v>0</v>
      </c>
      <c r="K28" s="22"/>
      <c r="L28" s="23"/>
      <c r="M28" s="46"/>
      <c r="N28" s="38"/>
      <c r="O28" s="47"/>
      <c r="P28" s="104">
        <f>P29</f>
        <v>881.2650000000001</v>
      </c>
      <c r="Q28" s="47"/>
      <c r="R28" s="104">
        <f>R29</f>
        <v>1.0652</v>
      </c>
      <c r="S28" s="47"/>
      <c r="T28" s="105">
        <f>T29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T28" s="12" t="s">
        <v>49</v>
      </c>
      <c r="AU28" s="12" t="s">
        <v>113</v>
      </c>
      <c r="BK28" s="106">
        <f>BK29</f>
        <v>0</v>
      </c>
    </row>
    <row r="29" spans="2:63" s="9" customFormat="1" ht="25.95" customHeight="1">
      <c r="B29" s="107"/>
      <c r="D29" s="108" t="s">
        <v>49</v>
      </c>
      <c r="E29" s="109" t="s">
        <v>773</v>
      </c>
      <c r="F29" s="109" t="s">
        <v>774</v>
      </c>
      <c r="J29" s="110">
        <f>BK29</f>
        <v>0</v>
      </c>
      <c r="L29" s="107"/>
      <c r="M29" s="111"/>
      <c r="N29" s="112"/>
      <c r="O29" s="112"/>
      <c r="P29" s="113">
        <f>P30</f>
        <v>881.2650000000001</v>
      </c>
      <c r="Q29" s="112"/>
      <c r="R29" s="113">
        <f>R30</f>
        <v>1.0652</v>
      </c>
      <c r="S29" s="112"/>
      <c r="T29" s="114">
        <f>T30</f>
        <v>0</v>
      </c>
      <c r="AR29" s="108" t="s">
        <v>60</v>
      </c>
      <c r="AT29" s="115" t="s">
        <v>49</v>
      </c>
      <c r="AU29" s="115" t="s">
        <v>50</v>
      </c>
      <c r="AY29" s="108" t="s">
        <v>137</v>
      </c>
      <c r="BK29" s="116">
        <f>BK30</f>
        <v>0</v>
      </c>
    </row>
    <row r="30" spans="2:63" s="9" customFormat="1" ht="22.95" customHeight="1">
      <c r="B30" s="107"/>
      <c r="D30" s="108" t="s">
        <v>49</v>
      </c>
      <c r="E30" s="117" t="s">
        <v>3066</v>
      </c>
      <c r="F30" s="117" t="s">
        <v>3067</v>
      </c>
      <c r="J30" s="118">
        <f>BK30</f>
        <v>0</v>
      </c>
      <c r="L30" s="107"/>
      <c r="M30" s="111"/>
      <c r="N30" s="112"/>
      <c r="O30" s="112"/>
      <c r="P30" s="113">
        <f>SUM(P31:P129)</f>
        <v>881.2650000000001</v>
      </c>
      <c r="Q30" s="112"/>
      <c r="R30" s="113">
        <f>SUM(R31:R129)</f>
        <v>1.0652</v>
      </c>
      <c r="S30" s="112"/>
      <c r="T30" s="114">
        <f>SUM(T31:T129)</f>
        <v>0</v>
      </c>
      <c r="AR30" s="108" t="s">
        <v>60</v>
      </c>
      <c r="AT30" s="115" t="s">
        <v>49</v>
      </c>
      <c r="AU30" s="115" t="s">
        <v>58</v>
      </c>
      <c r="AY30" s="108" t="s">
        <v>137</v>
      </c>
      <c r="BK30" s="116">
        <f>SUM(BK31:BK129)</f>
        <v>0</v>
      </c>
    </row>
    <row r="31" spans="1:65" s="2" customFormat="1" ht="24.15" customHeight="1">
      <c r="A31" s="22"/>
      <c r="B31" s="119"/>
      <c r="C31" s="120" t="s">
        <v>58</v>
      </c>
      <c r="D31" s="120" t="s">
        <v>140</v>
      </c>
      <c r="E31" s="121" t="s">
        <v>3068</v>
      </c>
      <c r="F31" s="122" t="s">
        <v>3069</v>
      </c>
      <c r="G31" s="123" t="s">
        <v>160</v>
      </c>
      <c r="H31" s="124">
        <v>250</v>
      </c>
      <c r="I31" s="125"/>
      <c r="J31" s="125">
        <f aca="true" t="shared" si="0" ref="J31:J62">ROUND(I31*H31,2)</f>
        <v>0</v>
      </c>
      <c r="K31" s="122" t="s">
        <v>144</v>
      </c>
      <c r="L31" s="23"/>
      <c r="M31" s="126" t="s">
        <v>1</v>
      </c>
      <c r="N31" s="127" t="s">
        <v>23</v>
      </c>
      <c r="O31" s="128">
        <v>0.128</v>
      </c>
      <c r="P31" s="128">
        <f aca="true" t="shared" si="1" ref="P31:P62">O31*H31</f>
        <v>32</v>
      </c>
      <c r="Q31" s="128">
        <v>2E-05</v>
      </c>
      <c r="R31" s="128">
        <f aca="true" t="shared" si="2" ref="R31:R62">Q31*H31</f>
        <v>0.005</v>
      </c>
      <c r="S31" s="128">
        <v>0</v>
      </c>
      <c r="T31" s="129">
        <f aca="true" t="shared" si="3" ref="T31:T62">S31*H31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R31" s="130" t="s">
        <v>200</v>
      </c>
      <c r="AT31" s="130" t="s">
        <v>140</v>
      </c>
      <c r="AU31" s="130" t="s">
        <v>60</v>
      </c>
      <c r="AY31" s="12" t="s">
        <v>137</v>
      </c>
      <c r="BE31" s="131">
        <f aca="true" t="shared" si="4" ref="BE31:BE62">IF(N31="základní",J31,0)</f>
        <v>0</v>
      </c>
      <c r="BF31" s="131">
        <f aca="true" t="shared" si="5" ref="BF31:BF62">IF(N31="snížená",J31,0)</f>
        <v>0</v>
      </c>
      <c r="BG31" s="131">
        <f aca="true" t="shared" si="6" ref="BG31:BG62">IF(N31="zákl. přenesená",J31,0)</f>
        <v>0</v>
      </c>
      <c r="BH31" s="131">
        <f aca="true" t="shared" si="7" ref="BH31:BH62">IF(N31="sníž. přenesená",J31,0)</f>
        <v>0</v>
      </c>
      <c r="BI31" s="131">
        <f aca="true" t="shared" si="8" ref="BI31:BI62">IF(N31="nulová",J31,0)</f>
        <v>0</v>
      </c>
      <c r="BJ31" s="12" t="s">
        <v>58</v>
      </c>
      <c r="BK31" s="131">
        <f aca="true" t="shared" si="9" ref="BK31:BK62">ROUND(I31*H31,2)</f>
        <v>0</v>
      </c>
      <c r="BL31" s="12" t="s">
        <v>200</v>
      </c>
      <c r="BM31" s="130" t="s">
        <v>3070</v>
      </c>
    </row>
    <row r="32" spans="1:65" s="2" customFormat="1" ht="24.15" customHeight="1">
      <c r="A32" s="22"/>
      <c r="B32" s="119"/>
      <c r="C32" s="120" t="s">
        <v>60</v>
      </c>
      <c r="D32" s="120" t="s">
        <v>140</v>
      </c>
      <c r="E32" s="121" t="s">
        <v>3071</v>
      </c>
      <c r="F32" s="122" t="s">
        <v>3072</v>
      </c>
      <c r="G32" s="123" t="s">
        <v>160</v>
      </c>
      <c r="H32" s="124">
        <v>250</v>
      </c>
      <c r="I32" s="125"/>
      <c r="J32" s="125">
        <f t="shared" si="0"/>
        <v>0</v>
      </c>
      <c r="K32" s="122" t="s">
        <v>144</v>
      </c>
      <c r="L32" s="23"/>
      <c r="M32" s="126" t="s">
        <v>1</v>
      </c>
      <c r="N32" s="127" t="s">
        <v>23</v>
      </c>
      <c r="O32" s="128">
        <v>0.116</v>
      </c>
      <c r="P32" s="128">
        <f t="shared" si="1"/>
        <v>29</v>
      </c>
      <c r="Q32" s="128">
        <v>2E-05</v>
      </c>
      <c r="R32" s="128">
        <f t="shared" si="2"/>
        <v>0.005</v>
      </c>
      <c r="S32" s="128">
        <v>0</v>
      </c>
      <c r="T32" s="129">
        <f t="shared" si="3"/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 t="shared" si="4"/>
        <v>0</v>
      </c>
      <c r="BF32" s="131">
        <f t="shared" si="5"/>
        <v>0</v>
      </c>
      <c r="BG32" s="131">
        <f t="shared" si="6"/>
        <v>0</v>
      </c>
      <c r="BH32" s="131">
        <f t="shared" si="7"/>
        <v>0</v>
      </c>
      <c r="BI32" s="131">
        <f t="shared" si="8"/>
        <v>0</v>
      </c>
      <c r="BJ32" s="12" t="s">
        <v>58</v>
      </c>
      <c r="BK32" s="131">
        <f t="shared" si="9"/>
        <v>0</v>
      </c>
      <c r="BL32" s="12" t="s">
        <v>200</v>
      </c>
      <c r="BM32" s="130" t="s">
        <v>3073</v>
      </c>
    </row>
    <row r="33" spans="1:65" s="2" customFormat="1" ht="24.15" customHeight="1">
      <c r="A33" s="22"/>
      <c r="B33" s="119"/>
      <c r="C33" s="120" t="s">
        <v>150</v>
      </c>
      <c r="D33" s="120" t="s">
        <v>140</v>
      </c>
      <c r="E33" s="121" t="s">
        <v>3074</v>
      </c>
      <c r="F33" s="122" t="s">
        <v>3075</v>
      </c>
      <c r="G33" s="123" t="s">
        <v>160</v>
      </c>
      <c r="H33" s="124">
        <v>10</v>
      </c>
      <c r="I33" s="125"/>
      <c r="J33" s="125">
        <f t="shared" si="0"/>
        <v>0</v>
      </c>
      <c r="K33" s="122" t="s">
        <v>144</v>
      </c>
      <c r="L33" s="23"/>
      <c r="M33" s="126" t="s">
        <v>1</v>
      </c>
      <c r="N33" s="127" t="s">
        <v>23</v>
      </c>
      <c r="O33" s="128">
        <v>0.141</v>
      </c>
      <c r="P33" s="128">
        <f t="shared" si="1"/>
        <v>1.41</v>
      </c>
      <c r="Q33" s="128">
        <v>2E-05</v>
      </c>
      <c r="R33" s="128">
        <f t="shared" si="2"/>
        <v>0.0002</v>
      </c>
      <c r="S33" s="128">
        <v>0</v>
      </c>
      <c r="T33" s="129">
        <f t="shared" si="3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200</v>
      </c>
      <c r="AT33" s="130" t="s">
        <v>140</v>
      </c>
      <c r="AU33" s="130" t="s">
        <v>60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200</v>
      </c>
      <c r="BM33" s="130" t="s">
        <v>3076</v>
      </c>
    </row>
    <row r="34" spans="1:65" s="2" customFormat="1" ht="24.15" customHeight="1">
      <c r="A34" s="22"/>
      <c r="B34" s="119"/>
      <c r="C34" s="120" t="s">
        <v>145</v>
      </c>
      <c r="D34" s="120" t="s">
        <v>140</v>
      </c>
      <c r="E34" s="121" t="s">
        <v>3077</v>
      </c>
      <c r="F34" s="122" t="s">
        <v>3078</v>
      </c>
      <c r="G34" s="123" t="s">
        <v>160</v>
      </c>
      <c r="H34" s="124">
        <v>250</v>
      </c>
      <c r="I34" s="125"/>
      <c r="J34" s="125">
        <f t="shared" si="0"/>
        <v>0</v>
      </c>
      <c r="K34" s="122" t="s">
        <v>144</v>
      </c>
      <c r="L34" s="23"/>
      <c r="M34" s="126" t="s">
        <v>1</v>
      </c>
      <c r="N34" s="127" t="s">
        <v>23</v>
      </c>
      <c r="O34" s="128">
        <v>0.012</v>
      </c>
      <c r="P34" s="128">
        <f t="shared" si="1"/>
        <v>3</v>
      </c>
      <c r="Q34" s="128">
        <v>0</v>
      </c>
      <c r="R34" s="128">
        <f t="shared" si="2"/>
        <v>0</v>
      </c>
      <c r="S34" s="128">
        <v>0</v>
      </c>
      <c r="T34" s="129">
        <f t="shared" si="3"/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200</v>
      </c>
      <c r="AT34" s="130" t="s">
        <v>140</v>
      </c>
      <c r="AU34" s="130" t="s">
        <v>60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200</v>
      </c>
      <c r="BM34" s="130" t="s">
        <v>3079</v>
      </c>
    </row>
    <row r="35" spans="1:65" s="2" customFormat="1" ht="24.15" customHeight="1">
      <c r="A35" s="22"/>
      <c r="B35" s="119"/>
      <c r="C35" s="120" t="s">
        <v>157</v>
      </c>
      <c r="D35" s="120" t="s">
        <v>140</v>
      </c>
      <c r="E35" s="121" t="s">
        <v>3080</v>
      </c>
      <c r="F35" s="122" t="s">
        <v>3081</v>
      </c>
      <c r="G35" s="123" t="s">
        <v>160</v>
      </c>
      <c r="H35" s="124">
        <v>50</v>
      </c>
      <c r="I35" s="125"/>
      <c r="J35" s="125">
        <f t="shared" si="0"/>
        <v>0</v>
      </c>
      <c r="K35" s="122" t="s">
        <v>144</v>
      </c>
      <c r="L35" s="23"/>
      <c r="M35" s="126" t="s">
        <v>1</v>
      </c>
      <c r="N35" s="127" t="s">
        <v>23</v>
      </c>
      <c r="O35" s="128">
        <v>0.167</v>
      </c>
      <c r="P35" s="128">
        <f t="shared" si="1"/>
        <v>8.35</v>
      </c>
      <c r="Q35" s="128">
        <v>6E-05</v>
      </c>
      <c r="R35" s="128">
        <f t="shared" si="2"/>
        <v>0.003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200</v>
      </c>
      <c r="AT35" s="130" t="s">
        <v>140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200</v>
      </c>
      <c r="BM35" s="130" t="s">
        <v>3082</v>
      </c>
    </row>
    <row r="36" spans="1:65" s="2" customFormat="1" ht="21.75" customHeight="1">
      <c r="A36" s="22"/>
      <c r="B36" s="119"/>
      <c r="C36" s="120" t="s">
        <v>162</v>
      </c>
      <c r="D36" s="120" t="s">
        <v>140</v>
      </c>
      <c r="E36" s="121" t="s">
        <v>3083</v>
      </c>
      <c r="F36" s="122" t="s">
        <v>3084</v>
      </c>
      <c r="G36" s="123" t="s">
        <v>160</v>
      </c>
      <c r="H36" s="124">
        <v>50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0.408</v>
      </c>
      <c r="P36" s="128">
        <f t="shared" si="1"/>
        <v>20.4</v>
      </c>
      <c r="Q36" s="128">
        <v>2E-05</v>
      </c>
      <c r="R36" s="128">
        <f t="shared" si="2"/>
        <v>0.001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200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200</v>
      </c>
      <c r="BM36" s="130" t="s">
        <v>3085</v>
      </c>
    </row>
    <row r="37" spans="1:65" s="2" customFormat="1" ht="24.15" customHeight="1">
      <c r="A37" s="22"/>
      <c r="B37" s="119"/>
      <c r="C37" s="120" t="s">
        <v>166</v>
      </c>
      <c r="D37" s="120" t="s">
        <v>140</v>
      </c>
      <c r="E37" s="121" t="s">
        <v>3086</v>
      </c>
      <c r="F37" s="122" t="s">
        <v>3087</v>
      </c>
      <c r="G37" s="123" t="s">
        <v>160</v>
      </c>
      <c r="H37" s="124">
        <v>50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0.305</v>
      </c>
      <c r="P37" s="128">
        <f t="shared" si="1"/>
        <v>15.25</v>
      </c>
      <c r="Q37" s="128">
        <v>0.00011</v>
      </c>
      <c r="R37" s="128">
        <f t="shared" si="2"/>
        <v>0.0055000000000000005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200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200</v>
      </c>
      <c r="BM37" s="130" t="s">
        <v>3088</v>
      </c>
    </row>
    <row r="38" spans="1:65" s="2" customFormat="1" ht="24.15" customHeight="1">
      <c r="A38" s="22"/>
      <c r="B38" s="119"/>
      <c r="C38" s="120" t="s">
        <v>170</v>
      </c>
      <c r="D38" s="120" t="s">
        <v>140</v>
      </c>
      <c r="E38" s="121" t="s">
        <v>3089</v>
      </c>
      <c r="F38" s="122" t="s">
        <v>3090</v>
      </c>
      <c r="G38" s="123" t="s">
        <v>160</v>
      </c>
      <c r="H38" s="124">
        <v>10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0.541</v>
      </c>
      <c r="P38" s="128">
        <f t="shared" si="1"/>
        <v>5.41</v>
      </c>
      <c r="Q38" s="128">
        <v>0.03752</v>
      </c>
      <c r="R38" s="128">
        <f t="shared" si="2"/>
        <v>0.3752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200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200</v>
      </c>
      <c r="BM38" s="130" t="s">
        <v>3091</v>
      </c>
    </row>
    <row r="39" spans="1:65" s="2" customFormat="1" ht="24.15" customHeight="1">
      <c r="A39" s="22"/>
      <c r="B39" s="119"/>
      <c r="C39" s="120" t="s">
        <v>138</v>
      </c>
      <c r="D39" s="120" t="s">
        <v>140</v>
      </c>
      <c r="E39" s="121" t="s">
        <v>3092</v>
      </c>
      <c r="F39" s="122" t="s">
        <v>3093</v>
      </c>
      <c r="G39" s="123" t="s">
        <v>160</v>
      </c>
      <c r="H39" s="124">
        <v>250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0.155</v>
      </c>
      <c r="P39" s="128">
        <f t="shared" si="1"/>
        <v>38.75</v>
      </c>
      <c r="Q39" s="128">
        <v>0.00013</v>
      </c>
      <c r="R39" s="128">
        <f t="shared" si="2"/>
        <v>0.032499999999999994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200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200</v>
      </c>
      <c r="BM39" s="130" t="s">
        <v>3094</v>
      </c>
    </row>
    <row r="40" spans="1:65" s="2" customFormat="1" ht="24.15" customHeight="1">
      <c r="A40" s="22"/>
      <c r="B40" s="119"/>
      <c r="C40" s="120" t="s">
        <v>177</v>
      </c>
      <c r="D40" s="120" t="s">
        <v>140</v>
      </c>
      <c r="E40" s="121" t="s">
        <v>3095</v>
      </c>
      <c r="F40" s="122" t="s">
        <v>3096</v>
      </c>
      <c r="G40" s="123" t="s">
        <v>160</v>
      </c>
      <c r="H40" s="124">
        <v>250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0.166</v>
      </c>
      <c r="P40" s="128">
        <f t="shared" si="1"/>
        <v>41.5</v>
      </c>
      <c r="Q40" s="128">
        <v>0.00012</v>
      </c>
      <c r="R40" s="128">
        <f t="shared" si="2"/>
        <v>0.030000000000000002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200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200</v>
      </c>
      <c r="BM40" s="130" t="s">
        <v>3097</v>
      </c>
    </row>
    <row r="41" spans="1:65" s="2" customFormat="1" ht="24.15" customHeight="1">
      <c r="A41" s="22"/>
      <c r="B41" s="119"/>
      <c r="C41" s="120" t="s">
        <v>181</v>
      </c>
      <c r="D41" s="120" t="s">
        <v>140</v>
      </c>
      <c r="E41" s="121" t="s">
        <v>3098</v>
      </c>
      <c r="F41" s="122" t="s">
        <v>3099</v>
      </c>
      <c r="G41" s="123" t="s">
        <v>160</v>
      </c>
      <c r="H41" s="124">
        <v>100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0.159</v>
      </c>
      <c r="P41" s="128">
        <f t="shared" si="1"/>
        <v>15.9</v>
      </c>
      <c r="Q41" s="128">
        <v>0.00012</v>
      </c>
      <c r="R41" s="128">
        <f t="shared" si="2"/>
        <v>0.012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200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200</v>
      </c>
      <c r="BM41" s="130" t="s">
        <v>3100</v>
      </c>
    </row>
    <row r="42" spans="1:65" s="2" customFormat="1" ht="24.15" customHeight="1">
      <c r="A42" s="22"/>
      <c r="B42" s="119"/>
      <c r="C42" s="120" t="s">
        <v>8</v>
      </c>
      <c r="D42" s="120" t="s">
        <v>140</v>
      </c>
      <c r="E42" s="121" t="s">
        <v>3101</v>
      </c>
      <c r="F42" s="122" t="s">
        <v>3102</v>
      </c>
      <c r="G42" s="123" t="s">
        <v>160</v>
      </c>
      <c r="H42" s="124">
        <v>100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0.172</v>
      </c>
      <c r="P42" s="128">
        <f t="shared" si="1"/>
        <v>17.2</v>
      </c>
      <c r="Q42" s="128">
        <v>0.00014</v>
      </c>
      <c r="R42" s="128">
        <f t="shared" si="2"/>
        <v>0.013999999999999999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200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200</v>
      </c>
      <c r="BM42" s="130" t="s">
        <v>3103</v>
      </c>
    </row>
    <row r="43" spans="1:65" s="2" customFormat="1" ht="24.15" customHeight="1">
      <c r="A43" s="22"/>
      <c r="B43" s="119"/>
      <c r="C43" s="120" t="s">
        <v>188</v>
      </c>
      <c r="D43" s="120" t="s">
        <v>140</v>
      </c>
      <c r="E43" s="121" t="s">
        <v>3104</v>
      </c>
      <c r="F43" s="122" t="s">
        <v>3105</v>
      </c>
      <c r="G43" s="123" t="s">
        <v>160</v>
      </c>
      <c r="H43" s="124">
        <v>100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0.335</v>
      </c>
      <c r="P43" s="128">
        <f t="shared" si="1"/>
        <v>33.5</v>
      </c>
      <c r="Q43" s="128">
        <v>0.00029</v>
      </c>
      <c r="R43" s="128">
        <f t="shared" si="2"/>
        <v>0.029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200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200</v>
      </c>
      <c r="BM43" s="130" t="s">
        <v>3106</v>
      </c>
    </row>
    <row r="44" spans="1:65" s="2" customFormat="1" ht="24.15" customHeight="1">
      <c r="A44" s="22"/>
      <c r="B44" s="119"/>
      <c r="C44" s="120" t="s">
        <v>192</v>
      </c>
      <c r="D44" s="120" t="s">
        <v>140</v>
      </c>
      <c r="E44" s="121" t="s">
        <v>3107</v>
      </c>
      <c r="F44" s="122" t="s">
        <v>3108</v>
      </c>
      <c r="G44" s="123" t="s">
        <v>160</v>
      </c>
      <c r="H44" s="124">
        <v>25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0.216</v>
      </c>
      <c r="P44" s="128">
        <f t="shared" si="1"/>
        <v>5.4</v>
      </c>
      <c r="Q44" s="128">
        <v>0.00032</v>
      </c>
      <c r="R44" s="128">
        <f t="shared" si="2"/>
        <v>0.008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200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200</v>
      </c>
      <c r="BM44" s="130" t="s">
        <v>3109</v>
      </c>
    </row>
    <row r="45" spans="1:65" s="2" customFormat="1" ht="24.15" customHeight="1">
      <c r="A45" s="22"/>
      <c r="B45" s="119"/>
      <c r="C45" s="120" t="s">
        <v>196</v>
      </c>
      <c r="D45" s="120" t="s">
        <v>140</v>
      </c>
      <c r="E45" s="121" t="s">
        <v>3110</v>
      </c>
      <c r="F45" s="122" t="s">
        <v>3111</v>
      </c>
      <c r="G45" s="123" t="s">
        <v>160</v>
      </c>
      <c r="H45" s="124">
        <v>25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0.038</v>
      </c>
      <c r="P45" s="128">
        <f t="shared" si="1"/>
        <v>0.95</v>
      </c>
      <c r="Q45" s="128">
        <v>5E-05</v>
      </c>
      <c r="R45" s="128">
        <f t="shared" si="2"/>
        <v>0.00125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200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200</v>
      </c>
      <c r="BM45" s="130" t="s">
        <v>3112</v>
      </c>
    </row>
    <row r="46" spans="1:65" s="2" customFormat="1" ht="24.15" customHeight="1">
      <c r="A46" s="22"/>
      <c r="B46" s="119"/>
      <c r="C46" s="120" t="s">
        <v>200</v>
      </c>
      <c r="D46" s="120" t="s">
        <v>140</v>
      </c>
      <c r="E46" s="121" t="s">
        <v>3113</v>
      </c>
      <c r="F46" s="122" t="s">
        <v>3114</v>
      </c>
      <c r="G46" s="123" t="s">
        <v>160</v>
      </c>
      <c r="H46" s="124">
        <v>25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0.115</v>
      </c>
      <c r="P46" s="128">
        <f t="shared" si="1"/>
        <v>2.875</v>
      </c>
      <c r="Q46" s="128">
        <v>0.00015</v>
      </c>
      <c r="R46" s="128">
        <f t="shared" si="2"/>
        <v>0.00375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200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200</v>
      </c>
      <c r="BM46" s="130" t="s">
        <v>3115</v>
      </c>
    </row>
    <row r="47" spans="1:65" s="2" customFormat="1" ht="24.15" customHeight="1">
      <c r="A47" s="22"/>
      <c r="B47" s="119"/>
      <c r="C47" s="120" t="s">
        <v>204</v>
      </c>
      <c r="D47" s="120" t="s">
        <v>140</v>
      </c>
      <c r="E47" s="121" t="s">
        <v>3116</v>
      </c>
      <c r="F47" s="122" t="s">
        <v>3117</v>
      </c>
      <c r="G47" s="123" t="s">
        <v>160</v>
      </c>
      <c r="H47" s="124">
        <v>25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0.192</v>
      </c>
      <c r="P47" s="128">
        <f t="shared" si="1"/>
        <v>4.8</v>
      </c>
      <c r="Q47" s="128">
        <v>0.00021</v>
      </c>
      <c r="R47" s="128">
        <f t="shared" si="2"/>
        <v>0.00525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200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200</v>
      </c>
      <c r="BM47" s="130" t="s">
        <v>3118</v>
      </c>
    </row>
    <row r="48" spans="1:65" s="2" customFormat="1" ht="24.15" customHeight="1">
      <c r="A48" s="22"/>
      <c r="B48" s="119"/>
      <c r="C48" s="120" t="s">
        <v>208</v>
      </c>
      <c r="D48" s="120" t="s">
        <v>140</v>
      </c>
      <c r="E48" s="121" t="s">
        <v>3119</v>
      </c>
      <c r="F48" s="122" t="s">
        <v>3120</v>
      </c>
      <c r="G48" s="123" t="s">
        <v>314</v>
      </c>
      <c r="H48" s="124">
        <v>25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0.08</v>
      </c>
      <c r="P48" s="128">
        <f t="shared" si="1"/>
        <v>2</v>
      </c>
      <c r="Q48" s="128">
        <v>0</v>
      </c>
      <c r="R48" s="128">
        <f t="shared" si="2"/>
        <v>0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200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200</v>
      </c>
      <c r="BM48" s="130" t="s">
        <v>3121</v>
      </c>
    </row>
    <row r="49" spans="1:65" s="2" customFormat="1" ht="33" customHeight="1">
      <c r="A49" s="22"/>
      <c r="B49" s="119"/>
      <c r="C49" s="120" t="s">
        <v>212</v>
      </c>
      <c r="D49" s="120" t="s">
        <v>140</v>
      </c>
      <c r="E49" s="121" t="s">
        <v>3122</v>
      </c>
      <c r="F49" s="122" t="s">
        <v>3123</v>
      </c>
      <c r="G49" s="123" t="s">
        <v>160</v>
      </c>
      <c r="H49" s="124">
        <v>25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0.038</v>
      </c>
      <c r="P49" s="128">
        <f t="shared" si="1"/>
        <v>0.95</v>
      </c>
      <c r="Q49" s="128">
        <v>3E-05</v>
      </c>
      <c r="R49" s="128">
        <f t="shared" si="2"/>
        <v>0.00075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3124</v>
      </c>
    </row>
    <row r="50" spans="1:65" s="2" customFormat="1" ht="33" customHeight="1">
      <c r="A50" s="22"/>
      <c r="B50" s="119"/>
      <c r="C50" s="120" t="s">
        <v>216</v>
      </c>
      <c r="D50" s="120" t="s">
        <v>140</v>
      </c>
      <c r="E50" s="121" t="s">
        <v>3125</v>
      </c>
      <c r="F50" s="122" t="s">
        <v>3126</v>
      </c>
      <c r="G50" s="123" t="s">
        <v>160</v>
      </c>
      <c r="H50" s="124">
        <v>25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0.115</v>
      </c>
      <c r="P50" s="128">
        <f t="shared" si="1"/>
        <v>2.875</v>
      </c>
      <c r="Q50" s="128">
        <v>0.00011</v>
      </c>
      <c r="R50" s="128">
        <f t="shared" si="2"/>
        <v>0.0027500000000000003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200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3127</v>
      </c>
    </row>
    <row r="51" spans="1:65" s="2" customFormat="1" ht="33" customHeight="1">
      <c r="A51" s="22"/>
      <c r="B51" s="119"/>
      <c r="C51" s="120" t="s">
        <v>7</v>
      </c>
      <c r="D51" s="120" t="s">
        <v>140</v>
      </c>
      <c r="E51" s="121" t="s">
        <v>3128</v>
      </c>
      <c r="F51" s="122" t="s">
        <v>3129</v>
      </c>
      <c r="G51" s="123" t="s">
        <v>160</v>
      </c>
      <c r="H51" s="124">
        <v>25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0.192</v>
      </c>
      <c r="P51" s="128">
        <f t="shared" si="1"/>
        <v>4.8</v>
      </c>
      <c r="Q51" s="128">
        <v>0.00017</v>
      </c>
      <c r="R51" s="128">
        <f t="shared" si="2"/>
        <v>0.00425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200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3130</v>
      </c>
    </row>
    <row r="52" spans="1:65" s="2" customFormat="1" ht="24.15" customHeight="1">
      <c r="A52" s="22"/>
      <c r="B52" s="119"/>
      <c r="C52" s="120" t="s">
        <v>223</v>
      </c>
      <c r="D52" s="120" t="s">
        <v>140</v>
      </c>
      <c r="E52" s="121" t="s">
        <v>3131</v>
      </c>
      <c r="F52" s="122" t="s">
        <v>3132</v>
      </c>
      <c r="G52" s="123" t="s">
        <v>314</v>
      </c>
      <c r="H52" s="124">
        <v>25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0.043</v>
      </c>
      <c r="P52" s="128">
        <f t="shared" si="1"/>
        <v>1.075</v>
      </c>
      <c r="Q52" s="128">
        <v>3E-05</v>
      </c>
      <c r="R52" s="128">
        <f t="shared" si="2"/>
        <v>0.00075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3133</v>
      </c>
    </row>
    <row r="53" spans="1:65" s="2" customFormat="1" ht="21.75" customHeight="1">
      <c r="A53" s="22"/>
      <c r="B53" s="119"/>
      <c r="C53" s="120" t="s">
        <v>227</v>
      </c>
      <c r="D53" s="120" t="s">
        <v>140</v>
      </c>
      <c r="E53" s="121" t="s">
        <v>3134</v>
      </c>
      <c r="F53" s="122" t="s">
        <v>3135</v>
      </c>
      <c r="G53" s="123" t="s">
        <v>160</v>
      </c>
      <c r="H53" s="124">
        <v>25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0.134</v>
      </c>
      <c r="P53" s="128">
        <f t="shared" si="1"/>
        <v>3.35</v>
      </c>
      <c r="Q53" s="128">
        <v>6E-05</v>
      </c>
      <c r="R53" s="128">
        <f t="shared" si="2"/>
        <v>0.0015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200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3136</v>
      </c>
    </row>
    <row r="54" spans="1:65" s="2" customFormat="1" ht="21.75" customHeight="1">
      <c r="A54" s="22"/>
      <c r="B54" s="119"/>
      <c r="C54" s="120" t="s">
        <v>231</v>
      </c>
      <c r="D54" s="120" t="s">
        <v>140</v>
      </c>
      <c r="E54" s="121" t="s">
        <v>3137</v>
      </c>
      <c r="F54" s="122" t="s">
        <v>3138</v>
      </c>
      <c r="G54" s="123" t="s">
        <v>160</v>
      </c>
      <c r="H54" s="124">
        <v>25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0.326</v>
      </c>
      <c r="P54" s="128">
        <f t="shared" si="1"/>
        <v>8.15</v>
      </c>
      <c r="Q54" s="128">
        <v>2E-05</v>
      </c>
      <c r="R54" s="128">
        <f t="shared" si="2"/>
        <v>0.0005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3139</v>
      </c>
    </row>
    <row r="55" spans="1:65" s="2" customFormat="1" ht="24.15" customHeight="1">
      <c r="A55" s="22"/>
      <c r="B55" s="119"/>
      <c r="C55" s="120" t="s">
        <v>235</v>
      </c>
      <c r="D55" s="120" t="s">
        <v>140</v>
      </c>
      <c r="E55" s="121" t="s">
        <v>3140</v>
      </c>
      <c r="F55" s="122" t="s">
        <v>3141</v>
      </c>
      <c r="G55" s="123" t="s">
        <v>160</v>
      </c>
      <c r="H55" s="124">
        <v>25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0.244</v>
      </c>
      <c r="P55" s="128">
        <f t="shared" si="1"/>
        <v>6.1</v>
      </c>
      <c r="Q55" s="128">
        <v>0.00011</v>
      </c>
      <c r="R55" s="128">
        <f t="shared" si="2"/>
        <v>0.0027500000000000003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200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3142</v>
      </c>
    </row>
    <row r="56" spans="1:65" s="2" customFormat="1" ht="16.5" customHeight="1">
      <c r="A56" s="22"/>
      <c r="B56" s="119"/>
      <c r="C56" s="120" t="s">
        <v>239</v>
      </c>
      <c r="D56" s="120" t="s">
        <v>140</v>
      </c>
      <c r="E56" s="121" t="s">
        <v>3143</v>
      </c>
      <c r="F56" s="122" t="s">
        <v>3144</v>
      </c>
      <c r="G56" s="123" t="s">
        <v>160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0.1</v>
      </c>
      <c r="P56" s="128">
        <f t="shared" si="1"/>
        <v>1</v>
      </c>
      <c r="Q56" s="128">
        <v>7E-05</v>
      </c>
      <c r="R56" s="128">
        <f t="shared" si="2"/>
        <v>0.0006999999999999999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200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3145</v>
      </c>
    </row>
    <row r="57" spans="1:65" s="2" customFormat="1" ht="24.15" customHeight="1">
      <c r="A57" s="22"/>
      <c r="B57" s="119"/>
      <c r="C57" s="120" t="s">
        <v>243</v>
      </c>
      <c r="D57" s="120" t="s">
        <v>140</v>
      </c>
      <c r="E57" s="121" t="s">
        <v>3146</v>
      </c>
      <c r="F57" s="122" t="s">
        <v>3147</v>
      </c>
      <c r="G57" s="123" t="s">
        <v>160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0.133</v>
      </c>
      <c r="P57" s="128">
        <f t="shared" si="1"/>
        <v>1.33</v>
      </c>
      <c r="Q57" s="128">
        <v>8E-05</v>
      </c>
      <c r="R57" s="128">
        <f t="shared" si="2"/>
        <v>0.0008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3148</v>
      </c>
    </row>
    <row r="58" spans="1:65" s="2" customFormat="1" ht="16.5" customHeight="1">
      <c r="A58" s="22"/>
      <c r="B58" s="119"/>
      <c r="C58" s="120" t="s">
        <v>247</v>
      </c>
      <c r="D58" s="120" t="s">
        <v>140</v>
      </c>
      <c r="E58" s="121" t="s">
        <v>3149</v>
      </c>
      <c r="F58" s="122" t="s">
        <v>3150</v>
      </c>
      <c r="G58" s="123" t="s">
        <v>160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0.011</v>
      </c>
      <c r="P58" s="128">
        <f t="shared" si="1"/>
        <v>0.10999999999999999</v>
      </c>
      <c r="Q58" s="128">
        <v>0</v>
      </c>
      <c r="R58" s="128">
        <f t="shared" si="2"/>
        <v>0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3151</v>
      </c>
    </row>
    <row r="59" spans="1:65" s="2" customFormat="1" ht="24.15" customHeight="1">
      <c r="A59" s="22"/>
      <c r="B59" s="119"/>
      <c r="C59" s="120" t="s">
        <v>251</v>
      </c>
      <c r="D59" s="120" t="s">
        <v>140</v>
      </c>
      <c r="E59" s="121" t="s">
        <v>3152</v>
      </c>
      <c r="F59" s="122" t="s">
        <v>3153</v>
      </c>
      <c r="G59" s="123" t="s">
        <v>160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0.167</v>
      </c>
      <c r="P59" s="128">
        <f t="shared" si="1"/>
        <v>1.6700000000000002</v>
      </c>
      <c r="Q59" s="128">
        <v>6E-05</v>
      </c>
      <c r="R59" s="128">
        <f t="shared" si="2"/>
        <v>0.0006000000000000001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3154</v>
      </c>
    </row>
    <row r="60" spans="1:65" s="2" customFormat="1" ht="24.15" customHeight="1">
      <c r="A60" s="22"/>
      <c r="B60" s="119"/>
      <c r="C60" s="120" t="s">
        <v>255</v>
      </c>
      <c r="D60" s="120" t="s">
        <v>140</v>
      </c>
      <c r="E60" s="121" t="s">
        <v>3155</v>
      </c>
      <c r="F60" s="122" t="s">
        <v>3156</v>
      </c>
      <c r="G60" s="123" t="s">
        <v>160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0.347</v>
      </c>
      <c r="P60" s="128">
        <f t="shared" si="1"/>
        <v>3.4699999999999998</v>
      </c>
      <c r="Q60" s="128">
        <v>2E-05</v>
      </c>
      <c r="R60" s="128">
        <f t="shared" si="2"/>
        <v>0.0002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200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3157</v>
      </c>
    </row>
    <row r="61" spans="1:65" s="2" customFormat="1" ht="24.15" customHeight="1">
      <c r="A61" s="22"/>
      <c r="B61" s="119"/>
      <c r="C61" s="120" t="s">
        <v>259</v>
      </c>
      <c r="D61" s="120" t="s">
        <v>140</v>
      </c>
      <c r="E61" s="121" t="s">
        <v>3158</v>
      </c>
      <c r="F61" s="122" t="s">
        <v>3159</v>
      </c>
      <c r="G61" s="123" t="s">
        <v>160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0.249</v>
      </c>
      <c r="P61" s="128">
        <f t="shared" si="1"/>
        <v>2.49</v>
      </c>
      <c r="Q61" s="128">
        <v>0.00011</v>
      </c>
      <c r="R61" s="128">
        <f t="shared" si="2"/>
        <v>0.0011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200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3160</v>
      </c>
    </row>
    <row r="62" spans="1:65" s="2" customFormat="1" ht="24.15" customHeight="1">
      <c r="A62" s="22"/>
      <c r="B62" s="119"/>
      <c r="C62" s="120" t="s">
        <v>263</v>
      </c>
      <c r="D62" s="120" t="s">
        <v>140</v>
      </c>
      <c r="E62" s="121" t="s">
        <v>3161</v>
      </c>
      <c r="F62" s="122" t="s">
        <v>3162</v>
      </c>
      <c r="G62" s="123" t="s">
        <v>160</v>
      </c>
      <c r="H62" s="124">
        <v>10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0.342</v>
      </c>
      <c r="P62" s="128">
        <f t="shared" si="1"/>
        <v>3.4200000000000004</v>
      </c>
      <c r="Q62" s="128">
        <v>0</v>
      </c>
      <c r="R62" s="128">
        <f t="shared" si="2"/>
        <v>0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200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3163</v>
      </c>
    </row>
    <row r="63" spans="1:65" s="2" customFormat="1" ht="24.15" customHeight="1">
      <c r="A63" s="22"/>
      <c r="B63" s="119"/>
      <c r="C63" s="120" t="s">
        <v>267</v>
      </c>
      <c r="D63" s="120" t="s">
        <v>140</v>
      </c>
      <c r="E63" s="121" t="s">
        <v>3164</v>
      </c>
      <c r="F63" s="122" t="s">
        <v>3165</v>
      </c>
      <c r="G63" s="123" t="s">
        <v>160</v>
      </c>
      <c r="H63" s="124">
        <v>10</v>
      </c>
      <c r="I63" s="125"/>
      <c r="J63" s="125">
        <f aca="true" t="shared" si="10" ref="J63:J94">ROUND(I63*H63,2)</f>
        <v>0</v>
      </c>
      <c r="K63" s="122" t="s">
        <v>144</v>
      </c>
      <c r="L63" s="23"/>
      <c r="M63" s="126" t="s">
        <v>1</v>
      </c>
      <c r="N63" s="127" t="s">
        <v>23</v>
      </c>
      <c r="O63" s="128">
        <v>0.295</v>
      </c>
      <c r="P63" s="128">
        <f aca="true" t="shared" si="11" ref="P63:P94">O63*H63</f>
        <v>2.9499999999999997</v>
      </c>
      <c r="Q63" s="128">
        <v>0</v>
      </c>
      <c r="R63" s="128">
        <f aca="true" t="shared" si="12" ref="R63:R94">Q63*H63</f>
        <v>0</v>
      </c>
      <c r="S63" s="128">
        <v>0</v>
      </c>
      <c r="T63" s="129">
        <f aca="true" t="shared" si="13" ref="T63:T94">S63*H63</f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200</v>
      </c>
      <c r="AT63" s="130" t="s">
        <v>140</v>
      </c>
      <c r="AU63" s="130" t="s">
        <v>60</v>
      </c>
      <c r="AY63" s="12" t="s">
        <v>137</v>
      </c>
      <c r="BE63" s="131">
        <f aca="true" t="shared" si="14" ref="BE63:BE94">IF(N63="základní",J63,0)</f>
        <v>0</v>
      </c>
      <c r="BF63" s="131">
        <f aca="true" t="shared" si="15" ref="BF63:BF94">IF(N63="snížená",J63,0)</f>
        <v>0</v>
      </c>
      <c r="BG63" s="131">
        <f aca="true" t="shared" si="16" ref="BG63:BG94">IF(N63="zákl. přenesená",J63,0)</f>
        <v>0</v>
      </c>
      <c r="BH63" s="131">
        <f aca="true" t="shared" si="17" ref="BH63:BH94">IF(N63="sníž. přenesená",J63,0)</f>
        <v>0</v>
      </c>
      <c r="BI63" s="131">
        <f aca="true" t="shared" si="18" ref="BI63:BI94">IF(N63="nulová",J63,0)</f>
        <v>0</v>
      </c>
      <c r="BJ63" s="12" t="s">
        <v>58</v>
      </c>
      <c r="BK63" s="131">
        <f aca="true" t="shared" si="19" ref="BK63:BK94">ROUND(I63*H63,2)</f>
        <v>0</v>
      </c>
      <c r="BL63" s="12" t="s">
        <v>200</v>
      </c>
      <c r="BM63" s="130" t="s">
        <v>3166</v>
      </c>
    </row>
    <row r="64" spans="1:65" s="2" customFormat="1" ht="24.15" customHeight="1">
      <c r="A64" s="22"/>
      <c r="B64" s="119"/>
      <c r="C64" s="120" t="s">
        <v>271</v>
      </c>
      <c r="D64" s="120" t="s">
        <v>140</v>
      </c>
      <c r="E64" s="121" t="s">
        <v>3167</v>
      </c>
      <c r="F64" s="122" t="s">
        <v>3168</v>
      </c>
      <c r="G64" s="123" t="s">
        <v>160</v>
      </c>
      <c r="H64" s="124">
        <v>100</v>
      </c>
      <c r="I64" s="125"/>
      <c r="J64" s="125">
        <f t="shared" si="1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0.184</v>
      </c>
      <c r="P64" s="128">
        <f t="shared" si="11"/>
        <v>18.4</v>
      </c>
      <c r="Q64" s="128">
        <v>0.00014</v>
      </c>
      <c r="R64" s="128">
        <f t="shared" si="12"/>
        <v>0.013999999999999999</v>
      </c>
      <c r="S64" s="128">
        <v>0</v>
      </c>
      <c r="T64" s="129">
        <f t="shared" si="1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t="shared" si="14"/>
        <v>0</v>
      </c>
      <c r="BF64" s="131">
        <f t="shared" si="15"/>
        <v>0</v>
      </c>
      <c r="BG64" s="131">
        <f t="shared" si="16"/>
        <v>0</v>
      </c>
      <c r="BH64" s="131">
        <f t="shared" si="17"/>
        <v>0</v>
      </c>
      <c r="BI64" s="131">
        <f t="shared" si="18"/>
        <v>0</v>
      </c>
      <c r="BJ64" s="12" t="s">
        <v>58</v>
      </c>
      <c r="BK64" s="131">
        <f t="shared" si="19"/>
        <v>0</v>
      </c>
      <c r="BL64" s="12" t="s">
        <v>200</v>
      </c>
      <c r="BM64" s="130" t="s">
        <v>3169</v>
      </c>
    </row>
    <row r="65" spans="1:65" s="2" customFormat="1" ht="24.15" customHeight="1">
      <c r="A65" s="22"/>
      <c r="B65" s="119"/>
      <c r="C65" s="120" t="s">
        <v>275</v>
      </c>
      <c r="D65" s="120" t="s">
        <v>140</v>
      </c>
      <c r="E65" s="121" t="s">
        <v>3170</v>
      </c>
      <c r="F65" s="122" t="s">
        <v>3171</v>
      </c>
      <c r="G65" s="123" t="s">
        <v>160</v>
      </c>
      <c r="H65" s="124">
        <v>100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0.184</v>
      </c>
      <c r="P65" s="128">
        <f t="shared" si="11"/>
        <v>18.4</v>
      </c>
      <c r="Q65" s="128">
        <v>0.00017</v>
      </c>
      <c r="R65" s="128">
        <f t="shared" si="12"/>
        <v>0.017</v>
      </c>
      <c r="S65" s="128">
        <v>0</v>
      </c>
      <c r="T65" s="129">
        <f t="shared" si="1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200</v>
      </c>
      <c r="BM65" s="130" t="s">
        <v>3172</v>
      </c>
    </row>
    <row r="66" spans="1:65" s="2" customFormat="1" ht="24.15" customHeight="1">
      <c r="A66" s="22"/>
      <c r="B66" s="119"/>
      <c r="C66" s="120" t="s">
        <v>279</v>
      </c>
      <c r="D66" s="120" t="s">
        <v>140</v>
      </c>
      <c r="E66" s="121" t="s">
        <v>3173</v>
      </c>
      <c r="F66" s="122" t="s">
        <v>3174</v>
      </c>
      <c r="G66" s="123" t="s">
        <v>160</v>
      </c>
      <c r="H66" s="124">
        <v>100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0.184</v>
      </c>
      <c r="P66" s="128">
        <f t="shared" si="11"/>
        <v>18.4</v>
      </c>
      <c r="Q66" s="128">
        <v>0.00014</v>
      </c>
      <c r="R66" s="128">
        <f t="shared" si="12"/>
        <v>0.013999999999999999</v>
      </c>
      <c r="S66" s="128">
        <v>0</v>
      </c>
      <c r="T66" s="129">
        <f t="shared" si="1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200</v>
      </c>
      <c r="BM66" s="130" t="s">
        <v>3175</v>
      </c>
    </row>
    <row r="67" spans="1:65" s="2" customFormat="1" ht="37.95" customHeight="1">
      <c r="A67" s="22"/>
      <c r="B67" s="119"/>
      <c r="C67" s="120" t="s">
        <v>283</v>
      </c>
      <c r="D67" s="120" t="s">
        <v>140</v>
      </c>
      <c r="E67" s="121" t="s">
        <v>3176</v>
      </c>
      <c r="F67" s="122" t="s">
        <v>3177</v>
      </c>
      <c r="G67" s="123" t="s">
        <v>160</v>
      </c>
      <c r="H67" s="124">
        <v>10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0.184</v>
      </c>
      <c r="P67" s="128">
        <f t="shared" si="11"/>
        <v>1.8399999999999999</v>
      </c>
      <c r="Q67" s="128">
        <v>0.00022</v>
      </c>
      <c r="R67" s="128">
        <f t="shared" si="12"/>
        <v>0.0022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200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200</v>
      </c>
      <c r="BM67" s="130" t="s">
        <v>3178</v>
      </c>
    </row>
    <row r="68" spans="1:65" s="2" customFormat="1" ht="24.15" customHeight="1">
      <c r="A68" s="22"/>
      <c r="B68" s="119"/>
      <c r="C68" s="120" t="s">
        <v>287</v>
      </c>
      <c r="D68" s="120" t="s">
        <v>140</v>
      </c>
      <c r="E68" s="121" t="s">
        <v>3179</v>
      </c>
      <c r="F68" s="122" t="s">
        <v>3180</v>
      </c>
      <c r="G68" s="123" t="s">
        <v>160</v>
      </c>
      <c r="H68" s="124">
        <v>10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0.166</v>
      </c>
      <c r="P68" s="128">
        <f t="shared" si="11"/>
        <v>1.6600000000000001</v>
      </c>
      <c r="Q68" s="128">
        <v>0.00012</v>
      </c>
      <c r="R68" s="128">
        <f t="shared" si="12"/>
        <v>0.0012000000000000001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200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200</v>
      </c>
      <c r="BM68" s="130" t="s">
        <v>3181</v>
      </c>
    </row>
    <row r="69" spans="1:65" s="2" customFormat="1" ht="24.15" customHeight="1">
      <c r="A69" s="22"/>
      <c r="B69" s="119"/>
      <c r="C69" s="120" t="s">
        <v>291</v>
      </c>
      <c r="D69" s="120" t="s">
        <v>140</v>
      </c>
      <c r="E69" s="121" t="s">
        <v>3182</v>
      </c>
      <c r="F69" s="122" t="s">
        <v>3183</v>
      </c>
      <c r="G69" s="123" t="s">
        <v>160</v>
      </c>
      <c r="H69" s="124">
        <v>10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0.166</v>
      </c>
      <c r="P69" s="128">
        <f t="shared" si="11"/>
        <v>1.6600000000000001</v>
      </c>
      <c r="Q69" s="128">
        <v>0.00014</v>
      </c>
      <c r="R69" s="128">
        <f t="shared" si="12"/>
        <v>0.0013999999999999998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200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200</v>
      </c>
      <c r="BM69" s="130" t="s">
        <v>3184</v>
      </c>
    </row>
    <row r="70" spans="1:65" s="2" customFormat="1" ht="37.95" customHeight="1">
      <c r="A70" s="22"/>
      <c r="B70" s="119"/>
      <c r="C70" s="120" t="s">
        <v>295</v>
      </c>
      <c r="D70" s="120" t="s">
        <v>140</v>
      </c>
      <c r="E70" s="121" t="s">
        <v>3185</v>
      </c>
      <c r="F70" s="122" t="s">
        <v>3186</v>
      </c>
      <c r="G70" s="123" t="s">
        <v>160</v>
      </c>
      <c r="H70" s="124">
        <v>10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0.166</v>
      </c>
      <c r="P70" s="128">
        <f t="shared" si="11"/>
        <v>1.6600000000000001</v>
      </c>
      <c r="Q70" s="128">
        <v>0.00019</v>
      </c>
      <c r="R70" s="128">
        <f t="shared" si="12"/>
        <v>0.0019000000000000002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200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200</v>
      </c>
      <c r="BM70" s="130" t="s">
        <v>3187</v>
      </c>
    </row>
    <row r="71" spans="1:65" s="2" customFormat="1" ht="24.15" customHeight="1">
      <c r="A71" s="22"/>
      <c r="B71" s="119"/>
      <c r="C71" s="120" t="s">
        <v>299</v>
      </c>
      <c r="D71" s="120" t="s">
        <v>140</v>
      </c>
      <c r="E71" s="121" t="s">
        <v>3188</v>
      </c>
      <c r="F71" s="122" t="s">
        <v>3189</v>
      </c>
      <c r="G71" s="123" t="s">
        <v>160</v>
      </c>
      <c r="H71" s="124">
        <v>10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0.172</v>
      </c>
      <c r="P71" s="128">
        <f t="shared" si="11"/>
        <v>1.7199999999999998</v>
      </c>
      <c r="Q71" s="128">
        <v>0.00012</v>
      </c>
      <c r="R71" s="128">
        <f t="shared" si="12"/>
        <v>0.0012000000000000001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200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200</v>
      </c>
      <c r="BM71" s="130" t="s">
        <v>3190</v>
      </c>
    </row>
    <row r="72" spans="1:65" s="2" customFormat="1" ht="24.15" customHeight="1">
      <c r="A72" s="22"/>
      <c r="B72" s="119"/>
      <c r="C72" s="120" t="s">
        <v>303</v>
      </c>
      <c r="D72" s="120" t="s">
        <v>140</v>
      </c>
      <c r="E72" s="121" t="s">
        <v>3191</v>
      </c>
      <c r="F72" s="122" t="s">
        <v>3192</v>
      </c>
      <c r="G72" s="123" t="s">
        <v>160</v>
      </c>
      <c r="H72" s="124">
        <v>10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0.172</v>
      </c>
      <c r="P72" s="128">
        <f t="shared" si="11"/>
        <v>1.7199999999999998</v>
      </c>
      <c r="Q72" s="128">
        <v>0.00014</v>
      </c>
      <c r="R72" s="128">
        <f t="shared" si="12"/>
        <v>0.0013999999999999998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200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200</v>
      </c>
      <c r="BM72" s="130" t="s">
        <v>3193</v>
      </c>
    </row>
    <row r="73" spans="1:65" s="2" customFormat="1" ht="37.95" customHeight="1">
      <c r="A73" s="22"/>
      <c r="B73" s="119"/>
      <c r="C73" s="120" t="s">
        <v>307</v>
      </c>
      <c r="D73" s="120" t="s">
        <v>140</v>
      </c>
      <c r="E73" s="121" t="s">
        <v>3194</v>
      </c>
      <c r="F73" s="122" t="s">
        <v>3195</v>
      </c>
      <c r="G73" s="123" t="s">
        <v>160</v>
      </c>
      <c r="H73" s="124">
        <v>10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0.172</v>
      </c>
      <c r="P73" s="128">
        <f t="shared" si="11"/>
        <v>1.7199999999999998</v>
      </c>
      <c r="Q73" s="128">
        <v>0.00019</v>
      </c>
      <c r="R73" s="128">
        <f t="shared" si="12"/>
        <v>0.0019000000000000002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200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200</v>
      </c>
      <c r="BM73" s="130" t="s">
        <v>3196</v>
      </c>
    </row>
    <row r="74" spans="1:65" s="2" customFormat="1" ht="24.15" customHeight="1">
      <c r="A74" s="22"/>
      <c r="B74" s="119"/>
      <c r="C74" s="120" t="s">
        <v>311</v>
      </c>
      <c r="D74" s="120" t="s">
        <v>140</v>
      </c>
      <c r="E74" s="121" t="s">
        <v>3197</v>
      </c>
      <c r="F74" s="122" t="s">
        <v>3198</v>
      </c>
      <c r="G74" s="123" t="s">
        <v>160</v>
      </c>
      <c r="H74" s="124">
        <v>10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0.233</v>
      </c>
      <c r="P74" s="128">
        <f t="shared" si="11"/>
        <v>2.33</v>
      </c>
      <c r="Q74" s="128">
        <v>3E-05</v>
      </c>
      <c r="R74" s="128">
        <f t="shared" si="12"/>
        <v>0.00030000000000000003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200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200</v>
      </c>
      <c r="BM74" s="130" t="s">
        <v>3199</v>
      </c>
    </row>
    <row r="75" spans="1:65" s="2" customFormat="1" ht="24.15" customHeight="1">
      <c r="A75" s="22"/>
      <c r="B75" s="119"/>
      <c r="C75" s="120" t="s">
        <v>316</v>
      </c>
      <c r="D75" s="120" t="s">
        <v>140</v>
      </c>
      <c r="E75" s="121" t="s">
        <v>3200</v>
      </c>
      <c r="F75" s="122" t="s">
        <v>3201</v>
      </c>
      <c r="G75" s="123" t="s">
        <v>160</v>
      </c>
      <c r="H75" s="124">
        <v>10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0.184</v>
      </c>
      <c r="P75" s="128">
        <f t="shared" si="11"/>
        <v>1.8399999999999999</v>
      </c>
      <c r="Q75" s="128">
        <v>0.00016</v>
      </c>
      <c r="R75" s="128">
        <f t="shared" si="12"/>
        <v>0.0016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200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200</v>
      </c>
      <c r="BM75" s="130" t="s">
        <v>3202</v>
      </c>
    </row>
    <row r="76" spans="1:65" s="2" customFormat="1" ht="24.15" customHeight="1">
      <c r="A76" s="22"/>
      <c r="B76" s="119"/>
      <c r="C76" s="120" t="s">
        <v>320</v>
      </c>
      <c r="D76" s="120" t="s">
        <v>140</v>
      </c>
      <c r="E76" s="121" t="s">
        <v>3203</v>
      </c>
      <c r="F76" s="122" t="s">
        <v>3204</v>
      </c>
      <c r="G76" s="123" t="s">
        <v>160</v>
      </c>
      <c r="H76" s="124">
        <v>10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0.233</v>
      </c>
      <c r="P76" s="128">
        <f t="shared" si="11"/>
        <v>2.33</v>
      </c>
      <c r="Q76" s="128">
        <v>3E-05</v>
      </c>
      <c r="R76" s="128">
        <f t="shared" si="12"/>
        <v>0.00030000000000000003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200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200</v>
      </c>
      <c r="BM76" s="130" t="s">
        <v>3205</v>
      </c>
    </row>
    <row r="77" spans="1:65" s="2" customFormat="1" ht="24.15" customHeight="1">
      <c r="A77" s="22"/>
      <c r="B77" s="119"/>
      <c r="C77" s="120" t="s">
        <v>324</v>
      </c>
      <c r="D77" s="120" t="s">
        <v>140</v>
      </c>
      <c r="E77" s="121" t="s">
        <v>3206</v>
      </c>
      <c r="F77" s="122" t="s">
        <v>3207</v>
      </c>
      <c r="G77" s="123" t="s">
        <v>160</v>
      </c>
      <c r="H77" s="124">
        <v>10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0.138</v>
      </c>
      <c r="P77" s="128">
        <f t="shared" si="11"/>
        <v>1.3800000000000001</v>
      </c>
      <c r="Q77" s="128">
        <v>0.0001</v>
      </c>
      <c r="R77" s="128">
        <f t="shared" si="12"/>
        <v>0.001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200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200</v>
      </c>
      <c r="BM77" s="130" t="s">
        <v>3208</v>
      </c>
    </row>
    <row r="78" spans="1:65" s="2" customFormat="1" ht="24.15" customHeight="1">
      <c r="A78" s="22"/>
      <c r="B78" s="119"/>
      <c r="C78" s="120" t="s">
        <v>328</v>
      </c>
      <c r="D78" s="120" t="s">
        <v>140</v>
      </c>
      <c r="E78" s="121" t="s">
        <v>3209</v>
      </c>
      <c r="F78" s="122" t="s">
        <v>3210</v>
      </c>
      <c r="G78" s="123" t="s">
        <v>160</v>
      </c>
      <c r="H78" s="124">
        <v>10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0.233</v>
      </c>
      <c r="P78" s="128">
        <f t="shared" si="11"/>
        <v>2.33</v>
      </c>
      <c r="Q78" s="128">
        <v>3E-05</v>
      </c>
      <c r="R78" s="128">
        <f t="shared" si="12"/>
        <v>0.00030000000000000003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200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200</v>
      </c>
      <c r="BM78" s="130" t="s">
        <v>3211</v>
      </c>
    </row>
    <row r="79" spans="1:65" s="2" customFormat="1" ht="24.15" customHeight="1">
      <c r="A79" s="22"/>
      <c r="B79" s="119"/>
      <c r="C79" s="120" t="s">
        <v>332</v>
      </c>
      <c r="D79" s="120" t="s">
        <v>140</v>
      </c>
      <c r="E79" s="121" t="s">
        <v>3212</v>
      </c>
      <c r="F79" s="122" t="s">
        <v>3213</v>
      </c>
      <c r="G79" s="123" t="s">
        <v>160</v>
      </c>
      <c r="H79" s="124">
        <v>10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0.129</v>
      </c>
      <c r="P79" s="128">
        <f t="shared" si="11"/>
        <v>1.29</v>
      </c>
      <c r="Q79" s="128">
        <v>7E-05</v>
      </c>
      <c r="R79" s="128">
        <f t="shared" si="12"/>
        <v>0.0006999999999999999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200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3214</v>
      </c>
    </row>
    <row r="80" spans="1:65" s="2" customFormat="1" ht="33" customHeight="1">
      <c r="A80" s="22"/>
      <c r="B80" s="119"/>
      <c r="C80" s="120" t="s">
        <v>336</v>
      </c>
      <c r="D80" s="120" t="s">
        <v>140</v>
      </c>
      <c r="E80" s="121" t="s">
        <v>3215</v>
      </c>
      <c r="F80" s="122" t="s">
        <v>3216</v>
      </c>
      <c r="G80" s="123" t="s">
        <v>160</v>
      </c>
      <c r="H80" s="124">
        <v>10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0.152</v>
      </c>
      <c r="P80" s="128">
        <f t="shared" si="11"/>
        <v>1.52</v>
      </c>
      <c r="Q80" s="128">
        <v>8E-05</v>
      </c>
      <c r="R80" s="128">
        <f t="shared" si="12"/>
        <v>0.0008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3217</v>
      </c>
    </row>
    <row r="81" spans="1:65" s="2" customFormat="1" ht="24.15" customHeight="1">
      <c r="A81" s="22"/>
      <c r="B81" s="119"/>
      <c r="C81" s="120" t="s">
        <v>340</v>
      </c>
      <c r="D81" s="120" t="s">
        <v>140</v>
      </c>
      <c r="E81" s="121" t="s">
        <v>3218</v>
      </c>
      <c r="F81" s="122" t="s">
        <v>3219</v>
      </c>
      <c r="G81" s="123" t="s">
        <v>160</v>
      </c>
      <c r="H81" s="124">
        <v>100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0.021</v>
      </c>
      <c r="P81" s="128">
        <f t="shared" si="11"/>
        <v>2.1</v>
      </c>
      <c r="Q81" s="128">
        <v>0</v>
      </c>
      <c r="R81" s="128">
        <f t="shared" si="12"/>
        <v>0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3220</v>
      </c>
    </row>
    <row r="82" spans="1:65" s="2" customFormat="1" ht="24.15" customHeight="1">
      <c r="A82" s="22"/>
      <c r="B82" s="119"/>
      <c r="C82" s="120" t="s">
        <v>344</v>
      </c>
      <c r="D82" s="120" t="s">
        <v>140</v>
      </c>
      <c r="E82" s="121" t="s">
        <v>3221</v>
      </c>
      <c r="F82" s="122" t="s">
        <v>3222</v>
      </c>
      <c r="G82" s="123" t="s">
        <v>160</v>
      </c>
      <c r="H82" s="124">
        <v>10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0.25</v>
      </c>
      <c r="P82" s="128">
        <f t="shared" si="11"/>
        <v>2.5</v>
      </c>
      <c r="Q82" s="128">
        <v>6E-05</v>
      </c>
      <c r="R82" s="128">
        <f t="shared" si="12"/>
        <v>0.0006000000000000001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3223</v>
      </c>
    </row>
    <row r="83" spans="1:65" s="2" customFormat="1" ht="21.75" customHeight="1">
      <c r="A83" s="22"/>
      <c r="B83" s="119"/>
      <c r="C83" s="120" t="s">
        <v>348</v>
      </c>
      <c r="D83" s="120" t="s">
        <v>140</v>
      </c>
      <c r="E83" s="121" t="s">
        <v>3224</v>
      </c>
      <c r="F83" s="122" t="s">
        <v>3225</v>
      </c>
      <c r="G83" s="123" t="s">
        <v>160</v>
      </c>
      <c r="H83" s="124">
        <v>10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0.291</v>
      </c>
      <c r="P83" s="128">
        <f t="shared" si="11"/>
        <v>2.9099999999999997</v>
      </c>
      <c r="Q83" s="128">
        <v>2E-05</v>
      </c>
      <c r="R83" s="128">
        <f t="shared" si="12"/>
        <v>0.0002</v>
      </c>
      <c r="S83" s="128">
        <v>0</v>
      </c>
      <c r="T83" s="129">
        <f t="shared" si="1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200</v>
      </c>
      <c r="BM83" s="130" t="s">
        <v>3226</v>
      </c>
    </row>
    <row r="84" spans="1:65" s="2" customFormat="1" ht="24.15" customHeight="1">
      <c r="A84" s="22"/>
      <c r="B84" s="119"/>
      <c r="C84" s="120" t="s">
        <v>352</v>
      </c>
      <c r="D84" s="120" t="s">
        <v>140</v>
      </c>
      <c r="E84" s="121" t="s">
        <v>3227</v>
      </c>
      <c r="F84" s="122" t="s">
        <v>3228</v>
      </c>
      <c r="G84" s="123" t="s">
        <v>160</v>
      </c>
      <c r="H84" s="124">
        <v>100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0.209</v>
      </c>
      <c r="P84" s="128">
        <f t="shared" si="11"/>
        <v>20.9</v>
      </c>
      <c r="Q84" s="128">
        <v>0.00011</v>
      </c>
      <c r="R84" s="128">
        <f t="shared" si="12"/>
        <v>0.011000000000000001</v>
      </c>
      <c r="S84" s="128">
        <v>0</v>
      </c>
      <c r="T84" s="129">
        <f t="shared" si="1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200</v>
      </c>
      <c r="BM84" s="130" t="s">
        <v>3229</v>
      </c>
    </row>
    <row r="85" spans="1:65" s="2" customFormat="1" ht="24.15" customHeight="1">
      <c r="A85" s="22"/>
      <c r="B85" s="119"/>
      <c r="C85" s="120" t="s">
        <v>356</v>
      </c>
      <c r="D85" s="120" t="s">
        <v>140</v>
      </c>
      <c r="E85" s="121" t="s">
        <v>3230</v>
      </c>
      <c r="F85" s="122" t="s">
        <v>3231</v>
      </c>
      <c r="G85" s="123" t="s">
        <v>160</v>
      </c>
      <c r="H85" s="124">
        <v>100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0.205</v>
      </c>
      <c r="P85" s="128">
        <f t="shared" si="11"/>
        <v>20.5</v>
      </c>
      <c r="Q85" s="128">
        <v>2E-05</v>
      </c>
      <c r="R85" s="128">
        <f t="shared" si="12"/>
        <v>0.002</v>
      </c>
      <c r="S85" s="128">
        <v>0</v>
      </c>
      <c r="T85" s="129">
        <f t="shared" si="1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200</v>
      </c>
      <c r="BM85" s="130" t="s">
        <v>3232</v>
      </c>
    </row>
    <row r="86" spans="1:65" s="2" customFormat="1" ht="24.15" customHeight="1">
      <c r="A86" s="22"/>
      <c r="B86" s="119"/>
      <c r="C86" s="120" t="s">
        <v>360</v>
      </c>
      <c r="D86" s="120" t="s">
        <v>140</v>
      </c>
      <c r="E86" s="121" t="s">
        <v>3233</v>
      </c>
      <c r="F86" s="122" t="s">
        <v>3234</v>
      </c>
      <c r="G86" s="123" t="s">
        <v>160</v>
      </c>
      <c r="H86" s="124">
        <v>100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0.188</v>
      </c>
      <c r="P86" s="128">
        <f t="shared" si="11"/>
        <v>18.8</v>
      </c>
      <c r="Q86" s="128">
        <v>0</v>
      </c>
      <c r="R86" s="128">
        <f t="shared" si="12"/>
        <v>0</v>
      </c>
      <c r="S86" s="128">
        <v>0</v>
      </c>
      <c r="T86" s="129">
        <f t="shared" si="1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200</v>
      </c>
      <c r="BM86" s="130" t="s">
        <v>3235</v>
      </c>
    </row>
    <row r="87" spans="1:65" s="2" customFormat="1" ht="24.15" customHeight="1">
      <c r="A87" s="22"/>
      <c r="B87" s="119"/>
      <c r="C87" s="120" t="s">
        <v>364</v>
      </c>
      <c r="D87" s="120" t="s">
        <v>140</v>
      </c>
      <c r="E87" s="121" t="s">
        <v>3236</v>
      </c>
      <c r="F87" s="122" t="s">
        <v>3237</v>
      </c>
      <c r="G87" s="123" t="s">
        <v>160</v>
      </c>
      <c r="H87" s="124">
        <v>100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0.116</v>
      </c>
      <c r="P87" s="128">
        <f t="shared" si="11"/>
        <v>11.600000000000001</v>
      </c>
      <c r="Q87" s="128">
        <v>0.00014</v>
      </c>
      <c r="R87" s="128">
        <f t="shared" si="12"/>
        <v>0.013999999999999999</v>
      </c>
      <c r="S87" s="128">
        <v>0</v>
      </c>
      <c r="T87" s="129">
        <f t="shared" si="1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200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200</v>
      </c>
      <c r="BM87" s="130" t="s">
        <v>3238</v>
      </c>
    </row>
    <row r="88" spans="1:65" s="2" customFormat="1" ht="24.15" customHeight="1">
      <c r="A88" s="22"/>
      <c r="B88" s="119"/>
      <c r="C88" s="120" t="s">
        <v>368</v>
      </c>
      <c r="D88" s="120" t="s">
        <v>140</v>
      </c>
      <c r="E88" s="121" t="s">
        <v>3239</v>
      </c>
      <c r="F88" s="122" t="s">
        <v>3240</v>
      </c>
      <c r="G88" s="123" t="s">
        <v>160</v>
      </c>
      <c r="H88" s="124">
        <v>100</v>
      </c>
      <c r="I88" s="125"/>
      <c r="J88" s="125">
        <f t="shared" si="1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0.116</v>
      </c>
      <c r="P88" s="128">
        <f t="shared" si="11"/>
        <v>11.600000000000001</v>
      </c>
      <c r="Q88" s="128">
        <v>0.00014</v>
      </c>
      <c r="R88" s="128">
        <f t="shared" si="12"/>
        <v>0.013999999999999999</v>
      </c>
      <c r="S88" s="128">
        <v>0</v>
      </c>
      <c r="T88" s="129">
        <f t="shared" si="1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200</v>
      </c>
      <c r="AT88" s="130" t="s">
        <v>140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200</v>
      </c>
      <c r="BM88" s="130" t="s">
        <v>3241</v>
      </c>
    </row>
    <row r="89" spans="1:65" s="2" customFormat="1" ht="24.15" customHeight="1">
      <c r="A89" s="22"/>
      <c r="B89" s="119"/>
      <c r="C89" s="120" t="s">
        <v>372</v>
      </c>
      <c r="D89" s="120" t="s">
        <v>140</v>
      </c>
      <c r="E89" s="121" t="s">
        <v>3242</v>
      </c>
      <c r="F89" s="122" t="s">
        <v>3243</v>
      </c>
      <c r="G89" s="123" t="s">
        <v>160</v>
      </c>
      <c r="H89" s="124">
        <v>10</v>
      </c>
      <c r="I89" s="125"/>
      <c r="J89" s="125">
        <f t="shared" si="1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0.116</v>
      </c>
      <c r="P89" s="128">
        <f t="shared" si="11"/>
        <v>1.1600000000000001</v>
      </c>
      <c r="Q89" s="128">
        <v>0.00014</v>
      </c>
      <c r="R89" s="128">
        <f t="shared" si="12"/>
        <v>0.0013999999999999998</v>
      </c>
      <c r="S89" s="128">
        <v>0</v>
      </c>
      <c r="T89" s="129">
        <f t="shared" si="1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200</v>
      </c>
      <c r="AT89" s="130" t="s">
        <v>140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200</v>
      </c>
      <c r="BM89" s="130" t="s">
        <v>3244</v>
      </c>
    </row>
    <row r="90" spans="1:65" s="2" customFormat="1" ht="24.15" customHeight="1">
      <c r="A90" s="22"/>
      <c r="B90" s="119"/>
      <c r="C90" s="120" t="s">
        <v>376</v>
      </c>
      <c r="D90" s="120" t="s">
        <v>140</v>
      </c>
      <c r="E90" s="121" t="s">
        <v>3245</v>
      </c>
      <c r="F90" s="122" t="s">
        <v>3246</v>
      </c>
      <c r="G90" s="123" t="s">
        <v>160</v>
      </c>
      <c r="H90" s="124">
        <v>10</v>
      </c>
      <c r="I90" s="125"/>
      <c r="J90" s="125">
        <f t="shared" si="10"/>
        <v>0</v>
      </c>
      <c r="K90" s="122" t="s">
        <v>144</v>
      </c>
      <c r="L90" s="23"/>
      <c r="M90" s="126" t="s">
        <v>1</v>
      </c>
      <c r="N90" s="127" t="s">
        <v>23</v>
      </c>
      <c r="O90" s="128">
        <v>0.117</v>
      </c>
      <c r="P90" s="128">
        <f t="shared" si="11"/>
        <v>1.1700000000000002</v>
      </c>
      <c r="Q90" s="128">
        <v>0.00013</v>
      </c>
      <c r="R90" s="128">
        <f t="shared" si="12"/>
        <v>0.0013</v>
      </c>
      <c r="S90" s="128">
        <v>0</v>
      </c>
      <c r="T90" s="129">
        <f t="shared" si="1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200</v>
      </c>
      <c r="AT90" s="130" t="s">
        <v>140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200</v>
      </c>
      <c r="BM90" s="130" t="s">
        <v>3247</v>
      </c>
    </row>
    <row r="91" spans="1:65" s="2" customFormat="1" ht="24.15" customHeight="1">
      <c r="A91" s="22"/>
      <c r="B91" s="119"/>
      <c r="C91" s="120" t="s">
        <v>380</v>
      </c>
      <c r="D91" s="120" t="s">
        <v>140</v>
      </c>
      <c r="E91" s="121" t="s">
        <v>3248</v>
      </c>
      <c r="F91" s="122" t="s">
        <v>3249</v>
      </c>
      <c r="G91" s="123" t="s">
        <v>160</v>
      </c>
      <c r="H91" s="124">
        <v>10</v>
      </c>
      <c r="I91" s="125"/>
      <c r="J91" s="125">
        <f t="shared" si="10"/>
        <v>0</v>
      </c>
      <c r="K91" s="122" t="s">
        <v>144</v>
      </c>
      <c r="L91" s="23"/>
      <c r="M91" s="126" t="s">
        <v>1</v>
      </c>
      <c r="N91" s="127" t="s">
        <v>23</v>
      </c>
      <c r="O91" s="128">
        <v>0.117</v>
      </c>
      <c r="P91" s="128">
        <f t="shared" si="11"/>
        <v>1.1700000000000002</v>
      </c>
      <c r="Q91" s="128">
        <v>0.00014</v>
      </c>
      <c r="R91" s="128">
        <f t="shared" si="12"/>
        <v>0.0013999999999999998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200</v>
      </c>
      <c r="AT91" s="130" t="s">
        <v>140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200</v>
      </c>
      <c r="BM91" s="130" t="s">
        <v>3250</v>
      </c>
    </row>
    <row r="92" spans="1:65" s="2" customFormat="1" ht="24.15" customHeight="1">
      <c r="A92" s="22"/>
      <c r="B92" s="119"/>
      <c r="C92" s="120" t="s">
        <v>384</v>
      </c>
      <c r="D92" s="120" t="s">
        <v>140</v>
      </c>
      <c r="E92" s="121" t="s">
        <v>3251</v>
      </c>
      <c r="F92" s="122" t="s">
        <v>3252</v>
      </c>
      <c r="G92" s="123" t="s">
        <v>160</v>
      </c>
      <c r="H92" s="124">
        <v>10</v>
      </c>
      <c r="I92" s="125"/>
      <c r="J92" s="125">
        <f t="shared" si="1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0.122</v>
      </c>
      <c r="P92" s="128">
        <f t="shared" si="11"/>
        <v>1.22</v>
      </c>
      <c r="Q92" s="128">
        <v>0.00013</v>
      </c>
      <c r="R92" s="128">
        <f t="shared" si="12"/>
        <v>0.0013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200</v>
      </c>
      <c r="AT92" s="130" t="s">
        <v>140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200</v>
      </c>
      <c r="BM92" s="130" t="s">
        <v>3253</v>
      </c>
    </row>
    <row r="93" spans="1:65" s="2" customFormat="1" ht="24.15" customHeight="1">
      <c r="A93" s="22"/>
      <c r="B93" s="119"/>
      <c r="C93" s="120" t="s">
        <v>388</v>
      </c>
      <c r="D93" s="120" t="s">
        <v>140</v>
      </c>
      <c r="E93" s="121" t="s">
        <v>3254</v>
      </c>
      <c r="F93" s="122" t="s">
        <v>3255</v>
      </c>
      <c r="G93" s="123" t="s">
        <v>160</v>
      </c>
      <c r="H93" s="124">
        <v>10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0.122</v>
      </c>
      <c r="P93" s="128">
        <f t="shared" si="11"/>
        <v>1.22</v>
      </c>
      <c r="Q93" s="128">
        <v>0.00014</v>
      </c>
      <c r="R93" s="128">
        <f t="shared" si="12"/>
        <v>0.0013999999999999998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200</v>
      </c>
      <c r="BM93" s="130" t="s">
        <v>3256</v>
      </c>
    </row>
    <row r="94" spans="1:65" s="2" customFormat="1" ht="24.15" customHeight="1">
      <c r="A94" s="22"/>
      <c r="B94" s="119"/>
      <c r="C94" s="120" t="s">
        <v>392</v>
      </c>
      <c r="D94" s="120" t="s">
        <v>140</v>
      </c>
      <c r="E94" s="121" t="s">
        <v>3257</v>
      </c>
      <c r="F94" s="122" t="s">
        <v>3258</v>
      </c>
      <c r="G94" s="123" t="s">
        <v>314</v>
      </c>
      <c r="H94" s="124">
        <v>10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0.036</v>
      </c>
      <c r="P94" s="128">
        <f t="shared" si="11"/>
        <v>0.36</v>
      </c>
      <c r="Q94" s="128">
        <v>3E-05</v>
      </c>
      <c r="R94" s="128">
        <f t="shared" si="12"/>
        <v>0.00030000000000000003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200</v>
      </c>
      <c r="BM94" s="130" t="s">
        <v>3259</v>
      </c>
    </row>
    <row r="95" spans="1:65" s="2" customFormat="1" ht="24.15" customHeight="1">
      <c r="A95" s="22"/>
      <c r="B95" s="119"/>
      <c r="C95" s="120" t="s">
        <v>396</v>
      </c>
      <c r="D95" s="120" t="s">
        <v>140</v>
      </c>
      <c r="E95" s="121" t="s">
        <v>3260</v>
      </c>
      <c r="F95" s="122" t="s">
        <v>3261</v>
      </c>
      <c r="G95" s="123" t="s">
        <v>160</v>
      </c>
      <c r="H95" s="124">
        <v>100</v>
      </c>
      <c r="I95" s="125"/>
      <c r="J95" s="125">
        <f aca="true" t="shared" si="20" ref="J95:J126">ROUND(I95*H95,2)</f>
        <v>0</v>
      </c>
      <c r="K95" s="122" t="s">
        <v>144</v>
      </c>
      <c r="L95" s="23"/>
      <c r="M95" s="126" t="s">
        <v>1</v>
      </c>
      <c r="N95" s="127" t="s">
        <v>23</v>
      </c>
      <c r="O95" s="128">
        <v>0.143</v>
      </c>
      <c r="P95" s="128">
        <f aca="true" t="shared" si="21" ref="P95:P126">O95*H95</f>
        <v>14.299999999999999</v>
      </c>
      <c r="Q95" s="128">
        <v>9E-05</v>
      </c>
      <c r="R95" s="128">
        <f aca="true" t="shared" si="22" ref="R95:R126">Q95*H95</f>
        <v>0.009000000000000001</v>
      </c>
      <c r="S95" s="128">
        <v>0</v>
      </c>
      <c r="T95" s="129">
        <f aca="true" t="shared" si="23" ref="T95:T126">S95*H95</f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aca="true" t="shared" si="24" ref="BE95:BE129">IF(N95="základní",J95,0)</f>
        <v>0</v>
      </c>
      <c r="BF95" s="131">
        <f aca="true" t="shared" si="25" ref="BF95:BF129">IF(N95="snížená",J95,0)</f>
        <v>0</v>
      </c>
      <c r="BG95" s="131">
        <f aca="true" t="shared" si="26" ref="BG95:BG129">IF(N95="zákl. přenesená",J95,0)</f>
        <v>0</v>
      </c>
      <c r="BH95" s="131">
        <f aca="true" t="shared" si="27" ref="BH95:BH129">IF(N95="sníž. přenesená",J95,0)</f>
        <v>0</v>
      </c>
      <c r="BI95" s="131">
        <f aca="true" t="shared" si="28" ref="BI95:BI129">IF(N95="nulová",J95,0)</f>
        <v>0</v>
      </c>
      <c r="BJ95" s="12" t="s">
        <v>58</v>
      </c>
      <c r="BK95" s="131">
        <f aca="true" t="shared" si="29" ref="BK95:BK129">ROUND(I95*H95,2)</f>
        <v>0</v>
      </c>
      <c r="BL95" s="12" t="s">
        <v>200</v>
      </c>
      <c r="BM95" s="130" t="s">
        <v>3262</v>
      </c>
    </row>
    <row r="96" spans="1:65" s="2" customFormat="1" ht="21.75" customHeight="1">
      <c r="A96" s="22"/>
      <c r="B96" s="119"/>
      <c r="C96" s="120" t="s">
        <v>400</v>
      </c>
      <c r="D96" s="120" t="s">
        <v>140</v>
      </c>
      <c r="E96" s="121" t="s">
        <v>3263</v>
      </c>
      <c r="F96" s="122" t="s">
        <v>3264</v>
      </c>
      <c r="G96" s="123" t="s">
        <v>160</v>
      </c>
      <c r="H96" s="124">
        <v>100</v>
      </c>
      <c r="I96" s="125"/>
      <c r="J96" s="125">
        <f t="shared" si="20"/>
        <v>0</v>
      </c>
      <c r="K96" s="122" t="s">
        <v>144</v>
      </c>
      <c r="L96" s="23"/>
      <c r="M96" s="126" t="s">
        <v>1</v>
      </c>
      <c r="N96" s="127" t="s">
        <v>23</v>
      </c>
      <c r="O96" s="128">
        <v>0.16</v>
      </c>
      <c r="P96" s="128">
        <f t="shared" si="21"/>
        <v>16</v>
      </c>
      <c r="Q96" s="128">
        <v>0.00011</v>
      </c>
      <c r="R96" s="128">
        <f t="shared" si="22"/>
        <v>0.011000000000000001</v>
      </c>
      <c r="S96" s="128">
        <v>0</v>
      </c>
      <c r="T96" s="129">
        <f t="shared" si="23"/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t="shared" si="24"/>
        <v>0</v>
      </c>
      <c r="BF96" s="131">
        <f t="shared" si="25"/>
        <v>0</v>
      </c>
      <c r="BG96" s="131">
        <f t="shared" si="26"/>
        <v>0</v>
      </c>
      <c r="BH96" s="131">
        <f t="shared" si="27"/>
        <v>0</v>
      </c>
      <c r="BI96" s="131">
        <f t="shared" si="28"/>
        <v>0</v>
      </c>
      <c r="BJ96" s="12" t="s">
        <v>58</v>
      </c>
      <c r="BK96" s="131">
        <f t="shared" si="29"/>
        <v>0</v>
      </c>
      <c r="BL96" s="12" t="s">
        <v>200</v>
      </c>
      <c r="BM96" s="130" t="s">
        <v>3265</v>
      </c>
    </row>
    <row r="97" spans="1:65" s="2" customFormat="1" ht="24.15" customHeight="1">
      <c r="A97" s="22"/>
      <c r="B97" s="119"/>
      <c r="C97" s="120" t="s">
        <v>405</v>
      </c>
      <c r="D97" s="120" t="s">
        <v>140</v>
      </c>
      <c r="E97" s="121" t="s">
        <v>3266</v>
      </c>
      <c r="F97" s="122" t="s">
        <v>3267</v>
      </c>
      <c r="G97" s="123" t="s">
        <v>160</v>
      </c>
      <c r="H97" s="124">
        <v>100</v>
      </c>
      <c r="I97" s="125"/>
      <c r="J97" s="125">
        <f t="shared" si="20"/>
        <v>0</v>
      </c>
      <c r="K97" s="122" t="s">
        <v>144</v>
      </c>
      <c r="L97" s="23"/>
      <c r="M97" s="126" t="s">
        <v>1</v>
      </c>
      <c r="N97" s="127" t="s">
        <v>23</v>
      </c>
      <c r="O97" s="128">
        <v>0.213</v>
      </c>
      <c r="P97" s="128">
        <f t="shared" si="21"/>
        <v>21.3</v>
      </c>
      <c r="Q97" s="128">
        <v>0.00027</v>
      </c>
      <c r="R97" s="128">
        <f t="shared" si="22"/>
        <v>0.027</v>
      </c>
      <c r="S97" s="128">
        <v>0</v>
      </c>
      <c r="T97" s="129">
        <f t="shared" si="2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24"/>
        <v>0</v>
      </c>
      <c r="BF97" s="131">
        <f t="shared" si="25"/>
        <v>0</v>
      </c>
      <c r="BG97" s="131">
        <f t="shared" si="26"/>
        <v>0</v>
      </c>
      <c r="BH97" s="131">
        <f t="shared" si="27"/>
        <v>0</v>
      </c>
      <c r="BI97" s="131">
        <f t="shared" si="28"/>
        <v>0</v>
      </c>
      <c r="BJ97" s="12" t="s">
        <v>58</v>
      </c>
      <c r="BK97" s="131">
        <f t="shared" si="29"/>
        <v>0</v>
      </c>
      <c r="BL97" s="12" t="s">
        <v>200</v>
      </c>
      <c r="BM97" s="130" t="s">
        <v>3268</v>
      </c>
    </row>
    <row r="98" spans="1:65" s="2" customFormat="1" ht="16.5" customHeight="1">
      <c r="A98" s="22"/>
      <c r="B98" s="119"/>
      <c r="C98" s="120" t="s">
        <v>409</v>
      </c>
      <c r="D98" s="120" t="s">
        <v>140</v>
      </c>
      <c r="E98" s="121" t="s">
        <v>3269</v>
      </c>
      <c r="F98" s="122" t="s">
        <v>3270</v>
      </c>
      <c r="G98" s="123" t="s">
        <v>160</v>
      </c>
      <c r="H98" s="124">
        <v>100</v>
      </c>
      <c r="I98" s="125"/>
      <c r="J98" s="125">
        <f t="shared" si="20"/>
        <v>0</v>
      </c>
      <c r="K98" s="122" t="s">
        <v>144</v>
      </c>
      <c r="L98" s="23"/>
      <c r="M98" s="126" t="s">
        <v>1</v>
      </c>
      <c r="N98" s="127" t="s">
        <v>23</v>
      </c>
      <c r="O98" s="128">
        <v>0.017</v>
      </c>
      <c r="P98" s="128">
        <f t="shared" si="21"/>
        <v>1.7000000000000002</v>
      </c>
      <c r="Q98" s="128">
        <v>0</v>
      </c>
      <c r="R98" s="128">
        <f t="shared" si="22"/>
        <v>0</v>
      </c>
      <c r="S98" s="128">
        <v>0</v>
      </c>
      <c r="T98" s="129">
        <f t="shared" si="2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200</v>
      </c>
      <c r="AT98" s="130" t="s">
        <v>140</v>
      </c>
      <c r="AU98" s="130" t="s">
        <v>60</v>
      </c>
      <c r="AY98" s="12" t="s">
        <v>137</v>
      </c>
      <c r="BE98" s="131">
        <f t="shared" si="24"/>
        <v>0</v>
      </c>
      <c r="BF98" s="131">
        <f t="shared" si="25"/>
        <v>0</v>
      </c>
      <c r="BG98" s="131">
        <f t="shared" si="26"/>
        <v>0</v>
      </c>
      <c r="BH98" s="131">
        <f t="shared" si="27"/>
        <v>0</v>
      </c>
      <c r="BI98" s="131">
        <f t="shared" si="28"/>
        <v>0</v>
      </c>
      <c r="BJ98" s="12" t="s">
        <v>58</v>
      </c>
      <c r="BK98" s="131">
        <f t="shared" si="29"/>
        <v>0</v>
      </c>
      <c r="BL98" s="12" t="s">
        <v>200</v>
      </c>
      <c r="BM98" s="130" t="s">
        <v>3271</v>
      </c>
    </row>
    <row r="99" spans="1:65" s="2" customFormat="1" ht="21.75" customHeight="1">
      <c r="A99" s="22"/>
      <c r="B99" s="119"/>
      <c r="C99" s="120" t="s">
        <v>413</v>
      </c>
      <c r="D99" s="120" t="s">
        <v>140</v>
      </c>
      <c r="E99" s="121" t="s">
        <v>3272</v>
      </c>
      <c r="F99" s="122" t="s">
        <v>3273</v>
      </c>
      <c r="G99" s="123" t="s">
        <v>160</v>
      </c>
      <c r="H99" s="124">
        <v>100</v>
      </c>
      <c r="I99" s="125"/>
      <c r="J99" s="125">
        <f t="shared" si="20"/>
        <v>0</v>
      </c>
      <c r="K99" s="122" t="s">
        <v>144</v>
      </c>
      <c r="L99" s="23"/>
      <c r="M99" s="126" t="s">
        <v>1</v>
      </c>
      <c r="N99" s="127" t="s">
        <v>23</v>
      </c>
      <c r="O99" s="128">
        <v>0.139</v>
      </c>
      <c r="P99" s="128">
        <f t="shared" si="21"/>
        <v>13.900000000000002</v>
      </c>
      <c r="Q99" s="128">
        <v>0.00017</v>
      </c>
      <c r="R99" s="128">
        <f t="shared" si="22"/>
        <v>0.017</v>
      </c>
      <c r="S99" s="128">
        <v>0</v>
      </c>
      <c r="T99" s="129">
        <f t="shared" si="2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200</v>
      </c>
      <c r="AT99" s="130" t="s">
        <v>140</v>
      </c>
      <c r="AU99" s="130" t="s">
        <v>60</v>
      </c>
      <c r="AY99" s="12" t="s">
        <v>137</v>
      </c>
      <c r="BE99" s="131">
        <f t="shared" si="24"/>
        <v>0</v>
      </c>
      <c r="BF99" s="131">
        <f t="shared" si="25"/>
        <v>0</v>
      </c>
      <c r="BG99" s="131">
        <f t="shared" si="26"/>
        <v>0</v>
      </c>
      <c r="BH99" s="131">
        <f t="shared" si="27"/>
        <v>0</v>
      </c>
      <c r="BI99" s="131">
        <f t="shared" si="28"/>
        <v>0</v>
      </c>
      <c r="BJ99" s="12" t="s">
        <v>58</v>
      </c>
      <c r="BK99" s="131">
        <f t="shared" si="29"/>
        <v>0</v>
      </c>
      <c r="BL99" s="12" t="s">
        <v>200</v>
      </c>
      <c r="BM99" s="130" t="s">
        <v>3274</v>
      </c>
    </row>
    <row r="100" spans="1:65" s="2" customFormat="1" ht="16.5" customHeight="1">
      <c r="A100" s="22"/>
      <c r="B100" s="119"/>
      <c r="C100" s="120" t="s">
        <v>417</v>
      </c>
      <c r="D100" s="120" t="s">
        <v>140</v>
      </c>
      <c r="E100" s="121" t="s">
        <v>3275</v>
      </c>
      <c r="F100" s="122" t="s">
        <v>3276</v>
      </c>
      <c r="G100" s="123" t="s">
        <v>160</v>
      </c>
      <c r="H100" s="124">
        <v>100</v>
      </c>
      <c r="I100" s="125"/>
      <c r="J100" s="125">
        <f t="shared" si="2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0.271</v>
      </c>
      <c r="P100" s="128">
        <f t="shared" si="21"/>
        <v>27.1</v>
      </c>
      <c r="Q100" s="128">
        <v>0.00044</v>
      </c>
      <c r="R100" s="128">
        <f t="shared" si="22"/>
        <v>0.044000000000000004</v>
      </c>
      <c r="S100" s="128">
        <v>0</v>
      </c>
      <c r="T100" s="129">
        <f t="shared" si="2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200</v>
      </c>
      <c r="AT100" s="130" t="s">
        <v>140</v>
      </c>
      <c r="AU100" s="130" t="s">
        <v>60</v>
      </c>
      <c r="AY100" s="12" t="s">
        <v>137</v>
      </c>
      <c r="BE100" s="131">
        <f t="shared" si="24"/>
        <v>0</v>
      </c>
      <c r="BF100" s="131">
        <f t="shared" si="25"/>
        <v>0</v>
      </c>
      <c r="BG100" s="131">
        <f t="shared" si="26"/>
        <v>0</v>
      </c>
      <c r="BH100" s="131">
        <f t="shared" si="27"/>
        <v>0</v>
      </c>
      <c r="BI100" s="131">
        <f t="shared" si="28"/>
        <v>0</v>
      </c>
      <c r="BJ100" s="12" t="s">
        <v>58</v>
      </c>
      <c r="BK100" s="131">
        <f t="shared" si="29"/>
        <v>0</v>
      </c>
      <c r="BL100" s="12" t="s">
        <v>200</v>
      </c>
      <c r="BM100" s="130" t="s">
        <v>3277</v>
      </c>
    </row>
    <row r="101" spans="1:65" s="2" customFormat="1" ht="24.15" customHeight="1">
      <c r="A101" s="22"/>
      <c r="B101" s="119"/>
      <c r="C101" s="120" t="s">
        <v>421</v>
      </c>
      <c r="D101" s="120" t="s">
        <v>140</v>
      </c>
      <c r="E101" s="121" t="s">
        <v>3278</v>
      </c>
      <c r="F101" s="122" t="s">
        <v>3279</v>
      </c>
      <c r="G101" s="123" t="s">
        <v>160</v>
      </c>
      <c r="H101" s="124">
        <v>100</v>
      </c>
      <c r="I101" s="125"/>
      <c r="J101" s="125">
        <f t="shared" si="2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0.136</v>
      </c>
      <c r="P101" s="128">
        <f t="shared" si="21"/>
        <v>13.600000000000001</v>
      </c>
      <c r="Q101" s="128">
        <v>9E-05</v>
      </c>
      <c r="R101" s="128">
        <f t="shared" si="22"/>
        <v>0.009000000000000001</v>
      </c>
      <c r="S101" s="128">
        <v>0</v>
      </c>
      <c r="T101" s="129">
        <f t="shared" si="2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200</v>
      </c>
      <c r="AT101" s="130" t="s">
        <v>140</v>
      </c>
      <c r="AU101" s="130" t="s">
        <v>60</v>
      </c>
      <c r="AY101" s="12" t="s">
        <v>137</v>
      </c>
      <c r="BE101" s="131">
        <f t="shared" si="24"/>
        <v>0</v>
      </c>
      <c r="BF101" s="131">
        <f t="shared" si="25"/>
        <v>0</v>
      </c>
      <c r="BG101" s="131">
        <f t="shared" si="26"/>
        <v>0</v>
      </c>
      <c r="BH101" s="131">
        <f t="shared" si="27"/>
        <v>0</v>
      </c>
      <c r="BI101" s="131">
        <f t="shared" si="28"/>
        <v>0</v>
      </c>
      <c r="BJ101" s="12" t="s">
        <v>58</v>
      </c>
      <c r="BK101" s="131">
        <f t="shared" si="29"/>
        <v>0</v>
      </c>
      <c r="BL101" s="12" t="s">
        <v>200</v>
      </c>
      <c r="BM101" s="130" t="s">
        <v>3280</v>
      </c>
    </row>
    <row r="102" spans="1:65" s="2" customFormat="1" ht="33" customHeight="1">
      <c r="A102" s="22"/>
      <c r="B102" s="119"/>
      <c r="C102" s="120" t="s">
        <v>425</v>
      </c>
      <c r="D102" s="120" t="s">
        <v>140</v>
      </c>
      <c r="E102" s="121" t="s">
        <v>3281</v>
      </c>
      <c r="F102" s="122" t="s">
        <v>3282</v>
      </c>
      <c r="G102" s="123" t="s">
        <v>160</v>
      </c>
      <c r="H102" s="124">
        <v>100</v>
      </c>
      <c r="I102" s="125"/>
      <c r="J102" s="125">
        <f t="shared" si="2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0.181</v>
      </c>
      <c r="P102" s="128">
        <f t="shared" si="21"/>
        <v>18.099999999999998</v>
      </c>
      <c r="Q102" s="128">
        <v>0.00023</v>
      </c>
      <c r="R102" s="128">
        <f t="shared" si="22"/>
        <v>0.023</v>
      </c>
      <c r="S102" s="128">
        <v>0</v>
      </c>
      <c r="T102" s="129">
        <f t="shared" si="2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t="shared" si="24"/>
        <v>0</v>
      </c>
      <c r="BF102" s="131">
        <f t="shared" si="25"/>
        <v>0</v>
      </c>
      <c r="BG102" s="131">
        <f t="shared" si="26"/>
        <v>0</v>
      </c>
      <c r="BH102" s="131">
        <f t="shared" si="27"/>
        <v>0</v>
      </c>
      <c r="BI102" s="131">
        <f t="shared" si="28"/>
        <v>0</v>
      </c>
      <c r="BJ102" s="12" t="s">
        <v>58</v>
      </c>
      <c r="BK102" s="131">
        <f t="shared" si="29"/>
        <v>0</v>
      </c>
      <c r="BL102" s="12" t="s">
        <v>200</v>
      </c>
      <c r="BM102" s="130" t="s">
        <v>3283</v>
      </c>
    </row>
    <row r="103" spans="1:65" s="2" customFormat="1" ht="24.15" customHeight="1">
      <c r="A103" s="22"/>
      <c r="B103" s="119"/>
      <c r="C103" s="120" t="s">
        <v>429</v>
      </c>
      <c r="D103" s="120" t="s">
        <v>140</v>
      </c>
      <c r="E103" s="121" t="s">
        <v>3284</v>
      </c>
      <c r="F103" s="122" t="s">
        <v>3285</v>
      </c>
      <c r="G103" s="123" t="s">
        <v>160</v>
      </c>
      <c r="H103" s="124">
        <v>100</v>
      </c>
      <c r="I103" s="125"/>
      <c r="J103" s="125">
        <f t="shared" si="2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0.014</v>
      </c>
      <c r="P103" s="128">
        <f t="shared" si="21"/>
        <v>1.4000000000000001</v>
      </c>
      <c r="Q103" s="128">
        <v>0</v>
      </c>
      <c r="R103" s="128">
        <f t="shared" si="22"/>
        <v>0</v>
      </c>
      <c r="S103" s="128">
        <v>0</v>
      </c>
      <c r="T103" s="129">
        <f t="shared" si="2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200</v>
      </c>
      <c r="AT103" s="130" t="s">
        <v>140</v>
      </c>
      <c r="AU103" s="130" t="s">
        <v>60</v>
      </c>
      <c r="AY103" s="12" t="s">
        <v>137</v>
      </c>
      <c r="BE103" s="131">
        <f t="shared" si="24"/>
        <v>0</v>
      </c>
      <c r="BF103" s="131">
        <f t="shared" si="25"/>
        <v>0</v>
      </c>
      <c r="BG103" s="131">
        <f t="shared" si="26"/>
        <v>0</v>
      </c>
      <c r="BH103" s="131">
        <f t="shared" si="27"/>
        <v>0</v>
      </c>
      <c r="BI103" s="131">
        <f t="shared" si="28"/>
        <v>0</v>
      </c>
      <c r="BJ103" s="12" t="s">
        <v>58</v>
      </c>
      <c r="BK103" s="131">
        <f t="shared" si="29"/>
        <v>0</v>
      </c>
      <c r="BL103" s="12" t="s">
        <v>200</v>
      </c>
      <c r="BM103" s="130" t="s">
        <v>3286</v>
      </c>
    </row>
    <row r="104" spans="1:65" s="2" customFormat="1" ht="21.75" customHeight="1">
      <c r="A104" s="22"/>
      <c r="B104" s="119"/>
      <c r="C104" s="120" t="s">
        <v>433</v>
      </c>
      <c r="D104" s="120" t="s">
        <v>140</v>
      </c>
      <c r="E104" s="121" t="s">
        <v>3287</v>
      </c>
      <c r="F104" s="122" t="s">
        <v>3288</v>
      </c>
      <c r="G104" s="123" t="s">
        <v>160</v>
      </c>
      <c r="H104" s="124">
        <v>100</v>
      </c>
      <c r="I104" s="125"/>
      <c r="J104" s="125">
        <f t="shared" si="2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0.221</v>
      </c>
      <c r="P104" s="128">
        <f t="shared" si="21"/>
        <v>22.1</v>
      </c>
      <c r="Q104" s="128">
        <v>4E-05</v>
      </c>
      <c r="R104" s="128">
        <f t="shared" si="22"/>
        <v>0.004</v>
      </c>
      <c r="S104" s="128">
        <v>0</v>
      </c>
      <c r="T104" s="129">
        <f t="shared" si="2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t="shared" si="24"/>
        <v>0</v>
      </c>
      <c r="BF104" s="131">
        <f t="shared" si="25"/>
        <v>0</v>
      </c>
      <c r="BG104" s="131">
        <f t="shared" si="26"/>
        <v>0</v>
      </c>
      <c r="BH104" s="131">
        <f t="shared" si="27"/>
        <v>0</v>
      </c>
      <c r="BI104" s="131">
        <f t="shared" si="28"/>
        <v>0</v>
      </c>
      <c r="BJ104" s="12" t="s">
        <v>58</v>
      </c>
      <c r="BK104" s="131">
        <f t="shared" si="29"/>
        <v>0</v>
      </c>
      <c r="BL104" s="12" t="s">
        <v>200</v>
      </c>
      <c r="BM104" s="130" t="s">
        <v>3289</v>
      </c>
    </row>
    <row r="105" spans="1:65" s="2" customFormat="1" ht="24.15" customHeight="1">
      <c r="A105" s="22"/>
      <c r="B105" s="119"/>
      <c r="C105" s="120" t="s">
        <v>437</v>
      </c>
      <c r="D105" s="120" t="s">
        <v>140</v>
      </c>
      <c r="E105" s="121" t="s">
        <v>3290</v>
      </c>
      <c r="F105" s="122" t="s">
        <v>3291</v>
      </c>
      <c r="G105" s="123" t="s">
        <v>160</v>
      </c>
      <c r="H105" s="124">
        <v>100</v>
      </c>
      <c r="I105" s="125"/>
      <c r="J105" s="125">
        <f t="shared" si="2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0.108</v>
      </c>
      <c r="P105" s="128">
        <f t="shared" si="21"/>
        <v>10.8</v>
      </c>
      <c r="Q105" s="128">
        <v>0.00016</v>
      </c>
      <c r="R105" s="128">
        <f t="shared" si="22"/>
        <v>0.016</v>
      </c>
      <c r="S105" s="128">
        <v>0</v>
      </c>
      <c r="T105" s="129">
        <f t="shared" si="2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200</v>
      </c>
      <c r="AT105" s="130" t="s">
        <v>140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200</v>
      </c>
      <c r="BM105" s="130" t="s">
        <v>3292</v>
      </c>
    </row>
    <row r="106" spans="1:65" s="2" customFormat="1" ht="24.15" customHeight="1">
      <c r="A106" s="22"/>
      <c r="B106" s="119"/>
      <c r="C106" s="120" t="s">
        <v>441</v>
      </c>
      <c r="D106" s="120" t="s">
        <v>140</v>
      </c>
      <c r="E106" s="121" t="s">
        <v>3293</v>
      </c>
      <c r="F106" s="122" t="s">
        <v>3294</v>
      </c>
      <c r="G106" s="123" t="s">
        <v>160</v>
      </c>
      <c r="H106" s="124">
        <v>100</v>
      </c>
      <c r="I106" s="125"/>
      <c r="J106" s="125">
        <f t="shared" si="20"/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0.211</v>
      </c>
      <c r="P106" s="128">
        <f t="shared" si="21"/>
        <v>21.099999999999998</v>
      </c>
      <c r="Q106" s="128">
        <v>0.00041</v>
      </c>
      <c r="R106" s="128">
        <f t="shared" si="22"/>
        <v>0.041</v>
      </c>
      <c r="S106" s="128">
        <v>0</v>
      </c>
      <c r="T106" s="129">
        <f t="shared" si="2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200</v>
      </c>
      <c r="AT106" s="130" t="s">
        <v>140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200</v>
      </c>
      <c r="BM106" s="130" t="s">
        <v>3295</v>
      </c>
    </row>
    <row r="107" spans="1:65" s="2" customFormat="1" ht="24.15" customHeight="1">
      <c r="A107" s="22"/>
      <c r="B107" s="119"/>
      <c r="C107" s="120" t="s">
        <v>445</v>
      </c>
      <c r="D107" s="120" t="s">
        <v>140</v>
      </c>
      <c r="E107" s="121" t="s">
        <v>3296</v>
      </c>
      <c r="F107" s="122" t="s">
        <v>3297</v>
      </c>
      <c r="G107" s="123" t="s">
        <v>160</v>
      </c>
      <c r="H107" s="124">
        <v>100</v>
      </c>
      <c r="I107" s="125"/>
      <c r="J107" s="125">
        <f t="shared" si="2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0.08</v>
      </c>
      <c r="P107" s="128">
        <f t="shared" si="21"/>
        <v>8</v>
      </c>
      <c r="Q107" s="128">
        <v>7E-05</v>
      </c>
      <c r="R107" s="128">
        <f t="shared" si="22"/>
        <v>0.006999999999999999</v>
      </c>
      <c r="S107" s="128">
        <v>0</v>
      </c>
      <c r="T107" s="129">
        <f t="shared" si="2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200</v>
      </c>
      <c r="AT107" s="130" t="s">
        <v>140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200</v>
      </c>
      <c r="BM107" s="130" t="s">
        <v>3298</v>
      </c>
    </row>
    <row r="108" spans="1:65" s="2" customFormat="1" ht="33" customHeight="1">
      <c r="A108" s="22"/>
      <c r="B108" s="119"/>
      <c r="C108" s="120" t="s">
        <v>449</v>
      </c>
      <c r="D108" s="120" t="s">
        <v>140</v>
      </c>
      <c r="E108" s="121" t="s">
        <v>3299</v>
      </c>
      <c r="F108" s="122" t="s">
        <v>3300</v>
      </c>
      <c r="G108" s="123" t="s">
        <v>160</v>
      </c>
      <c r="H108" s="124">
        <v>100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0.106</v>
      </c>
      <c r="P108" s="128">
        <f t="shared" si="21"/>
        <v>10.6</v>
      </c>
      <c r="Q108" s="128">
        <v>0.00024</v>
      </c>
      <c r="R108" s="128">
        <f t="shared" si="22"/>
        <v>0.024</v>
      </c>
      <c r="S108" s="128">
        <v>0</v>
      </c>
      <c r="T108" s="129">
        <f t="shared" si="2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200</v>
      </c>
      <c r="BM108" s="130" t="s">
        <v>3301</v>
      </c>
    </row>
    <row r="109" spans="1:65" s="2" customFormat="1" ht="24.15" customHeight="1">
      <c r="A109" s="22"/>
      <c r="B109" s="119"/>
      <c r="C109" s="120" t="s">
        <v>453</v>
      </c>
      <c r="D109" s="120" t="s">
        <v>140</v>
      </c>
      <c r="E109" s="121" t="s">
        <v>3302</v>
      </c>
      <c r="F109" s="122" t="s">
        <v>3303</v>
      </c>
      <c r="G109" s="123" t="s">
        <v>160</v>
      </c>
      <c r="H109" s="124">
        <v>100</v>
      </c>
      <c r="I109" s="125"/>
      <c r="J109" s="125">
        <f t="shared" si="2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0.008</v>
      </c>
      <c r="P109" s="128">
        <f t="shared" si="21"/>
        <v>0.8</v>
      </c>
      <c r="Q109" s="128">
        <v>0</v>
      </c>
      <c r="R109" s="128">
        <f t="shared" si="22"/>
        <v>0</v>
      </c>
      <c r="S109" s="128">
        <v>0</v>
      </c>
      <c r="T109" s="129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200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200</v>
      </c>
      <c r="BM109" s="130" t="s">
        <v>3304</v>
      </c>
    </row>
    <row r="110" spans="1:65" s="2" customFormat="1" ht="21.75" customHeight="1">
      <c r="A110" s="22"/>
      <c r="B110" s="119"/>
      <c r="C110" s="120" t="s">
        <v>457</v>
      </c>
      <c r="D110" s="120" t="s">
        <v>140</v>
      </c>
      <c r="E110" s="121" t="s">
        <v>3305</v>
      </c>
      <c r="F110" s="122" t="s">
        <v>3306</v>
      </c>
      <c r="G110" s="123" t="s">
        <v>160</v>
      </c>
      <c r="H110" s="124">
        <v>100</v>
      </c>
      <c r="I110" s="125"/>
      <c r="J110" s="125">
        <f t="shared" si="2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0.184</v>
      </c>
      <c r="P110" s="128">
        <f t="shared" si="21"/>
        <v>18.4</v>
      </c>
      <c r="Q110" s="128">
        <v>3E-05</v>
      </c>
      <c r="R110" s="128">
        <f t="shared" si="22"/>
        <v>0.003</v>
      </c>
      <c r="S110" s="128">
        <v>0</v>
      </c>
      <c r="T110" s="129">
        <f t="shared" si="2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200</v>
      </c>
      <c r="AT110" s="130" t="s">
        <v>140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200</v>
      </c>
      <c r="BM110" s="130" t="s">
        <v>3307</v>
      </c>
    </row>
    <row r="111" spans="1:65" s="2" customFormat="1" ht="24.15" customHeight="1">
      <c r="A111" s="22"/>
      <c r="B111" s="119"/>
      <c r="C111" s="120" t="s">
        <v>461</v>
      </c>
      <c r="D111" s="120" t="s">
        <v>140</v>
      </c>
      <c r="E111" s="121" t="s">
        <v>3308</v>
      </c>
      <c r="F111" s="122" t="s">
        <v>3309</v>
      </c>
      <c r="G111" s="123" t="s">
        <v>160</v>
      </c>
      <c r="H111" s="124">
        <v>100</v>
      </c>
      <c r="I111" s="125"/>
      <c r="J111" s="125">
        <f t="shared" si="20"/>
        <v>0</v>
      </c>
      <c r="K111" s="122" t="s">
        <v>144</v>
      </c>
      <c r="L111" s="23"/>
      <c r="M111" s="126" t="s">
        <v>1</v>
      </c>
      <c r="N111" s="127" t="s">
        <v>23</v>
      </c>
      <c r="O111" s="128">
        <v>0.089</v>
      </c>
      <c r="P111" s="128">
        <f t="shared" si="21"/>
        <v>8.9</v>
      </c>
      <c r="Q111" s="128">
        <v>0.00013</v>
      </c>
      <c r="R111" s="128">
        <f t="shared" si="22"/>
        <v>0.013</v>
      </c>
      <c r="S111" s="128">
        <v>0</v>
      </c>
      <c r="T111" s="129">
        <f t="shared" si="2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200</v>
      </c>
      <c r="AT111" s="130" t="s">
        <v>140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200</v>
      </c>
      <c r="BM111" s="130" t="s">
        <v>3310</v>
      </c>
    </row>
    <row r="112" spans="1:65" s="2" customFormat="1" ht="24.15" customHeight="1">
      <c r="A112" s="22"/>
      <c r="B112" s="119"/>
      <c r="C112" s="120" t="s">
        <v>465</v>
      </c>
      <c r="D112" s="120" t="s">
        <v>140</v>
      </c>
      <c r="E112" s="121" t="s">
        <v>3311</v>
      </c>
      <c r="F112" s="122" t="s">
        <v>3312</v>
      </c>
      <c r="G112" s="123" t="s">
        <v>160</v>
      </c>
      <c r="H112" s="124">
        <v>100</v>
      </c>
      <c r="I112" s="125"/>
      <c r="J112" s="125">
        <f t="shared" si="2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0.174</v>
      </c>
      <c r="P112" s="128">
        <f t="shared" si="21"/>
        <v>17.4</v>
      </c>
      <c r="Q112" s="128">
        <v>0.00034</v>
      </c>
      <c r="R112" s="128">
        <f t="shared" si="22"/>
        <v>0.034</v>
      </c>
      <c r="S112" s="128">
        <v>0</v>
      </c>
      <c r="T112" s="129">
        <f t="shared" si="2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200</v>
      </c>
      <c r="AT112" s="130" t="s">
        <v>140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200</v>
      </c>
      <c r="BM112" s="130" t="s">
        <v>3313</v>
      </c>
    </row>
    <row r="113" spans="1:65" s="2" customFormat="1" ht="33" customHeight="1">
      <c r="A113" s="22"/>
      <c r="B113" s="119"/>
      <c r="C113" s="120" t="s">
        <v>469</v>
      </c>
      <c r="D113" s="120" t="s">
        <v>140</v>
      </c>
      <c r="E113" s="121" t="s">
        <v>3314</v>
      </c>
      <c r="F113" s="122" t="s">
        <v>3315</v>
      </c>
      <c r="G113" s="123" t="s">
        <v>160</v>
      </c>
      <c r="H113" s="124">
        <v>100</v>
      </c>
      <c r="I113" s="125"/>
      <c r="J113" s="125">
        <f t="shared" si="2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0.189</v>
      </c>
      <c r="P113" s="128">
        <f t="shared" si="21"/>
        <v>18.9</v>
      </c>
      <c r="Q113" s="128">
        <v>0.00023</v>
      </c>
      <c r="R113" s="128">
        <f t="shared" si="22"/>
        <v>0.023</v>
      </c>
      <c r="S113" s="128">
        <v>0</v>
      </c>
      <c r="T113" s="129">
        <f t="shared" si="2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200</v>
      </c>
      <c r="AT113" s="130" t="s">
        <v>140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200</v>
      </c>
      <c r="BM113" s="130" t="s">
        <v>3316</v>
      </c>
    </row>
    <row r="114" spans="1:65" s="2" customFormat="1" ht="24.15" customHeight="1">
      <c r="A114" s="22"/>
      <c r="B114" s="119"/>
      <c r="C114" s="120" t="s">
        <v>473</v>
      </c>
      <c r="D114" s="120" t="s">
        <v>140</v>
      </c>
      <c r="E114" s="121" t="s">
        <v>3317</v>
      </c>
      <c r="F114" s="122" t="s">
        <v>3318</v>
      </c>
      <c r="G114" s="123" t="s">
        <v>160</v>
      </c>
      <c r="H114" s="124">
        <v>100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0.015</v>
      </c>
      <c r="P114" s="128">
        <f t="shared" si="21"/>
        <v>1.5</v>
      </c>
      <c r="Q114" s="128">
        <v>0</v>
      </c>
      <c r="R114" s="128">
        <f t="shared" si="22"/>
        <v>0</v>
      </c>
      <c r="S114" s="128">
        <v>0</v>
      </c>
      <c r="T114" s="129">
        <f t="shared" si="23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200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200</v>
      </c>
      <c r="BM114" s="130" t="s">
        <v>3319</v>
      </c>
    </row>
    <row r="115" spans="1:65" s="2" customFormat="1" ht="21.75" customHeight="1">
      <c r="A115" s="22"/>
      <c r="B115" s="119"/>
      <c r="C115" s="120" t="s">
        <v>477</v>
      </c>
      <c r="D115" s="120" t="s">
        <v>140</v>
      </c>
      <c r="E115" s="121" t="s">
        <v>3320</v>
      </c>
      <c r="F115" s="122" t="s">
        <v>3321</v>
      </c>
      <c r="G115" s="123" t="s">
        <v>160</v>
      </c>
      <c r="H115" s="124">
        <v>100</v>
      </c>
      <c r="I115" s="125"/>
      <c r="J115" s="125">
        <f t="shared" si="20"/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0.243</v>
      </c>
      <c r="P115" s="128">
        <f t="shared" si="21"/>
        <v>24.3</v>
      </c>
      <c r="Q115" s="128">
        <v>4E-05</v>
      </c>
      <c r="R115" s="128">
        <f t="shared" si="22"/>
        <v>0.004</v>
      </c>
      <c r="S115" s="128">
        <v>0</v>
      </c>
      <c r="T115" s="129">
        <f t="shared" si="23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200</v>
      </c>
      <c r="AT115" s="130" t="s">
        <v>140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200</v>
      </c>
      <c r="BM115" s="130" t="s">
        <v>3322</v>
      </c>
    </row>
    <row r="116" spans="1:65" s="2" customFormat="1" ht="24.15" customHeight="1">
      <c r="A116" s="22"/>
      <c r="B116" s="119"/>
      <c r="C116" s="120" t="s">
        <v>481</v>
      </c>
      <c r="D116" s="120" t="s">
        <v>140</v>
      </c>
      <c r="E116" s="121" t="s">
        <v>3323</v>
      </c>
      <c r="F116" s="122" t="s">
        <v>3324</v>
      </c>
      <c r="G116" s="123" t="s">
        <v>160</v>
      </c>
      <c r="H116" s="124">
        <v>100</v>
      </c>
      <c r="I116" s="125"/>
      <c r="J116" s="125">
        <f t="shared" si="2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0.136</v>
      </c>
      <c r="P116" s="128">
        <f t="shared" si="21"/>
        <v>13.600000000000001</v>
      </c>
      <c r="Q116" s="128">
        <v>0.00017</v>
      </c>
      <c r="R116" s="128">
        <f t="shared" si="22"/>
        <v>0.017</v>
      </c>
      <c r="S116" s="128">
        <v>0</v>
      </c>
      <c r="T116" s="129">
        <f t="shared" si="23"/>
        <v>0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200</v>
      </c>
      <c r="AT116" s="130" t="s">
        <v>140</v>
      </c>
      <c r="AU116" s="130" t="s">
        <v>60</v>
      </c>
      <c r="AY116" s="12" t="s">
        <v>137</v>
      </c>
      <c r="BE116" s="131">
        <f t="shared" si="24"/>
        <v>0</v>
      </c>
      <c r="BF116" s="131">
        <f t="shared" si="25"/>
        <v>0</v>
      </c>
      <c r="BG116" s="131">
        <f t="shared" si="26"/>
        <v>0</v>
      </c>
      <c r="BH116" s="131">
        <f t="shared" si="27"/>
        <v>0</v>
      </c>
      <c r="BI116" s="131">
        <f t="shared" si="28"/>
        <v>0</v>
      </c>
      <c r="BJ116" s="12" t="s">
        <v>58</v>
      </c>
      <c r="BK116" s="131">
        <f t="shared" si="29"/>
        <v>0</v>
      </c>
      <c r="BL116" s="12" t="s">
        <v>200</v>
      </c>
      <c r="BM116" s="130" t="s">
        <v>3325</v>
      </c>
    </row>
    <row r="117" spans="1:65" s="2" customFormat="1" ht="24.15" customHeight="1">
      <c r="A117" s="22"/>
      <c r="B117" s="119"/>
      <c r="C117" s="120" t="s">
        <v>485</v>
      </c>
      <c r="D117" s="120" t="s">
        <v>140</v>
      </c>
      <c r="E117" s="121" t="s">
        <v>3326</v>
      </c>
      <c r="F117" s="122" t="s">
        <v>3327</v>
      </c>
      <c r="G117" s="123" t="s">
        <v>160</v>
      </c>
      <c r="H117" s="124">
        <v>100</v>
      </c>
      <c r="I117" s="125"/>
      <c r="J117" s="125">
        <f t="shared" si="2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0.265</v>
      </c>
      <c r="P117" s="128">
        <f t="shared" si="21"/>
        <v>26.5</v>
      </c>
      <c r="Q117" s="128">
        <v>0.00043</v>
      </c>
      <c r="R117" s="128">
        <f t="shared" si="22"/>
        <v>0.043</v>
      </c>
      <c r="S117" s="128">
        <v>0</v>
      </c>
      <c r="T117" s="129">
        <f t="shared" si="23"/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200</v>
      </c>
      <c r="AT117" s="130" t="s">
        <v>140</v>
      </c>
      <c r="AU117" s="130" t="s">
        <v>60</v>
      </c>
      <c r="AY117" s="12" t="s">
        <v>137</v>
      </c>
      <c r="BE117" s="131">
        <f t="shared" si="24"/>
        <v>0</v>
      </c>
      <c r="BF117" s="131">
        <f t="shared" si="25"/>
        <v>0</v>
      </c>
      <c r="BG117" s="131">
        <f t="shared" si="26"/>
        <v>0</v>
      </c>
      <c r="BH117" s="131">
        <f t="shared" si="27"/>
        <v>0</v>
      </c>
      <c r="BI117" s="131">
        <f t="shared" si="28"/>
        <v>0</v>
      </c>
      <c r="BJ117" s="12" t="s">
        <v>58</v>
      </c>
      <c r="BK117" s="131">
        <f t="shared" si="29"/>
        <v>0</v>
      </c>
      <c r="BL117" s="12" t="s">
        <v>200</v>
      </c>
      <c r="BM117" s="130" t="s">
        <v>3328</v>
      </c>
    </row>
    <row r="118" spans="1:65" s="2" customFormat="1" ht="21.75" customHeight="1">
      <c r="A118" s="22"/>
      <c r="B118" s="119"/>
      <c r="C118" s="120" t="s">
        <v>489</v>
      </c>
      <c r="D118" s="120" t="s">
        <v>140</v>
      </c>
      <c r="E118" s="121" t="s">
        <v>3329</v>
      </c>
      <c r="F118" s="122" t="s">
        <v>3330</v>
      </c>
      <c r="G118" s="123" t="s">
        <v>403</v>
      </c>
      <c r="H118" s="124">
        <v>100</v>
      </c>
      <c r="I118" s="125"/>
      <c r="J118" s="125">
        <f t="shared" si="2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0.049</v>
      </c>
      <c r="P118" s="128">
        <f t="shared" si="21"/>
        <v>4.9</v>
      </c>
      <c r="Q118" s="128">
        <v>4E-05</v>
      </c>
      <c r="R118" s="128">
        <f t="shared" si="22"/>
        <v>0.004</v>
      </c>
      <c r="S118" s="128">
        <v>0</v>
      </c>
      <c r="T118" s="129">
        <f t="shared" si="23"/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200</v>
      </c>
      <c r="AT118" s="130" t="s">
        <v>140</v>
      </c>
      <c r="AU118" s="130" t="s">
        <v>60</v>
      </c>
      <c r="AY118" s="12" t="s">
        <v>137</v>
      </c>
      <c r="BE118" s="131">
        <f t="shared" si="24"/>
        <v>0</v>
      </c>
      <c r="BF118" s="131">
        <f t="shared" si="25"/>
        <v>0</v>
      </c>
      <c r="BG118" s="131">
        <f t="shared" si="26"/>
        <v>0</v>
      </c>
      <c r="BH118" s="131">
        <f t="shared" si="27"/>
        <v>0</v>
      </c>
      <c r="BI118" s="131">
        <f t="shared" si="28"/>
        <v>0</v>
      </c>
      <c r="BJ118" s="12" t="s">
        <v>58</v>
      </c>
      <c r="BK118" s="131">
        <f t="shared" si="29"/>
        <v>0</v>
      </c>
      <c r="BL118" s="12" t="s">
        <v>200</v>
      </c>
      <c r="BM118" s="130" t="s">
        <v>3331</v>
      </c>
    </row>
    <row r="119" spans="1:65" s="2" customFormat="1" ht="24.15" customHeight="1">
      <c r="A119" s="22"/>
      <c r="B119" s="119"/>
      <c r="C119" s="120" t="s">
        <v>493</v>
      </c>
      <c r="D119" s="120" t="s">
        <v>140</v>
      </c>
      <c r="E119" s="121" t="s">
        <v>3332</v>
      </c>
      <c r="F119" s="122" t="s">
        <v>3333</v>
      </c>
      <c r="G119" s="123" t="s">
        <v>403</v>
      </c>
      <c r="H119" s="124">
        <v>100</v>
      </c>
      <c r="I119" s="125"/>
      <c r="J119" s="125">
        <f t="shared" si="20"/>
        <v>0</v>
      </c>
      <c r="K119" s="122" t="s">
        <v>144</v>
      </c>
      <c r="L119" s="23"/>
      <c r="M119" s="126" t="s">
        <v>1</v>
      </c>
      <c r="N119" s="127" t="s">
        <v>23</v>
      </c>
      <c r="O119" s="128">
        <v>0.066</v>
      </c>
      <c r="P119" s="128">
        <f t="shared" si="21"/>
        <v>6.6000000000000005</v>
      </c>
      <c r="Q119" s="128">
        <v>9E-05</v>
      </c>
      <c r="R119" s="128">
        <f t="shared" si="22"/>
        <v>0.009000000000000001</v>
      </c>
      <c r="S119" s="128">
        <v>0</v>
      </c>
      <c r="T119" s="129">
        <f t="shared" si="23"/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200</v>
      </c>
      <c r="AT119" s="130" t="s">
        <v>140</v>
      </c>
      <c r="AU119" s="130" t="s">
        <v>60</v>
      </c>
      <c r="AY119" s="12" t="s">
        <v>137</v>
      </c>
      <c r="BE119" s="131">
        <f t="shared" si="24"/>
        <v>0</v>
      </c>
      <c r="BF119" s="131">
        <f t="shared" si="25"/>
        <v>0</v>
      </c>
      <c r="BG119" s="131">
        <f t="shared" si="26"/>
        <v>0</v>
      </c>
      <c r="BH119" s="131">
        <f t="shared" si="27"/>
        <v>0</v>
      </c>
      <c r="BI119" s="131">
        <f t="shared" si="28"/>
        <v>0</v>
      </c>
      <c r="BJ119" s="12" t="s">
        <v>58</v>
      </c>
      <c r="BK119" s="131">
        <f t="shared" si="29"/>
        <v>0</v>
      </c>
      <c r="BL119" s="12" t="s">
        <v>200</v>
      </c>
      <c r="BM119" s="130" t="s">
        <v>3334</v>
      </c>
    </row>
    <row r="120" spans="1:65" s="2" customFormat="1" ht="21.75" customHeight="1">
      <c r="A120" s="22"/>
      <c r="B120" s="119"/>
      <c r="C120" s="120" t="s">
        <v>497</v>
      </c>
      <c r="D120" s="120" t="s">
        <v>140</v>
      </c>
      <c r="E120" s="121" t="s">
        <v>3335</v>
      </c>
      <c r="F120" s="122" t="s">
        <v>3336</v>
      </c>
      <c r="G120" s="123" t="s">
        <v>403</v>
      </c>
      <c r="H120" s="124">
        <v>100</v>
      </c>
      <c r="I120" s="125"/>
      <c r="J120" s="125">
        <f t="shared" si="2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0.091</v>
      </c>
      <c r="P120" s="128">
        <f t="shared" si="21"/>
        <v>9.1</v>
      </c>
      <c r="Q120" s="128">
        <v>2E-05</v>
      </c>
      <c r="R120" s="128">
        <f t="shared" si="22"/>
        <v>0.002</v>
      </c>
      <c r="S120" s="128">
        <v>0</v>
      </c>
      <c r="T120" s="129">
        <f t="shared" si="23"/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200</v>
      </c>
      <c r="AT120" s="130" t="s">
        <v>140</v>
      </c>
      <c r="AU120" s="130" t="s">
        <v>60</v>
      </c>
      <c r="AY120" s="12" t="s">
        <v>137</v>
      </c>
      <c r="BE120" s="131">
        <f t="shared" si="24"/>
        <v>0</v>
      </c>
      <c r="BF120" s="131">
        <f t="shared" si="25"/>
        <v>0</v>
      </c>
      <c r="BG120" s="131">
        <f t="shared" si="26"/>
        <v>0</v>
      </c>
      <c r="BH120" s="131">
        <f t="shared" si="27"/>
        <v>0</v>
      </c>
      <c r="BI120" s="131">
        <f t="shared" si="28"/>
        <v>0</v>
      </c>
      <c r="BJ120" s="12" t="s">
        <v>58</v>
      </c>
      <c r="BK120" s="131">
        <f t="shared" si="29"/>
        <v>0</v>
      </c>
      <c r="BL120" s="12" t="s">
        <v>200</v>
      </c>
      <c r="BM120" s="130" t="s">
        <v>3337</v>
      </c>
    </row>
    <row r="121" spans="1:65" s="2" customFormat="1" ht="24.15" customHeight="1">
      <c r="A121" s="22"/>
      <c r="B121" s="119"/>
      <c r="C121" s="120" t="s">
        <v>501</v>
      </c>
      <c r="D121" s="120" t="s">
        <v>140</v>
      </c>
      <c r="E121" s="121" t="s">
        <v>3338</v>
      </c>
      <c r="F121" s="122" t="s">
        <v>3339</v>
      </c>
      <c r="G121" s="123" t="s">
        <v>403</v>
      </c>
      <c r="H121" s="124">
        <v>100</v>
      </c>
      <c r="I121" s="125"/>
      <c r="J121" s="125">
        <f t="shared" si="20"/>
        <v>0</v>
      </c>
      <c r="K121" s="122" t="s">
        <v>144</v>
      </c>
      <c r="L121" s="23"/>
      <c r="M121" s="126" t="s">
        <v>1</v>
      </c>
      <c r="N121" s="127" t="s">
        <v>23</v>
      </c>
      <c r="O121" s="128">
        <v>0.161</v>
      </c>
      <c r="P121" s="128">
        <f t="shared" si="21"/>
        <v>16.1</v>
      </c>
      <c r="Q121" s="128">
        <v>0.00012</v>
      </c>
      <c r="R121" s="128">
        <f t="shared" si="22"/>
        <v>0.012</v>
      </c>
      <c r="S121" s="128">
        <v>0</v>
      </c>
      <c r="T121" s="129">
        <f t="shared" si="23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200</v>
      </c>
      <c r="AT121" s="130" t="s">
        <v>140</v>
      </c>
      <c r="AU121" s="130" t="s">
        <v>60</v>
      </c>
      <c r="AY121" s="12" t="s">
        <v>137</v>
      </c>
      <c r="BE121" s="131">
        <f t="shared" si="24"/>
        <v>0</v>
      </c>
      <c r="BF121" s="131">
        <f t="shared" si="25"/>
        <v>0</v>
      </c>
      <c r="BG121" s="131">
        <f t="shared" si="26"/>
        <v>0</v>
      </c>
      <c r="BH121" s="131">
        <f t="shared" si="27"/>
        <v>0</v>
      </c>
      <c r="BI121" s="131">
        <f t="shared" si="28"/>
        <v>0</v>
      </c>
      <c r="BJ121" s="12" t="s">
        <v>58</v>
      </c>
      <c r="BK121" s="131">
        <f t="shared" si="29"/>
        <v>0</v>
      </c>
      <c r="BL121" s="12" t="s">
        <v>200</v>
      </c>
      <c r="BM121" s="130" t="s">
        <v>3340</v>
      </c>
    </row>
    <row r="122" spans="1:65" s="2" customFormat="1" ht="24.15" customHeight="1">
      <c r="A122" s="22"/>
      <c r="B122" s="119"/>
      <c r="C122" s="120" t="s">
        <v>505</v>
      </c>
      <c r="D122" s="120" t="s">
        <v>140</v>
      </c>
      <c r="E122" s="121" t="s">
        <v>3341</v>
      </c>
      <c r="F122" s="122" t="s">
        <v>3342</v>
      </c>
      <c r="G122" s="123" t="s">
        <v>403</v>
      </c>
      <c r="H122" s="124">
        <v>10</v>
      </c>
      <c r="I122" s="125"/>
      <c r="J122" s="125">
        <f t="shared" si="20"/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0.161</v>
      </c>
      <c r="P122" s="128">
        <f t="shared" si="21"/>
        <v>1.61</v>
      </c>
      <c r="Q122" s="128">
        <v>0.00014</v>
      </c>
      <c r="R122" s="128">
        <f t="shared" si="22"/>
        <v>0.0013999999999999998</v>
      </c>
      <c r="S122" s="128">
        <v>0</v>
      </c>
      <c r="T122" s="129">
        <f t="shared" si="23"/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200</v>
      </c>
      <c r="AT122" s="130" t="s">
        <v>140</v>
      </c>
      <c r="AU122" s="130" t="s">
        <v>60</v>
      </c>
      <c r="AY122" s="12" t="s">
        <v>137</v>
      </c>
      <c r="BE122" s="131">
        <f t="shared" si="24"/>
        <v>0</v>
      </c>
      <c r="BF122" s="131">
        <f t="shared" si="25"/>
        <v>0</v>
      </c>
      <c r="BG122" s="131">
        <f t="shared" si="26"/>
        <v>0</v>
      </c>
      <c r="BH122" s="131">
        <f t="shared" si="27"/>
        <v>0</v>
      </c>
      <c r="BI122" s="131">
        <f t="shared" si="28"/>
        <v>0</v>
      </c>
      <c r="BJ122" s="12" t="s">
        <v>58</v>
      </c>
      <c r="BK122" s="131">
        <f t="shared" si="29"/>
        <v>0</v>
      </c>
      <c r="BL122" s="12" t="s">
        <v>200</v>
      </c>
      <c r="BM122" s="130" t="s">
        <v>3343</v>
      </c>
    </row>
    <row r="123" spans="1:65" s="2" customFormat="1" ht="24.15" customHeight="1">
      <c r="A123" s="22"/>
      <c r="B123" s="119"/>
      <c r="C123" s="120" t="s">
        <v>509</v>
      </c>
      <c r="D123" s="120" t="s">
        <v>140</v>
      </c>
      <c r="E123" s="121" t="s">
        <v>3344</v>
      </c>
      <c r="F123" s="122" t="s">
        <v>3345</v>
      </c>
      <c r="G123" s="123" t="s">
        <v>403</v>
      </c>
      <c r="H123" s="124">
        <v>10</v>
      </c>
      <c r="I123" s="125"/>
      <c r="J123" s="125">
        <f t="shared" si="20"/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0.161</v>
      </c>
      <c r="P123" s="128">
        <f t="shared" si="21"/>
        <v>1.61</v>
      </c>
      <c r="Q123" s="128">
        <v>0.00014</v>
      </c>
      <c r="R123" s="128">
        <f t="shared" si="22"/>
        <v>0.0013999999999999998</v>
      </c>
      <c r="S123" s="128">
        <v>0</v>
      </c>
      <c r="T123" s="129">
        <f t="shared" si="23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200</v>
      </c>
      <c r="AT123" s="130" t="s">
        <v>140</v>
      </c>
      <c r="AU123" s="130" t="s">
        <v>60</v>
      </c>
      <c r="AY123" s="12" t="s">
        <v>137</v>
      </c>
      <c r="BE123" s="131">
        <f t="shared" si="24"/>
        <v>0</v>
      </c>
      <c r="BF123" s="131">
        <f t="shared" si="25"/>
        <v>0</v>
      </c>
      <c r="BG123" s="131">
        <f t="shared" si="26"/>
        <v>0</v>
      </c>
      <c r="BH123" s="131">
        <f t="shared" si="27"/>
        <v>0</v>
      </c>
      <c r="BI123" s="131">
        <f t="shared" si="28"/>
        <v>0</v>
      </c>
      <c r="BJ123" s="12" t="s">
        <v>58</v>
      </c>
      <c r="BK123" s="131">
        <f t="shared" si="29"/>
        <v>0</v>
      </c>
      <c r="BL123" s="12" t="s">
        <v>200</v>
      </c>
      <c r="BM123" s="130" t="s">
        <v>3346</v>
      </c>
    </row>
    <row r="124" spans="1:65" s="2" customFormat="1" ht="16.5" customHeight="1">
      <c r="A124" s="22"/>
      <c r="B124" s="119"/>
      <c r="C124" s="120" t="s">
        <v>513</v>
      </c>
      <c r="D124" s="120" t="s">
        <v>140</v>
      </c>
      <c r="E124" s="121" t="s">
        <v>3347</v>
      </c>
      <c r="F124" s="122" t="s">
        <v>3348</v>
      </c>
      <c r="G124" s="123" t="s">
        <v>314</v>
      </c>
      <c r="H124" s="124">
        <v>100</v>
      </c>
      <c r="I124" s="125"/>
      <c r="J124" s="125">
        <f t="shared" si="2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0.011</v>
      </c>
      <c r="P124" s="128">
        <f t="shared" si="21"/>
        <v>1.0999999999999999</v>
      </c>
      <c r="Q124" s="128">
        <v>1E-05</v>
      </c>
      <c r="R124" s="128">
        <f t="shared" si="22"/>
        <v>0.001</v>
      </c>
      <c r="S124" s="128">
        <v>0</v>
      </c>
      <c r="T124" s="129">
        <f t="shared" si="2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200</v>
      </c>
      <c r="AT124" s="130" t="s">
        <v>140</v>
      </c>
      <c r="AU124" s="130" t="s">
        <v>60</v>
      </c>
      <c r="AY124" s="12" t="s">
        <v>137</v>
      </c>
      <c r="BE124" s="131">
        <f t="shared" si="24"/>
        <v>0</v>
      </c>
      <c r="BF124" s="131">
        <f t="shared" si="25"/>
        <v>0</v>
      </c>
      <c r="BG124" s="131">
        <f t="shared" si="26"/>
        <v>0</v>
      </c>
      <c r="BH124" s="131">
        <f t="shared" si="27"/>
        <v>0</v>
      </c>
      <c r="BI124" s="131">
        <f t="shared" si="28"/>
        <v>0</v>
      </c>
      <c r="BJ124" s="12" t="s">
        <v>58</v>
      </c>
      <c r="BK124" s="131">
        <f t="shared" si="29"/>
        <v>0</v>
      </c>
      <c r="BL124" s="12" t="s">
        <v>200</v>
      </c>
      <c r="BM124" s="130" t="s">
        <v>3349</v>
      </c>
    </row>
    <row r="125" spans="1:65" s="2" customFormat="1" ht="24.15" customHeight="1">
      <c r="A125" s="22"/>
      <c r="B125" s="119"/>
      <c r="C125" s="120" t="s">
        <v>517</v>
      </c>
      <c r="D125" s="120" t="s">
        <v>140</v>
      </c>
      <c r="E125" s="121" t="s">
        <v>3350</v>
      </c>
      <c r="F125" s="122" t="s">
        <v>3351</v>
      </c>
      <c r="G125" s="123" t="s">
        <v>314</v>
      </c>
      <c r="H125" s="124">
        <v>100</v>
      </c>
      <c r="I125" s="125"/>
      <c r="J125" s="125">
        <f t="shared" si="2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0.011</v>
      </c>
      <c r="P125" s="128">
        <f t="shared" si="21"/>
        <v>1.0999999999999999</v>
      </c>
      <c r="Q125" s="128">
        <v>2E-05</v>
      </c>
      <c r="R125" s="128">
        <f t="shared" si="22"/>
        <v>0.002</v>
      </c>
      <c r="S125" s="128">
        <v>0</v>
      </c>
      <c r="T125" s="129">
        <f t="shared" si="23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200</v>
      </c>
      <c r="AT125" s="130" t="s">
        <v>140</v>
      </c>
      <c r="AU125" s="130" t="s">
        <v>60</v>
      </c>
      <c r="AY125" s="12" t="s">
        <v>137</v>
      </c>
      <c r="BE125" s="131">
        <f t="shared" si="24"/>
        <v>0</v>
      </c>
      <c r="BF125" s="131">
        <f t="shared" si="25"/>
        <v>0</v>
      </c>
      <c r="BG125" s="131">
        <f t="shared" si="26"/>
        <v>0</v>
      </c>
      <c r="BH125" s="131">
        <f t="shared" si="27"/>
        <v>0</v>
      </c>
      <c r="BI125" s="131">
        <f t="shared" si="28"/>
        <v>0</v>
      </c>
      <c r="BJ125" s="12" t="s">
        <v>58</v>
      </c>
      <c r="BK125" s="131">
        <f t="shared" si="29"/>
        <v>0</v>
      </c>
      <c r="BL125" s="12" t="s">
        <v>200</v>
      </c>
      <c r="BM125" s="130" t="s">
        <v>3352</v>
      </c>
    </row>
    <row r="126" spans="1:65" s="2" customFormat="1" ht="21.75" customHeight="1">
      <c r="A126" s="22"/>
      <c r="B126" s="119"/>
      <c r="C126" s="120" t="s">
        <v>521</v>
      </c>
      <c r="D126" s="120" t="s">
        <v>140</v>
      </c>
      <c r="E126" s="121" t="s">
        <v>3353</v>
      </c>
      <c r="F126" s="122" t="s">
        <v>3354</v>
      </c>
      <c r="G126" s="123" t="s">
        <v>314</v>
      </c>
      <c r="H126" s="124">
        <v>100</v>
      </c>
      <c r="I126" s="125"/>
      <c r="J126" s="125">
        <f t="shared" si="20"/>
        <v>0</v>
      </c>
      <c r="K126" s="122" t="s">
        <v>144</v>
      </c>
      <c r="L126" s="23"/>
      <c r="M126" s="126" t="s">
        <v>1</v>
      </c>
      <c r="N126" s="127" t="s">
        <v>23</v>
      </c>
      <c r="O126" s="128">
        <v>0.016</v>
      </c>
      <c r="P126" s="128">
        <f t="shared" si="21"/>
        <v>1.6</v>
      </c>
      <c r="Q126" s="128">
        <v>0</v>
      </c>
      <c r="R126" s="128">
        <f t="shared" si="22"/>
        <v>0</v>
      </c>
      <c r="S126" s="128">
        <v>0</v>
      </c>
      <c r="T126" s="129">
        <f t="shared" si="23"/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200</v>
      </c>
      <c r="AT126" s="130" t="s">
        <v>140</v>
      </c>
      <c r="AU126" s="130" t="s">
        <v>60</v>
      </c>
      <c r="AY126" s="12" t="s">
        <v>137</v>
      </c>
      <c r="BE126" s="131">
        <f t="shared" si="24"/>
        <v>0</v>
      </c>
      <c r="BF126" s="131">
        <f t="shared" si="25"/>
        <v>0</v>
      </c>
      <c r="BG126" s="131">
        <f t="shared" si="26"/>
        <v>0</v>
      </c>
      <c r="BH126" s="131">
        <f t="shared" si="27"/>
        <v>0</v>
      </c>
      <c r="BI126" s="131">
        <f t="shared" si="28"/>
        <v>0</v>
      </c>
      <c r="BJ126" s="12" t="s">
        <v>58</v>
      </c>
      <c r="BK126" s="131">
        <f t="shared" si="29"/>
        <v>0</v>
      </c>
      <c r="BL126" s="12" t="s">
        <v>200</v>
      </c>
      <c r="BM126" s="130" t="s">
        <v>3355</v>
      </c>
    </row>
    <row r="127" spans="1:65" s="2" customFormat="1" ht="24.15" customHeight="1">
      <c r="A127" s="22"/>
      <c r="B127" s="119"/>
      <c r="C127" s="120" t="s">
        <v>525</v>
      </c>
      <c r="D127" s="120" t="s">
        <v>140</v>
      </c>
      <c r="E127" s="121" t="s">
        <v>3356</v>
      </c>
      <c r="F127" s="122" t="s">
        <v>3357</v>
      </c>
      <c r="G127" s="123" t="s">
        <v>314</v>
      </c>
      <c r="H127" s="124">
        <v>100</v>
      </c>
      <c r="I127" s="125"/>
      <c r="J127" s="125">
        <f aca="true" t="shared" si="30" ref="J127:J129">ROUND(I127*H127,2)</f>
        <v>0</v>
      </c>
      <c r="K127" s="122" t="s">
        <v>144</v>
      </c>
      <c r="L127" s="23"/>
      <c r="M127" s="126" t="s">
        <v>1</v>
      </c>
      <c r="N127" s="127" t="s">
        <v>23</v>
      </c>
      <c r="O127" s="128">
        <v>0.028</v>
      </c>
      <c r="P127" s="128">
        <f aca="true" t="shared" si="31" ref="P127:P129">O127*H127</f>
        <v>2.8000000000000003</v>
      </c>
      <c r="Q127" s="128">
        <v>2E-05</v>
      </c>
      <c r="R127" s="128">
        <f aca="true" t="shared" si="32" ref="R127:R129">Q127*H127</f>
        <v>0.002</v>
      </c>
      <c r="S127" s="128">
        <v>0</v>
      </c>
      <c r="T127" s="129">
        <f aca="true" t="shared" si="33" ref="T127:T129">S127*H127</f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200</v>
      </c>
      <c r="AT127" s="130" t="s">
        <v>140</v>
      </c>
      <c r="AU127" s="130" t="s">
        <v>60</v>
      </c>
      <c r="AY127" s="12" t="s">
        <v>137</v>
      </c>
      <c r="BE127" s="131">
        <f t="shared" si="24"/>
        <v>0</v>
      </c>
      <c r="BF127" s="131">
        <f t="shared" si="25"/>
        <v>0</v>
      </c>
      <c r="BG127" s="131">
        <f t="shared" si="26"/>
        <v>0</v>
      </c>
      <c r="BH127" s="131">
        <f t="shared" si="27"/>
        <v>0</v>
      </c>
      <c r="BI127" s="131">
        <f t="shared" si="28"/>
        <v>0</v>
      </c>
      <c r="BJ127" s="12" t="s">
        <v>58</v>
      </c>
      <c r="BK127" s="131">
        <f t="shared" si="29"/>
        <v>0</v>
      </c>
      <c r="BL127" s="12" t="s">
        <v>200</v>
      </c>
      <c r="BM127" s="130" t="s">
        <v>3358</v>
      </c>
    </row>
    <row r="128" spans="1:65" s="2" customFormat="1" ht="24.15" customHeight="1">
      <c r="A128" s="22"/>
      <c r="B128" s="119"/>
      <c r="C128" s="120" t="s">
        <v>529</v>
      </c>
      <c r="D128" s="120" t="s">
        <v>140</v>
      </c>
      <c r="E128" s="121" t="s">
        <v>3359</v>
      </c>
      <c r="F128" s="122" t="s">
        <v>3360</v>
      </c>
      <c r="G128" s="123" t="s">
        <v>314</v>
      </c>
      <c r="H128" s="124">
        <v>100</v>
      </c>
      <c r="I128" s="125"/>
      <c r="J128" s="125">
        <f t="shared" si="3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0.028</v>
      </c>
      <c r="P128" s="128">
        <f t="shared" si="31"/>
        <v>2.8000000000000003</v>
      </c>
      <c r="Q128" s="128">
        <v>2E-05</v>
      </c>
      <c r="R128" s="128">
        <f t="shared" si="32"/>
        <v>0.002</v>
      </c>
      <c r="S128" s="128">
        <v>0</v>
      </c>
      <c r="T128" s="129">
        <f t="shared" si="3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200</v>
      </c>
      <c r="AT128" s="130" t="s">
        <v>140</v>
      </c>
      <c r="AU128" s="130" t="s">
        <v>60</v>
      </c>
      <c r="AY128" s="12" t="s">
        <v>137</v>
      </c>
      <c r="BE128" s="131">
        <f t="shared" si="24"/>
        <v>0</v>
      </c>
      <c r="BF128" s="131">
        <f t="shared" si="25"/>
        <v>0</v>
      </c>
      <c r="BG128" s="131">
        <f t="shared" si="26"/>
        <v>0</v>
      </c>
      <c r="BH128" s="131">
        <f t="shared" si="27"/>
        <v>0</v>
      </c>
      <c r="BI128" s="131">
        <f t="shared" si="28"/>
        <v>0</v>
      </c>
      <c r="BJ128" s="12" t="s">
        <v>58</v>
      </c>
      <c r="BK128" s="131">
        <f t="shared" si="29"/>
        <v>0</v>
      </c>
      <c r="BL128" s="12" t="s">
        <v>200</v>
      </c>
      <c r="BM128" s="130" t="s">
        <v>3361</v>
      </c>
    </row>
    <row r="129" spans="1:65" s="2" customFormat="1" ht="24.15" customHeight="1">
      <c r="A129" s="22"/>
      <c r="B129" s="119"/>
      <c r="C129" s="120" t="s">
        <v>533</v>
      </c>
      <c r="D129" s="120" t="s">
        <v>140</v>
      </c>
      <c r="E129" s="121" t="s">
        <v>3362</v>
      </c>
      <c r="F129" s="122" t="s">
        <v>3363</v>
      </c>
      <c r="G129" s="123" t="s">
        <v>314</v>
      </c>
      <c r="H129" s="124">
        <v>100</v>
      </c>
      <c r="I129" s="125"/>
      <c r="J129" s="125">
        <f t="shared" si="30"/>
        <v>0</v>
      </c>
      <c r="K129" s="122" t="s">
        <v>144</v>
      </c>
      <c r="L129" s="23"/>
      <c r="M129" s="132" t="s">
        <v>1</v>
      </c>
      <c r="N129" s="133" t="s">
        <v>23</v>
      </c>
      <c r="O129" s="134">
        <v>0.028</v>
      </c>
      <c r="P129" s="134">
        <f t="shared" si="31"/>
        <v>2.8000000000000003</v>
      </c>
      <c r="Q129" s="134">
        <v>2E-05</v>
      </c>
      <c r="R129" s="134">
        <f t="shared" si="32"/>
        <v>0.002</v>
      </c>
      <c r="S129" s="134">
        <v>0</v>
      </c>
      <c r="T129" s="135">
        <f t="shared" si="3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200</v>
      </c>
      <c r="AT129" s="130" t="s">
        <v>140</v>
      </c>
      <c r="AU129" s="130" t="s">
        <v>60</v>
      </c>
      <c r="AY129" s="12" t="s">
        <v>137</v>
      </c>
      <c r="BE129" s="131">
        <f t="shared" si="24"/>
        <v>0</v>
      </c>
      <c r="BF129" s="131">
        <f t="shared" si="25"/>
        <v>0</v>
      </c>
      <c r="BG129" s="131">
        <f t="shared" si="26"/>
        <v>0</v>
      </c>
      <c r="BH129" s="131">
        <f t="shared" si="27"/>
        <v>0</v>
      </c>
      <c r="BI129" s="131">
        <f t="shared" si="28"/>
        <v>0</v>
      </c>
      <c r="BJ129" s="12" t="s">
        <v>58</v>
      </c>
      <c r="BK129" s="131">
        <f t="shared" si="29"/>
        <v>0</v>
      </c>
      <c r="BL129" s="12" t="s">
        <v>200</v>
      </c>
      <c r="BM129" s="130" t="s">
        <v>3364</v>
      </c>
    </row>
    <row r="130" spans="1:31" s="2" customFormat="1" ht="6.9" customHeight="1">
      <c r="A130" s="2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23"/>
      <c r="M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</sheetData>
  <autoFilter ref="C27:K129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M117"/>
  <sheetViews>
    <sheetView showGridLines="0" workbookViewId="0" topLeftCell="A1">
      <selection activeCell="I32" sqref="I32:I1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93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5855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ROUND(J29,2)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ROUND((SUM(BE29:BE116)),2)</f>
        <v>0</v>
      </c>
      <c r="G10" s="22"/>
      <c r="H10" s="22"/>
      <c r="I10" s="79">
        <v>0.21</v>
      </c>
      <c r="J10" s="78">
        <f>ROUND(((SUM(BE29:BE116))*I10),2)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ROUND((SUM(BF29:BF116)),2)</f>
        <v>0</v>
      </c>
      <c r="G11" s="22"/>
      <c r="H11" s="22"/>
      <c r="I11" s="79">
        <v>0.12</v>
      </c>
      <c r="J11" s="78">
        <f>ROUND(((SUM(BF29:BF116))*I11),2)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ROUND((SUM(BG29:BG116)),2)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ROUND((SUM(BH29:BH116)),2)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ROUND((SUM(BI29:BI116)),2)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J29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J30</f>
        <v>0</v>
      </c>
      <c r="L20" s="89"/>
    </row>
    <row r="21" spans="2:12" s="7" customFormat="1" ht="19.95" customHeight="1">
      <c r="B21" s="93"/>
      <c r="D21" s="94" t="s">
        <v>2837</v>
      </c>
      <c r="E21" s="95"/>
      <c r="F21" s="95"/>
      <c r="G21" s="95"/>
      <c r="H21" s="95"/>
      <c r="I21" s="95"/>
      <c r="J21" s="96">
        <f>J31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2" customFormat="1" ht="6.9" customHeight="1">
      <c r="A27" s="22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8" customFormat="1" ht="29.25" customHeight="1">
      <c r="A28" s="97"/>
      <c r="B28" s="98"/>
      <c r="C28" s="99" t="s">
        <v>123</v>
      </c>
      <c r="D28" s="100" t="s">
        <v>35</v>
      </c>
      <c r="E28" s="100" t="s">
        <v>31</v>
      </c>
      <c r="F28" s="100" t="s">
        <v>32</v>
      </c>
      <c r="G28" s="100" t="s">
        <v>124</v>
      </c>
      <c r="H28" s="100" t="s">
        <v>125</v>
      </c>
      <c r="I28" s="100" t="s">
        <v>126</v>
      </c>
      <c r="J28" s="100" t="s">
        <v>111</v>
      </c>
      <c r="K28" s="101" t="s">
        <v>127</v>
      </c>
      <c r="L28" s="102"/>
      <c r="M28" s="43" t="s">
        <v>1</v>
      </c>
      <c r="N28" s="44" t="s">
        <v>22</v>
      </c>
      <c r="O28" s="44" t="s">
        <v>128</v>
      </c>
      <c r="P28" s="44" t="s">
        <v>129</v>
      </c>
      <c r="Q28" s="44" t="s">
        <v>130</v>
      </c>
      <c r="R28" s="44" t="s">
        <v>131</v>
      </c>
      <c r="S28" s="44" t="s">
        <v>132</v>
      </c>
      <c r="T28" s="45" t="s">
        <v>133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63" s="2" customFormat="1" ht="22.95" customHeight="1">
      <c r="A29" s="22"/>
      <c r="B29" s="23"/>
      <c r="C29" s="50" t="s">
        <v>134</v>
      </c>
      <c r="D29" s="22"/>
      <c r="E29" s="22"/>
      <c r="F29" s="22"/>
      <c r="G29" s="22"/>
      <c r="H29" s="22"/>
      <c r="I29" s="22"/>
      <c r="J29" s="103">
        <f>BK29</f>
        <v>0</v>
      </c>
      <c r="K29" s="22"/>
      <c r="L29" s="23"/>
      <c r="M29" s="46"/>
      <c r="N29" s="38"/>
      <c r="O29" s="47"/>
      <c r="P29" s="104">
        <f>P30</f>
        <v>203.56099999999995</v>
      </c>
      <c r="Q29" s="47"/>
      <c r="R29" s="104">
        <f>R30</f>
        <v>2.8418802500000004</v>
      </c>
      <c r="S29" s="47"/>
      <c r="T29" s="105">
        <f>T30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T29" s="12" t="s">
        <v>49</v>
      </c>
      <c r="AU29" s="12" t="s">
        <v>113</v>
      </c>
      <c r="BK29" s="106">
        <f>BK30</f>
        <v>0</v>
      </c>
    </row>
    <row r="30" spans="2:63" s="9" customFormat="1" ht="25.95" customHeight="1">
      <c r="B30" s="107"/>
      <c r="D30" s="108" t="s">
        <v>49</v>
      </c>
      <c r="E30" s="109" t="s">
        <v>773</v>
      </c>
      <c r="F30" s="109" t="s">
        <v>774</v>
      </c>
      <c r="J30" s="110">
        <f>BK30</f>
        <v>0</v>
      </c>
      <c r="L30" s="107"/>
      <c r="M30" s="111"/>
      <c r="N30" s="112"/>
      <c r="O30" s="112"/>
      <c r="P30" s="113">
        <f>P31</f>
        <v>203.56099999999995</v>
      </c>
      <c r="Q30" s="112"/>
      <c r="R30" s="113">
        <f>R31</f>
        <v>2.8418802500000004</v>
      </c>
      <c r="S30" s="112"/>
      <c r="T30" s="114">
        <f>T31</f>
        <v>0</v>
      </c>
      <c r="AR30" s="108" t="s">
        <v>60</v>
      </c>
      <c r="AT30" s="115" t="s">
        <v>49</v>
      </c>
      <c r="AU30" s="115" t="s">
        <v>50</v>
      </c>
      <c r="AY30" s="108" t="s">
        <v>137</v>
      </c>
      <c r="BK30" s="116">
        <f>BK31</f>
        <v>0</v>
      </c>
    </row>
    <row r="31" spans="2:63" s="9" customFormat="1" ht="22.95" customHeight="1">
      <c r="B31" s="107"/>
      <c r="D31" s="108" t="s">
        <v>49</v>
      </c>
      <c r="E31" s="117" t="s">
        <v>2838</v>
      </c>
      <c r="F31" s="117" t="s">
        <v>2839</v>
      </c>
      <c r="J31" s="118">
        <f>BK31</f>
        <v>0</v>
      </c>
      <c r="L31" s="107"/>
      <c r="M31" s="111"/>
      <c r="N31" s="112"/>
      <c r="O31" s="112"/>
      <c r="P31" s="113">
        <f>SUM(P32:P116)</f>
        <v>203.56099999999995</v>
      </c>
      <c r="Q31" s="112"/>
      <c r="R31" s="113">
        <f>SUM(R32:R116)</f>
        <v>2.8418802500000004</v>
      </c>
      <c r="S31" s="112"/>
      <c r="T31" s="114">
        <f>SUM(T32:T116)</f>
        <v>0</v>
      </c>
      <c r="AR31" s="108" t="s">
        <v>60</v>
      </c>
      <c r="AT31" s="115" t="s">
        <v>49</v>
      </c>
      <c r="AU31" s="115" t="s">
        <v>58</v>
      </c>
      <c r="AY31" s="108" t="s">
        <v>137</v>
      </c>
      <c r="BK31" s="116">
        <f>SUM(BK32:BK116)</f>
        <v>0</v>
      </c>
    </row>
    <row r="32" spans="1:65" s="2" customFormat="1" ht="24.15" customHeight="1">
      <c r="A32" s="22"/>
      <c r="B32" s="119"/>
      <c r="C32" s="120" t="s">
        <v>58</v>
      </c>
      <c r="D32" s="120" t="s">
        <v>140</v>
      </c>
      <c r="E32" s="121" t="s">
        <v>3365</v>
      </c>
      <c r="F32" s="122" t="s">
        <v>3366</v>
      </c>
      <c r="G32" s="123" t="s">
        <v>403</v>
      </c>
      <c r="H32" s="124">
        <v>6</v>
      </c>
      <c r="I32" s="125"/>
      <c r="J32" s="125">
        <f aca="true" t="shared" si="0" ref="J32:J63">ROUND(I32*H32,2)</f>
        <v>0</v>
      </c>
      <c r="K32" s="122" t="s">
        <v>144</v>
      </c>
      <c r="L32" s="23"/>
      <c r="M32" s="126" t="s">
        <v>1</v>
      </c>
      <c r="N32" s="127" t="s">
        <v>23</v>
      </c>
      <c r="O32" s="128">
        <v>1.805</v>
      </c>
      <c r="P32" s="128">
        <f aca="true" t="shared" si="1" ref="P32:P63">O32*H32</f>
        <v>10.83</v>
      </c>
      <c r="Q32" s="128">
        <v>0</v>
      </c>
      <c r="R32" s="128">
        <f aca="true" t="shared" si="2" ref="R32:R63">Q32*H32</f>
        <v>0</v>
      </c>
      <c r="S32" s="128">
        <v>0</v>
      </c>
      <c r="T32" s="129">
        <f aca="true" t="shared" si="3" ref="T32:T63">S32*H32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 aca="true" t="shared" si="4" ref="BE32:BE63">IF(N32="základní",J32,0)</f>
        <v>0</v>
      </c>
      <c r="BF32" s="131">
        <f aca="true" t="shared" si="5" ref="BF32:BF63">IF(N32="snížená",J32,0)</f>
        <v>0</v>
      </c>
      <c r="BG32" s="131">
        <f aca="true" t="shared" si="6" ref="BG32:BG63">IF(N32="zákl. přenesená",J32,0)</f>
        <v>0</v>
      </c>
      <c r="BH32" s="131">
        <f aca="true" t="shared" si="7" ref="BH32:BH63">IF(N32="sníž. přenesená",J32,0)</f>
        <v>0</v>
      </c>
      <c r="BI32" s="131">
        <f aca="true" t="shared" si="8" ref="BI32:BI63">IF(N32="nulová",J32,0)</f>
        <v>0</v>
      </c>
      <c r="BJ32" s="12" t="s">
        <v>58</v>
      </c>
      <c r="BK32" s="131">
        <f aca="true" t="shared" si="9" ref="BK32:BK63">ROUND(I32*H32,2)</f>
        <v>0</v>
      </c>
      <c r="BL32" s="12" t="s">
        <v>200</v>
      </c>
      <c r="BM32" s="130" t="s">
        <v>3367</v>
      </c>
    </row>
    <row r="33" spans="1:65" s="2" customFormat="1" ht="24.15" customHeight="1">
      <c r="A33" s="22"/>
      <c r="B33" s="119"/>
      <c r="C33" s="120" t="s">
        <v>60</v>
      </c>
      <c r="D33" s="120" t="s">
        <v>140</v>
      </c>
      <c r="E33" s="121" t="s">
        <v>3368</v>
      </c>
      <c r="F33" s="122" t="s">
        <v>3369</v>
      </c>
      <c r="G33" s="123" t="s">
        <v>403</v>
      </c>
      <c r="H33" s="124">
        <v>6</v>
      </c>
      <c r="I33" s="125"/>
      <c r="J33" s="125">
        <f t="shared" si="0"/>
        <v>0</v>
      </c>
      <c r="K33" s="122" t="s">
        <v>144</v>
      </c>
      <c r="L33" s="23"/>
      <c r="M33" s="126" t="s">
        <v>1</v>
      </c>
      <c r="N33" s="127" t="s">
        <v>23</v>
      </c>
      <c r="O33" s="128">
        <v>1.956</v>
      </c>
      <c r="P33" s="128">
        <f t="shared" si="1"/>
        <v>11.736</v>
      </c>
      <c r="Q33" s="128">
        <v>0</v>
      </c>
      <c r="R33" s="128">
        <f t="shared" si="2"/>
        <v>0</v>
      </c>
      <c r="S33" s="128">
        <v>0</v>
      </c>
      <c r="T33" s="129">
        <f t="shared" si="3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200</v>
      </c>
      <c r="AT33" s="130" t="s">
        <v>140</v>
      </c>
      <c r="AU33" s="130" t="s">
        <v>60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200</v>
      </c>
      <c r="BM33" s="130" t="s">
        <v>3370</v>
      </c>
    </row>
    <row r="34" spans="1:65" s="2" customFormat="1" ht="24.15" customHeight="1">
      <c r="A34" s="22"/>
      <c r="B34" s="119"/>
      <c r="C34" s="136" t="s">
        <v>150</v>
      </c>
      <c r="D34" s="136" t="s">
        <v>991</v>
      </c>
      <c r="E34" s="137" t="s">
        <v>3371</v>
      </c>
      <c r="F34" s="138" t="s">
        <v>3372</v>
      </c>
      <c r="G34" s="139" t="s">
        <v>403</v>
      </c>
      <c r="H34" s="140">
        <v>2</v>
      </c>
      <c r="I34" s="141"/>
      <c r="J34" s="141">
        <f t="shared" si="0"/>
        <v>0</v>
      </c>
      <c r="K34" s="138" t="s">
        <v>144</v>
      </c>
      <c r="L34" s="142"/>
      <c r="M34" s="143" t="s">
        <v>1</v>
      </c>
      <c r="N34" s="144" t="s">
        <v>23</v>
      </c>
      <c r="O34" s="128">
        <v>0</v>
      </c>
      <c r="P34" s="128">
        <f t="shared" si="1"/>
        <v>0</v>
      </c>
      <c r="Q34" s="128">
        <v>0.018</v>
      </c>
      <c r="R34" s="128">
        <f t="shared" si="2"/>
        <v>0.036</v>
      </c>
      <c r="S34" s="128">
        <v>0</v>
      </c>
      <c r="T34" s="129">
        <f t="shared" si="3"/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263</v>
      </c>
      <c r="AT34" s="130" t="s">
        <v>991</v>
      </c>
      <c r="AU34" s="130" t="s">
        <v>60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200</v>
      </c>
      <c r="BM34" s="130" t="s">
        <v>3373</v>
      </c>
    </row>
    <row r="35" spans="1:65" s="2" customFormat="1" ht="24.15" customHeight="1">
      <c r="A35" s="22"/>
      <c r="B35" s="119"/>
      <c r="C35" s="136" t="s">
        <v>145</v>
      </c>
      <c r="D35" s="136" t="s">
        <v>991</v>
      </c>
      <c r="E35" s="137" t="s">
        <v>3374</v>
      </c>
      <c r="F35" s="138" t="s">
        <v>3375</v>
      </c>
      <c r="G35" s="139" t="s">
        <v>403</v>
      </c>
      <c r="H35" s="140">
        <v>2</v>
      </c>
      <c r="I35" s="141"/>
      <c r="J35" s="141">
        <f t="shared" si="0"/>
        <v>0</v>
      </c>
      <c r="K35" s="138" t="s">
        <v>144</v>
      </c>
      <c r="L35" s="142"/>
      <c r="M35" s="143" t="s">
        <v>1</v>
      </c>
      <c r="N35" s="144" t="s">
        <v>23</v>
      </c>
      <c r="O35" s="128">
        <v>0</v>
      </c>
      <c r="P35" s="128">
        <f t="shared" si="1"/>
        <v>0</v>
      </c>
      <c r="Q35" s="128">
        <v>0.02</v>
      </c>
      <c r="R35" s="128">
        <f t="shared" si="2"/>
        <v>0.04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263</v>
      </c>
      <c r="AT35" s="130" t="s">
        <v>991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200</v>
      </c>
      <c r="BM35" s="130" t="s">
        <v>3376</v>
      </c>
    </row>
    <row r="36" spans="1:65" s="2" customFormat="1" ht="24.15" customHeight="1">
      <c r="A36" s="22"/>
      <c r="B36" s="119"/>
      <c r="C36" s="136" t="s">
        <v>157</v>
      </c>
      <c r="D36" s="136" t="s">
        <v>991</v>
      </c>
      <c r="E36" s="137" t="s">
        <v>3377</v>
      </c>
      <c r="F36" s="138" t="s">
        <v>3378</v>
      </c>
      <c r="G36" s="139" t="s">
        <v>403</v>
      </c>
      <c r="H36" s="140">
        <v>2</v>
      </c>
      <c r="I36" s="141"/>
      <c r="J36" s="141">
        <f t="shared" si="0"/>
        <v>0</v>
      </c>
      <c r="K36" s="138" t="s">
        <v>144</v>
      </c>
      <c r="L36" s="142"/>
      <c r="M36" s="143" t="s">
        <v>1</v>
      </c>
      <c r="N36" s="144" t="s">
        <v>23</v>
      </c>
      <c r="O36" s="128">
        <v>0</v>
      </c>
      <c r="P36" s="128">
        <f t="shared" si="1"/>
        <v>0</v>
      </c>
      <c r="Q36" s="128">
        <v>0.022</v>
      </c>
      <c r="R36" s="128">
        <f t="shared" si="2"/>
        <v>0.044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263</v>
      </c>
      <c r="AT36" s="130" t="s">
        <v>991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200</v>
      </c>
      <c r="BM36" s="130" t="s">
        <v>3379</v>
      </c>
    </row>
    <row r="37" spans="1:65" s="2" customFormat="1" ht="24.15" customHeight="1">
      <c r="A37" s="22"/>
      <c r="B37" s="119"/>
      <c r="C37" s="136" t="s">
        <v>162</v>
      </c>
      <c r="D37" s="136" t="s">
        <v>991</v>
      </c>
      <c r="E37" s="137" t="s">
        <v>3380</v>
      </c>
      <c r="F37" s="138" t="s">
        <v>3381</v>
      </c>
      <c r="G37" s="139" t="s">
        <v>403</v>
      </c>
      <c r="H37" s="140">
        <v>2</v>
      </c>
      <c r="I37" s="141"/>
      <c r="J37" s="141">
        <f t="shared" si="0"/>
        <v>0</v>
      </c>
      <c r="K37" s="138" t="s">
        <v>144</v>
      </c>
      <c r="L37" s="142"/>
      <c r="M37" s="143" t="s">
        <v>1</v>
      </c>
      <c r="N37" s="144" t="s">
        <v>23</v>
      </c>
      <c r="O37" s="128">
        <v>0</v>
      </c>
      <c r="P37" s="128">
        <f t="shared" si="1"/>
        <v>0</v>
      </c>
      <c r="Q37" s="128">
        <v>0.0145</v>
      </c>
      <c r="R37" s="128">
        <f t="shared" si="2"/>
        <v>0.029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263</v>
      </c>
      <c r="AT37" s="130" t="s">
        <v>991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200</v>
      </c>
      <c r="BM37" s="130" t="s">
        <v>3382</v>
      </c>
    </row>
    <row r="38" spans="1:65" s="2" customFormat="1" ht="24.15" customHeight="1">
      <c r="A38" s="22"/>
      <c r="B38" s="119"/>
      <c r="C38" s="136" t="s">
        <v>166</v>
      </c>
      <c r="D38" s="136" t="s">
        <v>991</v>
      </c>
      <c r="E38" s="137" t="s">
        <v>3383</v>
      </c>
      <c r="F38" s="138" t="s">
        <v>3384</v>
      </c>
      <c r="G38" s="139" t="s">
        <v>403</v>
      </c>
      <c r="H38" s="140">
        <v>2</v>
      </c>
      <c r="I38" s="141"/>
      <c r="J38" s="141">
        <f t="shared" si="0"/>
        <v>0</v>
      </c>
      <c r="K38" s="138" t="s">
        <v>144</v>
      </c>
      <c r="L38" s="142"/>
      <c r="M38" s="143" t="s">
        <v>1</v>
      </c>
      <c r="N38" s="144" t="s">
        <v>23</v>
      </c>
      <c r="O38" s="128">
        <v>0</v>
      </c>
      <c r="P38" s="128">
        <f t="shared" si="1"/>
        <v>0</v>
      </c>
      <c r="Q38" s="128">
        <v>0.016</v>
      </c>
      <c r="R38" s="128">
        <f t="shared" si="2"/>
        <v>0.032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263</v>
      </c>
      <c r="AT38" s="130" t="s">
        <v>991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200</v>
      </c>
      <c r="BM38" s="130" t="s">
        <v>3385</v>
      </c>
    </row>
    <row r="39" spans="1:65" s="2" customFormat="1" ht="24.15" customHeight="1">
      <c r="A39" s="22"/>
      <c r="B39" s="119"/>
      <c r="C39" s="136" t="s">
        <v>170</v>
      </c>
      <c r="D39" s="136" t="s">
        <v>991</v>
      </c>
      <c r="E39" s="137" t="s">
        <v>3386</v>
      </c>
      <c r="F39" s="138" t="s">
        <v>3387</v>
      </c>
      <c r="G39" s="139" t="s">
        <v>403</v>
      </c>
      <c r="H39" s="140">
        <v>2</v>
      </c>
      <c r="I39" s="141"/>
      <c r="J39" s="141">
        <f t="shared" si="0"/>
        <v>0</v>
      </c>
      <c r="K39" s="138" t="s">
        <v>144</v>
      </c>
      <c r="L39" s="142"/>
      <c r="M39" s="143" t="s">
        <v>1</v>
      </c>
      <c r="N39" s="144" t="s">
        <v>23</v>
      </c>
      <c r="O39" s="128">
        <v>0</v>
      </c>
      <c r="P39" s="128">
        <f t="shared" si="1"/>
        <v>0</v>
      </c>
      <c r="Q39" s="128">
        <v>0.017</v>
      </c>
      <c r="R39" s="128">
        <f t="shared" si="2"/>
        <v>0.034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263</v>
      </c>
      <c r="AT39" s="130" t="s">
        <v>991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200</v>
      </c>
      <c r="BM39" s="130" t="s">
        <v>3388</v>
      </c>
    </row>
    <row r="40" spans="1:65" s="2" customFormat="1" ht="24.15" customHeight="1">
      <c r="A40" s="22"/>
      <c r="B40" s="119"/>
      <c r="C40" s="120" t="s">
        <v>138</v>
      </c>
      <c r="D40" s="120" t="s">
        <v>140</v>
      </c>
      <c r="E40" s="121" t="s">
        <v>3389</v>
      </c>
      <c r="F40" s="122" t="s">
        <v>3390</v>
      </c>
      <c r="G40" s="123" t="s">
        <v>403</v>
      </c>
      <c r="H40" s="124">
        <v>3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2.186</v>
      </c>
      <c r="P40" s="128">
        <f t="shared" si="1"/>
        <v>6.558</v>
      </c>
      <c r="Q40" s="128">
        <v>0</v>
      </c>
      <c r="R40" s="128">
        <f t="shared" si="2"/>
        <v>0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200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200</v>
      </c>
      <c r="BM40" s="130" t="s">
        <v>3391</v>
      </c>
    </row>
    <row r="41" spans="1:65" s="2" customFormat="1" ht="24.15" customHeight="1">
      <c r="A41" s="22"/>
      <c r="B41" s="119"/>
      <c r="C41" s="120" t="s">
        <v>177</v>
      </c>
      <c r="D41" s="120" t="s">
        <v>140</v>
      </c>
      <c r="E41" s="121" t="s">
        <v>3392</v>
      </c>
      <c r="F41" s="122" t="s">
        <v>3393</v>
      </c>
      <c r="G41" s="123" t="s">
        <v>403</v>
      </c>
      <c r="H41" s="124">
        <v>3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2.998</v>
      </c>
      <c r="P41" s="128">
        <f t="shared" si="1"/>
        <v>8.994</v>
      </c>
      <c r="Q41" s="128">
        <v>0</v>
      </c>
      <c r="R41" s="128">
        <f t="shared" si="2"/>
        <v>0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200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200</v>
      </c>
      <c r="BM41" s="130" t="s">
        <v>3394</v>
      </c>
    </row>
    <row r="42" spans="1:65" s="2" customFormat="1" ht="24.15" customHeight="1">
      <c r="A42" s="22"/>
      <c r="B42" s="119"/>
      <c r="C42" s="136" t="s">
        <v>181</v>
      </c>
      <c r="D42" s="136" t="s">
        <v>991</v>
      </c>
      <c r="E42" s="137" t="s">
        <v>3395</v>
      </c>
      <c r="F42" s="138" t="s">
        <v>3396</v>
      </c>
      <c r="G42" s="139" t="s">
        <v>403</v>
      </c>
      <c r="H42" s="140">
        <v>1</v>
      </c>
      <c r="I42" s="141"/>
      <c r="J42" s="141">
        <f t="shared" si="0"/>
        <v>0</v>
      </c>
      <c r="K42" s="138" t="s">
        <v>144</v>
      </c>
      <c r="L42" s="142"/>
      <c r="M42" s="143" t="s">
        <v>1</v>
      </c>
      <c r="N42" s="144" t="s">
        <v>23</v>
      </c>
      <c r="O42" s="128">
        <v>0</v>
      </c>
      <c r="P42" s="128">
        <f t="shared" si="1"/>
        <v>0</v>
      </c>
      <c r="Q42" s="128">
        <v>0.026</v>
      </c>
      <c r="R42" s="128">
        <f t="shared" si="2"/>
        <v>0.026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263</v>
      </c>
      <c r="AT42" s="130" t="s">
        <v>991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200</v>
      </c>
      <c r="BM42" s="130" t="s">
        <v>3397</v>
      </c>
    </row>
    <row r="43" spans="1:65" s="2" customFormat="1" ht="24.15" customHeight="1">
      <c r="A43" s="22"/>
      <c r="B43" s="119"/>
      <c r="C43" s="136" t="s">
        <v>8</v>
      </c>
      <c r="D43" s="136" t="s">
        <v>991</v>
      </c>
      <c r="E43" s="137" t="s">
        <v>3398</v>
      </c>
      <c r="F43" s="138" t="s">
        <v>3399</v>
      </c>
      <c r="G43" s="139" t="s">
        <v>403</v>
      </c>
      <c r="H43" s="140">
        <v>1</v>
      </c>
      <c r="I43" s="141"/>
      <c r="J43" s="141">
        <f t="shared" si="0"/>
        <v>0</v>
      </c>
      <c r="K43" s="138" t="s">
        <v>144</v>
      </c>
      <c r="L43" s="142"/>
      <c r="M43" s="143" t="s">
        <v>1</v>
      </c>
      <c r="N43" s="144" t="s">
        <v>23</v>
      </c>
      <c r="O43" s="128">
        <v>0</v>
      </c>
      <c r="P43" s="128">
        <f t="shared" si="1"/>
        <v>0</v>
      </c>
      <c r="Q43" s="128">
        <v>0.029</v>
      </c>
      <c r="R43" s="128">
        <f t="shared" si="2"/>
        <v>0.029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263</v>
      </c>
      <c r="AT43" s="130" t="s">
        <v>991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200</v>
      </c>
      <c r="BM43" s="130" t="s">
        <v>3400</v>
      </c>
    </row>
    <row r="44" spans="1:65" s="2" customFormat="1" ht="24.15" customHeight="1">
      <c r="A44" s="22"/>
      <c r="B44" s="119"/>
      <c r="C44" s="136" t="s">
        <v>188</v>
      </c>
      <c r="D44" s="136" t="s">
        <v>991</v>
      </c>
      <c r="E44" s="137" t="s">
        <v>3401</v>
      </c>
      <c r="F44" s="138" t="s">
        <v>3402</v>
      </c>
      <c r="G44" s="139" t="s">
        <v>403</v>
      </c>
      <c r="H44" s="140">
        <v>1</v>
      </c>
      <c r="I44" s="141"/>
      <c r="J44" s="141">
        <f t="shared" si="0"/>
        <v>0</v>
      </c>
      <c r="K44" s="138" t="s">
        <v>144</v>
      </c>
      <c r="L44" s="142"/>
      <c r="M44" s="143" t="s">
        <v>1</v>
      </c>
      <c r="N44" s="144" t="s">
        <v>23</v>
      </c>
      <c r="O44" s="128">
        <v>0</v>
      </c>
      <c r="P44" s="128">
        <f t="shared" si="1"/>
        <v>0</v>
      </c>
      <c r="Q44" s="128">
        <v>0.032</v>
      </c>
      <c r="R44" s="128">
        <f t="shared" si="2"/>
        <v>0.032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263</v>
      </c>
      <c r="AT44" s="130" t="s">
        <v>991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200</v>
      </c>
      <c r="BM44" s="130" t="s">
        <v>3403</v>
      </c>
    </row>
    <row r="45" spans="1:65" s="2" customFormat="1" ht="24.15" customHeight="1">
      <c r="A45" s="22"/>
      <c r="B45" s="119"/>
      <c r="C45" s="136" t="s">
        <v>192</v>
      </c>
      <c r="D45" s="136" t="s">
        <v>991</v>
      </c>
      <c r="E45" s="137" t="s">
        <v>3404</v>
      </c>
      <c r="F45" s="138" t="s">
        <v>3405</v>
      </c>
      <c r="G45" s="139" t="s">
        <v>403</v>
      </c>
      <c r="H45" s="140">
        <v>1</v>
      </c>
      <c r="I45" s="141"/>
      <c r="J45" s="141">
        <f t="shared" si="0"/>
        <v>0</v>
      </c>
      <c r="K45" s="138" t="s">
        <v>144</v>
      </c>
      <c r="L45" s="142"/>
      <c r="M45" s="143" t="s">
        <v>1</v>
      </c>
      <c r="N45" s="144" t="s">
        <v>23</v>
      </c>
      <c r="O45" s="128">
        <v>0</v>
      </c>
      <c r="P45" s="128">
        <f t="shared" si="1"/>
        <v>0</v>
      </c>
      <c r="Q45" s="128">
        <v>0.032</v>
      </c>
      <c r="R45" s="128">
        <f t="shared" si="2"/>
        <v>0.032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263</v>
      </c>
      <c r="AT45" s="130" t="s">
        <v>991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200</v>
      </c>
      <c r="BM45" s="130" t="s">
        <v>3406</v>
      </c>
    </row>
    <row r="46" spans="1:65" s="2" customFormat="1" ht="24.15" customHeight="1">
      <c r="A46" s="22"/>
      <c r="B46" s="119"/>
      <c r="C46" s="136" t="s">
        <v>196</v>
      </c>
      <c r="D46" s="136" t="s">
        <v>991</v>
      </c>
      <c r="E46" s="137" t="s">
        <v>3407</v>
      </c>
      <c r="F46" s="138" t="s">
        <v>3408</v>
      </c>
      <c r="G46" s="139" t="s">
        <v>403</v>
      </c>
      <c r="H46" s="140">
        <v>1</v>
      </c>
      <c r="I46" s="141"/>
      <c r="J46" s="141">
        <f t="shared" si="0"/>
        <v>0</v>
      </c>
      <c r="K46" s="138" t="s">
        <v>144</v>
      </c>
      <c r="L46" s="142"/>
      <c r="M46" s="143" t="s">
        <v>1</v>
      </c>
      <c r="N46" s="144" t="s">
        <v>23</v>
      </c>
      <c r="O46" s="128">
        <v>0</v>
      </c>
      <c r="P46" s="128">
        <f t="shared" si="1"/>
        <v>0</v>
      </c>
      <c r="Q46" s="128">
        <v>0.036</v>
      </c>
      <c r="R46" s="128">
        <f t="shared" si="2"/>
        <v>0.036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263</v>
      </c>
      <c r="AT46" s="130" t="s">
        <v>991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200</v>
      </c>
      <c r="BM46" s="130" t="s">
        <v>3409</v>
      </c>
    </row>
    <row r="47" spans="1:65" s="2" customFormat="1" ht="24.15" customHeight="1">
      <c r="A47" s="22"/>
      <c r="B47" s="119"/>
      <c r="C47" s="136" t="s">
        <v>200</v>
      </c>
      <c r="D47" s="136" t="s">
        <v>991</v>
      </c>
      <c r="E47" s="137" t="s">
        <v>3410</v>
      </c>
      <c r="F47" s="138" t="s">
        <v>3411</v>
      </c>
      <c r="G47" s="139" t="s">
        <v>403</v>
      </c>
      <c r="H47" s="140">
        <v>1</v>
      </c>
      <c r="I47" s="141"/>
      <c r="J47" s="141">
        <f t="shared" si="0"/>
        <v>0</v>
      </c>
      <c r="K47" s="138" t="s">
        <v>144</v>
      </c>
      <c r="L47" s="142"/>
      <c r="M47" s="143" t="s">
        <v>1</v>
      </c>
      <c r="N47" s="144" t="s">
        <v>23</v>
      </c>
      <c r="O47" s="128">
        <v>0</v>
      </c>
      <c r="P47" s="128">
        <f t="shared" si="1"/>
        <v>0</v>
      </c>
      <c r="Q47" s="128">
        <v>0.04</v>
      </c>
      <c r="R47" s="128">
        <f t="shared" si="2"/>
        <v>0.04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263</v>
      </c>
      <c r="AT47" s="130" t="s">
        <v>991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200</v>
      </c>
      <c r="BM47" s="130" t="s">
        <v>3412</v>
      </c>
    </row>
    <row r="48" spans="1:65" s="2" customFormat="1" ht="24.15" customHeight="1">
      <c r="A48" s="22"/>
      <c r="B48" s="119"/>
      <c r="C48" s="120" t="s">
        <v>204</v>
      </c>
      <c r="D48" s="120" t="s">
        <v>140</v>
      </c>
      <c r="E48" s="121" t="s">
        <v>3413</v>
      </c>
      <c r="F48" s="122" t="s">
        <v>3414</v>
      </c>
      <c r="G48" s="123" t="s">
        <v>403</v>
      </c>
      <c r="H48" s="124">
        <v>6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2.925</v>
      </c>
      <c r="P48" s="128">
        <f t="shared" si="1"/>
        <v>17.549999999999997</v>
      </c>
      <c r="Q48" s="128">
        <v>0.00047</v>
      </c>
      <c r="R48" s="128">
        <f t="shared" si="2"/>
        <v>0.00282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200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200</v>
      </c>
      <c r="BM48" s="130" t="s">
        <v>3415</v>
      </c>
    </row>
    <row r="49" spans="1:65" s="2" customFormat="1" ht="24.15" customHeight="1">
      <c r="A49" s="22"/>
      <c r="B49" s="119"/>
      <c r="C49" s="120" t="s">
        <v>208</v>
      </c>
      <c r="D49" s="120" t="s">
        <v>140</v>
      </c>
      <c r="E49" s="121" t="s">
        <v>3416</v>
      </c>
      <c r="F49" s="122" t="s">
        <v>3417</v>
      </c>
      <c r="G49" s="123" t="s">
        <v>403</v>
      </c>
      <c r="H49" s="124">
        <v>6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3.327</v>
      </c>
      <c r="P49" s="128">
        <f t="shared" si="1"/>
        <v>19.962</v>
      </c>
      <c r="Q49" s="128">
        <v>0.00048</v>
      </c>
      <c r="R49" s="128">
        <f t="shared" si="2"/>
        <v>0.00288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3418</v>
      </c>
    </row>
    <row r="50" spans="1:65" s="2" customFormat="1" ht="24.15" customHeight="1">
      <c r="A50" s="22"/>
      <c r="B50" s="119"/>
      <c r="C50" s="120" t="s">
        <v>212</v>
      </c>
      <c r="D50" s="120" t="s">
        <v>140</v>
      </c>
      <c r="E50" s="121" t="s">
        <v>3419</v>
      </c>
      <c r="F50" s="122" t="s">
        <v>3420</v>
      </c>
      <c r="G50" s="123" t="s">
        <v>403</v>
      </c>
      <c r="H50" s="124">
        <v>6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3.534</v>
      </c>
      <c r="P50" s="128">
        <f t="shared" si="1"/>
        <v>21.204</v>
      </c>
      <c r="Q50" s="128">
        <v>0.00047</v>
      </c>
      <c r="R50" s="128">
        <f t="shared" si="2"/>
        <v>0.00282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200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3421</v>
      </c>
    </row>
    <row r="51" spans="1:65" s="2" customFormat="1" ht="37.95" customHeight="1">
      <c r="A51" s="22"/>
      <c r="B51" s="119"/>
      <c r="C51" s="136" t="s">
        <v>216</v>
      </c>
      <c r="D51" s="136" t="s">
        <v>991</v>
      </c>
      <c r="E51" s="137" t="s">
        <v>3422</v>
      </c>
      <c r="F51" s="138" t="s">
        <v>3423</v>
      </c>
      <c r="G51" s="139" t="s">
        <v>403</v>
      </c>
      <c r="H51" s="140">
        <v>3</v>
      </c>
      <c r="I51" s="141"/>
      <c r="J51" s="141">
        <f t="shared" si="0"/>
        <v>0</v>
      </c>
      <c r="K51" s="138" t="s">
        <v>144</v>
      </c>
      <c r="L51" s="142"/>
      <c r="M51" s="143" t="s">
        <v>1</v>
      </c>
      <c r="N51" s="144" t="s">
        <v>23</v>
      </c>
      <c r="O51" s="128">
        <v>0</v>
      </c>
      <c r="P51" s="128">
        <f t="shared" si="1"/>
        <v>0</v>
      </c>
      <c r="Q51" s="128">
        <v>0.016</v>
      </c>
      <c r="R51" s="128">
        <f t="shared" si="2"/>
        <v>0.048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263</v>
      </c>
      <c r="AT51" s="130" t="s">
        <v>991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3424</v>
      </c>
    </row>
    <row r="52" spans="1:65" s="2" customFormat="1" ht="37.95" customHeight="1">
      <c r="A52" s="22"/>
      <c r="B52" s="119"/>
      <c r="C52" s="136" t="s">
        <v>7</v>
      </c>
      <c r="D52" s="136" t="s">
        <v>991</v>
      </c>
      <c r="E52" s="137" t="s">
        <v>3425</v>
      </c>
      <c r="F52" s="138" t="s">
        <v>3426</v>
      </c>
      <c r="G52" s="139" t="s">
        <v>403</v>
      </c>
      <c r="H52" s="140">
        <v>3</v>
      </c>
      <c r="I52" s="141"/>
      <c r="J52" s="141">
        <f t="shared" si="0"/>
        <v>0</v>
      </c>
      <c r="K52" s="138" t="s">
        <v>144</v>
      </c>
      <c r="L52" s="142"/>
      <c r="M52" s="143" t="s">
        <v>1</v>
      </c>
      <c r="N52" s="144" t="s">
        <v>23</v>
      </c>
      <c r="O52" s="128">
        <v>0</v>
      </c>
      <c r="P52" s="128">
        <f t="shared" si="1"/>
        <v>0</v>
      </c>
      <c r="Q52" s="128">
        <v>0.026</v>
      </c>
      <c r="R52" s="128">
        <f t="shared" si="2"/>
        <v>0.078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263</v>
      </c>
      <c r="AT52" s="130" t="s">
        <v>991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3427</v>
      </c>
    </row>
    <row r="53" spans="1:65" s="2" customFormat="1" ht="37.95" customHeight="1">
      <c r="A53" s="22"/>
      <c r="B53" s="119"/>
      <c r="C53" s="136" t="s">
        <v>223</v>
      </c>
      <c r="D53" s="136" t="s">
        <v>991</v>
      </c>
      <c r="E53" s="137" t="s">
        <v>3428</v>
      </c>
      <c r="F53" s="138" t="s">
        <v>3429</v>
      </c>
      <c r="G53" s="139" t="s">
        <v>403</v>
      </c>
      <c r="H53" s="140">
        <v>3</v>
      </c>
      <c r="I53" s="141"/>
      <c r="J53" s="141">
        <f t="shared" si="0"/>
        <v>0</v>
      </c>
      <c r="K53" s="138" t="s">
        <v>144</v>
      </c>
      <c r="L53" s="142"/>
      <c r="M53" s="143" t="s">
        <v>1</v>
      </c>
      <c r="N53" s="144" t="s">
        <v>23</v>
      </c>
      <c r="O53" s="128">
        <v>0</v>
      </c>
      <c r="P53" s="128">
        <f t="shared" si="1"/>
        <v>0</v>
      </c>
      <c r="Q53" s="128">
        <v>0.035</v>
      </c>
      <c r="R53" s="128">
        <f t="shared" si="2"/>
        <v>0.10500000000000001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263</v>
      </c>
      <c r="AT53" s="130" t="s">
        <v>991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3430</v>
      </c>
    </row>
    <row r="54" spans="1:65" s="2" customFormat="1" ht="37.95" customHeight="1">
      <c r="A54" s="22"/>
      <c r="B54" s="119"/>
      <c r="C54" s="136" t="s">
        <v>227</v>
      </c>
      <c r="D54" s="136" t="s">
        <v>991</v>
      </c>
      <c r="E54" s="137" t="s">
        <v>3431</v>
      </c>
      <c r="F54" s="138" t="s">
        <v>3432</v>
      </c>
      <c r="G54" s="139" t="s">
        <v>403</v>
      </c>
      <c r="H54" s="140">
        <v>3</v>
      </c>
      <c r="I54" s="141"/>
      <c r="J54" s="141">
        <f t="shared" si="0"/>
        <v>0</v>
      </c>
      <c r="K54" s="138" t="s">
        <v>144</v>
      </c>
      <c r="L54" s="142"/>
      <c r="M54" s="143" t="s">
        <v>1</v>
      </c>
      <c r="N54" s="144" t="s">
        <v>23</v>
      </c>
      <c r="O54" s="128">
        <v>0</v>
      </c>
      <c r="P54" s="128">
        <f t="shared" si="1"/>
        <v>0</v>
      </c>
      <c r="Q54" s="128">
        <v>0.043</v>
      </c>
      <c r="R54" s="128">
        <f t="shared" si="2"/>
        <v>0.129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263</v>
      </c>
      <c r="AT54" s="130" t="s">
        <v>991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3433</v>
      </c>
    </row>
    <row r="55" spans="1:65" s="2" customFormat="1" ht="37.95" customHeight="1">
      <c r="A55" s="22"/>
      <c r="B55" s="119"/>
      <c r="C55" s="136" t="s">
        <v>231</v>
      </c>
      <c r="D55" s="136" t="s">
        <v>991</v>
      </c>
      <c r="E55" s="137" t="s">
        <v>3434</v>
      </c>
      <c r="F55" s="138" t="s">
        <v>3435</v>
      </c>
      <c r="G55" s="139" t="s">
        <v>403</v>
      </c>
      <c r="H55" s="140">
        <v>3</v>
      </c>
      <c r="I55" s="141"/>
      <c r="J55" s="141">
        <f t="shared" si="0"/>
        <v>0</v>
      </c>
      <c r="K55" s="138" t="s">
        <v>144</v>
      </c>
      <c r="L55" s="142"/>
      <c r="M55" s="143" t="s">
        <v>1</v>
      </c>
      <c r="N55" s="144" t="s">
        <v>23</v>
      </c>
      <c r="O55" s="128">
        <v>0</v>
      </c>
      <c r="P55" s="128">
        <f t="shared" si="1"/>
        <v>0</v>
      </c>
      <c r="Q55" s="128">
        <v>0.05</v>
      </c>
      <c r="R55" s="128">
        <f t="shared" si="2"/>
        <v>0.15000000000000002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263</v>
      </c>
      <c r="AT55" s="130" t="s">
        <v>991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3436</v>
      </c>
    </row>
    <row r="56" spans="1:65" s="2" customFormat="1" ht="37.95" customHeight="1">
      <c r="A56" s="22"/>
      <c r="B56" s="119"/>
      <c r="C56" s="136" t="s">
        <v>235</v>
      </c>
      <c r="D56" s="136" t="s">
        <v>991</v>
      </c>
      <c r="E56" s="137" t="s">
        <v>3437</v>
      </c>
      <c r="F56" s="138" t="s">
        <v>3438</v>
      </c>
      <c r="G56" s="139" t="s">
        <v>403</v>
      </c>
      <c r="H56" s="140">
        <v>3</v>
      </c>
      <c r="I56" s="141"/>
      <c r="J56" s="141">
        <f t="shared" si="0"/>
        <v>0</v>
      </c>
      <c r="K56" s="138" t="s">
        <v>144</v>
      </c>
      <c r="L56" s="142"/>
      <c r="M56" s="143" t="s">
        <v>1</v>
      </c>
      <c r="N56" s="144" t="s">
        <v>23</v>
      </c>
      <c r="O56" s="128">
        <v>0</v>
      </c>
      <c r="P56" s="128">
        <f t="shared" si="1"/>
        <v>0</v>
      </c>
      <c r="Q56" s="128">
        <v>0.056</v>
      </c>
      <c r="R56" s="128">
        <f t="shared" si="2"/>
        <v>0.168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263</v>
      </c>
      <c r="AT56" s="130" t="s">
        <v>991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3439</v>
      </c>
    </row>
    <row r="57" spans="1:65" s="2" customFormat="1" ht="24.15" customHeight="1">
      <c r="A57" s="22"/>
      <c r="B57" s="119"/>
      <c r="C57" s="120" t="s">
        <v>239</v>
      </c>
      <c r="D57" s="120" t="s">
        <v>140</v>
      </c>
      <c r="E57" s="121" t="s">
        <v>3440</v>
      </c>
      <c r="F57" s="122" t="s">
        <v>3441</v>
      </c>
      <c r="G57" s="123" t="s">
        <v>403</v>
      </c>
      <c r="H57" s="124">
        <v>4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3.275</v>
      </c>
      <c r="P57" s="128">
        <f t="shared" si="1"/>
        <v>13.1</v>
      </c>
      <c r="Q57" s="128">
        <v>0.00047</v>
      </c>
      <c r="R57" s="128">
        <f t="shared" si="2"/>
        <v>0.00188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3442</v>
      </c>
    </row>
    <row r="58" spans="1:65" s="2" customFormat="1" ht="24.15" customHeight="1">
      <c r="A58" s="22"/>
      <c r="B58" s="119"/>
      <c r="C58" s="120" t="s">
        <v>243</v>
      </c>
      <c r="D58" s="120" t="s">
        <v>140</v>
      </c>
      <c r="E58" s="121" t="s">
        <v>3443</v>
      </c>
      <c r="F58" s="122" t="s">
        <v>3444</v>
      </c>
      <c r="G58" s="123" t="s">
        <v>403</v>
      </c>
      <c r="H58" s="124">
        <v>4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3.684</v>
      </c>
      <c r="P58" s="128">
        <f t="shared" si="1"/>
        <v>14.736</v>
      </c>
      <c r="Q58" s="128">
        <v>0.00047</v>
      </c>
      <c r="R58" s="128">
        <f t="shared" si="2"/>
        <v>0.00188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3445</v>
      </c>
    </row>
    <row r="59" spans="1:65" s="2" customFormat="1" ht="24.15" customHeight="1">
      <c r="A59" s="22"/>
      <c r="B59" s="119"/>
      <c r="C59" s="120" t="s">
        <v>247</v>
      </c>
      <c r="D59" s="120" t="s">
        <v>140</v>
      </c>
      <c r="E59" s="121" t="s">
        <v>3446</v>
      </c>
      <c r="F59" s="122" t="s">
        <v>3447</v>
      </c>
      <c r="G59" s="123" t="s">
        <v>403</v>
      </c>
      <c r="H59" s="124">
        <v>4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4.012</v>
      </c>
      <c r="P59" s="128">
        <f t="shared" si="1"/>
        <v>16.048</v>
      </c>
      <c r="Q59" s="128">
        <v>0.00048</v>
      </c>
      <c r="R59" s="128">
        <f t="shared" si="2"/>
        <v>0.00192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3448</v>
      </c>
    </row>
    <row r="60" spans="1:65" s="2" customFormat="1" ht="33" customHeight="1">
      <c r="A60" s="22"/>
      <c r="B60" s="119"/>
      <c r="C60" s="136" t="s">
        <v>251</v>
      </c>
      <c r="D60" s="136" t="s">
        <v>991</v>
      </c>
      <c r="E60" s="137" t="s">
        <v>3449</v>
      </c>
      <c r="F60" s="138" t="s">
        <v>3450</v>
      </c>
      <c r="G60" s="139" t="s">
        <v>403</v>
      </c>
      <c r="H60" s="140">
        <v>3</v>
      </c>
      <c r="I60" s="141"/>
      <c r="J60" s="141">
        <f t="shared" si="0"/>
        <v>0</v>
      </c>
      <c r="K60" s="138" t="s">
        <v>144</v>
      </c>
      <c r="L60" s="142"/>
      <c r="M60" s="143" t="s">
        <v>1</v>
      </c>
      <c r="N60" s="144" t="s">
        <v>23</v>
      </c>
      <c r="O60" s="128">
        <v>0</v>
      </c>
      <c r="P60" s="128">
        <f t="shared" si="1"/>
        <v>0</v>
      </c>
      <c r="Q60" s="128">
        <v>0.018</v>
      </c>
      <c r="R60" s="128">
        <f t="shared" si="2"/>
        <v>0.05399999999999999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263</v>
      </c>
      <c r="AT60" s="130" t="s">
        <v>991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3451</v>
      </c>
    </row>
    <row r="61" spans="1:65" s="2" customFormat="1" ht="33" customHeight="1">
      <c r="A61" s="22"/>
      <c r="B61" s="119"/>
      <c r="C61" s="136" t="s">
        <v>255</v>
      </c>
      <c r="D61" s="136" t="s">
        <v>991</v>
      </c>
      <c r="E61" s="137" t="s">
        <v>3452</v>
      </c>
      <c r="F61" s="138" t="s">
        <v>3453</v>
      </c>
      <c r="G61" s="139" t="s">
        <v>403</v>
      </c>
      <c r="H61" s="140">
        <v>3</v>
      </c>
      <c r="I61" s="141"/>
      <c r="J61" s="141">
        <f t="shared" si="0"/>
        <v>0</v>
      </c>
      <c r="K61" s="138" t="s">
        <v>144</v>
      </c>
      <c r="L61" s="142"/>
      <c r="M61" s="143" t="s">
        <v>1</v>
      </c>
      <c r="N61" s="144" t="s">
        <v>23</v>
      </c>
      <c r="O61" s="128">
        <v>0</v>
      </c>
      <c r="P61" s="128">
        <f t="shared" si="1"/>
        <v>0</v>
      </c>
      <c r="Q61" s="128">
        <v>0.03</v>
      </c>
      <c r="R61" s="128">
        <f t="shared" si="2"/>
        <v>0.09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263</v>
      </c>
      <c r="AT61" s="130" t="s">
        <v>991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3454</v>
      </c>
    </row>
    <row r="62" spans="1:65" s="2" customFormat="1" ht="33" customHeight="1">
      <c r="A62" s="22"/>
      <c r="B62" s="119"/>
      <c r="C62" s="136" t="s">
        <v>259</v>
      </c>
      <c r="D62" s="136" t="s">
        <v>991</v>
      </c>
      <c r="E62" s="137" t="s">
        <v>3455</v>
      </c>
      <c r="F62" s="138" t="s">
        <v>3456</v>
      </c>
      <c r="G62" s="139" t="s">
        <v>403</v>
      </c>
      <c r="H62" s="140">
        <v>3</v>
      </c>
      <c r="I62" s="141"/>
      <c r="J62" s="141">
        <f t="shared" si="0"/>
        <v>0</v>
      </c>
      <c r="K62" s="138" t="s">
        <v>144</v>
      </c>
      <c r="L62" s="142"/>
      <c r="M62" s="143" t="s">
        <v>1</v>
      </c>
      <c r="N62" s="144" t="s">
        <v>23</v>
      </c>
      <c r="O62" s="128">
        <v>0</v>
      </c>
      <c r="P62" s="128">
        <f t="shared" si="1"/>
        <v>0</v>
      </c>
      <c r="Q62" s="128">
        <v>0.041</v>
      </c>
      <c r="R62" s="128">
        <f t="shared" si="2"/>
        <v>0.123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263</v>
      </c>
      <c r="AT62" s="130" t="s">
        <v>991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3457</v>
      </c>
    </row>
    <row r="63" spans="1:65" s="2" customFormat="1" ht="33" customHeight="1">
      <c r="A63" s="22"/>
      <c r="B63" s="119"/>
      <c r="C63" s="136" t="s">
        <v>263</v>
      </c>
      <c r="D63" s="136" t="s">
        <v>991</v>
      </c>
      <c r="E63" s="137" t="s">
        <v>3458</v>
      </c>
      <c r="F63" s="138" t="s">
        <v>3459</v>
      </c>
      <c r="G63" s="139" t="s">
        <v>403</v>
      </c>
      <c r="H63" s="140">
        <v>3</v>
      </c>
      <c r="I63" s="141"/>
      <c r="J63" s="141">
        <f t="shared" si="0"/>
        <v>0</v>
      </c>
      <c r="K63" s="138" t="s">
        <v>144</v>
      </c>
      <c r="L63" s="142"/>
      <c r="M63" s="143" t="s">
        <v>1</v>
      </c>
      <c r="N63" s="144" t="s">
        <v>23</v>
      </c>
      <c r="O63" s="128">
        <v>0</v>
      </c>
      <c r="P63" s="128">
        <f t="shared" si="1"/>
        <v>0</v>
      </c>
      <c r="Q63" s="128">
        <v>0.064</v>
      </c>
      <c r="R63" s="128">
        <f t="shared" si="2"/>
        <v>0.192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263</v>
      </c>
      <c r="AT63" s="130" t="s">
        <v>991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200</v>
      </c>
      <c r="BM63" s="130" t="s">
        <v>3460</v>
      </c>
    </row>
    <row r="64" spans="1:65" s="2" customFormat="1" ht="24.15" customHeight="1">
      <c r="A64" s="22"/>
      <c r="B64" s="119"/>
      <c r="C64" s="120" t="s">
        <v>267</v>
      </c>
      <c r="D64" s="120" t="s">
        <v>140</v>
      </c>
      <c r="E64" s="121" t="s">
        <v>3461</v>
      </c>
      <c r="F64" s="122" t="s">
        <v>3462</v>
      </c>
      <c r="G64" s="123" t="s">
        <v>160</v>
      </c>
      <c r="H64" s="124">
        <v>2</v>
      </c>
      <c r="I64" s="125"/>
      <c r="J64" s="125">
        <f aca="true" t="shared" si="10" ref="J64:J95">ROUND(I64*H64,2)</f>
        <v>0</v>
      </c>
      <c r="K64" s="122" t="s">
        <v>144</v>
      </c>
      <c r="L64" s="23"/>
      <c r="M64" s="126" t="s">
        <v>1</v>
      </c>
      <c r="N64" s="127" t="s">
        <v>23</v>
      </c>
      <c r="O64" s="128">
        <v>1.688</v>
      </c>
      <c r="P64" s="128">
        <f aca="true" t="shared" si="11" ref="P64:P95">O64*H64</f>
        <v>3.376</v>
      </c>
      <c r="Q64" s="128">
        <v>0.00027</v>
      </c>
      <c r="R64" s="128">
        <f aca="true" t="shared" si="12" ref="R64:R95">Q64*H64</f>
        <v>0.00054</v>
      </c>
      <c r="S64" s="128">
        <v>0</v>
      </c>
      <c r="T64" s="129">
        <f aca="true" t="shared" si="13" ref="T64:T95">S64*H64</f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aca="true" t="shared" si="14" ref="BE64:BE99">IF(N64="základní",J64,0)</f>
        <v>0</v>
      </c>
      <c r="BF64" s="131">
        <f aca="true" t="shared" si="15" ref="BF64:BF99">IF(N64="snížená",J64,0)</f>
        <v>0</v>
      </c>
      <c r="BG64" s="131">
        <f aca="true" t="shared" si="16" ref="BG64:BG99">IF(N64="zákl. přenesená",J64,0)</f>
        <v>0</v>
      </c>
      <c r="BH64" s="131">
        <f aca="true" t="shared" si="17" ref="BH64:BH99">IF(N64="sníž. přenesená",J64,0)</f>
        <v>0</v>
      </c>
      <c r="BI64" s="131">
        <f aca="true" t="shared" si="18" ref="BI64:BI99">IF(N64="nulová",J64,0)</f>
        <v>0</v>
      </c>
      <c r="BJ64" s="12" t="s">
        <v>58</v>
      </c>
      <c r="BK64" s="131">
        <f aca="true" t="shared" si="19" ref="BK64:BK99">ROUND(I64*H64,2)</f>
        <v>0</v>
      </c>
      <c r="BL64" s="12" t="s">
        <v>200</v>
      </c>
      <c r="BM64" s="130" t="s">
        <v>3463</v>
      </c>
    </row>
    <row r="65" spans="1:65" s="2" customFormat="1" ht="24.15" customHeight="1">
      <c r="A65" s="22"/>
      <c r="B65" s="119"/>
      <c r="C65" s="120" t="s">
        <v>271</v>
      </c>
      <c r="D65" s="120" t="s">
        <v>140</v>
      </c>
      <c r="E65" s="121" t="s">
        <v>3464</v>
      </c>
      <c r="F65" s="122" t="s">
        <v>3465</v>
      </c>
      <c r="G65" s="123" t="s">
        <v>160</v>
      </c>
      <c r="H65" s="124">
        <v>2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1.736</v>
      </c>
      <c r="P65" s="128">
        <f t="shared" si="11"/>
        <v>3.472</v>
      </c>
      <c r="Q65" s="128">
        <v>0.00026</v>
      </c>
      <c r="R65" s="128">
        <f t="shared" si="12"/>
        <v>0.00052</v>
      </c>
      <c r="S65" s="128">
        <v>0</v>
      </c>
      <c r="T65" s="129">
        <f t="shared" si="1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200</v>
      </c>
      <c r="BM65" s="130" t="s">
        <v>3466</v>
      </c>
    </row>
    <row r="66" spans="1:65" s="2" customFormat="1" ht="24.15" customHeight="1">
      <c r="A66" s="22"/>
      <c r="B66" s="119"/>
      <c r="C66" s="120" t="s">
        <v>275</v>
      </c>
      <c r="D66" s="120" t="s">
        <v>140</v>
      </c>
      <c r="E66" s="121" t="s">
        <v>3467</v>
      </c>
      <c r="F66" s="122" t="s">
        <v>3468</v>
      </c>
      <c r="G66" s="123" t="s">
        <v>160</v>
      </c>
      <c r="H66" s="124">
        <v>2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1.767</v>
      </c>
      <c r="P66" s="128">
        <f t="shared" si="11"/>
        <v>3.534</v>
      </c>
      <c r="Q66" s="128">
        <v>0.00027</v>
      </c>
      <c r="R66" s="128">
        <f t="shared" si="12"/>
        <v>0.00054</v>
      </c>
      <c r="S66" s="128">
        <v>0</v>
      </c>
      <c r="T66" s="129">
        <f t="shared" si="1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200</v>
      </c>
      <c r="BM66" s="130" t="s">
        <v>3469</v>
      </c>
    </row>
    <row r="67" spans="1:65" s="2" customFormat="1" ht="24.15" customHeight="1">
      <c r="A67" s="22"/>
      <c r="B67" s="119"/>
      <c r="C67" s="136" t="s">
        <v>279</v>
      </c>
      <c r="D67" s="136" t="s">
        <v>991</v>
      </c>
      <c r="E67" s="137" t="s">
        <v>3470</v>
      </c>
      <c r="F67" s="138" t="s">
        <v>3471</v>
      </c>
      <c r="G67" s="139" t="s">
        <v>160</v>
      </c>
      <c r="H67" s="140">
        <v>1</v>
      </c>
      <c r="I67" s="141"/>
      <c r="J67" s="141">
        <f t="shared" si="10"/>
        <v>0</v>
      </c>
      <c r="K67" s="138" t="s">
        <v>144</v>
      </c>
      <c r="L67" s="142"/>
      <c r="M67" s="143" t="s">
        <v>1</v>
      </c>
      <c r="N67" s="144" t="s">
        <v>23</v>
      </c>
      <c r="O67" s="128">
        <v>0</v>
      </c>
      <c r="P67" s="128">
        <f t="shared" si="11"/>
        <v>0</v>
      </c>
      <c r="Q67" s="128">
        <v>0.03958</v>
      </c>
      <c r="R67" s="128">
        <f t="shared" si="12"/>
        <v>0.03958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263</v>
      </c>
      <c r="AT67" s="130" t="s">
        <v>991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200</v>
      </c>
      <c r="BM67" s="130" t="s">
        <v>3472</v>
      </c>
    </row>
    <row r="68" spans="1:65" s="2" customFormat="1" ht="24.15" customHeight="1">
      <c r="A68" s="22"/>
      <c r="B68" s="119"/>
      <c r="C68" s="136" t="s">
        <v>283</v>
      </c>
      <c r="D68" s="136" t="s">
        <v>991</v>
      </c>
      <c r="E68" s="137" t="s">
        <v>3473</v>
      </c>
      <c r="F68" s="138" t="s">
        <v>3474</v>
      </c>
      <c r="G68" s="139" t="s">
        <v>160</v>
      </c>
      <c r="H68" s="140">
        <v>1</v>
      </c>
      <c r="I68" s="141"/>
      <c r="J68" s="141">
        <f t="shared" si="10"/>
        <v>0</v>
      </c>
      <c r="K68" s="138" t="s">
        <v>144</v>
      </c>
      <c r="L68" s="142"/>
      <c r="M68" s="143" t="s">
        <v>1</v>
      </c>
      <c r="N68" s="144" t="s">
        <v>23</v>
      </c>
      <c r="O68" s="128">
        <v>0</v>
      </c>
      <c r="P68" s="128">
        <f t="shared" si="11"/>
        <v>0</v>
      </c>
      <c r="Q68" s="128">
        <v>0.03333</v>
      </c>
      <c r="R68" s="128">
        <f t="shared" si="12"/>
        <v>0.03333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263</v>
      </c>
      <c r="AT68" s="130" t="s">
        <v>991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200</v>
      </c>
      <c r="BM68" s="130" t="s">
        <v>3475</v>
      </c>
    </row>
    <row r="69" spans="1:65" s="2" customFormat="1" ht="24.15" customHeight="1">
      <c r="A69" s="22"/>
      <c r="B69" s="119"/>
      <c r="C69" s="136" t="s">
        <v>287</v>
      </c>
      <c r="D69" s="136" t="s">
        <v>991</v>
      </c>
      <c r="E69" s="137" t="s">
        <v>3476</v>
      </c>
      <c r="F69" s="138" t="s">
        <v>3477</v>
      </c>
      <c r="G69" s="139" t="s">
        <v>160</v>
      </c>
      <c r="H69" s="140">
        <v>1</v>
      </c>
      <c r="I69" s="141"/>
      <c r="J69" s="141">
        <f t="shared" si="10"/>
        <v>0</v>
      </c>
      <c r="K69" s="138" t="s">
        <v>144</v>
      </c>
      <c r="L69" s="142"/>
      <c r="M69" s="143" t="s">
        <v>1</v>
      </c>
      <c r="N69" s="144" t="s">
        <v>23</v>
      </c>
      <c r="O69" s="128">
        <v>0</v>
      </c>
      <c r="P69" s="128">
        <f t="shared" si="11"/>
        <v>0</v>
      </c>
      <c r="Q69" s="128">
        <v>0.03056</v>
      </c>
      <c r="R69" s="128">
        <f t="shared" si="12"/>
        <v>0.03056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263</v>
      </c>
      <c r="AT69" s="130" t="s">
        <v>991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200</v>
      </c>
      <c r="BM69" s="130" t="s">
        <v>3478</v>
      </c>
    </row>
    <row r="70" spans="1:65" s="2" customFormat="1" ht="24.15" customHeight="1">
      <c r="A70" s="22"/>
      <c r="B70" s="119"/>
      <c r="C70" s="136" t="s">
        <v>291</v>
      </c>
      <c r="D70" s="136" t="s">
        <v>991</v>
      </c>
      <c r="E70" s="137" t="s">
        <v>3479</v>
      </c>
      <c r="F70" s="138" t="s">
        <v>3480</v>
      </c>
      <c r="G70" s="139" t="s">
        <v>160</v>
      </c>
      <c r="H70" s="140">
        <v>1</v>
      </c>
      <c r="I70" s="141"/>
      <c r="J70" s="141">
        <f t="shared" si="10"/>
        <v>0</v>
      </c>
      <c r="K70" s="138" t="s">
        <v>144</v>
      </c>
      <c r="L70" s="142"/>
      <c r="M70" s="143" t="s">
        <v>1</v>
      </c>
      <c r="N70" s="144" t="s">
        <v>23</v>
      </c>
      <c r="O70" s="128">
        <v>0</v>
      </c>
      <c r="P70" s="128">
        <f t="shared" si="11"/>
        <v>0</v>
      </c>
      <c r="Q70" s="128">
        <v>0.03796</v>
      </c>
      <c r="R70" s="128">
        <f t="shared" si="12"/>
        <v>0.03796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263</v>
      </c>
      <c r="AT70" s="130" t="s">
        <v>991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200</v>
      </c>
      <c r="BM70" s="130" t="s">
        <v>3481</v>
      </c>
    </row>
    <row r="71" spans="1:65" s="2" customFormat="1" ht="24.15" customHeight="1">
      <c r="A71" s="22"/>
      <c r="B71" s="119"/>
      <c r="C71" s="136" t="s">
        <v>295</v>
      </c>
      <c r="D71" s="136" t="s">
        <v>991</v>
      </c>
      <c r="E71" s="137" t="s">
        <v>3482</v>
      </c>
      <c r="F71" s="138" t="s">
        <v>3483</v>
      </c>
      <c r="G71" s="139" t="s">
        <v>160</v>
      </c>
      <c r="H71" s="140">
        <v>1</v>
      </c>
      <c r="I71" s="141"/>
      <c r="J71" s="141">
        <f t="shared" si="10"/>
        <v>0</v>
      </c>
      <c r="K71" s="138" t="s">
        <v>144</v>
      </c>
      <c r="L71" s="142"/>
      <c r="M71" s="143" t="s">
        <v>1</v>
      </c>
      <c r="N71" s="144" t="s">
        <v>23</v>
      </c>
      <c r="O71" s="128">
        <v>0</v>
      </c>
      <c r="P71" s="128">
        <f t="shared" si="11"/>
        <v>0</v>
      </c>
      <c r="Q71" s="128">
        <v>0.03056</v>
      </c>
      <c r="R71" s="128">
        <f t="shared" si="12"/>
        <v>0.03056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263</v>
      </c>
      <c r="AT71" s="130" t="s">
        <v>991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200</v>
      </c>
      <c r="BM71" s="130" t="s">
        <v>3484</v>
      </c>
    </row>
    <row r="72" spans="1:65" s="2" customFormat="1" ht="24.15" customHeight="1">
      <c r="A72" s="22"/>
      <c r="B72" s="119"/>
      <c r="C72" s="136" t="s">
        <v>299</v>
      </c>
      <c r="D72" s="136" t="s">
        <v>991</v>
      </c>
      <c r="E72" s="137" t="s">
        <v>3485</v>
      </c>
      <c r="F72" s="138" t="s">
        <v>3486</v>
      </c>
      <c r="G72" s="139" t="s">
        <v>160</v>
      </c>
      <c r="H72" s="140">
        <v>1</v>
      </c>
      <c r="I72" s="141"/>
      <c r="J72" s="141">
        <f t="shared" si="10"/>
        <v>0</v>
      </c>
      <c r="K72" s="138" t="s">
        <v>144</v>
      </c>
      <c r="L72" s="142"/>
      <c r="M72" s="143" t="s">
        <v>1</v>
      </c>
      <c r="N72" s="144" t="s">
        <v>23</v>
      </c>
      <c r="O72" s="128">
        <v>0</v>
      </c>
      <c r="P72" s="128">
        <f t="shared" si="11"/>
        <v>0</v>
      </c>
      <c r="Q72" s="128">
        <v>0.03765</v>
      </c>
      <c r="R72" s="128">
        <f t="shared" si="12"/>
        <v>0.03765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263</v>
      </c>
      <c r="AT72" s="130" t="s">
        <v>991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200</v>
      </c>
      <c r="BM72" s="130" t="s">
        <v>3487</v>
      </c>
    </row>
    <row r="73" spans="1:65" s="2" customFormat="1" ht="24.15" customHeight="1">
      <c r="A73" s="22"/>
      <c r="B73" s="119"/>
      <c r="C73" s="120" t="s">
        <v>303</v>
      </c>
      <c r="D73" s="120" t="s">
        <v>140</v>
      </c>
      <c r="E73" s="121" t="s">
        <v>3488</v>
      </c>
      <c r="F73" s="122" t="s">
        <v>3489</v>
      </c>
      <c r="G73" s="123" t="s">
        <v>160</v>
      </c>
      <c r="H73" s="124">
        <v>2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1.559</v>
      </c>
      <c r="P73" s="128">
        <f t="shared" si="11"/>
        <v>3.118</v>
      </c>
      <c r="Q73" s="128">
        <v>0.00027</v>
      </c>
      <c r="R73" s="128">
        <f t="shared" si="12"/>
        <v>0.00054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200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200</v>
      </c>
      <c r="BM73" s="130" t="s">
        <v>3490</v>
      </c>
    </row>
    <row r="74" spans="1:65" s="2" customFormat="1" ht="24.15" customHeight="1">
      <c r="A74" s="22"/>
      <c r="B74" s="119"/>
      <c r="C74" s="120" t="s">
        <v>307</v>
      </c>
      <c r="D74" s="120" t="s">
        <v>140</v>
      </c>
      <c r="E74" s="121" t="s">
        <v>3491</v>
      </c>
      <c r="F74" s="122" t="s">
        <v>3492</v>
      </c>
      <c r="G74" s="123" t="s">
        <v>160</v>
      </c>
      <c r="H74" s="124">
        <v>2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1.585</v>
      </c>
      <c r="P74" s="128">
        <f t="shared" si="11"/>
        <v>3.17</v>
      </c>
      <c r="Q74" s="128">
        <v>0.00026</v>
      </c>
      <c r="R74" s="128">
        <f t="shared" si="12"/>
        <v>0.00052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200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200</v>
      </c>
      <c r="BM74" s="130" t="s">
        <v>3493</v>
      </c>
    </row>
    <row r="75" spans="1:65" s="2" customFormat="1" ht="24.15" customHeight="1">
      <c r="A75" s="22"/>
      <c r="B75" s="119"/>
      <c r="C75" s="120" t="s">
        <v>311</v>
      </c>
      <c r="D75" s="120" t="s">
        <v>140</v>
      </c>
      <c r="E75" s="121" t="s">
        <v>3494</v>
      </c>
      <c r="F75" s="122" t="s">
        <v>3495</v>
      </c>
      <c r="G75" s="123" t="s">
        <v>160</v>
      </c>
      <c r="H75" s="124">
        <v>2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1.613</v>
      </c>
      <c r="P75" s="128">
        <f t="shared" si="11"/>
        <v>3.226</v>
      </c>
      <c r="Q75" s="128">
        <v>0.00027</v>
      </c>
      <c r="R75" s="128">
        <f t="shared" si="12"/>
        <v>0.00054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200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200</v>
      </c>
      <c r="BM75" s="130" t="s">
        <v>3496</v>
      </c>
    </row>
    <row r="76" spans="1:65" s="2" customFormat="1" ht="24.15" customHeight="1">
      <c r="A76" s="22"/>
      <c r="B76" s="119"/>
      <c r="C76" s="136" t="s">
        <v>316</v>
      </c>
      <c r="D76" s="136" t="s">
        <v>991</v>
      </c>
      <c r="E76" s="137" t="s">
        <v>3497</v>
      </c>
      <c r="F76" s="138" t="s">
        <v>3498</v>
      </c>
      <c r="G76" s="139" t="s">
        <v>160</v>
      </c>
      <c r="H76" s="140">
        <v>1</v>
      </c>
      <c r="I76" s="141"/>
      <c r="J76" s="141">
        <f t="shared" si="10"/>
        <v>0</v>
      </c>
      <c r="K76" s="138" t="s">
        <v>144</v>
      </c>
      <c r="L76" s="142"/>
      <c r="M76" s="143" t="s">
        <v>1</v>
      </c>
      <c r="N76" s="144" t="s">
        <v>23</v>
      </c>
      <c r="O76" s="128">
        <v>0</v>
      </c>
      <c r="P76" s="128">
        <f t="shared" si="11"/>
        <v>0</v>
      </c>
      <c r="Q76" s="128">
        <v>0.03056</v>
      </c>
      <c r="R76" s="128">
        <f t="shared" si="12"/>
        <v>0.03056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263</v>
      </c>
      <c r="AT76" s="130" t="s">
        <v>991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200</v>
      </c>
      <c r="BM76" s="130" t="s">
        <v>3499</v>
      </c>
    </row>
    <row r="77" spans="1:65" s="2" customFormat="1" ht="24.15" customHeight="1">
      <c r="A77" s="22"/>
      <c r="B77" s="119"/>
      <c r="C77" s="136" t="s">
        <v>320</v>
      </c>
      <c r="D77" s="136" t="s">
        <v>991</v>
      </c>
      <c r="E77" s="137" t="s">
        <v>3500</v>
      </c>
      <c r="F77" s="138" t="s">
        <v>3501</v>
      </c>
      <c r="G77" s="139" t="s">
        <v>160</v>
      </c>
      <c r="H77" s="140">
        <v>1</v>
      </c>
      <c r="I77" s="141"/>
      <c r="J77" s="141">
        <f t="shared" si="10"/>
        <v>0</v>
      </c>
      <c r="K77" s="138" t="s">
        <v>144</v>
      </c>
      <c r="L77" s="142"/>
      <c r="M77" s="143" t="s">
        <v>1</v>
      </c>
      <c r="N77" s="144" t="s">
        <v>23</v>
      </c>
      <c r="O77" s="128">
        <v>0</v>
      </c>
      <c r="P77" s="128">
        <f t="shared" si="11"/>
        <v>0</v>
      </c>
      <c r="Q77" s="128">
        <v>0.03681</v>
      </c>
      <c r="R77" s="128">
        <f t="shared" si="12"/>
        <v>0.03681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263</v>
      </c>
      <c r="AT77" s="130" t="s">
        <v>991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200</v>
      </c>
      <c r="BM77" s="130" t="s">
        <v>3502</v>
      </c>
    </row>
    <row r="78" spans="1:65" s="2" customFormat="1" ht="24.15" customHeight="1">
      <c r="A78" s="22"/>
      <c r="B78" s="119"/>
      <c r="C78" s="136" t="s">
        <v>324</v>
      </c>
      <c r="D78" s="136" t="s">
        <v>991</v>
      </c>
      <c r="E78" s="137" t="s">
        <v>3503</v>
      </c>
      <c r="F78" s="138" t="s">
        <v>3504</v>
      </c>
      <c r="G78" s="139" t="s">
        <v>160</v>
      </c>
      <c r="H78" s="140">
        <v>1</v>
      </c>
      <c r="I78" s="141"/>
      <c r="J78" s="141">
        <f t="shared" si="10"/>
        <v>0</v>
      </c>
      <c r="K78" s="138" t="s">
        <v>144</v>
      </c>
      <c r="L78" s="142"/>
      <c r="M78" s="143" t="s">
        <v>1</v>
      </c>
      <c r="N78" s="144" t="s">
        <v>23</v>
      </c>
      <c r="O78" s="128">
        <v>0</v>
      </c>
      <c r="P78" s="128">
        <f t="shared" si="11"/>
        <v>0</v>
      </c>
      <c r="Q78" s="128">
        <v>0.0287</v>
      </c>
      <c r="R78" s="128">
        <f t="shared" si="12"/>
        <v>0.0287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263</v>
      </c>
      <c r="AT78" s="130" t="s">
        <v>991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200</v>
      </c>
      <c r="BM78" s="130" t="s">
        <v>3505</v>
      </c>
    </row>
    <row r="79" spans="1:65" s="2" customFormat="1" ht="24.15" customHeight="1">
      <c r="A79" s="22"/>
      <c r="B79" s="119"/>
      <c r="C79" s="136" t="s">
        <v>328</v>
      </c>
      <c r="D79" s="136" t="s">
        <v>991</v>
      </c>
      <c r="E79" s="137" t="s">
        <v>3506</v>
      </c>
      <c r="F79" s="138" t="s">
        <v>3507</v>
      </c>
      <c r="G79" s="139" t="s">
        <v>160</v>
      </c>
      <c r="H79" s="140">
        <v>1</v>
      </c>
      <c r="I79" s="141"/>
      <c r="J79" s="141">
        <f t="shared" si="10"/>
        <v>0</v>
      </c>
      <c r="K79" s="138" t="s">
        <v>144</v>
      </c>
      <c r="L79" s="142"/>
      <c r="M79" s="143" t="s">
        <v>1</v>
      </c>
      <c r="N79" s="144" t="s">
        <v>23</v>
      </c>
      <c r="O79" s="128">
        <v>0</v>
      </c>
      <c r="P79" s="128">
        <f t="shared" si="11"/>
        <v>0</v>
      </c>
      <c r="Q79" s="128">
        <v>0.03611</v>
      </c>
      <c r="R79" s="128">
        <f t="shared" si="12"/>
        <v>0.03611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263</v>
      </c>
      <c r="AT79" s="130" t="s">
        <v>991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3508</v>
      </c>
    </row>
    <row r="80" spans="1:65" s="2" customFormat="1" ht="24.15" customHeight="1">
      <c r="A80" s="22"/>
      <c r="B80" s="119"/>
      <c r="C80" s="136" t="s">
        <v>332</v>
      </c>
      <c r="D80" s="136" t="s">
        <v>991</v>
      </c>
      <c r="E80" s="137" t="s">
        <v>3509</v>
      </c>
      <c r="F80" s="138" t="s">
        <v>3510</v>
      </c>
      <c r="G80" s="139" t="s">
        <v>160</v>
      </c>
      <c r="H80" s="140">
        <v>1</v>
      </c>
      <c r="I80" s="141"/>
      <c r="J80" s="141">
        <f t="shared" si="10"/>
        <v>0</v>
      </c>
      <c r="K80" s="138" t="s">
        <v>144</v>
      </c>
      <c r="L80" s="142"/>
      <c r="M80" s="143" t="s">
        <v>1</v>
      </c>
      <c r="N80" s="144" t="s">
        <v>23</v>
      </c>
      <c r="O80" s="128">
        <v>0</v>
      </c>
      <c r="P80" s="128">
        <f t="shared" si="11"/>
        <v>0</v>
      </c>
      <c r="Q80" s="128">
        <v>0.02932</v>
      </c>
      <c r="R80" s="128">
        <f t="shared" si="12"/>
        <v>0.02932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263</v>
      </c>
      <c r="AT80" s="130" t="s">
        <v>991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3511</v>
      </c>
    </row>
    <row r="81" spans="1:65" s="2" customFormat="1" ht="24.15" customHeight="1">
      <c r="A81" s="22"/>
      <c r="B81" s="119"/>
      <c r="C81" s="136" t="s">
        <v>336</v>
      </c>
      <c r="D81" s="136" t="s">
        <v>991</v>
      </c>
      <c r="E81" s="137" t="s">
        <v>3512</v>
      </c>
      <c r="F81" s="138" t="s">
        <v>3513</v>
      </c>
      <c r="G81" s="139" t="s">
        <v>160</v>
      </c>
      <c r="H81" s="140">
        <v>1</v>
      </c>
      <c r="I81" s="141"/>
      <c r="J81" s="141">
        <f t="shared" si="10"/>
        <v>0</v>
      </c>
      <c r="K81" s="138" t="s">
        <v>144</v>
      </c>
      <c r="L81" s="142"/>
      <c r="M81" s="143" t="s">
        <v>1</v>
      </c>
      <c r="N81" s="144" t="s">
        <v>23</v>
      </c>
      <c r="O81" s="128">
        <v>0</v>
      </c>
      <c r="P81" s="128">
        <f t="shared" si="11"/>
        <v>0</v>
      </c>
      <c r="Q81" s="128">
        <v>0.03642</v>
      </c>
      <c r="R81" s="128">
        <f t="shared" si="12"/>
        <v>0.03642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263</v>
      </c>
      <c r="AT81" s="130" t="s">
        <v>991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3514</v>
      </c>
    </row>
    <row r="82" spans="1:65" s="2" customFormat="1" ht="24.15" customHeight="1">
      <c r="A82" s="22"/>
      <c r="B82" s="119"/>
      <c r="C82" s="120" t="s">
        <v>340</v>
      </c>
      <c r="D82" s="120" t="s">
        <v>140</v>
      </c>
      <c r="E82" s="121" t="s">
        <v>3515</v>
      </c>
      <c r="F82" s="122" t="s">
        <v>3516</v>
      </c>
      <c r="G82" s="123" t="s">
        <v>160</v>
      </c>
      <c r="H82" s="124">
        <v>2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4.16</v>
      </c>
      <c r="P82" s="128">
        <f t="shared" si="11"/>
        <v>8.32</v>
      </c>
      <c r="Q82" s="128">
        <v>0.00077</v>
      </c>
      <c r="R82" s="128">
        <f t="shared" si="12"/>
        <v>0.00154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3517</v>
      </c>
    </row>
    <row r="83" spans="1:65" s="2" customFormat="1" ht="24.15" customHeight="1">
      <c r="A83" s="22"/>
      <c r="B83" s="119"/>
      <c r="C83" s="120" t="s">
        <v>344</v>
      </c>
      <c r="D83" s="120" t="s">
        <v>140</v>
      </c>
      <c r="E83" s="121" t="s">
        <v>3518</v>
      </c>
      <c r="F83" s="122" t="s">
        <v>3519</v>
      </c>
      <c r="G83" s="123" t="s">
        <v>160</v>
      </c>
      <c r="H83" s="124">
        <v>1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2.932</v>
      </c>
      <c r="P83" s="128">
        <f t="shared" si="11"/>
        <v>2.932</v>
      </c>
      <c r="Q83" s="128">
        <v>0.00054</v>
      </c>
      <c r="R83" s="128">
        <f t="shared" si="12"/>
        <v>0.00054</v>
      </c>
      <c r="S83" s="128">
        <v>0</v>
      </c>
      <c r="T83" s="129">
        <f t="shared" si="1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200</v>
      </c>
      <c r="BM83" s="130" t="s">
        <v>3520</v>
      </c>
    </row>
    <row r="84" spans="1:65" s="2" customFormat="1" ht="24.15" customHeight="1">
      <c r="A84" s="22"/>
      <c r="B84" s="119"/>
      <c r="C84" s="120" t="s">
        <v>348</v>
      </c>
      <c r="D84" s="120" t="s">
        <v>140</v>
      </c>
      <c r="E84" s="121" t="s">
        <v>3521</v>
      </c>
      <c r="F84" s="122" t="s">
        <v>3522</v>
      </c>
      <c r="G84" s="123" t="s">
        <v>160</v>
      </c>
      <c r="H84" s="124">
        <v>1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1.95</v>
      </c>
      <c r="P84" s="128">
        <f t="shared" si="11"/>
        <v>1.95</v>
      </c>
      <c r="Q84" s="128">
        <v>0.00033</v>
      </c>
      <c r="R84" s="128">
        <f t="shared" si="12"/>
        <v>0.00033</v>
      </c>
      <c r="S84" s="128">
        <v>0</v>
      </c>
      <c r="T84" s="129">
        <f t="shared" si="1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200</v>
      </c>
      <c r="BM84" s="130" t="s">
        <v>3523</v>
      </c>
    </row>
    <row r="85" spans="1:65" s="2" customFormat="1" ht="24.15" customHeight="1">
      <c r="A85" s="22"/>
      <c r="B85" s="119"/>
      <c r="C85" s="120" t="s">
        <v>352</v>
      </c>
      <c r="D85" s="120" t="s">
        <v>140</v>
      </c>
      <c r="E85" s="121" t="s">
        <v>3524</v>
      </c>
      <c r="F85" s="122" t="s">
        <v>3525</v>
      </c>
      <c r="G85" s="123" t="s">
        <v>160</v>
      </c>
      <c r="H85" s="124">
        <v>1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1.121</v>
      </c>
      <c r="P85" s="128">
        <f t="shared" si="11"/>
        <v>1.121</v>
      </c>
      <c r="Q85" s="128">
        <v>0.00013</v>
      </c>
      <c r="R85" s="128">
        <f t="shared" si="12"/>
        <v>0.00013</v>
      </c>
      <c r="S85" s="128">
        <v>0</v>
      </c>
      <c r="T85" s="129">
        <f t="shared" si="1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200</v>
      </c>
      <c r="BM85" s="130" t="s">
        <v>3526</v>
      </c>
    </row>
    <row r="86" spans="1:65" s="2" customFormat="1" ht="24.15" customHeight="1">
      <c r="A86" s="22"/>
      <c r="B86" s="119"/>
      <c r="C86" s="120" t="s">
        <v>356</v>
      </c>
      <c r="D86" s="120" t="s">
        <v>140</v>
      </c>
      <c r="E86" s="121" t="s">
        <v>3527</v>
      </c>
      <c r="F86" s="122" t="s">
        <v>3528</v>
      </c>
      <c r="G86" s="123" t="s">
        <v>160</v>
      </c>
      <c r="H86" s="124">
        <v>1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1.449</v>
      </c>
      <c r="P86" s="128">
        <f t="shared" si="11"/>
        <v>1.449</v>
      </c>
      <c r="Q86" s="128">
        <v>0.00022</v>
      </c>
      <c r="R86" s="128">
        <f t="shared" si="12"/>
        <v>0.00022</v>
      </c>
      <c r="S86" s="128">
        <v>0</v>
      </c>
      <c r="T86" s="129">
        <f t="shared" si="1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200</v>
      </c>
      <c r="BM86" s="130" t="s">
        <v>3529</v>
      </c>
    </row>
    <row r="87" spans="1:65" s="2" customFormat="1" ht="24.15" customHeight="1">
      <c r="A87" s="22"/>
      <c r="B87" s="119"/>
      <c r="C87" s="136" t="s">
        <v>360</v>
      </c>
      <c r="D87" s="136" t="s">
        <v>991</v>
      </c>
      <c r="E87" s="137" t="s">
        <v>3530</v>
      </c>
      <c r="F87" s="138" t="s">
        <v>3531</v>
      </c>
      <c r="G87" s="139" t="s">
        <v>160</v>
      </c>
      <c r="H87" s="140">
        <v>1</v>
      </c>
      <c r="I87" s="141"/>
      <c r="J87" s="141">
        <f t="shared" si="10"/>
        <v>0</v>
      </c>
      <c r="K87" s="138" t="s">
        <v>144</v>
      </c>
      <c r="L87" s="142"/>
      <c r="M87" s="143" t="s">
        <v>1</v>
      </c>
      <c r="N87" s="144" t="s">
        <v>23</v>
      </c>
      <c r="O87" s="128">
        <v>0</v>
      </c>
      <c r="P87" s="128">
        <f t="shared" si="11"/>
        <v>0</v>
      </c>
      <c r="Q87" s="128">
        <v>0.01986</v>
      </c>
      <c r="R87" s="128">
        <f t="shared" si="12"/>
        <v>0.01986</v>
      </c>
      <c r="S87" s="128">
        <v>0</v>
      </c>
      <c r="T87" s="129">
        <f t="shared" si="1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263</v>
      </c>
      <c r="AT87" s="130" t="s">
        <v>991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200</v>
      </c>
      <c r="BM87" s="130" t="s">
        <v>3532</v>
      </c>
    </row>
    <row r="88" spans="1:65" s="2" customFormat="1" ht="24.15" customHeight="1">
      <c r="A88" s="22"/>
      <c r="B88" s="119"/>
      <c r="C88" s="136" t="s">
        <v>364</v>
      </c>
      <c r="D88" s="136" t="s">
        <v>991</v>
      </c>
      <c r="E88" s="137" t="s">
        <v>3533</v>
      </c>
      <c r="F88" s="138" t="s">
        <v>3534</v>
      </c>
      <c r="G88" s="139" t="s">
        <v>160</v>
      </c>
      <c r="H88" s="140">
        <v>1</v>
      </c>
      <c r="I88" s="141"/>
      <c r="J88" s="141">
        <f t="shared" si="10"/>
        <v>0</v>
      </c>
      <c r="K88" s="138" t="s">
        <v>144</v>
      </c>
      <c r="L88" s="142"/>
      <c r="M88" s="143" t="s">
        <v>1</v>
      </c>
      <c r="N88" s="144" t="s">
        <v>23</v>
      </c>
      <c r="O88" s="128">
        <v>0</v>
      </c>
      <c r="P88" s="128">
        <f t="shared" si="11"/>
        <v>0</v>
      </c>
      <c r="Q88" s="128">
        <v>0.027</v>
      </c>
      <c r="R88" s="128">
        <f t="shared" si="12"/>
        <v>0.027</v>
      </c>
      <c r="S88" s="128">
        <v>0</v>
      </c>
      <c r="T88" s="129">
        <f t="shared" si="1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263</v>
      </c>
      <c r="AT88" s="130" t="s">
        <v>991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200</v>
      </c>
      <c r="BM88" s="130" t="s">
        <v>3535</v>
      </c>
    </row>
    <row r="89" spans="1:65" s="2" customFormat="1" ht="24.15" customHeight="1">
      <c r="A89" s="22"/>
      <c r="B89" s="119"/>
      <c r="C89" s="136" t="s">
        <v>368</v>
      </c>
      <c r="D89" s="136" t="s">
        <v>991</v>
      </c>
      <c r="E89" s="137" t="s">
        <v>3536</v>
      </c>
      <c r="F89" s="138" t="s">
        <v>3537</v>
      </c>
      <c r="G89" s="139" t="s">
        <v>160</v>
      </c>
      <c r="H89" s="140">
        <v>1</v>
      </c>
      <c r="I89" s="141"/>
      <c r="J89" s="141">
        <f t="shared" si="10"/>
        <v>0</v>
      </c>
      <c r="K89" s="138" t="s">
        <v>144</v>
      </c>
      <c r="L89" s="142"/>
      <c r="M89" s="143" t="s">
        <v>1</v>
      </c>
      <c r="N89" s="144" t="s">
        <v>23</v>
      </c>
      <c r="O89" s="128">
        <v>0</v>
      </c>
      <c r="P89" s="128">
        <f t="shared" si="11"/>
        <v>0</v>
      </c>
      <c r="Q89" s="128">
        <v>0.01995</v>
      </c>
      <c r="R89" s="128">
        <f t="shared" si="12"/>
        <v>0.01995</v>
      </c>
      <c r="S89" s="128">
        <v>0</v>
      </c>
      <c r="T89" s="129">
        <f t="shared" si="1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263</v>
      </c>
      <c r="AT89" s="130" t="s">
        <v>991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200</v>
      </c>
      <c r="BM89" s="130" t="s">
        <v>3538</v>
      </c>
    </row>
    <row r="90" spans="1:65" s="2" customFormat="1" ht="24.15" customHeight="1">
      <c r="A90" s="22"/>
      <c r="B90" s="119"/>
      <c r="C90" s="136" t="s">
        <v>372</v>
      </c>
      <c r="D90" s="136" t="s">
        <v>991</v>
      </c>
      <c r="E90" s="137" t="s">
        <v>3539</v>
      </c>
      <c r="F90" s="138" t="s">
        <v>3540</v>
      </c>
      <c r="G90" s="139" t="s">
        <v>160</v>
      </c>
      <c r="H90" s="140">
        <v>1</v>
      </c>
      <c r="I90" s="141"/>
      <c r="J90" s="141">
        <f t="shared" si="10"/>
        <v>0</v>
      </c>
      <c r="K90" s="138" t="s">
        <v>144</v>
      </c>
      <c r="L90" s="142"/>
      <c r="M90" s="143" t="s">
        <v>1</v>
      </c>
      <c r="N90" s="144" t="s">
        <v>23</v>
      </c>
      <c r="O90" s="128">
        <v>0</v>
      </c>
      <c r="P90" s="128">
        <f t="shared" si="11"/>
        <v>0</v>
      </c>
      <c r="Q90" s="128">
        <v>0.02741</v>
      </c>
      <c r="R90" s="128">
        <f t="shared" si="12"/>
        <v>0.02741</v>
      </c>
      <c r="S90" s="128">
        <v>0</v>
      </c>
      <c r="T90" s="129">
        <f t="shared" si="1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263</v>
      </c>
      <c r="AT90" s="130" t="s">
        <v>991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200</v>
      </c>
      <c r="BM90" s="130" t="s">
        <v>3541</v>
      </c>
    </row>
    <row r="91" spans="1:65" s="2" customFormat="1" ht="24.15" customHeight="1">
      <c r="A91" s="22"/>
      <c r="B91" s="119"/>
      <c r="C91" s="136" t="s">
        <v>376</v>
      </c>
      <c r="D91" s="136" t="s">
        <v>991</v>
      </c>
      <c r="E91" s="137" t="s">
        <v>3542</v>
      </c>
      <c r="F91" s="138" t="s">
        <v>3543</v>
      </c>
      <c r="G91" s="139" t="s">
        <v>160</v>
      </c>
      <c r="H91" s="140">
        <v>1</v>
      </c>
      <c r="I91" s="141"/>
      <c r="J91" s="141">
        <f t="shared" si="10"/>
        <v>0</v>
      </c>
      <c r="K91" s="138" t="s">
        <v>144</v>
      </c>
      <c r="L91" s="142"/>
      <c r="M91" s="143" t="s">
        <v>1</v>
      </c>
      <c r="N91" s="144" t="s">
        <v>23</v>
      </c>
      <c r="O91" s="128">
        <v>0</v>
      </c>
      <c r="P91" s="128">
        <f t="shared" si="11"/>
        <v>0</v>
      </c>
      <c r="Q91" s="128">
        <v>0.02019</v>
      </c>
      <c r="R91" s="128">
        <f t="shared" si="12"/>
        <v>0.02019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263</v>
      </c>
      <c r="AT91" s="130" t="s">
        <v>991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200</v>
      </c>
      <c r="BM91" s="130" t="s">
        <v>3544</v>
      </c>
    </row>
    <row r="92" spans="1:65" s="2" customFormat="1" ht="24.15" customHeight="1">
      <c r="A92" s="22"/>
      <c r="B92" s="119"/>
      <c r="C92" s="136" t="s">
        <v>380</v>
      </c>
      <c r="D92" s="136" t="s">
        <v>991</v>
      </c>
      <c r="E92" s="137" t="s">
        <v>3545</v>
      </c>
      <c r="F92" s="138" t="s">
        <v>3546</v>
      </c>
      <c r="G92" s="139" t="s">
        <v>160</v>
      </c>
      <c r="H92" s="140">
        <v>1</v>
      </c>
      <c r="I92" s="141"/>
      <c r="J92" s="141">
        <f t="shared" si="10"/>
        <v>0</v>
      </c>
      <c r="K92" s="138" t="s">
        <v>144</v>
      </c>
      <c r="L92" s="142"/>
      <c r="M92" s="143" t="s">
        <v>1</v>
      </c>
      <c r="N92" s="144" t="s">
        <v>23</v>
      </c>
      <c r="O92" s="128">
        <v>0</v>
      </c>
      <c r="P92" s="128">
        <f t="shared" si="11"/>
        <v>0</v>
      </c>
      <c r="Q92" s="128">
        <v>0.02741</v>
      </c>
      <c r="R92" s="128">
        <f t="shared" si="12"/>
        <v>0.02741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263</v>
      </c>
      <c r="AT92" s="130" t="s">
        <v>991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200</v>
      </c>
      <c r="BM92" s="130" t="s">
        <v>3547</v>
      </c>
    </row>
    <row r="93" spans="1:65" s="2" customFormat="1" ht="33" customHeight="1">
      <c r="A93" s="22"/>
      <c r="B93" s="119"/>
      <c r="C93" s="120" t="s">
        <v>384</v>
      </c>
      <c r="D93" s="120" t="s">
        <v>140</v>
      </c>
      <c r="E93" s="121" t="s">
        <v>3548</v>
      </c>
      <c r="F93" s="122" t="s">
        <v>3549</v>
      </c>
      <c r="G93" s="123" t="s">
        <v>403</v>
      </c>
      <c r="H93" s="124">
        <v>1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3.403</v>
      </c>
      <c r="P93" s="128">
        <f t="shared" si="11"/>
        <v>3.403</v>
      </c>
      <c r="Q93" s="128">
        <v>0.00026</v>
      </c>
      <c r="R93" s="128">
        <f t="shared" si="12"/>
        <v>0.00026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200</v>
      </c>
      <c r="BM93" s="130" t="s">
        <v>3550</v>
      </c>
    </row>
    <row r="94" spans="1:65" s="2" customFormat="1" ht="33" customHeight="1">
      <c r="A94" s="22"/>
      <c r="B94" s="119"/>
      <c r="C94" s="120" t="s">
        <v>388</v>
      </c>
      <c r="D94" s="120" t="s">
        <v>140</v>
      </c>
      <c r="E94" s="121" t="s">
        <v>3551</v>
      </c>
      <c r="F94" s="122" t="s">
        <v>3552</v>
      </c>
      <c r="G94" s="123" t="s">
        <v>403</v>
      </c>
      <c r="H94" s="124">
        <v>1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4.584</v>
      </c>
      <c r="P94" s="128">
        <f t="shared" si="11"/>
        <v>4.584</v>
      </c>
      <c r="Q94" s="128">
        <v>0.00026</v>
      </c>
      <c r="R94" s="128">
        <f t="shared" si="12"/>
        <v>0.00026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200</v>
      </c>
      <c r="BM94" s="130" t="s">
        <v>3553</v>
      </c>
    </row>
    <row r="95" spans="1:65" s="2" customFormat="1" ht="33" customHeight="1">
      <c r="A95" s="22"/>
      <c r="B95" s="119"/>
      <c r="C95" s="120" t="s">
        <v>392</v>
      </c>
      <c r="D95" s="120" t="s">
        <v>140</v>
      </c>
      <c r="E95" s="121" t="s">
        <v>3554</v>
      </c>
      <c r="F95" s="122" t="s">
        <v>3555</v>
      </c>
      <c r="G95" s="123" t="s">
        <v>403</v>
      </c>
      <c r="H95" s="124">
        <v>1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3.851</v>
      </c>
      <c r="P95" s="128">
        <f t="shared" si="11"/>
        <v>3.851</v>
      </c>
      <c r="Q95" s="128">
        <v>0.00026</v>
      </c>
      <c r="R95" s="128">
        <f t="shared" si="12"/>
        <v>0.00026</v>
      </c>
      <c r="S95" s="128">
        <v>0</v>
      </c>
      <c r="T95" s="129">
        <f t="shared" si="1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200</v>
      </c>
      <c r="BM95" s="130" t="s">
        <v>3556</v>
      </c>
    </row>
    <row r="96" spans="1:65" s="2" customFormat="1" ht="33" customHeight="1">
      <c r="A96" s="22"/>
      <c r="B96" s="119"/>
      <c r="C96" s="120" t="s">
        <v>396</v>
      </c>
      <c r="D96" s="120" t="s">
        <v>140</v>
      </c>
      <c r="E96" s="121" t="s">
        <v>3557</v>
      </c>
      <c r="F96" s="122" t="s">
        <v>3558</v>
      </c>
      <c r="G96" s="123" t="s">
        <v>403</v>
      </c>
      <c r="H96" s="124">
        <v>1</v>
      </c>
      <c r="I96" s="125"/>
      <c r="J96" s="125">
        <f aca="true" t="shared" si="20" ref="J96:J99">ROUND(I96*H96,2)</f>
        <v>0</v>
      </c>
      <c r="K96" s="122" t="s">
        <v>144</v>
      </c>
      <c r="L96" s="23"/>
      <c r="M96" s="126" t="s">
        <v>1</v>
      </c>
      <c r="N96" s="127" t="s">
        <v>23</v>
      </c>
      <c r="O96" s="128">
        <v>5.027</v>
      </c>
      <c r="P96" s="128">
        <f aca="true" t="shared" si="21" ref="P96:P99">O96*H96</f>
        <v>5.027</v>
      </c>
      <c r="Q96" s="128">
        <v>0.00026</v>
      </c>
      <c r="R96" s="128">
        <f aca="true" t="shared" si="22" ref="R96:R99">Q96*H96</f>
        <v>0.00026</v>
      </c>
      <c r="S96" s="128">
        <v>0</v>
      </c>
      <c r="T96" s="129">
        <f aca="true" t="shared" si="23" ref="T96:T99">S96*H96</f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t="shared" si="14"/>
        <v>0</v>
      </c>
      <c r="BF96" s="131">
        <f t="shared" si="15"/>
        <v>0</v>
      </c>
      <c r="BG96" s="131">
        <f t="shared" si="16"/>
        <v>0</v>
      </c>
      <c r="BH96" s="131">
        <f t="shared" si="17"/>
        <v>0</v>
      </c>
      <c r="BI96" s="131">
        <f t="shared" si="18"/>
        <v>0</v>
      </c>
      <c r="BJ96" s="12" t="s">
        <v>58</v>
      </c>
      <c r="BK96" s="131">
        <f t="shared" si="19"/>
        <v>0</v>
      </c>
      <c r="BL96" s="12" t="s">
        <v>200</v>
      </c>
      <c r="BM96" s="130" t="s">
        <v>3559</v>
      </c>
    </row>
    <row r="97" spans="1:65" s="2" customFormat="1" ht="33" customHeight="1">
      <c r="A97" s="22"/>
      <c r="B97" s="119"/>
      <c r="C97" s="120" t="s">
        <v>400</v>
      </c>
      <c r="D97" s="120" t="s">
        <v>140</v>
      </c>
      <c r="E97" s="121" t="s">
        <v>3560</v>
      </c>
      <c r="F97" s="122" t="s">
        <v>3561</v>
      </c>
      <c r="G97" s="123" t="s">
        <v>403</v>
      </c>
      <c r="H97" s="124">
        <v>1</v>
      </c>
      <c r="I97" s="125"/>
      <c r="J97" s="125">
        <f t="shared" si="20"/>
        <v>0</v>
      </c>
      <c r="K97" s="122" t="s">
        <v>144</v>
      </c>
      <c r="L97" s="23"/>
      <c r="M97" s="126" t="s">
        <v>1</v>
      </c>
      <c r="N97" s="127" t="s">
        <v>23</v>
      </c>
      <c r="O97" s="128">
        <v>4.584</v>
      </c>
      <c r="P97" s="128">
        <f t="shared" si="21"/>
        <v>4.584</v>
      </c>
      <c r="Q97" s="128">
        <v>0.00026</v>
      </c>
      <c r="R97" s="128">
        <f t="shared" si="22"/>
        <v>0.00026</v>
      </c>
      <c r="S97" s="128">
        <v>0</v>
      </c>
      <c r="T97" s="129">
        <f t="shared" si="2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14"/>
        <v>0</v>
      </c>
      <c r="BF97" s="131">
        <f t="shared" si="15"/>
        <v>0</v>
      </c>
      <c r="BG97" s="131">
        <f t="shared" si="16"/>
        <v>0</v>
      </c>
      <c r="BH97" s="131">
        <f t="shared" si="17"/>
        <v>0</v>
      </c>
      <c r="BI97" s="131">
        <f t="shared" si="18"/>
        <v>0</v>
      </c>
      <c r="BJ97" s="12" t="s">
        <v>58</v>
      </c>
      <c r="BK97" s="131">
        <f t="shared" si="19"/>
        <v>0</v>
      </c>
      <c r="BL97" s="12" t="s">
        <v>200</v>
      </c>
      <c r="BM97" s="130" t="s">
        <v>3562</v>
      </c>
    </row>
    <row r="98" spans="1:65" s="2" customFormat="1" ht="33" customHeight="1">
      <c r="A98" s="22"/>
      <c r="B98" s="119"/>
      <c r="C98" s="120" t="s">
        <v>405</v>
      </c>
      <c r="D98" s="120" t="s">
        <v>140</v>
      </c>
      <c r="E98" s="121" t="s">
        <v>3563</v>
      </c>
      <c r="F98" s="122" t="s">
        <v>3564</v>
      </c>
      <c r="G98" s="123" t="s">
        <v>403</v>
      </c>
      <c r="H98" s="124">
        <v>1</v>
      </c>
      <c r="I98" s="125"/>
      <c r="J98" s="125">
        <f t="shared" si="20"/>
        <v>0</v>
      </c>
      <c r="K98" s="122" t="s">
        <v>144</v>
      </c>
      <c r="L98" s="23"/>
      <c r="M98" s="126" t="s">
        <v>1</v>
      </c>
      <c r="N98" s="127" t="s">
        <v>23</v>
      </c>
      <c r="O98" s="128">
        <v>5.726</v>
      </c>
      <c r="P98" s="128">
        <f t="shared" si="21"/>
        <v>5.726</v>
      </c>
      <c r="Q98" s="128">
        <v>0.00026</v>
      </c>
      <c r="R98" s="128">
        <f t="shared" si="22"/>
        <v>0.00026</v>
      </c>
      <c r="S98" s="128">
        <v>0</v>
      </c>
      <c r="T98" s="129">
        <f t="shared" si="2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200</v>
      </c>
      <c r="AT98" s="130" t="s">
        <v>140</v>
      </c>
      <c r="AU98" s="130" t="s">
        <v>60</v>
      </c>
      <c r="AY98" s="12" t="s">
        <v>137</v>
      </c>
      <c r="BE98" s="131">
        <f t="shared" si="14"/>
        <v>0</v>
      </c>
      <c r="BF98" s="131">
        <f t="shared" si="15"/>
        <v>0</v>
      </c>
      <c r="BG98" s="131">
        <f t="shared" si="16"/>
        <v>0</v>
      </c>
      <c r="BH98" s="131">
        <f t="shared" si="17"/>
        <v>0</v>
      </c>
      <c r="BI98" s="131">
        <f t="shared" si="18"/>
        <v>0</v>
      </c>
      <c r="BJ98" s="12" t="s">
        <v>58</v>
      </c>
      <c r="BK98" s="131">
        <f t="shared" si="19"/>
        <v>0</v>
      </c>
      <c r="BL98" s="12" t="s">
        <v>200</v>
      </c>
      <c r="BM98" s="130" t="s">
        <v>3565</v>
      </c>
    </row>
    <row r="99" spans="1:65" s="2" customFormat="1" ht="24.15" customHeight="1">
      <c r="A99" s="22"/>
      <c r="B99" s="119"/>
      <c r="C99" s="136" t="s">
        <v>409</v>
      </c>
      <c r="D99" s="136" t="s">
        <v>991</v>
      </c>
      <c r="E99" s="137" t="s">
        <v>3566</v>
      </c>
      <c r="F99" s="138" t="s">
        <v>3567</v>
      </c>
      <c r="G99" s="139" t="s">
        <v>160</v>
      </c>
      <c r="H99" s="140">
        <v>3.335</v>
      </c>
      <c r="I99" s="141"/>
      <c r="J99" s="141">
        <f t="shared" si="20"/>
        <v>0</v>
      </c>
      <c r="K99" s="138" t="s">
        <v>144</v>
      </c>
      <c r="L99" s="142"/>
      <c r="M99" s="143" t="s">
        <v>1</v>
      </c>
      <c r="N99" s="144" t="s">
        <v>23</v>
      </c>
      <c r="O99" s="128">
        <v>0</v>
      </c>
      <c r="P99" s="128">
        <f t="shared" si="21"/>
        <v>0</v>
      </c>
      <c r="Q99" s="128">
        <v>0.0375</v>
      </c>
      <c r="R99" s="128">
        <f t="shared" si="22"/>
        <v>0.1250625</v>
      </c>
      <c r="S99" s="128">
        <v>0</v>
      </c>
      <c r="T99" s="129">
        <f t="shared" si="2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263</v>
      </c>
      <c r="AT99" s="130" t="s">
        <v>991</v>
      </c>
      <c r="AU99" s="130" t="s">
        <v>60</v>
      </c>
      <c r="AY99" s="12" t="s">
        <v>137</v>
      </c>
      <c r="BE99" s="131">
        <f t="shared" si="14"/>
        <v>0</v>
      </c>
      <c r="BF99" s="131">
        <f t="shared" si="15"/>
        <v>0</v>
      </c>
      <c r="BG99" s="131">
        <f t="shared" si="16"/>
        <v>0</v>
      </c>
      <c r="BH99" s="131">
        <f t="shared" si="17"/>
        <v>0</v>
      </c>
      <c r="BI99" s="131">
        <f t="shared" si="18"/>
        <v>0</v>
      </c>
      <c r="BJ99" s="12" t="s">
        <v>58</v>
      </c>
      <c r="BK99" s="131">
        <f t="shared" si="19"/>
        <v>0</v>
      </c>
      <c r="BL99" s="12" t="s">
        <v>200</v>
      </c>
      <c r="BM99" s="130" t="s">
        <v>3568</v>
      </c>
    </row>
    <row r="100" spans="2:51" s="10" customFormat="1" ht="12">
      <c r="B100" s="145"/>
      <c r="D100" s="146" t="s">
        <v>1561</v>
      </c>
      <c r="F100" s="147" t="s">
        <v>3569</v>
      </c>
      <c r="H100" s="148">
        <v>0</v>
      </c>
      <c r="L100" s="145"/>
      <c r="M100" s="149"/>
      <c r="N100" s="150"/>
      <c r="O100" s="150"/>
      <c r="P100" s="150"/>
      <c r="Q100" s="150"/>
      <c r="R100" s="150"/>
      <c r="S100" s="150"/>
      <c r="T100" s="151"/>
      <c r="AT100" s="152" t="s">
        <v>1561</v>
      </c>
      <c r="AU100" s="152" t="s">
        <v>60</v>
      </c>
      <c r="AV100" s="10" t="s">
        <v>60</v>
      </c>
      <c r="AW100" s="10" t="s">
        <v>3</v>
      </c>
      <c r="AX100" s="10" t="s">
        <v>58</v>
      </c>
      <c r="AY100" s="152" t="s">
        <v>137</v>
      </c>
    </row>
    <row r="101" spans="1:65" s="2" customFormat="1" ht="16.5" customHeight="1">
      <c r="A101" s="22"/>
      <c r="B101" s="119"/>
      <c r="C101" s="136" t="s">
        <v>413</v>
      </c>
      <c r="D101" s="136" t="s">
        <v>991</v>
      </c>
      <c r="E101" s="137" t="s">
        <v>3570</v>
      </c>
      <c r="F101" s="138" t="s">
        <v>3571</v>
      </c>
      <c r="G101" s="139" t="s">
        <v>160</v>
      </c>
      <c r="H101" s="140">
        <v>1</v>
      </c>
      <c r="I101" s="141"/>
      <c r="J101" s="141">
        <f aca="true" t="shared" si="24" ref="J101:J115">ROUND(I101*H101,2)</f>
        <v>0</v>
      </c>
      <c r="K101" s="138" t="s">
        <v>144</v>
      </c>
      <c r="L101" s="142"/>
      <c r="M101" s="143" t="s">
        <v>1</v>
      </c>
      <c r="N101" s="144" t="s">
        <v>23</v>
      </c>
      <c r="O101" s="128">
        <v>0</v>
      </c>
      <c r="P101" s="128">
        <f aca="true" t="shared" si="25" ref="P101:P115">O101*H101</f>
        <v>0</v>
      </c>
      <c r="Q101" s="128">
        <v>0.03016</v>
      </c>
      <c r="R101" s="128">
        <f aca="true" t="shared" si="26" ref="R101:R115">Q101*H101</f>
        <v>0.03016</v>
      </c>
      <c r="S101" s="128">
        <v>0</v>
      </c>
      <c r="T101" s="129">
        <f aca="true" t="shared" si="27" ref="T101:T115">S101*H101</f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263</v>
      </c>
      <c r="AT101" s="130" t="s">
        <v>991</v>
      </c>
      <c r="AU101" s="130" t="s">
        <v>60</v>
      </c>
      <c r="AY101" s="12" t="s">
        <v>137</v>
      </c>
      <c r="BE101" s="131">
        <f aca="true" t="shared" si="28" ref="BE101:BE115">IF(N101="základní",J101,0)</f>
        <v>0</v>
      </c>
      <c r="BF101" s="131">
        <f aca="true" t="shared" si="29" ref="BF101:BF115">IF(N101="snížená",J101,0)</f>
        <v>0</v>
      </c>
      <c r="BG101" s="131">
        <f aca="true" t="shared" si="30" ref="BG101:BG115">IF(N101="zákl. přenesená",J101,0)</f>
        <v>0</v>
      </c>
      <c r="BH101" s="131">
        <f aca="true" t="shared" si="31" ref="BH101:BH115">IF(N101="sníž. přenesená",J101,0)</f>
        <v>0</v>
      </c>
      <c r="BI101" s="131">
        <f aca="true" t="shared" si="32" ref="BI101:BI115">IF(N101="nulová",J101,0)</f>
        <v>0</v>
      </c>
      <c r="BJ101" s="12" t="s">
        <v>58</v>
      </c>
      <c r="BK101" s="131">
        <f aca="true" t="shared" si="33" ref="BK101:BK115">ROUND(I101*H101,2)</f>
        <v>0</v>
      </c>
      <c r="BL101" s="12" t="s">
        <v>200</v>
      </c>
      <c r="BM101" s="130" t="s">
        <v>3572</v>
      </c>
    </row>
    <row r="102" spans="1:65" s="2" customFormat="1" ht="16.5" customHeight="1">
      <c r="A102" s="22"/>
      <c r="B102" s="119"/>
      <c r="C102" s="136" t="s">
        <v>417</v>
      </c>
      <c r="D102" s="136" t="s">
        <v>991</v>
      </c>
      <c r="E102" s="137" t="s">
        <v>3573</v>
      </c>
      <c r="F102" s="138" t="s">
        <v>3574</v>
      </c>
      <c r="G102" s="139" t="s">
        <v>160</v>
      </c>
      <c r="H102" s="140">
        <v>1</v>
      </c>
      <c r="I102" s="141"/>
      <c r="J102" s="141">
        <f t="shared" si="24"/>
        <v>0</v>
      </c>
      <c r="K102" s="138" t="s">
        <v>144</v>
      </c>
      <c r="L102" s="142"/>
      <c r="M102" s="143" t="s">
        <v>1</v>
      </c>
      <c r="N102" s="144" t="s">
        <v>23</v>
      </c>
      <c r="O102" s="128">
        <v>0</v>
      </c>
      <c r="P102" s="128">
        <f t="shared" si="25"/>
        <v>0</v>
      </c>
      <c r="Q102" s="128">
        <v>0.03704</v>
      </c>
      <c r="R102" s="128">
        <f t="shared" si="26"/>
        <v>0.03704</v>
      </c>
      <c r="S102" s="128">
        <v>0</v>
      </c>
      <c r="T102" s="129">
        <f t="shared" si="27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263</v>
      </c>
      <c r="AT102" s="130" t="s">
        <v>991</v>
      </c>
      <c r="AU102" s="130" t="s">
        <v>60</v>
      </c>
      <c r="AY102" s="12" t="s">
        <v>137</v>
      </c>
      <c r="BE102" s="131">
        <f t="shared" si="28"/>
        <v>0</v>
      </c>
      <c r="BF102" s="131">
        <f t="shared" si="29"/>
        <v>0</v>
      </c>
      <c r="BG102" s="131">
        <f t="shared" si="30"/>
        <v>0</v>
      </c>
      <c r="BH102" s="131">
        <f t="shared" si="31"/>
        <v>0</v>
      </c>
      <c r="BI102" s="131">
        <f t="shared" si="32"/>
        <v>0</v>
      </c>
      <c r="BJ102" s="12" t="s">
        <v>58</v>
      </c>
      <c r="BK102" s="131">
        <f t="shared" si="33"/>
        <v>0</v>
      </c>
      <c r="BL102" s="12" t="s">
        <v>200</v>
      </c>
      <c r="BM102" s="130" t="s">
        <v>3575</v>
      </c>
    </row>
    <row r="103" spans="1:65" s="2" customFormat="1" ht="24.15" customHeight="1">
      <c r="A103" s="22"/>
      <c r="B103" s="119"/>
      <c r="C103" s="136" t="s">
        <v>421</v>
      </c>
      <c r="D103" s="136" t="s">
        <v>991</v>
      </c>
      <c r="E103" s="137" t="s">
        <v>3576</v>
      </c>
      <c r="F103" s="138" t="s">
        <v>3577</v>
      </c>
      <c r="G103" s="139" t="s">
        <v>160</v>
      </c>
      <c r="H103" s="140">
        <v>1</v>
      </c>
      <c r="I103" s="141"/>
      <c r="J103" s="141">
        <f t="shared" si="24"/>
        <v>0</v>
      </c>
      <c r="K103" s="138" t="s">
        <v>144</v>
      </c>
      <c r="L103" s="142"/>
      <c r="M103" s="143" t="s">
        <v>1</v>
      </c>
      <c r="N103" s="144" t="s">
        <v>23</v>
      </c>
      <c r="O103" s="128">
        <v>0</v>
      </c>
      <c r="P103" s="128">
        <f t="shared" si="25"/>
        <v>0</v>
      </c>
      <c r="Q103" s="128">
        <v>0.03009</v>
      </c>
      <c r="R103" s="128">
        <f t="shared" si="26"/>
        <v>0.03009</v>
      </c>
      <c r="S103" s="128">
        <v>0</v>
      </c>
      <c r="T103" s="129">
        <f t="shared" si="27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263</v>
      </c>
      <c r="AT103" s="130" t="s">
        <v>991</v>
      </c>
      <c r="AU103" s="130" t="s">
        <v>60</v>
      </c>
      <c r="AY103" s="12" t="s">
        <v>137</v>
      </c>
      <c r="BE103" s="131">
        <f t="shared" si="28"/>
        <v>0</v>
      </c>
      <c r="BF103" s="131">
        <f t="shared" si="29"/>
        <v>0</v>
      </c>
      <c r="BG103" s="131">
        <f t="shared" si="30"/>
        <v>0</v>
      </c>
      <c r="BH103" s="131">
        <f t="shared" si="31"/>
        <v>0</v>
      </c>
      <c r="BI103" s="131">
        <f t="shared" si="32"/>
        <v>0</v>
      </c>
      <c r="BJ103" s="12" t="s">
        <v>58</v>
      </c>
      <c r="BK103" s="131">
        <f t="shared" si="33"/>
        <v>0</v>
      </c>
      <c r="BL103" s="12" t="s">
        <v>200</v>
      </c>
      <c r="BM103" s="130" t="s">
        <v>3578</v>
      </c>
    </row>
    <row r="104" spans="1:65" s="2" customFormat="1" ht="24.15" customHeight="1">
      <c r="A104" s="22"/>
      <c r="B104" s="119"/>
      <c r="C104" s="136" t="s">
        <v>425</v>
      </c>
      <c r="D104" s="136" t="s">
        <v>991</v>
      </c>
      <c r="E104" s="137" t="s">
        <v>3579</v>
      </c>
      <c r="F104" s="138" t="s">
        <v>3580</v>
      </c>
      <c r="G104" s="139" t="s">
        <v>160</v>
      </c>
      <c r="H104" s="140">
        <v>1</v>
      </c>
      <c r="I104" s="141"/>
      <c r="J104" s="141">
        <f t="shared" si="24"/>
        <v>0</v>
      </c>
      <c r="K104" s="138" t="s">
        <v>144</v>
      </c>
      <c r="L104" s="142"/>
      <c r="M104" s="143" t="s">
        <v>1</v>
      </c>
      <c r="N104" s="144" t="s">
        <v>23</v>
      </c>
      <c r="O104" s="128">
        <v>0</v>
      </c>
      <c r="P104" s="128">
        <f t="shared" si="25"/>
        <v>0</v>
      </c>
      <c r="Q104" s="128">
        <v>0.03704</v>
      </c>
      <c r="R104" s="128">
        <f t="shared" si="26"/>
        <v>0.03704</v>
      </c>
      <c r="S104" s="128">
        <v>0</v>
      </c>
      <c r="T104" s="129">
        <f t="shared" si="27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263</v>
      </c>
      <c r="AT104" s="130" t="s">
        <v>991</v>
      </c>
      <c r="AU104" s="130" t="s">
        <v>60</v>
      </c>
      <c r="AY104" s="12" t="s">
        <v>137</v>
      </c>
      <c r="BE104" s="131">
        <f t="shared" si="28"/>
        <v>0</v>
      </c>
      <c r="BF104" s="131">
        <f t="shared" si="29"/>
        <v>0</v>
      </c>
      <c r="BG104" s="131">
        <f t="shared" si="30"/>
        <v>0</v>
      </c>
      <c r="BH104" s="131">
        <f t="shared" si="31"/>
        <v>0</v>
      </c>
      <c r="BI104" s="131">
        <f t="shared" si="32"/>
        <v>0</v>
      </c>
      <c r="BJ104" s="12" t="s">
        <v>58</v>
      </c>
      <c r="BK104" s="131">
        <f t="shared" si="33"/>
        <v>0</v>
      </c>
      <c r="BL104" s="12" t="s">
        <v>200</v>
      </c>
      <c r="BM104" s="130" t="s">
        <v>3581</v>
      </c>
    </row>
    <row r="105" spans="1:65" s="2" customFormat="1" ht="24.15" customHeight="1">
      <c r="A105" s="22"/>
      <c r="B105" s="119"/>
      <c r="C105" s="136" t="s">
        <v>429</v>
      </c>
      <c r="D105" s="136" t="s">
        <v>991</v>
      </c>
      <c r="E105" s="137" t="s">
        <v>3582</v>
      </c>
      <c r="F105" s="138" t="s">
        <v>3583</v>
      </c>
      <c r="G105" s="139" t="s">
        <v>160</v>
      </c>
      <c r="H105" s="140">
        <v>1</v>
      </c>
      <c r="I105" s="141"/>
      <c r="J105" s="141">
        <f t="shared" si="24"/>
        <v>0</v>
      </c>
      <c r="K105" s="138" t="s">
        <v>144</v>
      </c>
      <c r="L105" s="142"/>
      <c r="M105" s="143" t="s">
        <v>1</v>
      </c>
      <c r="N105" s="144" t="s">
        <v>23</v>
      </c>
      <c r="O105" s="128">
        <v>0</v>
      </c>
      <c r="P105" s="128">
        <f t="shared" si="25"/>
        <v>0</v>
      </c>
      <c r="Q105" s="128">
        <v>0.03135</v>
      </c>
      <c r="R105" s="128">
        <f t="shared" si="26"/>
        <v>0.03135</v>
      </c>
      <c r="S105" s="128">
        <v>0</v>
      </c>
      <c r="T105" s="129">
        <f t="shared" si="27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263</v>
      </c>
      <c r="AT105" s="130" t="s">
        <v>991</v>
      </c>
      <c r="AU105" s="130" t="s">
        <v>60</v>
      </c>
      <c r="AY105" s="12" t="s">
        <v>137</v>
      </c>
      <c r="BE105" s="131">
        <f t="shared" si="28"/>
        <v>0</v>
      </c>
      <c r="BF105" s="131">
        <f t="shared" si="29"/>
        <v>0</v>
      </c>
      <c r="BG105" s="131">
        <f t="shared" si="30"/>
        <v>0</v>
      </c>
      <c r="BH105" s="131">
        <f t="shared" si="31"/>
        <v>0</v>
      </c>
      <c r="BI105" s="131">
        <f t="shared" si="32"/>
        <v>0</v>
      </c>
      <c r="BJ105" s="12" t="s">
        <v>58</v>
      </c>
      <c r="BK105" s="131">
        <f t="shared" si="33"/>
        <v>0</v>
      </c>
      <c r="BL105" s="12" t="s">
        <v>200</v>
      </c>
      <c r="BM105" s="130" t="s">
        <v>3584</v>
      </c>
    </row>
    <row r="106" spans="1:65" s="2" customFormat="1" ht="24.15" customHeight="1">
      <c r="A106" s="22"/>
      <c r="B106" s="119"/>
      <c r="C106" s="136" t="s">
        <v>433</v>
      </c>
      <c r="D106" s="136" t="s">
        <v>991</v>
      </c>
      <c r="E106" s="137" t="s">
        <v>3585</v>
      </c>
      <c r="F106" s="138" t="s">
        <v>3586</v>
      </c>
      <c r="G106" s="139" t="s">
        <v>160</v>
      </c>
      <c r="H106" s="140">
        <v>1</v>
      </c>
      <c r="I106" s="141"/>
      <c r="J106" s="141">
        <f t="shared" si="24"/>
        <v>0</v>
      </c>
      <c r="K106" s="138" t="s">
        <v>144</v>
      </c>
      <c r="L106" s="142"/>
      <c r="M106" s="143" t="s">
        <v>1</v>
      </c>
      <c r="N106" s="144" t="s">
        <v>23</v>
      </c>
      <c r="O106" s="128">
        <v>0</v>
      </c>
      <c r="P106" s="128">
        <f t="shared" si="25"/>
        <v>0</v>
      </c>
      <c r="Q106" s="128">
        <v>0.0369</v>
      </c>
      <c r="R106" s="128">
        <f t="shared" si="26"/>
        <v>0.0369</v>
      </c>
      <c r="S106" s="128">
        <v>0</v>
      </c>
      <c r="T106" s="129">
        <f t="shared" si="27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263</v>
      </c>
      <c r="AT106" s="130" t="s">
        <v>991</v>
      </c>
      <c r="AU106" s="130" t="s">
        <v>60</v>
      </c>
      <c r="AY106" s="12" t="s">
        <v>137</v>
      </c>
      <c r="BE106" s="131">
        <f t="shared" si="28"/>
        <v>0</v>
      </c>
      <c r="BF106" s="131">
        <f t="shared" si="29"/>
        <v>0</v>
      </c>
      <c r="BG106" s="131">
        <f t="shared" si="30"/>
        <v>0</v>
      </c>
      <c r="BH106" s="131">
        <f t="shared" si="31"/>
        <v>0</v>
      </c>
      <c r="BI106" s="131">
        <f t="shared" si="32"/>
        <v>0</v>
      </c>
      <c r="BJ106" s="12" t="s">
        <v>58</v>
      </c>
      <c r="BK106" s="131">
        <f t="shared" si="33"/>
        <v>0</v>
      </c>
      <c r="BL106" s="12" t="s">
        <v>200</v>
      </c>
      <c r="BM106" s="130" t="s">
        <v>3587</v>
      </c>
    </row>
    <row r="107" spans="1:65" s="2" customFormat="1" ht="24.15" customHeight="1">
      <c r="A107" s="22"/>
      <c r="B107" s="119"/>
      <c r="C107" s="136" t="s">
        <v>437</v>
      </c>
      <c r="D107" s="136" t="s">
        <v>991</v>
      </c>
      <c r="E107" s="137" t="s">
        <v>3588</v>
      </c>
      <c r="F107" s="138" t="s">
        <v>3589</v>
      </c>
      <c r="G107" s="139" t="s">
        <v>160</v>
      </c>
      <c r="H107" s="140">
        <v>1</v>
      </c>
      <c r="I107" s="141"/>
      <c r="J107" s="141">
        <f t="shared" si="24"/>
        <v>0</v>
      </c>
      <c r="K107" s="138" t="s">
        <v>144</v>
      </c>
      <c r="L107" s="142"/>
      <c r="M107" s="143" t="s">
        <v>1</v>
      </c>
      <c r="N107" s="144" t="s">
        <v>23</v>
      </c>
      <c r="O107" s="128">
        <v>0</v>
      </c>
      <c r="P107" s="128">
        <f t="shared" si="25"/>
        <v>0</v>
      </c>
      <c r="Q107" s="128">
        <v>0.03438</v>
      </c>
      <c r="R107" s="128">
        <f t="shared" si="26"/>
        <v>0.03438</v>
      </c>
      <c r="S107" s="128">
        <v>0</v>
      </c>
      <c r="T107" s="129">
        <f t="shared" si="27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263</v>
      </c>
      <c r="AT107" s="130" t="s">
        <v>991</v>
      </c>
      <c r="AU107" s="130" t="s">
        <v>60</v>
      </c>
      <c r="AY107" s="12" t="s">
        <v>137</v>
      </c>
      <c r="BE107" s="131">
        <f t="shared" si="28"/>
        <v>0</v>
      </c>
      <c r="BF107" s="131">
        <f t="shared" si="29"/>
        <v>0</v>
      </c>
      <c r="BG107" s="131">
        <f t="shared" si="30"/>
        <v>0</v>
      </c>
      <c r="BH107" s="131">
        <f t="shared" si="31"/>
        <v>0</v>
      </c>
      <c r="BI107" s="131">
        <f t="shared" si="32"/>
        <v>0</v>
      </c>
      <c r="BJ107" s="12" t="s">
        <v>58</v>
      </c>
      <c r="BK107" s="131">
        <f t="shared" si="33"/>
        <v>0</v>
      </c>
      <c r="BL107" s="12" t="s">
        <v>200</v>
      </c>
      <c r="BM107" s="130" t="s">
        <v>3590</v>
      </c>
    </row>
    <row r="108" spans="1:65" s="2" customFormat="1" ht="24.15" customHeight="1">
      <c r="A108" s="22"/>
      <c r="B108" s="119"/>
      <c r="C108" s="136" t="s">
        <v>441</v>
      </c>
      <c r="D108" s="136" t="s">
        <v>991</v>
      </c>
      <c r="E108" s="137" t="s">
        <v>3591</v>
      </c>
      <c r="F108" s="138" t="s">
        <v>3592</v>
      </c>
      <c r="G108" s="139" t="s">
        <v>160</v>
      </c>
      <c r="H108" s="140">
        <v>1</v>
      </c>
      <c r="I108" s="141"/>
      <c r="J108" s="141">
        <f t="shared" si="24"/>
        <v>0</v>
      </c>
      <c r="K108" s="138" t="s">
        <v>144</v>
      </c>
      <c r="L108" s="142"/>
      <c r="M108" s="143" t="s">
        <v>1</v>
      </c>
      <c r="N108" s="144" t="s">
        <v>23</v>
      </c>
      <c r="O108" s="128">
        <v>0</v>
      </c>
      <c r="P108" s="128">
        <f t="shared" si="25"/>
        <v>0</v>
      </c>
      <c r="Q108" s="128">
        <v>0.03889</v>
      </c>
      <c r="R108" s="128">
        <f t="shared" si="26"/>
        <v>0.03889</v>
      </c>
      <c r="S108" s="128">
        <v>0</v>
      </c>
      <c r="T108" s="129">
        <f t="shared" si="27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263</v>
      </c>
      <c r="AT108" s="130" t="s">
        <v>991</v>
      </c>
      <c r="AU108" s="130" t="s">
        <v>60</v>
      </c>
      <c r="AY108" s="12" t="s">
        <v>137</v>
      </c>
      <c r="BE108" s="131">
        <f t="shared" si="28"/>
        <v>0</v>
      </c>
      <c r="BF108" s="131">
        <f t="shared" si="29"/>
        <v>0</v>
      </c>
      <c r="BG108" s="131">
        <f t="shared" si="30"/>
        <v>0</v>
      </c>
      <c r="BH108" s="131">
        <f t="shared" si="31"/>
        <v>0</v>
      </c>
      <c r="BI108" s="131">
        <f t="shared" si="32"/>
        <v>0</v>
      </c>
      <c r="BJ108" s="12" t="s">
        <v>58</v>
      </c>
      <c r="BK108" s="131">
        <f t="shared" si="33"/>
        <v>0</v>
      </c>
      <c r="BL108" s="12" t="s">
        <v>200</v>
      </c>
      <c r="BM108" s="130" t="s">
        <v>3593</v>
      </c>
    </row>
    <row r="109" spans="1:65" s="2" customFormat="1" ht="16.5" customHeight="1">
      <c r="A109" s="22"/>
      <c r="B109" s="119"/>
      <c r="C109" s="136" t="s">
        <v>445</v>
      </c>
      <c r="D109" s="136" t="s">
        <v>991</v>
      </c>
      <c r="E109" s="137" t="s">
        <v>3594</v>
      </c>
      <c r="F109" s="138" t="s">
        <v>3595</v>
      </c>
      <c r="G109" s="139" t="s">
        <v>160</v>
      </c>
      <c r="H109" s="140">
        <v>1</v>
      </c>
      <c r="I109" s="141"/>
      <c r="J109" s="141">
        <f t="shared" si="24"/>
        <v>0</v>
      </c>
      <c r="K109" s="138" t="s">
        <v>144</v>
      </c>
      <c r="L109" s="142"/>
      <c r="M109" s="143" t="s">
        <v>1</v>
      </c>
      <c r="N109" s="144" t="s">
        <v>23</v>
      </c>
      <c r="O109" s="128">
        <v>0</v>
      </c>
      <c r="P109" s="128">
        <f t="shared" si="25"/>
        <v>0</v>
      </c>
      <c r="Q109" s="128">
        <v>0.03095</v>
      </c>
      <c r="R109" s="128">
        <f t="shared" si="26"/>
        <v>0.03095</v>
      </c>
      <c r="S109" s="128">
        <v>0</v>
      </c>
      <c r="T109" s="129">
        <f t="shared" si="27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263</v>
      </c>
      <c r="AT109" s="130" t="s">
        <v>991</v>
      </c>
      <c r="AU109" s="130" t="s">
        <v>60</v>
      </c>
      <c r="AY109" s="12" t="s">
        <v>137</v>
      </c>
      <c r="BE109" s="131">
        <f t="shared" si="28"/>
        <v>0</v>
      </c>
      <c r="BF109" s="131">
        <f t="shared" si="29"/>
        <v>0</v>
      </c>
      <c r="BG109" s="131">
        <f t="shared" si="30"/>
        <v>0</v>
      </c>
      <c r="BH109" s="131">
        <f t="shared" si="31"/>
        <v>0</v>
      </c>
      <c r="BI109" s="131">
        <f t="shared" si="32"/>
        <v>0</v>
      </c>
      <c r="BJ109" s="12" t="s">
        <v>58</v>
      </c>
      <c r="BK109" s="131">
        <f t="shared" si="33"/>
        <v>0</v>
      </c>
      <c r="BL109" s="12" t="s">
        <v>200</v>
      </c>
      <c r="BM109" s="130" t="s">
        <v>3596</v>
      </c>
    </row>
    <row r="110" spans="1:65" s="2" customFormat="1" ht="16.5" customHeight="1">
      <c r="A110" s="22"/>
      <c r="B110" s="119"/>
      <c r="C110" s="136" t="s">
        <v>449</v>
      </c>
      <c r="D110" s="136" t="s">
        <v>991</v>
      </c>
      <c r="E110" s="137" t="s">
        <v>3597</v>
      </c>
      <c r="F110" s="138" t="s">
        <v>3598</v>
      </c>
      <c r="G110" s="139" t="s">
        <v>160</v>
      </c>
      <c r="H110" s="140">
        <v>1</v>
      </c>
      <c r="I110" s="141"/>
      <c r="J110" s="141">
        <f t="shared" si="24"/>
        <v>0</v>
      </c>
      <c r="K110" s="138" t="s">
        <v>144</v>
      </c>
      <c r="L110" s="142"/>
      <c r="M110" s="143" t="s">
        <v>1</v>
      </c>
      <c r="N110" s="144" t="s">
        <v>23</v>
      </c>
      <c r="O110" s="128">
        <v>0</v>
      </c>
      <c r="P110" s="128">
        <f t="shared" si="25"/>
        <v>0</v>
      </c>
      <c r="Q110" s="128">
        <v>0.03776</v>
      </c>
      <c r="R110" s="128">
        <f t="shared" si="26"/>
        <v>0.03776</v>
      </c>
      <c r="S110" s="128">
        <v>0</v>
      </c>
      <c r="T110" s="129">
        <f t="shared" si="27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263</v>
      </c>
      <c r="AT110" s="130" t="s">
        <v>991</v>
      </c>
      <c r="AU110" s="130" t="s">
        <v>60</v>
      </c>
      <c r="AY110" s="12" t="s">
        <v>137</v>
      </c>
      <c r="BE110" s="131">
        <f t="shared" si="28"/>
        <v>0</v>
      </c>
      <c r="BF110" s="131">
        <f t="shared" si="29"/>
        <v>0</v>
      </c>
      <c r="BG110" s="131">
        <f t="shared" si="30"/>
        <v>0</v>
      </c>
      <c r="BH110" s="131">
        <f t="shared" si="31"/>
        <v>0</v>
      </c>
      <c r="BI110" s="131">
        <f t="shared" si="32"/>
        <v>0</v>
      </c>
      <c r="BJ110" s="12" t="s">
        <v>58</v>
      </c>
      <c r="BK110" s="131">
        <f t="shared" si="33"/>
        <v>0</v>
      </c>
      <c r="BL110" s="12" t="s">
        <v>200</v>
      </c>
      <c r="BM110" s="130" t="s">
        <v>3599</v>
      </c>
    </row>
    <row r="111" spans="1:65" s="2" customFormat="1" ht="24.15" customHeight="1">
      <c r="A111" s="22"/>
      <c r="B111" s="119"/>
      <c r="C111" s="136" t="s">
        <v>453</v>
      </c>
      <c r="D111" s="136" t="s">
        <v>991</v>
      </c>
      <c r="E111" s="137" t="s">
        <v>3600</v>
      </c>
      <c r="F111" s="138" t="s">
        <v>3601</v>
      </c>
      <c r="G111" s="139" t="s">
        <v>160</v>
      </c>
      <c r="H111" s="140">
        <v>1</v>
      </c>
      <c r="I111" s="141"/>
      <c r="J111" s="141">
        <f t="shared" si="24"/>
        <v>0</v>
      </c>
      <c r="K111" s="138" t="s">
        <v>144</v>
      </c>
      <c r="L111" s="142"/>
      <c r="M111" s="143" t="s">
        <v>1</v>
      </c>
      <c r="N111" s="144" t="s">
        <v>23</v>
      </c>
      <c r="O111" s="128">
        <v>0</v>
      </c>
      <c r="P111" s="128">
        <f t="shared" si="25"/>
        <v>0</v>
      </c>
      <c r="Q111" s="128">
        <v>0.03413</v>
      </c>
      <c r="R111" s="128">
        <f t="shared" si="26"/>
        <v>0.03413</v>
      </c>
      <c r="S111" s="128">
        <v>0</v>
      </c>
      <c r="T111" s="129">
        <f t="shared" si="27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263</v>
      </c>
      <c r="AT111" s="130" t="s">
        <v>991</v>
      </c>
      <c r="AU111" s="130" t="s">
        <v>60</v>
      </c>
      <c r="AY111" s="12" t="s">
        <v>137</v>
      </c>
      <c r="BE111" s="131">
        <f t="shared" si="28"/>
        <v>0</v>
      </c>
      <c r="BF111" s="131">
        <f t="shared" si="29"/>
        <v>0</v>
      </c>
      <c r="BG111" s="131">
        <f t="shared" si="30"/>
        <v>0</v>
      </c>
      <c r="BH111" s="131">
        <f t="shared" si="31"/>
        <v>0</v>
      </c>
      <c r="BI111" s="131">
        <f t="shared" si="32"/>
        <v>0</v>
      </c>
      <c r="BJ111" s="12" t="s">
        <v>58</v>
      </c>
      <c r="BK111" s="131">
        <f t="shared" si="33"/>
        <v>0</v>
      </c>
      <c r="BL111" s="12" t="s">
        <v>200</v>
      </c>
      <c r="BM111" s="130" t="s">
        <v>3602</v>
      </c>
    </row>
    <row r="112" spans="1:65" s="2" customFormat="1" ht="24.15" customHeight="1">
      <c r="A112" s="22"/>
      <c r="B112" s="119"/>
      <c r="C112" s="136" t="s">
        <v>457</v>
      </c>
      <c r="D112" s="136" t="s">
        <v>991</v>
      </c>
      <c r="E112" s="137" t="s">
        <v>3603</v>
      </c>
      <c r="F112" s="138" t="s">
        <v>3604</v>
      </c>
      <c r="G112" s="139" t="s">
        <v>160</v>
      </c>
      <c r="H112" s="140">
        <v>1</v>
      </c>
      <c r="I112" s="141"/>
      <c r="J112" s="141">
        <f t="shared" si="24"/>
        <v>0</v>
      </c>
      <c r="K112" s="138" t="s">
        <v>144</v>
      </c>
      <c r="L112" s="142"/>
      <c r="M112" s="143" t="s">
        <v>1</v>
      </c>
      <c r="N112" s="144" t="s">
        <v>23</v>
      </c>
      <c r="O112" s="128">
        <v>0</v>
      </c>
      <c r="P112" s="128">
        <f t="shared" si="25"/>
        <v>0</v>
      </c>
      <c r="Q112" s="128">
        <v>0.03968</v>
      </c>
      <c r="R112" s="128">
        <f t="shared" si="26"/>
        <v>0.03968</v>
      </c>
      <c r="S112" s="128">
        <v>0</v>
      </c>
      <c r="T112" s="129">
        <f t="shared" si="27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263</v>
      </c>
      <c r="AT112" s="130" t="s">
        <v>991</v>
      </c>
      <c r="AU112" s="130" t="s">
        <v>60</v>
      </c>
      <c r="AY112" s="12" t="s">
        <v>137</v>
      </c>
      <c r="BE112" s="131">
        <f t="shared" si="28"/>
        <v>0</v>
      </c>
      <c r="BF112" s="131">
        <f t="shared" si="29"/>
        <v>0</v>
      </c>
      <c r="BG112" s="131">
        <f t="shared" si="30"/>
        <v>0</v>
      </c>
      <c r="BH112" s="131">
        <f t="shared" si="31"/>
        <v>0</v>
      </c>
      <c r="BI112" s="131">
        <f t="shared" si="32"/>
        <v>0</v>
      </c>
      <c r="BJ112" s="12" t="s">
        <v>58</v>
      </c>
      <c r="BK112" s="131">
        <f t="shared" si="33"/>
        <v>0</v>
      </c>
      <c r="BL112" s="12" t="s">
        <v>200</v>
      </c>
      <c r="BM112" s="130" t="s">
        <v>3605</v>
      </c>
    </row>
    <row r="113" spans="1:65" s="2" customFormat="1" ht="24.15" customHeight="1">
      <c r="A113" s="22"/>
      <c r="B113" s="119"/>
      <c r="C113" s="136" t="s">
        <v>461</v>
      </c>
      <c r="D113" s="136" t="s">
        <v>991</v>
      </c>
      <c r="E113" s="137" t="s">
        <v>3606</v>
      </c>
      <c r="F113" s="138" t="s">
        <v>3607</v>
      </c>
      <c r="G113" s="139" t="s">
        <v>160</v>
      </c>
      <c r="H113" s="140">
        <v>1</v>
      </c>
      <c r="I113" s="141"/>
      <c r="J113" s="141">
        <f t="shared" si="24"/>
        <v>0</v>
      </c>
      <c r="K113" s="138" t="s">
        <v>144</v>
      </c>
      <c r="L113" s="142"/>
      <c r="M113" s="143" t="s">
        <v>1</v>
      </c>
      <c r="N113" s="144" t="s">
        <v>23</v>
      </c>
      <c r="O113" s="128">
        <v>0</v>
      </c>
      <c r="P113" s="128">
        <f t="shared" si="25"/>
        <v>0</v>
      </c>
      <c r="Q113" s="128">
        <v>0.03681</v>
      </c>
      <c r="R113" s="128">
        <f t="shared" si="26"/>
        <v>0.03681</v>
      </c>
      <c r="S113" s="128">
        <v>0</v>
      </c>
      <c r="T113" s="129">
        <f t="shared" si="27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263</v>
      </c>
      <c r="AT113" s="130" t="s">
        <v>991</v>
      </c>
      <c r="AU113" s="130" t="s">
        <v>60</v>
      </c>
      <c r="AY113" s="12" t="s">
        <v>137</v>
      </c>
      <c r="BE113" s="131">
        <f t="shared" si="28"/>
        <v>0</v>
      </c>
      <c r="BF113" s="131">
        <f t="shared" si="29"/>
        <v>0</v>
      </c>
      <c r="BG113" s="131">
        <f t="shared" si="30"/>
        <v>0</v>
      </c>
      <c r="BH113" s="131">
        <f t="shared" si="31"/>
        <v>0</v>
      </c>
      <c r="BI113" s="131">
        <f t="shared" si="32"/>
        <v>0</v>
      </c>
      <c r="BJ113" s="12" t="s">
        <v>58</v>
      </c>
      <c r="BK113" s="131">
        <f t="shared" si="33"/>
        <v>0</v>
      </c>
      <c r="BL113" s="12" t="s">
        <v>200</v>
      </c>
      <c r="BM113" s="130" t="s">
        <v>3608</v>
      </c>
    </row>
    <row r="114" spans="1:65" s="2" customFormat="1" ht="24.15" customHeight="1">
      <c r="A114" s="22"/>
      <c r="B114" s="119"/>
      <c r="C114" s="136" t="s">
        <v>465</v>
      </c>
      <c r="D114" s="136" t="s">
        <v>991</v>
      </c>
      <c r="E114" s="137" t="s">
        <v>3609</v>
      </c>
      <c r="F114" s="138" t="s">
        <v>3610</v>
      </c>
      <c r="G114" s="139" t="s">
        <v>160</v>
      </c>
      <c r="H114" s="140">
        <v>1</v>
      </c>
      <c r="I114" s="141"/>
      <c r="J114" s="141">
        <f t="shared" si="24"/>
        <v>0</v>
      </c>
      <c r="K114" s="138" t="s">
        <v>144</v>
      </c>
      <c r="L114" s="142"/>
      <c r="M114" s="143" t="s">
        <v>1</v>
      </c>
      <c r="N114" s="144" t="s">
        <v>23</v>
      </c>
      <c r="O114" s="128">
        <v>0</v>
      </c>
      <c r="P114" s="128">
        <f t="shared" si="25"/>
        <v>0</v>
      </c>
      <c r="Q114" s="128">
        <v>0.04132</v>
      </c>
      <c r="R114" s="128">
        <f t="shared" si="26"/>
        <v>0.04132</v>
      </c>
      <c r="S114" s="128">
        <v>0</v>
      </c>
      <c r="T114" s="129">
        <f t="shared" si="27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263</v>
      </c>
      <c r="AT114" s="130" t="s">
        <v>991</v>
      </c>
      <c r="AU114" s="130" t="s">
        <v>60</v>
      </c>
      <c r="AY114" s="12" t="s">
        <v>137</v>
      </c>
      <c r="BE114" s="131">
        <f t="shared" si="28"/>
        <v>0</v>
      </c>
      <c r="BF114" s="131">
        <f t="shared" si="29"/>
        <v>0</v>
      </c>
      <c r="BG114" s="131">
        <f t="shared" si="30"/>
        <v>0</v>
      </c>
      <c r="BH114" s="131">
        <f t="shared" si="31"/>
        <v>0</v>
      </c>
      <c r="BI114" s="131">
        <f t="shared" si="32"/>
        <v>0</v>
      </c>
      <c r="BJ114" s="12" t="s">
        <v>58</v>
      </c>
      <c r="BK114" s="131">
        <f t="shared" si="33"/>
        <v>0</v>
      </c>
      <c r="BL114" s="12" t="s">
        <v>200</v>
      </c>
      <c r="BM114" s="130" t="s">
        <v>3611</v>
      </c>
    </row>
    <row r="115" spans="1:65" s="2" customFormat="1" ht="24.15" customHeight="1">
      <c r="A115" s="22"/>
      <c r="B115" s="119"/>
      <c r="C115" s="136" t="s">
        <v>469</v>
      </c>
      <c r="D115" s="136" t="s">
        <v>991</v>
      </c>
      <c r="E115" s="137" t="s">
        <v>3612</v>
      </c>
      <c r="F115" s="138" t="s">
        <v>3613</v>
      </c>
      <c r="G115" s="139" t="s">
        <v>160</v>
      </c>
      <c r="H115" s="140">
        <v>3.335</v>
      </c>
      <c r="I115" s="141"/>
      <c r="J115" s="141">
        <f t="shared" si="24"/>
        <v>0</v>
      </c>
      <c r="K115" s="138" t="s">
        <v>144</v>
      </c>
      <c r="L115" s="142"/>
      <c r="M115" s="143" t="s">
        <v>1</v>
      </c>
      <c r="N115" s="144" t="s">
        <v>23</v>
      </c>
      <c r="O115" s="128">
        <v>0</v>
      </c>
      <c r="P115" s="128">
        <f t="shared" si="25"/>
        <v>0</v>
      </c>
      <c r="Q115" s="128">
        <v>0.03065</v>
      </c>
      <c r="R115" s="128">
        <f t="shared" si="26"/>
        <v>0.10221775</v>
      </c>
      <c r="S115" s="128">
        <v>0</v>
      </c>
      <c r="T115" s="129">
        <f t="shared" si="27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263</v>
      </c>
      <c r="AT115" s="130" t="s">
        <v>991</v>
      </c>
      <c r="AU115" s="130" t="s">
        <v>60</v>
      </c>
      <c r="AY115" s="12" t="s">
        <v>137</v>
      </c>
      <c r="BE115" s="131">
        <f t="shared" si="28"/>
        <v>0</v>
      </c>
      <c r="BF115" s="131">
        <f t="shared" si="29"/>
        <v>0</v>
      </c>
      <c r="BG115" s="131">
        <f t="shared" si="30"/>
        <v>0</v>
      </c>
      <c r="BH115" s="131">
        <f t="shared" si="31"/>
        <v>0</v>
      </c>
      <c r="BI115" s="131">
        <f t="shared" si="32"/>
        <v>0</v>
      </c>
      <c r="BJ115" s="12" t="s">
        <v>58</v>
      </c>
      <c r="BK115" s="131">
        <f t="shared" si="33"/>
        <v>0</v>
      </c>
      <c r="BL115" s="12" t="s">
        <v>200</v>
      </c>
      <c r="BM115" s="130" t="s">
        <v>3614</v>
      </c>
    </row>
    <row r="116" spans="2:51" s="10" customFormat="1" ht="12">
      <c r="B116" s="145"/>
      <c r="D116" s="146" t="s">
        <v>1561</v>
      </c>
      <c r="F116" s="147" t="s">
        <v>3569</v>
      </c>
      <c r="H116" s="148">
        <v>0</v>
      </c>
      <c r="L116" s="145"/>
      <c r="M116" s="155"/>
      <c r="N116" s="156"/>
      <c r="O116" s="156"/>
      <c r="P116" s="156"/>
      <c r="Q116" s="156"/>
      <c r="R116" s="156"/>
      <c r="S116" s="156"/>
      <c r="T116" s="157"/>
      <c r="AT116" s="152" t="s">
        <v>1561</v>
      </c>
      <c r="AU116" s="152" t="s">
        <v>60</v>
      </c>
      <c r="AV116" s="10" t="s">
        <v>60</v>
      </c>
      <c r="AW116" s="10" t="s">
        <v>3</v>
      </c>
      <c r="AX116" s="10" t="s">
        <v>58</v>
      </c>
      <c r="AY116" s="152" t="s">
        <v>137</v>
      </c>
    </row>
    <row r="117" spans="1:31" s="2" customFormat="1" ht="6.9" customHeight="1">
      <c r="A117" s="22"/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23"/>
      <c r="M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</sheetData>
  <autoFilter ref="C28:K116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M382"/>
  <sheetViews>
    <sheetView showGridLines="0" workbookViewId="0" topLeftCell="A1">
      <selection activeCell="I38" sqref="I38:I38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96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5856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ROUND(J35,2)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ROUND((SUM(BE35:BE381)),2)</f>
        <v>0</v>
      </c>
      <c r="G10" s="22"/>
      <c r="H10" s="22"/>
      <c r="I10" s="79">
        <v>0.21</v>
      </c>
      <c r="J10" s="78">
        <f>ROUND(((SUM(BE35:BE381))*I10),2)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ROUND((SUM(BF35:BF381)),2)</f>
        <v>0</v>
      </c>
      <c r="G11" s="22"/>
      <c r="H11" s="22"/>
      <c r="I11" s="79">
        <v>0.12</v>
      </c>
      <c r="J11" s="78">
        <f>ROUND(((SUM(BF35:BF381))*I11),2)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ROUND((SUM(BG35:BG381)),2)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ROUND((SUM(BH35:BH381)),2)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ROUND((SUM(BI35:BI381)),2)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J35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114</v>
      </c>
      <c r="E20" s="91"/>
      <c r="F20" s="91"/>
      <c r="G20" s="91"/>
      <c r="H20" s="91"/>
      <c r="I20" s="91"/>
      <c r="J20" s="92">
        <f>J36</f>
        <v>0</v>
      </c>
      <c r="L20" s="89"/>
    </row>
    <row r="21" spans="2:12" s="7" customFormat="1" ht="19.95" customHeight="1">
      <c r="B21" s="93"/>
      <c r="D21" s="94" t="s">
        <v>1632</v>
      </c>
      <c r="E21" s="95"/>
      <c r="F21" s="95"/>
      <c r="G21" s="95"/>
      <c r="H21" s="95"/>
      <c r="I21" s="95"/>
      <c r="J21" s="96">
        <f>J37</f>
        <v>0</v>
      </c>
      <c r="L21" s="93"/>
    </row>
    <row r="22" spans="2:12" s="7" customFormat="1" ht="19.95" customHeight="1">
      <c r="B22" s="93"/>
      <c r="D22" s="94" t="s">
        <v>115</v>
      </c>
      <c r="E22" s="95"/>
      <c r="F22" s="95"/>
      <c r="G22" s="95"/>
      <c r="H22" s="95"/>
      <c r="I22" s="95"/>
      <c r="J22" s="96">
        <f>J41</f>
        <v>0</v>
      </c>
      <c r="L22" s="93"/>
    </row>
    <row r="23" spans="2:12" s="6" customFormat="1" ht="24.9" customHeight="1">
      <c r="B23" s="89"/>
      <c r="D23" s="90" t="s">
        <v>116</v>
      </c>
      <c r="E23" s="91"/>
      <c r="F23" s="91"/>
      <c r="G23" s="91"/>
      <c r="H23" s="91"/>
      <c r="I23" s="91"/>
      <c r="J23" s="92">
        <f>J78</f>
        <v>0</v>
      </c>
      <c r="L23" s="89"/>
    </row>
    <row r="24" spans="2:12" s="7" customFormat="1" ht="19.95" customHeight="1">
      <c r="B24" s="93"/>
      <c r="D24" s="94" t="s">
        <v>117</v>
      </c>
      <c r="E24" s="95"/>
      <c r="F24" s="95"/>
      <c r="G24" s="95"/>
      <c r="H24" s="95"/>
      <c r="I24" s="95"/>
      <c r="J24" s="96">
        <f>J79</f>
        <v>0</v>
      </c>
      <c r="L24" s="93"/>
    </row>
    <row r="25" spans="2:12" s="7" customFormat="1" ht="19.95" customHeight="1">
      <c r="B25" s="93"/>
      <c r="D25" s="94" t="s">
        <v>3615</v>
      </c>
      <c r="E25" s="95"/>
      <c r="F25" s="95"/>
      <c r="G25" s="95"/>
      <c r="H25" s="95"/>
      <c r="I25" s="95"/>
      <c r="J25" s="96">
        <f>J107</f>
        <v>0</v>
      </c>
      <c r="L25" s="93"/>
    </row>
    <row r="26" spans="2:12" s="7" customFormat="1" ht="19.95" customHeight="1">
      <c r="B26" s="93"/>
      <c r="D26" s="94" t="s">
        <v>3616</v>
      </c>
      <c r="E26" s="95"/>
      <c r="F26" s="95"/>
      <c r="G26" s="95"/>
      <c r="H26" s="95"/>
      <c r="I26" s="95"/>
      <c r="J26" s="96">
        <f>J126</f>
        <v>0</v>
      </c>
      <c r="L26" s="93"/>
    </row>
    <row r="27" spans="2:12" s="7" customFormat="1" ht="19.95" customHeight="1">
      <c r="B27" s="93"/>
      <c r="D27" s="94" t="s">
        <v>3617</v>
      </c>
      <c r="E27" s="95"/>
      <c r="F27" s="95"/>
      <c r="G27" s="95"/>
      <c r="H27" s="95"/>
      <c r="I27" s="95"/>
      <c r="J27" s="96">
        <f>J267</f>
        <v>0</v>
      </c>
      <c r="L27" s="93"/>
    </row>
    <row r="28" spans="2:12" s="7" customFormat="1" ht="19.95" customHeight="1">
      <c r="B28" s="93"/>
      <c r="D28" s="94" t="s">
        <v>3618</v>
      </c>
      <c r="E28" s="95"/>
      <c r="F28" s="95"/>
      <c r="G28" s="95"/>
      <c r="H28" s="95"/>
      <c r="I28" s="95"/>
      <c r="J28" s="96">
        <f>J375</f>
        <v>0</v>
      </c>
      <c r="L28" s="93"/>
    </row>
    <row r="29" spans="1:31" s="2" customFormat="1" ht="21.75" customHeight="1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3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" customFormat="1" ht="6.9" customHeight="1">
      <c r="A30" s="2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4" spans="1:31" s="8" customFormat="1" ht="29.25" customHeight="1">
      <c r="A34" s="97"/>
      <c r="B34" s="98"/>
      <c r="C34" s="99" t="s">
        <v>123</v>
      </c>
      <c r="D34" s="100" t="s">
        <v>35</v>
      </c>
      <c r="E34" s="100" t="s">
        <v>31</v>
      </c>
      <c r="F34" s="100" t="s">
        <v>32</v>
      </c>
      <c r="G34" s="100" t="s">
        <v>124</v>
      </c>
      <c r="H34" s="100" t="s">
        <v>125</v>
      </c>
      <c r="I34" s="100" t="s">
        <v>126</v>
      </c>
      <c r="J34" s="100" t="s">
        <v>111</v>
      </c>
      <c r="K34" s="101" t="s">
        <v>127</v>
      </c>
      <c r="L34" s="102"/>
      <c r="M34" s="43" t="s">
        <v>1</v>
      </c>
      <c r="N34" s="44" t="s">
        <v>22</v>
      </c>
      <c r="O34" s="44" t="s">
        <v>128</v>
      </c>
      <c r="P34" s="44" t="s">
        <v>129</v>
      </c>
      <c r="Q34" s="44" t="s">
        <v>130</v>
      </c>
      <c r="R34" s="44" t="s">
        <v>131</v>
      </c>
      <c r="S34" s="44" t="s">
        <v>132</v>
      </c>
      <c r="T34" s="45" t="s">
        <v>133</v>
      </c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</row>
    <row r="35" spans="1:63" s="2" customFormat="1" ht="22.95" customHeight="1">
      <c r="A35" s="22"/>
      <c r="B35" s="23"/>
      <c r="C35" s="50" t="s">
        <v>134</v>
      </c>
      <c r="D35" s="22"/>
      <c r="E35" s="22"/>
      <c r="F35" s="22"/>
      <c r="G35" s="22"/>
      <c r="H35" s="22"/>
      <c r="I35" s="22"/>
      <c r="J35" s="103">
        <f>BK35</f>
        <v>0</v>
      </c>
      <c r="K35" s="22"/>
      <c r="L35" s="23"/>
      <c r="M35" s="46"/>
      <c r="N35" s="38"/>
      <c r="O35" s="47"/>
      <c r="P35" s="104">
        <f>P36+P78</f>
        <v>1762.9319999999998</v>
      </c>
      <c r="Q35" s="47"/>
      <c r="R35" s="104">
        <f>R36+R78</f>
        <v>15.504639999999998</v>
      </c>
      <c r="S35" s="47"/>
      <c r="T35" s="105">
        <f>T36+T78</f>
        <v>11.6596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T35" s="12" t="s">
        <v>49</v>
      </c>
      <c r="AU35" s="12" t="s">
        <v>113</v>
      </c>
      <c r="BK35" s="106">
        <f>BK36+BK78</f>
        <v>0</v>
      </c>
    </row>
    <row r="36" spans="2:63" s="9" customFormat="1" ht="25.95" customHeight="1">
      <c r="B36" s="107"/>
      <c r="D36" s="108" t="s">
        <v>49</v>
      </c>
      <c r="E36" s="109" t="s">
        <v>135</v>
      </c>
      <c r="F36" s="109" t="s">
        <v>136</v>
      </c>
      <c r="J36" s="110">
        <f>BK36</f>
        <v>0</v>
      </c>
      <c r="L36" s="107"/>
      <c r="M36" s="111"/>
      <c r="N36" s="112"/>
      <c r="O36" s="112"/>
      <c r="P36" s="113">
        <f>P37+P41</f>
        <v>942.534</v>
      </c>
      <c r="Q36" s="112"/>
      <c r="R36" s="113">
        <f>R37+R41</f>
        <v>13.969949999999999</v>
      </c>
      <c r="S36" s="112"/>
      <c r="T36" s="114">
        <f>T37+T41</f>
        <v>11.6596</v>
      </c>
      <c r="AR36" s="108" t="s">
        <v>58</v>
      </c>
      <c r="AT36" s="115" t="s">
        <v>49</v>
      </c>
      <c r="AU36" s="115" t="s">
        <v>50</v>
      </c>
      <c r="AY36" s="108" t="s">
        <v>137</v>
      </c>
      <c r="BK36" s="116">
        <f>BK37+BK41</f>
        <v>0</v>
      </c>
    </row>
    <row r="37" spans="2:63" s="9" customFormat="1" ht="22.95" customHeight="1">
      <c r="B37" s="107"/>
      <c r="D37" s="108" t="s">
        <v>49</v>
      </c>
      <c r="E37" s="117" t="s">
        <v>162</v>
      </c>
      <c r="F37" s="117" t="s">
        <v>1633</v>
      </c>
      <c r="J37" s="118">
        <f>BK37</f>
        <v>0</v>
      </c>
      <c r="L37" s="107"/>
      <c r="M37" s="111"/>
      <c r="N37" s="112"/>
      <c r="O37" s="112"/>
      <c r="P37" s="113">
        <f>SUM(P38:P40)</f>
        <v>364.70000000000005</v>
      </c>
      <c r="Q37" s="112"/>
      <c r="R37" s="113">
        <f>SUM(R38:R40)</f>
        <v>13.905999999999999</v>
      </c>
      <c r="S37" s="112"/>
      <c r="T37" s="114">
        <f>SUM(T38:T40)</f>
        <v>0</v>
      </c>
      <c r="AR37" s="108" t="s">
        <v>58</v>
      </c>
      <c r="AT37" s="115" t="s">
        <v>49</v>
      </c>
      <c r="AU37" s="115" t="s">
        <v>58</v>
      </c>
      <c r="AY37" s="108" t="s">
        <v>137</v>
      </c>
      <c r="BK37" s="116">
        <f>SUM(BK38:BK40)</f>
        <v>0</v>
      </c>
    </row>
    <row r="38" spans="1:65" s="2" customFormat="1" ht="21.75" customHeight="1">
      <c r="A38" s="22"/>
      <c r="B38" s="119"/>
      <c r="C38" s="120" t="s">
        <v>58</v>
      </c>
      <c r="D38" s="120" t="s">
        <v>140</v>
      </c>
      <c r="E38" s="121" t="s">
        <v>3619</v>
      </c>
      <c r="F38" s="122" t="s">
        <v>3620</v>
      </c>
      <c r="G38" s="123" t="s">
        <v>160</v>
      </c>
      <c r="H38" s="124">
        <v>100</v>
      </c>
      <c r="I38" s="125"/>
      <c r="J38" s="125">
        <f>ROUND(I38*H38,2)</f>
        <v>0</v>
      </c>
      <c r="K38" s="122" t="s">
        <v>144</v>
      </c>
      <c r="L38" s="23"/>
      <c r="M38" s="126" t="s">
        <v>1</v>
      </c>
      <c r="N38" s="127" t="s">
        <v>23</v>
      </c>
      <c r="O38" s="128">
        <v>0.624</v>
      </c>
      <c r="P38" s="128">
        <f>O38*H38</f>
        <v>62.4</v>
      </c>
      <c r="Q38" s="128">
        <v>0.056</v>
      </c>
      <c r="R38" s="128">
        <f>Q38*H38</f>
        <v>5.6000000000000005</v>
      </c>
      <c r="S38" s="128">
        <v>0</v>
      </c>
      <c r="T38" s="129">
        <f>S38*H38</f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145</v>
      </c>
      <c r="AT38" s="130" t="s">
        <v>140</v>
      </c>
      <c r="AU38" s="130" t="s">
        <v>60</v>
      </c>
      <c r="AY38" s="12" t="s">
        <v>137</v>
      </c>
      <c r="BE38" s="131">
        <f>IF(N38="základní",J38,0)</f>
        <v>0</v>
      </c>
      <c r="BF38" s="131">
        <f>IF(N38="snížená",J38,0)</f>
        <v>0</v>
      </c>
      <c r="BG38" s="131">
        <f>IF(N38="zákl. přenesená",J38,0)</f>
        <v>0</v>
      </c>
      <c r="BH38" s="131">
        <f>IF(N38="sníž. přenesená",J38,0)</f>
        <v>0</v>
      </c>
      <c r="BI38" s="131">
        <f>IF(N38="nulová",J38,0)</f>
        <v>0</v>
      </c>
      <c r="BJ38" s="12" t="s">
        <v>58</v>
      </c>
      <c r="BK38" s="131">
        <f>ROUND(I38*H38,2)</f>
        <v>0</v>
      </c>
      <c r="BL38" s="12" t="s">
        <v>145</v>
      </c>
      <c r="BM38" s="130" t="s">
        <v>3621</v>
      </c>
    </row>
    <row r="39" spans="1:65" s="2" customFormat="1" ht="24.15" customHeight="1">
      <c r="A39" s="22"/>
      <c r="B39" s="119"/>
      <c r="C39" s="120" t="s">
        <v>60</v>
      </c>
      <c r="D39" s="120" t="s">
        <v>140</v>
      </c>
      <c r="E39" s="121" t="s">
        <v>1832</v>
      </c>
      <c r="F39" s="122" t="s">
        <v>1833</v>
      </c>
      <c r="G39" s="123" t="s">
        <v>160</v>
      </c>
      <c r="H39" s="124">
        <v>100</v>
      </c>
      <c r="I39" s="125"/>
      <c r="J39" s="125">
        <f>ROUND(I39*H39,2)</f>
        <v>0</v>
      </c>
      <c r="K39" s="122" t="s">
        <v>144</v>
      </c>
      <c r="L39" s="23"/>
      <c r="M39" s="126" t="s">
        <v>1</v>
      </c>
      <c r="N39" s="127" t="s">
        <v>23</v>
      </c>
      <c r="O39" s="128">
        <v>1.691</v>
      </c>
      <c r="P39" s="128">
        <f>O39*H39</f>
        <v>169.1</v>
      </c>
      <c r="Q39" s="128">
        <v>0.04153</v>
      </c>
      <c r="R39" s="128">
        <f>Q39*H39</f>
        <v>4.153</v>
      </c>
      <c r="S39" s="128">
        <v>0</v>
      </c>
      <c r="T39" s="129">
        <f>S39*H39</f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145</v>
      </c>
      <c r="AT39" s="130" t="s">
        <v>140</v>
      </c>
      <c r="AU39" s="130" t="s">
        <v>60</v>
      </c>
      <c r="AY39" s="12" t="s">
        <v>137</v>
      </c>
      <c r="BE39" s="131">
        <f>IF(N39="základní",J39,0)</f>
        <v>0</v>
      </c>
      <c r="BF39" s="131">
        <f>IF(N39="snížená",J39,0)</f>
        <v>0</v>
      </c>
      <c r="BG39" s="131">
        <f>IF(N39="zákl. přenesená",J39,0)</f>
        <v>0</v>
      </c>
      <c r="BH39" s="131">
        <f>IF(N39="sníž. přenesená",J39,0)</f>
        <v>0</v>
      </c>
      <c r="BI39" s="131">
        <f>IF(N39="nulová",J39,0)</f>
        <v>0</v>
      </c>
      <c r="BJ39" s="12" t="s">
        <v>58</v>
      </c>
      <c r="BK39" s="131">
        <f>ROUND(I39*H39,2)</f>
        <v>0</v>
      </c>
      <c r="BL39" s="12" t="s">
        <v>145</v>
      </c>
      <c r="BM39" s="130" t="s">
        <v>3622</v>
      </c>
    </row>
    <row r="40" spans="1:65" s="2" customFormat="1" ht="24.15" customHeight="1">
      <c r="A40" s="22"/>
      <c r="B40" s="119"/>
      <c r="C40" s="120" t="s">
        <v>150</v>
      </c>
      <c r="D40" s="120" t="s">
        <v>140</v>
      </c>
      <c r="E40" s="121" t="s">
        <v>1835</v>
      </c>
      <c r="F40" s="122" t="s">
        <v>1836</v>
      </c>
      <c r="G40" s="123" t="s">
        <v>160</v>
      </c>
      <c r="H40" s="124">
        <v>100</v>
      </c>
      <c r="I40" s="125"/>
      <c r="J40" s="125">
        <f>ROUND(I40*H40,2)</f>
        <v>0</v>
      </c>
      <c r="K40" s="122" t="s">
        <v>144</v>
      </c>
      <c r="L40" s="23"/>
      <c r="M40" s="126" t="s">
        <v>1</v>
      </c>
      <c r="N40" s="127" t="s">
        <v>23</v>
      </c>
      <c r="O40" s="128">
        <v>1.332</v>
      </c>
      <c r="P40" s="128">
        <f>O40*H40</f>
        <v>133.20000000000002</v>
      </c>
      <c r="Q40" s="128">
        <v>0.04153</v>
      </c>
      <c r="R40" s="128">
        <f>Q40*H40</f>
        <v>4.153</v>
      </c>
      <c r="S40" s="128">
        <v>0</v>
      </c>
      <c r="T40" s="129">
        <f>S40*H40</f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145</v>
      </c>
      <c r="AT40" s="130" t="s">
        <v>140</v>
      </c>
      <c r="AU40" s="130" t="s">
        <v>60</v>
      </c>
      <c r="AY40" s="12" t="s">
        <v>137</v>
      </c>
      <c r="BE40" s="131">
        <f>IF(N40="základní",J40,0)</f>
        <v>0</v>
      </c>
      <c r="BF40" s="131">
        <f>IF(N40="snížená",J40,0)</f>
        <v>0</v>
      </c>
      <c r="BG40" s="131">
        <f>IF(N40="zákl. přenesená",J40,0)</f>
        <v>0</v>
      </c>
      <c r="BH40" s="131">
        <f>IF(N40="sníž. přenesená",J40,0)</f>
        <v>0</v>
      </c>
      <c r="BI40" s="131">
        <f>IF(N40="nulová",J40,0)</f>
        <v>0</v>
      </c>
      <c r="BJ40" s="12" t="s">
        <v>58</v>
      </c>
      <c r="BK40" s="131">
        <f>ROUND(I40*H40,2)</f>
        <v>0</v>
      </c>
      <c r="BL40" s="12" t="s">
        <v>145</v>
      </c>
      <c r="BM40" s="130" t="s">
        <v>3623</v>
      </c>
    </row>
    <row r="41" spans="2:63" s="9" customFormat="1" ht="22.95" customHeight="1">
      <c r="B41" s="107"/>
      <c r="D41" s="108" t="s">
        <v>49</v>
      </c>
      <c r="E41" s="117" t="s">
        <v>138</v>
      </c>
      <c r="F41" s="117" t="s">
        <v>139</v>
      </c>
      <c r="J41" s="118">
        <f>BK41</f>
        <v>0</v>
      </c>
      <c r="L41" s="107"/>
      <c r="M41" s="111"/>
      <c r="N41" s="112"/>
      <c r="O41" s="112"/>
      <c r="P41" s="113">
        <f>SUM(P42:P77)</f>
        <v>577.834</v>
      </c>
      <c r="Q41" s="112"/>
      <c r="R41" s="113">
        <f>SUM(R42:R77)</f>
        <v>0.06395</v>
      </c>
      <c r="S41" s="112"/>
      <c r="T41" s="114">
        <f>SUM(T42:T77)</f>
        <v>11.6596</v>
      </c>
      <c r="AR41" s="108" t="s">
        <v>58</v>
      </c>
      <c r="AT41" s="115" t="s">
        <v>49</v>
      </c>
      <c r="AU41" s="115" t="s">
        <v>58</v>
      </c>
      <c r="AY41" s="108" t="s">
        <v>137</v>
      </c>
      <c r="BK41" s="116">
        <f>SUM(BK42:BK77)</f>
        <v>0</v>
      </c>
    </row>
    <row r="42" spans="1:65" s="2" customFormat="1" ht="24.15" customHeight="1">
      <c r="A42" s="22"/>
      <c r="B42" s="119"/>
      <c r="C42" s="120" t="s">
        <v>145</v>
      </c>
      <c r="D42" s="120" t="s">
        <v>140</v>
      </c>
      <c r="E42" s="121" t="s">
        <v>3624</v>
      </c>
      <c r="F42" s="122" t="s">
        <v>3625</v>
      </c>
      <c r="G42" s="123" t="s">
        <v>314</v>
      </c>
      <c r="H42" s="124">
        <v>100</v>
      </c>
      <c r="I42" s="125"/>
      <c r="J42" s="125">
        <f aca="true" t="shared" si="0" ref="J42:J77">ROUND(I42*H42,2)</f>
        <v>0</v>
      </c>
      <c r="K42" s="122" t="s">
        <v>144</v>
      </c>
      <c r="L42" s="23"/>
      <c r="M42" s="126" t="s">
        <v>1</v>
      </c>
      <c r="N42" s="127" t="s">
        <v>23</v>
      </c>
      <c r="O42" s="128">
        <v>0.489</v>
      </c>
      <c r="P42" s="128">
        <f aca="true" t="shared" si="1" ref="P42:P77">O42*H42</f>
        <v>48.9</v>
      </c>
      <c r="Q42" s="128">
        <v>0</v>
      </c>
      <c r="R42" s="128">
        <f aca="true" t="shared" si="2" ref="R42:R77">Q42*H42</f>
        <v>0</v>
      </c>
      <c r="S42" s="128">
        <v>0.007</v>
      </c>
      <c r="T42" s="129">
        <f aca="true" t="shared" si="3" ref="T42:T77">S42*H42</f>
        <v>0.7000000000000001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aca="true" t="shared" si="4" ref="BE42:BE77">IF(N42="základní",J42,0)</f>
        <v>0</v>
      </c>
      <c r="BF42" s="131">
        <f aca="true" t="shared" si="5" ref="BF42:BF77">IF(N42="snížená",J42,0)</f>
        <v>0</v>
      </c>
      <c r="BG42" s="131">
        <f aca="true" t="shared" si="6" ref="BG42:BG77">IF(N42="zákl. přenesená",J42,0)</f>
        <v>0</v>
      </c>
      <c r="BH42" s="131">
        <f aca="true" t="shared" si="7" ref="BH42:BH77">IF(N42="sníž. přenesená",J42,0)</f>
        <v>0</v>
      </c>
      <c r="BI42" s="131">
        <f aca="true" t="shared" si="8" ref="BI42:BI77">IF(N42="nulová",J42,0)</f>
        <v>0</v>
      </c>
      <c r="BJ42" s="12" t="s">
        <v>58</v>
      </c>
      <c r="BK42" s="131">
        <f aca="true" t="shared" si="9" ref="BK42:BK77">ROUND(I42*H42,2)</f>
        <v>0</v>
      </c>
      <c r="BL42" s="12" t="s">
        <v>145</v>
      </c>
      <c r="BM42" s="130" t="s">
        <v>3626</v>
      </c>
    </row>
    <row r="43" spans="1:65" s="2" customFormat="1" ht="24.15" customHeight="1">
      <c r="A43" s="22"/>
      <c r="B43" s="119"/>
      <c r="C43" s="120" t="s">
        <v>157</v>
      </c>
      <c r="D43" s="120" t="s">
        <v>140</v>
      </c>
      <c r="E43" s="121" t="s">
        <v>3627</v>
      </c>
      <c r="F43" s="122" t="s">
        <v>3628</v>
      </c>
      <c r="G43" s="123" t="s">
        <v>314</v>
      </c>
      <c r="H43" s="124">
        <v>100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0.568</v>
      </c>
      <c r="P43" s="128">
        <f t="shared" si="1"/>
        <v>56.8</v>
      </c>
      <c r="Q43" s="128">
        <v>0</v>
      </c>
      <c r="R43" s="128">
        <f t="shared" si="2"/>
        <v>0</v>
      </c>
      <c r="S43" s="128">
        <v>0.01</v>
      </c>
      <c r="T43" s="129">
        <f t="shared" si="3"/>
        <v>1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3629</v>
      </c>
    </row>
    <row r="44" spans="1:65" s="2" customFormat="1" ht="24.15" customHeight="1">
      <c r="A44" s="22"/>
      <c r="B44" s="119"/>
      <c r="C44" s="120" t="s">
        <v>162</v>
      </c>
      <c r="D44" s="120" t="s">
        <v>140</v>
      </c>
      <c r="E44" s="121" t="s">
        <v>3630</v>
      </c>
      <c r="F44" s="122" t="s">
        <v>3631</v>
      </c>
      <c r="G44" s="123" t="s">
        <v>314</v>
      </c>
      <c r="H44" s="124">
        <v>100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0.801</v>
      </c>
      <c r="P44" s="128">
        <f t="shared" si="1"/>
        <v>80.10000000000001</v>
      </c>
      <c r="Q44" s="128">
        <v>0</v>
      </c>
      <c r="R44" s="128">
        <f t="shared" si="2"/>
        <v>0</v>
      </c>
      <c r="S44" s="128">
        <v>0.012</v>
      </c>
      <c r="T44" s="129">
        <f t="shared" si="3"/>
        <v>1.2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3632</v>
      </c>
    </row>
    <row r="45" spans="1:65" s="2" customFormat="1" ht="24.15" customHeight="1">
      <c r="A45" s="22"/>
      <c r="B45" s="119"/>
      <c r="C45" s="120" t="s">
        <v>166</v>
      </c>
      <c r="D45" s="120" t="s">
        <v>140</v>
      </c>
      <c r="E45" s="121" t="s">
        <v>3633</v>
      </c>
      <c r="F45" s="122" t="s">
        <v>3634</v>
      </c>
      <c r="G45" s="123" t="s">
        <v>314</v>
      </c>
      <c r="H45" s="124">
        <v>100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0.901</v>
      </c>
      <c r="P45" s="128">
        <f t="shared" si="1"/>
        <v>90.10000000000001</v>
      </c>
      <c r="Q45" s="128">
        <v>0</v>
      </c>
      <c r="R45" s="128">
        <f t="shared" si="2"/>
        <v>0</v>
      </c>
      <c r="S45" s="128">
        <v>0.017</v>
      </c>
      <c r="T45" s="129">
        <f t="shared" si="3"/>
        <v>1.7000000000000002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3635</v>
      </c>
    </row>
    <row r="46" spans="1:65" s="2" customFormat="1" ht="24.15" customHeight="1">
      <c r="A46" s="22"/>
      <c r="B46" s="119"/>
      <c r="C46" s="120" t="s">
        <v>170</v>
      </c>
      <c r="D46" s="120" t="s">
        <v>140</v>
      </c>
      <c r="E46" s="121" t="s">
        <v>3636</v>
      </c>
      <c r="F46" s="122" t="s">
        <v>3637</v>
      </c>
      <c r="G46" s="123" t="s">
        <v>314</v>
      </c>
      <c r="H46" s="124">
        <v>100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0.74</v>
      </c>
      <c r="P46" s="128">
        <f t="shared" si="1"/>
        <v>74</v>
      </c>
      <c r="Q46" s="128">
        <v>0</v>
      </c>
      <c r="R46" s="128">
        <f t="shared" si="2"/>
        <v>0</v>
      </c>
      <c r="S46" s="128">
        <v>0.016</v>
      </c>
      <c r="T46" s="129">
        <f t="shared" si="3"/>
        <v>1.6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3638</v>
      </c>
    </row>
    <row r="47" spans="1:65" s="2" customFormat="1" ht="24.15" customHeight="1">
      <c r="A47" s="22"/>
      <c r="B47" s="119"/>
      <c r="C47" s="120" t="s">
        <v>138</v>
      </c>
      <c r="D47" s="120" t="s">
        <v>140</v>
      </c>
      <c r="E47" s="121" t="s">
        <v>3639</v>
      </c>
      <c r="F47" s="122" t="s">
        <v>3640</v>
      </c>
      <c r="G47" s="123" t="s">
        <v>314</v>
      </c>
      <c r="H47" s="124">
        <v>10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0.868</v>
      </c>
      <c r="P47" s="128">
        <f t="shared" si="1"/>
        <v>8.68</v>
      </c>
      <c r="Q47" s="128">
        <v>0</v>
      </c>
      <c r="R47" s="128">
        <f t="shared" si="2"/>
        <v>0</v>
      </c>
      <c r="S47" s="128">
        <v>0.024</v>
      </c>
      <c r="T47" s="129">
        <f t="shared" si="3"/>
        <v>0.24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3641</v>
      </c>
    </row>
    <row r="48" spans="1:65" s="2" customFormat="1" ht="24.15" customHeight="1">
      <c r="A48" s="22"/>
      <c r="B48" s="119"/>
      <c r="C48" s="120" t="s">
        <v>177</v>
      </c>
      <c r="D48" s="120" t="s">
        <v>140</v>
      </c>
      <c r="E48" s="121" t="s">
        <v>3642</v>
      </c>
      <c r="F48" s="122" t="s">
        <v>3643</v>
      </c>
      <c r="G48" s="123" t="s">
        <v>314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0.978</v>
      </c>
      <c r="P48" s="128">
        <f t="shared" si="1"/>
        <v>9.78</v>
      </c>
      <c r="Q48" s="128">
        <v>0</v>
      </c>
      <c r="R48" s="128">
        <f t="shared" si="2"/>
        <v>0</v>
      </c>
      <c r="S48" s="128">
        <v>0.023</v>
      </c>
      <c r="T48" s="129">
        <f t="shared" si="3"/>
        <v>0.22999999999999998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3644</v>
      </c>
    </row>
    <row r="49" spans="1:65" s="2" customFormat="1" ht="24.15" customHeight="1">
      <c r="A49" s="22"/>
      <c r="B49" s="119"/>
      <c r="C49" s="120" t="s">
        <v>181</v>
      </c>
      <c r="D49" s="120" t="s">
        <v>140</v>
      </c>
      <c r="E49" s="121" t="s">
        <v>3645</v>
      </c>
      <c r="F49" s="122" t="s">
        <v>3646</v>
      </c>
      <c r="G49" s="123" t="s">
        <v>314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1.145</v>
      </c>
      <c r="P49" s="128">
        <f t="shared" si="1"/>
        <v>11.45</v>
      </c>
      <c r="Q49" s="128">
        <v>0</v>
      </c>
      <c r="R49" s="128">
        <f t="shared" si="2"/>
        <v>0</v>
      </c>
      <c r="S49" s="128">
        <v>0.035</v>
      </c>
      <c r="T49" s="129">
        <f t="shared" si="3"/>
        <v>0.35000000000000003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3647</v>
      </c>
    </row>
    <row r="50" spans="1:65" s="2" customFormat="1" ht="24.15" customHeight="1">
      <c r="A50" s="22"/>
      <c r="B50" s="119"/>
      <c r="C50" s="120" t="s">
        <v>8</v>
      </c>
      <c r="D50" s="120" t="s">
        <v>140</v>
      </c>
      <c r="E50" s="121" t="s">
        <v>3648</v>
      </c>
      <c r="F50" s="122" t="s">
        <v>3649</v>
      </c>
      <c r="G50" s="123" t="s">
        <v>314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1.412</v>
      </c>
      <c r="P50" s="128">
        <f t="shared" si="1"/>
        <v>14.12</v>
      </c>
      <c r="Q50" s="128">
        <v>0</v>
      </c>
      <c r="R50" s="128">
        <f t="shared" si="2"/>
        <v>0</v>
      </c>
      <c r="S50" s="128">
        <v>0.052</v>
      </c>
      <c r="T50" s="129">
        <f t="shared" si="3"/>
        <v>0.52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3650</v>
      </c>
    </row>
    <row r="51" spans="1:65" s="2" customFormat="1" ht="24.15" customHeight="1">
      <c r="A51" s="22"/>
      <c r="B51" s="119"/>
      <c r="C51" s="120" t="s">
        <v>188</v>
      </c>
      <c r="D51" s="120" t="s">
        <v>140</v>
      </c>
      <c r="E51" s="121" t="s">
        <v>3651</v>
      </c>
      <c r="F51" s="122" t="s">
        <v>3652</v>
      </c>
      <c r="G51" s="123" t="s">
        <v>314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1.476</v>
      </c>
      <c r="P51" s="128">
        <f t="shared" si="1"/>
        <v>14.76</v>
      </c>
      <c r="Q51" s="128">
        <v>0</v>
      </c>
      <c r="R51" s="128">
        <f t="shared" si="2"/>
        <v>0</v>
      </c>
      <c r="S51" s="128">
        <v>0.07</v>
      </c>
      <c r="T51" s="129">
        <f t="shared" si="3"/>
        <v>0.7000000000000001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3653</v>
      </c>
    </row>
    <row r="52" spans="1:65" s="2" customFormat="1" ht="24.15" customHeight="1">
      <c r="A52" s="22"/>
      <c r="B52" s="119"/>
      <c r="C52" s="120" t="s">
        <v>192</v>
      </c>
      <c r="D52" s="120" t="s">
        <v>140</v>
      </c>
      <c r="E52" s="121" t="s">
        <v>3654</v>
      </c>
      <c r="F52" s="122" t="s">
        <v>3655</v>
      </c>
      <c r="G52" s="123" t="s">
        <v>314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0.245</v>
      </c>
      <c r="P52" s="128">
        <f t="shared" si="1"/>
        <v>2.45</v>
      </c>
      <c r="Q52" s="128">
        <v>0</v>
      </c>
      <c r="R52" s="128">
        <f t="shared" si="2"/>
        <v>0</v>
      </c>
      <c r="S52" s="128">
        <v>0.005</v>
      </c>
      <c r="T52" s="129">
        <f t="shared" si="3"/>
        <v>0.05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3656</v>
      </c>
    </row>
    <row r="53" spans="1:65" s="2" customFormat="1" ht="24.15" customHeight="1">
      <c r="A53" s="22"/>
      <c r="B53" s="119"/>
      <c r="C53" s="120" t="s">
        <v>196</v>
      </c>
      <c r="D53" s="120" t="s">
        <v>140</v>
      </c>
      <c r="E53" s="121" t="s">
        <v>3657</v>
      </c>
      <c r="F53" s="122" t="s">
        <v>3658</v>
      </c>
      <c r="G53" s="123" t="s">
        <v>314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0.295</v>
      </c>
      <c r="P53" s="128">
        <f t="shared" si="1"/>
        <v>2.9499999999999997</v>
      </c>
      <c r="Q53" s="128">
        <v>0</v>
      </c>
      <c r="R53" s="128">
        <f t="shared" si="2"/>
        <v>0</v>
      </c>
      <c r="S53" s="128">
        <v>0.008</v>
      </c>
      <c r="T53" s="129">
        <f t="shared" si="3"/>
        <v>0.08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3659</v>
      </c>
    </row>
    <row r="54" spans="1:65" s="2" customFormat="1" ht="24.15" customHeight="1">
      <c r="A54" s="22"/>
      <c r="B54" s="119"/>
      <c r="C54" s="120" t="s">
        <v>200</v>
      </c>
      <c r="D54" s="120" t="s">
        <v>140</v>
      </c>
      <c r="E54" s="121" t="s">
        <v>3660</v>
      </c>
      <c r="F54" s="122" t="s">
        <v>3661</v>
      </c>
      <c r="G54" s="123" t="s">
        <v>314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0.301</v>
      </c>
      <c r="P54" s="128">
        <f t="shared" si="1"/>
        <v>3.01</v>
      </c>
      <c r="Q54" s="128">
        <v>0</v>
      </c>
      <c r="R54" s="128">
        <f t="shared" si="2"/>
        <v>0</v>
      </c>
      <c r="S54" s="128">
        <v>0.009</v>
      </c>
      <c r="T54" s="129">
        <f t="shared" si="3"/>
        <v>0.09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3662</v>
      </c>
    </row>
    <row r="55" spans="1:65" s="2" customFormat="1" ht="24.15" customHeight="1">
      <c r="A55" s="22"/>
      <c r="B55" s="119"/>
      <c r="C55" s="120" t="s">
        <v>204</v>
      </c>
      <c r="D55" s="120" t="s">
        <v>140</v>
      </c>
      <c r="E55" s="121" t="s">
        <v>3663</v>
      </c>
      <c r="F55" s="122" t="s">
        <v>3664</v>
      </c>
      <c r="G55" s="123" t="s">
        <v>314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0.342</v>
      </c>
      <c r="P55" s="128">
        <f t="shared" si="1"/>
        <v>3.4200000000000004</v>
      </c>
      <c r="Q55" s="128">
        <v>0</v>
      </c>
      <c r="R55" s="128">
        <f t="shared" si="2"/>
        <v>0</v>
      </c>
      <c r="S55" s="128">
        <v>0.013</v>
      </c>
      <c r="T55" s="129">
        <f t="shared" si="3"/>
        <v>0.13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3665</v>
      </c>
    </row>
    <row r="56" spans="1:65" s="2" customFormat="1" ht="24.15" customHeight="1">
      <c r="A56" s="22"/>
      <c r="B56" s="119"/>
      <c r="C56" s="120" t="s">
        <v>208</v>
      </c>
      <c r="D56" s="120" t="s">
        <v>140</v>
      </c>
      <c r="E56" s="121" t="s">
        <v>3666</v>
      </c>
      <c r="F56" s="122" t="s">
        <v>3667</v>
      </c>
      <c r="G56" s="123" t="s">
        <v>314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0.301</v>
      </c>
      <c r="P56" s="128">
        <f t="shared" si="1"/>
        <v>3.01</v>
      </c>
      <c r="Q56" s="128">
        <v>0</v>
      </c>
      <c r="R56" s="128">
        <f t="shared" si="2"/>
        <v>0</v>
      </c>
      <c r="S56" s="128">
        <v>0.013</v>
      </c>
      <c r="T56" s="129">
        <f t="shared" si="3"/>
        <v>0.13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3668</v>
      </c>
    </row>
    <row r="57" spans="1:65" s="2" customFormat="1" ht="24.15" customHeight="1">
      <c r="A57" s="22"/>
      <c r="B57" s="119"/>
      <c r="C57" s="120" t="s">
        <v>212</v>
      </c>
      <c r="D57" s="120" t="s">
        <v>140</v>
      </c>
      <c r="E57" s="121" t="s">
        <v>3669</v>
      </c>
      <c r="F57" s="122" t="s">
        <v>3670</v>
      </c>
      <c r="G57" s="123" t="s">
        <v>314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0.382</v>
      </c>
      <c r="P57" s="128">
        <f t="shared" si="1"/>
        <v>3.8200000000000003</v>
      </c>
      <c r="Q57" s="128">
        <v>0</v>
      </c>
      <c r="R57" s="128">
        <f t="shared" si="2"/>
        <v>0</v>
      </c>
      <c r="S57" s="128">
        <v>0.019</v>
      </c>
      <c r="T57" s="129">
        <f t="shared" si="3"/>
        <v>0.19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3671</v>
      </c>
    </row>
    <row r="58" spans="1:65" s="2" customFormat="1" ht="24.15" customHeight="1">
      <c r="A58" s="22"/>
      <c r="B58" s="119"/>
      <c r="C58" s="120" t="s">
        <v>216</v>
      </c>
      <c r="D58" s="120" t="s">
        <v>140</v>
      </c>
      <c r="E58" s="121" t="s">
        <v>3672</v>
      </c>
      <c r="F58" s="122" t="s">
        <v>3673</v>
      </c>
      <c r="G58" s="123" t="s">
        <v>314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0.342</v>
      </c>
      <c r="P58" s="128">
        <f t="shared" si="1"/>
        <v>3.4200000000000004</v>
      </c>
      <c r="Q58" s="128">
        <v>0</v>
      </c>
      <c r="R58" s="128">
        <f t="shared" si="2"/>
        <v>0</v>
      </c>
      <c r="S58" s="128">
        <v>0.018</v>
      </c>
      <c r="T58" s="129">
        <f t="shared" si="3"/>
        <v>0.18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3674</v>
      </c>
    </row>
    <row r="59" spans="1:65" s="2" customFormat="1" ht="24.15" customHeight="1">
      <c r="A59" s="22"/>
      <c r="B59" s="119"/>
      <c r="C59" s="120" t="s">
        <v>7</v>
      </c>
      <c r="D59" s="120" t="s">
        <v>140</v>
      </c>
      <c r="E59" s="121" t="s">
        <v>3675</v>
      </c>
      <c r="F59" s="122" t="s">
        <v>3676</v>
      </c>
      <c r="G59" s="123" t="s">
        <v>314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0.422</v>
      </c>
      <c r="P59" s="128">
        <f t="shared" si="1"/>
        <v>4.22</v>
      </c>
      <c r="Q59" s="128">
        <v>0</v>
      </c>
      <c r="R59" s="128">
        <f t="shared" si="2"/>
        <v>0</v>
      </c>
      <c r="S59" s="128">
        <v>0.027</v>
      </c>
      <c r="T59" s="129">
        <f t="shared" si="3"/>
        <v>0.27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3677</v>
      </c>
    </row>
    <row r="60" spans="1:65" s="2" customFormat="1" ht="24.15" customHeight="1">
      <c r="A60" s="22"/>
      <c r="B60" s="119"/>
      <c r="C60" s="120" t="s">
        <v>223</v>
      </c>
      <c r="D60" s="120" t="s">
        <v>140</v>
      </c>
      <c r="E60" s="121" t="s">
        <v>3678</v>
      </c>
      <c r="F60" s="122" t="s">
        <v>3679</v>
      </c>
      <c r="G60" s="123" t="s">
        <v>314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0.668</v>
      </c>
      <c r="P60" s="128">
        <f t="shared" si="1"/>
        <v>6.680000000000001</v>
      </c>
      <c r="Q60" s="128">
        <v>0</v>
      </c>
      <c r="R60" s="128">
        <f t="shared" si="2"/>
        <v>0</v>
      </c>
      <c r="S60" s="128">
        <v>0.04</v>
      </c>
      <c r="T60" s="129">
        <f t="shared" si="3"/>
        <v>0.4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145</v>
      </c>
      <c r="BM60" s="130" t="s">
        <v>3680</v>
      </c>
    </row>
    <row r="61" spans="1:65" s="2" customFormat="1" ht="24.15" customHeight="1">
      <c r="A61" s="22"/>
      <c r="B61" s="119"/>
      <c r="C61" s="120" t="s">
        <v>227</v>
      </c>
      <c r="D61" s="120" t="s">
        <v>140</v>
      </c>
      <c r="E61" s="121" t="s">
        <v>3681</v>
      </c>
      <c r="F61" s="122" t="s">
        <v>3682</v>
      </c>
      <c r="G61" s="123" t="s">
        <v>314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0.729</v>
      </c>
      <c r="P61" s="128">
        <f t="shared" si="1"/>
        <v>7.29</v>
      </c>
      <c r="Q61" s="128">
        <v>0</v>
      </c>
      <c r="R61" s="128">
        <f t="shared" si="2"/>
        <v>0</v>
      </c>
      <c r="S61" s="128">
        <v>0.054</v>
      </c>
      <c r="T61" s="129">
        <f t="shared" si="3"/>
        <v>0.54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145</v>
      </c>
      <c r="BM61" s="130" t="s">
        <v>3683</v>
      </c>
    </row>
    <row r="62" spans="1:65" s="2" customFormat="1" ht="24.15" customHeight="1">
      <c r="A62" s="22"/>
      <c r="B62" s="119"/>
      <c r="C62" s="120" t="s">
        <v>231</v>
      </c>
      <c r="D62" s="120" t="s">
        <v>140</v>
      </c>
      <c r="E62" s="121" t="s">
        <v>3684</v>
      </c>
      <c r="F62" s="122" t="s">
        <v>3685</v>
      </c>
      <c r="G62" s="123" t="s">
        <v>403</v>
      </c>
      <c r="H62" s="124">
        <v>10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0.08</v>
      </c>
      <c r="P62" s="128">
        <f t="shared" si="1"/>
        <v>0.8</v>
      </c>
      <c r="Q62" s="128">
        <v>0</v>
      </c>
      <c r="R62" s="128">
        <f t="shared" si="2"/>
        <v>0</v>
      </c>
      <c r="S62" s="128">
        <v>0.00057</v>
      </c>
      <c r="T62" s="129">
        <f t="shared" si="3"/>
        <v>0.0057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145</v>
      </c>
      <c r="BM62" s="130" t="s">
        <v>3686</v>
      </c>
    </row>
    <row r="63" spans="1:65" s="2" customFormat="1" ht="24.15" customHeight="1">
      <c r="A63" s="22"/>
      <c r="B63" s="119"/>
      <c r="C63" s="120" t="s">
        <v>235</v>
      </c>
      <c r="D63" s="120" t="s">
        <v>140</v>
      </c>
      <c r="E63" s="121" t="s">
        <v>3687</v>
      </c>
      <c r="F63" s="122" t="s">
        <v>3688</v>
      </c>
      <c r="G63" s="123" t="s">
        <v>403</v>
      </c>
      <c r="H63" s="124">
        <v>10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0.088</v>
      </c>
      <c r="P63" s="128">
        <f t="shared" si="1"/>
        <v>0.8799999999999999</v>
      </c>
      <c r="Q63" s="128">
        <v>0</v>
      </c>
      <c r="R63" s="128">
        <f t="shared" si="2"/>
        <v>0</v>
      </c>
      <c r="S63" s="128">
        <v>0.00086</v>
      </c>
      <c r="T63" s="129">
        <f t="shared" si="3"/>
        <v>0.0086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145</v>
      </c>
      <c r="BM63" s="130" t="s">
        <v>3689</v>
      </c>
    </row>
    <row r="64" spans="1:65" s="2" customFormat="1" ht="33" customHeight="1">
      <c r="A64" s="22"/>
      <c r="B64" s="119"/>
      <c r="C64" s="120" t="s">
        <v>239</v>
      </c>
      <c r="D64" s="120" t="s">
        <v>140</v>
      </c>
      <c r="E64" s="121" t="s">
        <v>3690</v>
      </c>
      <c r="F64" s="122" t="s">
        <v>3691</v>
      </c>
      <c r="G64" s="123" t="s">
        <v>403</v>
      </c>
      <c r="H64" s="124">
        <v>10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0.055</v>
      </c>
      <c r="P64" s="128">
        <f t="shared" si="1"/>
        <v>0.55</v>
      </c>
      <c r="Q64" s="128">
        <v>0</v>
      </c>
      <c r="R64" s="128">
        <f t="shared" si="2"/>
        <v>0</v>
      </c>
      <c r="S64" s="128">
        <v>0.00016</v>
      </c>
      <c r="T64" s="129">
        <f t="shared" si="3"/>
        <v>0.0016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145</v>
      </c>
      <c r="BM64" s="130" t="s">
        <v>3692</v>
      </c>
    </row>
    <row r="65" spans="1:65" s="2" customFormat="1" ht="33" customHeight="1">
      <c r="A65" s="22"/>
      <c r="B65" s="119"/>
      <c r="C65" s="120" t="s">
        <v>243</v>
      </c>
      <c r="D65" s="120" t="s">
        <v>140</v>
      </c>
      <c r="E65" s="121" t="s">
        <v>3693</v>
      </c>
      <c r="F65" s="122" t="s">
        <v>3694</v>
      </c>
      <c r="G65" s="123" t="s">
        <v>403</v>
      </c>
      <c r="H65" s="124">
        <v>10</v>
      </c>
      <c r="I65" s="125"/>
      <c r="J65" s="125">
        <f t="shared" si="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0.06</v>
      </c>
      <c r="P65" s="128">
        <f t="shared" si="1"/>
        <v>0.6</v>
      </c>
      <c r="Q65" s="128">
        <v>0</v>
      </c>
      <c r="R65" s="128">
        <f t="shared" si="2"/>
        <v>0</v>
      </c>
      <c r="S65" s="128">
        <v>0.00024</v>
      </c>
      <c r="T65" s="129">
        <f t="shared" si="3"/>
        <v>0.0024000000000000002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145</v>
      </c>
      <c r="AT65" s="130" t="s">
        <v>140</v>
      </c>
      <c r="AU65" s="130" t="s">
        <v>60</v>
      </c>
      <c r="AY65" s="12" t="s">
        <v>137</v>
      </c>
      <c r="BE65" s="131">
        <f t="shared" si="4"/>
        <v>0</v>
      </c>
      <c r="BF65" s="131">
        <f t="shared" si="5"/>
        <v>0</v>
      </c>
      <c r="BG65" s="131">
        <f t="shared" si="6"/>
        <v>0</v>
      </c>
      <c r="BH65" s="131">
        <f t="shared" si="7"/>
        <v>0</v>
      </c>
      <c r="BI65" s="131">
        <f t="shared" si="8"/>
        <v>0</v>
      </c>
      <c r="BJ65" s="12" t="s">
        <v>58</v>
      </c>
      <c r="BK65" s="131">
        <f t="shared" si="9"/>
        <v>0</v>
      </c>
      <c r="BL65" s="12" t="s">
        <v>145</v>
      </c>
      <c r="BM65" s="130" t="s">
        <v>3695</v>
      </c>
    </row>
    <row r="66" spans="1:65" s="2" customFormat="1" ht="24.15" customHeight="1">
      <c r="A66" s="22"/>
      <c r="B66" s="119"/>
      <c r="C66" s="120" t="s">
        <v>247</v>
      </c>
      <c r="D66" s="120" t="s">
        <v>140</v>
      </c>
      <c r="E66" s="121" t="s">
        <v>3696</v>
      </c>
      <c r="F66" s="122" t="s">
        <v>3697</v>
      </c>
      <c r="G66" s="123" t="s">
        <v>314</v>
      </c>
      <c r="H66" s="124">
        <v>10</v>
      </c>
      <c r="I66" s="125"/>
      <c r="J66" s="125">
        <f t="shared" si="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0.6</v>
      </c>
      <c r="P66" s="128">
        <f t="shared" si="1"/>
        <v>6</v>
      </c>
      <c r="Q66" s="128">
        <v>0.00097</v>
      </c>
      <c r="R66" s="128">
        <f t="shared" si="2"/>
        <v>0.0097</v>
      </c>
      <c r="S66" s="128">
        <v>0.0043</v>
      </c>
      <c r="T66" s="129">
        <f t="shared" si="3"/>
        <v>0.043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60</v>
      </c>
      <c r="AY66" s="12" t="s">
        <v>137</v>
      </c>
      <c r="BE66" s="131">
        <f t="shared" si="4"/>
        <v>0</v>
      </c>
      <c r="BF66" s="131">
        <f t="shared" si="5"/>
        <v>0</v>
      </c>
      <c r="BG66" s="131">
        <f t="shared" si="6"/>
        <v>0</v>
      </c>
      <c r="BH66" s="131">
        <f t="shared" si="7"/>
        <v>0</v>
      </c>
      <c r="BI66" s="131">
        <f t="shared" si="8"/>
        <v>0</v>
      </c>
      <c r="BJ66" s="12" t="s">
        <v>58</v>
      </c>
      <c r="BK66" s="131">
        <f t="shared" si="9"/>
        <v>0</v>
      </c>
      <c r="BL66" s="12" t="s">
        <v>145</v>
      </c>
      <c r="BM66" s="130" t="s">
        <v>3698</v>
      </c>
    </row>
    <row r="67" spans="1:65" s="2" customFormat="1" ht="24.15" customHeight="1">
      <c r="A67" s="22"/>
      <c r="B67" s="119"/>
      <c r="C67" s="120" t="s">
        <v>251</v>
      </c>
      <c r="D67" s="120" t="s">
        <v>140</v>
      </c>
      <c r="E67" s="121" t="s">
        <v>3699</v>
      </c>
      <c r="F67" s="122" t="s">
        <v>3700</v>
      </c>
      <c r="G67" s="123" t="s">
        <v>314</v>
      </c>
      <c r="H67" s="124">
        <v>10</v>
      </c>
      <c r="I67" s="125"/>
      <c r="J67" s="125">
        <f t="shared" si="0"/>
        <v>0</v>
      </c>
      <c r="K67" s="122" t="s">
        <v>144</v>
      </c>
      <c r="L67" s="23"/>
      <c r="M67" s="126" t="s">
        <v>1</v>
      </c>
      <c r="N67" s="127" t="s">
        <v>23</v>
      </c>
      <c r="O67" s="128">
        <v>1.5</v>
      </c>
      <c r="P67" s="128">
        <f t="shared" si="1"/>
        <v>15</v>
      </c>
      <c r="Q67" s="128">
        <v>0.00123</v>
      </c>
      <c r="R67" s="128">
        <f t="shared" si="2"/>
        <v>0.0123</v>
      </c>
      <c r="S67" s="128">
        <v>0.017</v>
      </c>
      <c r="T67" s="129">
        <f t="shared" si="3"/>
        <v>0.17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60</v>
      </c>
      <c r="AY67" s="12" t="s">
        <v>137</v>
      </c>
      <c r="BE67" s="131">
        <f t="shared" si="4"/>
        <v>0</v>
      </c>
      <c r="BF67" s="131">
        <f t="shared" si="5"/>
        <v>0</v>
      </c>
      <c r="BG67" s="131">
        <f t="shared" si="6"/>
        <v>0</v>
      </c>
      <c r="BH67" s="131">
        <f t="shared" si="7"/>
        <v>0</v>
      </c>
      <c r="BI67" s="131">
        <f t="shared" si="8"/>
        <v>0</v>
      </c>
      <c r="BJ67" s="12" t="s">
        <v>58</v>
      </c>
      <c r="BK67" s="131">
        <f t="shared" si="9"/>
        <v>0</v>
      </c>
      <c r="BL67" s="12" t="s">
        <v>145</v>
      </c>
      <c r="BM67" s="130" t="s">
        <v>3701</v>
      </c>
    </row>
    <row r="68" spans="1:65" s="2" customFormat="1" ht="24.15" customHeight="1">
      <c r="A68" s="22"/>
      <c r="B68" s="119"/>
      <c r="C68" s="120" t="s">
        <v>255</v>
      </c>
      <c r="D68" s="120" t="s">
        <v>140</v>
      </c>
      <c r="E68" s="121" t="s">
        <v>3702</v>
      </c>
      <c r="F68" s="122" t="s">
        <v>3703</v>
      </c>
      <c r="G68" s="123" t="s">
        <v>314</v>
      </c>
      <c r="H68" s="124">
        <v>10</v>
      </c>
      <c r="I68" s="125"/>
      <c r="J68" s="125">
        <f t="shared" si="0"/>
        <v>0</v>
      </c>
      <c r="K68" s="122" t="s">
        <v>144</v>
      </c>
      <c r="L68" s="23"/>
      <c r="M68" s="126" t="s">
        <v>1</v>
      </c>
      <c r="N68" s="127" t="s">
        <v>23</v>
      </c>
      <c r="O68" s="128">
        <v>2.3</v>
      </c>
      <c r="P68" s="128">
        <f t="shared" si="1"/>
        <v>23</v>
      </c>
      <c r="Q68" s="128">
        <v>0.00147</v>
      </c>
      <c r="R68" s="128">
        <f t="shared" si="2"/>
        <v>0.0147</v>
      </c>
      <c r="S68" s="128">
        <v>0.039</v>
      </c>
      <c r="T68" s="129">
        <f t="shared" si="3"/>
        <v>0.39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145</v>
      </c>
      <c r="AT68" s="130" t="s">
        <v>140</v>
      </c>
      <c r="AU68" s="130" t="s">
        <v>60</v>
      </c>
      <c r="AY68" s="12" t="s">
        <v>137</v>
      </c>
      <c r="BE68" s="131">
        <f t="shared" si="4"/>
        <v>0</v>
      </c>
      <c r="BF68" s="131">
        <f t="shared" si="5"/>
        <v>0</v>
      </c>
      <c r="BG68" s="131">
        <f t="shared" si="6"/>
        <v>0</v>
      </c>
      <c r="BH68" s="131">
        <f t="shared" si="7"/>
        <v>0</v>
      </c>
      <c r="BI68" s="131">
        <f t="shared" si="8"/>
        <v>0</v>
      </c>
      <c r="BJ68" s="12" t="s">
        <v>58</v>
      </c>
      <c r="BK68" s="131">
        <f t="shared" si="9"/>
        <v>0</v>
      </c>
      <c r="BL68" s="12" t="s">
        <v>145</v>
      </c>
      <c r="BM68" s="130" t="s">
        <v>3704</v>
      </c>
    </row>
    <row r="69" spans="1:65" s="2" customFormat="1" ht="24.15" customHeight="1">
      <c r="A69" s="22"/>
      <c r="B69" s="119"/>
      <c r="C69" s="120" t="s">
        <v>259</v>
      </c>
      <c r="D69" s="120" t="s">
        <v>140</v>
      </c>
      <c r="E69" s="121" t="s">
        <v>3705</v>
      </c>
      <c r="F69" s="122" t="s">
        <v>3706</v>
      </c>
      <c r="G69" s="123" t="s">
        <v>314</v>
      </c>
      <c r="H69" s="124">
        <v>1</v>
      </c>
      <c r="I69" s="125"/>
      <c r="J69" s="125">
        <f t="shared" si="0"/>
        <v>0</v>
      </c>
      <c r="K69" s="122" t="s">
        <v>144</v>
      </c>
      <c r="L69" s="23"/>
      <c r="M69" s="126" t="s">
        <v>1</v>
      </c>
      <c r="N69" s="127" t="s">
        <v>23</v>
      </c>
      <c r="O69" s="128">
        <v>3.2</v>
      </c>
      <c r="P69" s="128">
        <f t="shared" si="1"/>
        <v>3.2</v>
      </c>
      <c r="Q69" s="128">
        <v>0.00316</v>
      </c>
      <c r="R69" s="128">
        <f t="shared" si="2"/>
        <v>0.00316</v>
      </c>
      <c r="S69" s="128">
        <v>0.069</v>
      </c>
      <c r="T69" s="129">
        <f t="shared" si="3"/>
        <v>0.069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145</v>
      </c>
      <c r="AT69" s="130" t="s">
        <v>140</v>
      </c>
      <c r="AU69" s="130" t="s">
        <v>60</v>
      </c>
      <c r="AY69" s="12" t="s">
        <v>137</v>
      </c>
      <c r="BE69" s="131">
        <f t="shared" si="4"/>
        <v>0</v>
      </c>
      <c r="BF69" s="131">
        <f t="shared" si="5"/>
        <v>0</v>
      </c>
      <c r="BG69" s="131">
        <f t="shared" si="6"/>
        <v>0</v>
      </c>
      <c r="BH69" s="131">
        <f t="shared" si="7"/>
        <v>0</v>
      </c>
      <c r="BI69" s="131">
        <f t="shared" si="8"/>
        <v>0</v>
      </c>
      <c r="BJ69" s="12" t="s">
        <v>58</v>
      </c>
      <c r="BK69" s="131">
        <f t="shared" si="9"/>
        <v>0</v>
      </c>
      <c r="BL69" s="12" t="s">
        <v>145</v>
      </c>
      <c r="BM69" s="130" t="s">
        <v>3707</v>
      </c>
    </row>
    <row r="70" spans="1:65" s="2" customFormat="1" ht="24.15" customHeight="1">
      <c r="A70" s="22"/>
      <c r="B70" s="119"/>
      <c r="C70" s="120" t="s">
        <v>263</v>
      </c>
      <c r="D70" s="120" t="s">
        <v>140</v>
      </c>
      <c r="E70" s="121" t="s">
        <v>3708</v>
      </c>
      <c r="F70" s="122" t="s">
        <v>3709</v>
      </c>
      <c r="G70" s="123" t="s">
        <v>314</v>
      </c>
      <c r="H70" s="124">
        <v>1</v>
      </c>
      <c r="I70" s="125"/>
      <c r="J70" s="125">
        <f t="shared" si="0"/>
        <v>0</v>
      </c>
      <c r="K70" s="122" t="s">
        <v>144</v>
      </c>
      <c r="L70" s="23"/>
      <c r="M70" s="126" t="s">
        <v>1</v>
      </c>
      <c r="N70" s="127" t="s">
        <v>23</v>
      </c>
      <c r="O70" s="128">
        <v>3.7</v>
      </c>
      <c r="P70" s="128">
        <f t="shared" si="1"/>
        <v>3.7</v>
      </c>
      <c r="Q70" s="128">
        <v>0.00365</v>
      </c>
      <c r="R70" s="128">
        <f t="shared" si="2"/>
        <v>0.00365</v>
      </c>
      <c r="S70" s="128">
        <v>0.11</v>
      </c>
      <c r="T70" s="129">
        <f t="shared" si="3"/>
        <v>0.11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145</v>
      </c>
      <c r="AT70" s="130" t="s">
        <v>140</v>
      </c>
      <c r="AU70" s="130" t="s">
        <v>60</v>
      </c>
      <c r="AY70" s="12" t="s">
        <v>137</v>
      </c>
      <c r="BE70" s="131">
        <f t="shared" si="4"/>
        <v>0</v>
      </c>
      <c r="BF70" s="131">
        <f t="shared" si="5"/>
        <v>0</v>
      </c>
      <c r="BG70" s="131">
        <f t="shared" si="6"/>
        <v>0</v>
      </c>
      <c r="BH70" s="131">
        <f t="shared" si="7"/>
        <v>0</v>
      </c>
      <c r="BI70" s="131">
        <f t="shared" si="8"/>
        <v>0</v>
      </c>
      <c r="BJ70" s="12" t="s">
        <v>58</v>
      </c>
      <c r="BK70" s="131">
        <f t="shared" si="9"/>
        <v>0</v>
      </c>
      <c r="BL70" s="12" t="s">
        <v>145</v>
      </c>
      <c r="BM70" s="130" t="s">
        <v>3710</v>
      </c>
    </row>
    <row r="71" spans="1:65" s="2" customFormat="1" ht="24.15" customHeight="1">
      <c r="A71" s="22"/>
      <c r="B71" s="119"/>
      <c r="C71" s="120" t="s">
        <v>267</v>
      </c>
      <c r="D71" s="120" t="s">
        <v>140</v>
      </c>
      <c r="E71" s="121" t="s">
        <v>3711</v>
      </c>
      <c r="F71" s="122" t="s">
        <v>3712</v>
      </c>
      <c r="G71" s="123" t="s">
        <v>314</v>
      </c>
      <c r="H71" s="124">
        <v>1</v>
      </c>
      <c r="I71" s="125"/>
      <c r="J71" s="125">
        <f t="shared" si="0"/>
        <v>0</v>
      </c>
      <c r="K71" s="122" t="s">
        <v>144</v>
      </c>
      <c r="L71" s="23"/>
      <c r="M71" s="126" t="s">
        <v>1</v>
      </c>
      <c r="N71" s="127" t="s">
        <v>23</v>
      </c>
      <c r="O71" s="128">
        <v>4.2</v>
      </c>
      <c r="P71" s="128">
        <f t="shared" si="1"/>
        <v>4.2</v>
      </c>
      <c r="Q71" s="128">
        <v>0.00395</v>
      </c>
      <c r="R71" s="128">
        <f t="shared" si="2"/>
        <v>0.00395</v>
      </c>
      <c r="S71" s="128">
        <v>0.16</v>
      </c>
      <c r="T71" s="129">
        <f t="shared" si="3"/>
        <v>0.16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145</v>
      </c>
      <c r="AT71" s="130" t="s">
        <v>140</v>
      </c>
      <c r="AU71" s="130" t="s">
        <v>60</v>
      </c>
      <c r="AY71" s="12" t="s">
        <v>137</v>
      </c>
      <c r="BE71" s="131">
        <f t="shared" si="4"/>
        <v>0</v>
      </c>
      <c r="BF71" s="131">
        <f t="shared" si="5"/>
        <v>0</v>
      </c>
      <c r="BG71" s="131">
        <f t="shared" si="6"/>
        <v>0</v>
      </c>
      <c r="BH71" s="131">
        <f t="shared" si="7"/>
        <v>0</v>
      </c>
      <c r="BI71" s="131">
        <f t="shared" si="8"/>
        <v>0</v>
      </c>
      <c r="BJ71" s="12" t="s">
        <v>58</v>
      </c>
      <c r="BK71" s="131">
        <f t="shared" si="9"/>
        <v>0</v>
      </c>
      <c r="BL71" s="12" t="s">
        <v>145</v>
      </c>
      <c r="BM71" s="130" t="s">
        <v>3713</v>
      </c>
    </row>
    <row r="72" spans="1:65" s="2" customFormat="1" ht="24.15" customHeight="1">
      <c r="A72" s="22"/>
      <c r="B72" s="119"/>
      <c r="C72" s="120" t="s">
        <v>271</v>
      </c>
      <c r="D72" s="120" t="s">
        <v>140</v>
      </c>
      <c r="E72" s="121" t="s">
        <v>3714</v>
      </c>
      <c r="F72" s="122" t="s">
        <v>3715</v>
      </c>
      <c r="G72" s="123" t="s">
        <v>314</v>
      </c>
      <c r="H72" s="124">
        <v>1</v>
      </c>
      <c r="I72" s="125"/>
      <c r="J72" s="125">
        <f t="shared" si="0"/>
        <v>0</v>
      </c>
      <c r="K72" s="122" t="s">
        <v>144</v>
      </c>
      <c r="L72" s="23"/>
      <c r="M72" s="126" t="s">
        <v>1</v>
      </c>
      <c r="N72" s="127" t="s">
        <v>23</v>
      </c>
      <c r="O72" s="128">
        <v>2.766</v>
      </c>
      <c r="P72" s="128">
        <f t="shared" si="1"/>
        <v>2.766</v>
      </c>
      <c r="Q72" s="128">
        <v>0.00115</v>
      </c>
      <c r="R72" s="128">
        <f t="shared" si="2"/>
        <v>0.00115</v>
      </c>
      <c r="S72" s="128">
        <v>0.0043</v>
      </c>
      <c r="T72" s="129">
        <f t="shared" si="3"/>
        <v>0.0043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145</v>
      </c>
      <c r="AT72" s="130" t="s">
        <v>140</v>
      </c>
      <c r="AU72" s="130" t="s">
        <v>60</v>
      </c>
      <c r="AY72" s="12" t="s">
        <v>137</v>
      </c>
      <c r="BE72" s="131">
        <f t="shared" si="4"/>
        <v>0</v>
      </c>
      <c r="BF72" s="131">
        <f t="shared" si="5"/>
        <v>0</v>
      </c>
      <c r="BG72" s="131">
        <f t="shared" si="6"/>
        <v>0</v>
      </c>
      <c r="BH72" s="131">
        <f t="shared" si="7"/>
        <v>0</v>
      </c>
      <c r="BI72" s="131">
        <f t="shared" si="8"/>
        <v>0</v>
      </c>
      <c r="BJ72" s="12" t="s">
        <v>58</v>
      </c>
      <c r="BK72" s="131">
        <f t="shared" si="9"/>
        <v>0</v>
      </c>
      <c r="BL72" s="12" t="s">
        <v>145</v>
      </c>
      <c r="BM72" s="130" t="s">
        <v>3716</v>
      </c>
    </row>
    <row r="73" spans="1:65" s="2" customFormat="1" ht="24.15" customHeight="1">
      <c r="A73" s="22"/>
      <c r="B73" s="119"/>
      <c r="C73" s="120" t="s">
        <v>275</v>
      </c>
      <c r="D73" s="120" t="s">
        <v>140</v>
      </c>
      <c r="E73" s="121" t="s">
        <v>3717</v>
      </c>
      <c r="F73" s="122" t="s">
        <v>3718</v>
      </c>
      <c r="G73" s="123" t="s">
        <v>314</v>
      </c>
      <c r="H73" s="124">
        <v>1</v>
      </c>
      <c r="I73" s="125"/>
      <c r="J73" s="125">
        <f t="shared" si="0"/>
        <v>0</v>
      </c>
      <c r="K73" s="122" t="s">
        <v>144</v>
      </c>
      <c r="L73" s="23"/>
      <c r="M73" s="126" t="s">
        <v>1</v>
      </c>
      <c r="N73" s="127" t="s">
        <v>23</v>
      </c>
      <c r="O73" s="128">
        <v>7.026</v>
      </c>
      <c r="P73" s="128">
        <f t="shared" si="1"/>
        <v>7.026</v>
      </c>
      <c r="Q73" s="128">
        <v>0.00145</v>
      </c>
      <c r="R73" s="128">
        <f t="shared" si="2"/>
        <v>0.00145</v>
      </c>
      <c r="S73" s="128">
        <v>0.017</v>
      </c>
      <c r="T73" s="129">
        <f t="shared" si="3"/>
        <v>0.017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145</v>
      </c>
      <c r="AT73" s="130" t="s">
        <v>140</v>
      </c>
      <c r="AU73" s="130" t="s">
        <v>60</v>
      </c>
      <c r="AY73" s="12" t="s">
        <v>137</v>
      </c>
      <c r="BE73" s="131">
        <f t="shared" si="4"/>
        <v>0</v>
      </c>
      <c r="BF73" s="131">
        <f t="shared" si="5"/>
        <v>0</v>
      </c>
      <c r="BG73" s="131">
        <f t="shared" si="6"/>
        <v>0</v>
      </c>
      <c r="BH73" s="131">
        <f t="shared" si="7"/>
        <v>0</v>
      </c>
      <c r="BI73" s="131">
        <f t="shared" si="8"/>
        <v>0</v>
      </c>
      <c r="BJ73" s="12" t="s">
        <v>58</v>
      </c>
      <c r="BK73" s="131">
        <f t="shared" si="9"/>
        <v>0</v>
      </c>
      <c r="BL73" s="12" t="s">
        <v>145</v>
      </c>
      <c r="BM73" s="130" t="s">
        <v>3719</v>
      </c>
    </row>
    <row r="74" spans="1:65" s="2" customFormat="1" ht="24.15" customHeight="1">
      <c r="A74" s="22"/>
      <c r="B74" s="119"/>
      <c r="C74" s="120" t="s">
        <v>279</v>
      </c>
      <c r="D74" s="120" t="s">
        <v>140</v>
      </c>
      <c r="E74" s="121" t="s">
        <v>3720</v>
      </c>
      <c r="F74" s="122" t="s">
        <v>3721</v>
      </c>
      <c r="G74" s="123" t="s">
        <v>314</v>
      </c>
      <c r="H74" s="124">
        <v>1</v>
      </c>
      <c r="I74" s="125"/>
      <c r="J74" s="125">
        <f t="shared" si="0"/>
        <v>0</v>
      </c>
      <c r="K74" s="122" t="s">
        <v>144</v>
      </c>
      <c r="L74" s="23"/>
      <c r="M74" s="126" t="s">
        <v>1</v>
      </c>
      <c r="N74" s="127" t="s">
        <v>23</v>
      </c>
      <c r="O74" s="128">
        <v>8.886</v>
      </c>
      <c r="P74" s="128">
        <f t="shared" si="1"/>
        <v>8.886</v>
      </c>
      <c r="Q74" s="128">
        <v>0.00173</v>
      </c>
      <c r="R74" s="128">
        <f t="shared" si="2"/>
        <v>0.00173</v>
      </c>
      <c r="S74" s="128">
        <v>0.039</v>
      </c>
      <c r="T74" s="129">
        <f t="shared" si="3"/>
        <v>0.039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145</v>
      </c>
      <c r="AT74" s="130" t="s">
        <v>140</v>
      </c>
      <c r="AU74" s="130" t="s">
        <v>60</v>
      </c>
      <c r="AY74" s="12" t="s">
        <v>137</v>
      </c>
      <c r="BE74" s="131">
        <f t="shared" si="4"/>
        <v>0</v>
      </c>
      <c r="BF74" s="131">
        <f t="shared" si="5"/>
        <v>0</v>
      </c>
      <c r="BG74" s="131">
        <f t="shared" si="6"/>
        <v>0</v>
      </c>
      <c r="BH74" s="131">
        <f t="shared" si="7"/>
        <v>0</v>
      </c>
      <c r="BI74" s="131">
        <f t="shared" si="8"/>
        <v>0</v>
      </c>
      <c r="BJ74" s="12" t="s">
        <v>58</v>
      </c>
      <c r="BK74" s="131">
        <f t="shared" si="9"/>
        <v>0</v>
      </c>
      <c r="BL74" s="12" t="s">
        <v>145</v>
      </c>
      <c r="BM74" s="130" t="s">
        <v>3722</v>
      </c>
    </row>
    <row r="75" spans="1:65" s="2" customFormat="1" ht="24.15" customHeight="1">
      <c r="A75" s="22"/>
      <c r="B75" s="119"/>
      <c r="C75" s="120" t="s">
        <v>283</v>
      </c>
      <c r="D75" s="120" t="s">
        <v>140</v>
      </c>
      <c r="E75" s="121" t="s">
        <v>3723</v>
      </c>
      <c r="F75" s="122" t="s">
        <v>3724</v>
      </c>
      <c r="G75" s="123" t="s">
        <v>314</v>
      </c>
      <c r="H75" s="124">
        <v>1</v>
      </c>
      <c r="I75" s="125"/>
      <c r="J75" s="125">
        <f t="shared" si="0"/>
        <v>0</v>
      </c>
      <c r="K75" s="122" t="s">
        <v>144</v>
      </c>
      <c r="L75" s="23"/>
      <c r="M75" s="126" t="s">
        <v>1</v>
      </c>
      <c r="N75" s="127" t="s">
        <v>23</v>
      </c>
      <c r="O75" s="128">
        <v>15.03</v>
      </c>
      <c r="P75" s="128">
        <f t="shared" si="1"/>
        <v>15.03</v>
      </c>
      <c r="Q75" s="128">
        <v>0.00355</v>
      </c>
      <c r="R75" s="128">
        <f t="shared" si="2"/>
        <v>0.00355</v>
      </c>
      <c r="S75" s="128">
        <v>0.069</v>
      </c>
      <c r="T75" s="129">
        <f t="shared" si="3"/>
        <v>0.069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145</v>
      </c>
      <c r="AT75" s="130" t="s">
        <v>140</v>
      </c>
      <c r="AU75" s="130" t="s">
        <v>60</v>
      </c>
      <c r="AY75" s="12" t="s">
        <v>137</v>
      </c>
      <c r="BE75" s="131">
        <f t="shared" si="4"/>
        <v>0</v>
      </c>
      <c r="BF75" s="131">
        <f t="shared" si="5"/>
        <v>0</v>
      </c>
      <c r="BG75" s="131">
        <f t="shared" si="6"/>
        <v>0</v>
      </c>
      <c r="BH75" s="131">
        <f t="shared" si="7"/>
        <v>0</v>
      </c>
      <c r="BI75" s="131">
        <f t="shared" si="8"/>
        <v>0</v>
      </c>
      <c r="BJ75" s="12" t="s">
        <v>58</v>
      </c>
      <c r="BK75" s="131">
        <f t="shared" si="9"/>
        <v>0</v>
      </c>
      <c r="BL75" s="12" t="s">
        <v>145</v>
      </c>
      <c r="BM75" s="130" t="s">
        <v>3725</v>
      </c>
    </row>
    <row r="76" spans="1:65" s="2" customFormat="1" ht="24.15" customHeight="1">
      <c r="A76" s="22"/>
      <c r="B76" s="119"/>
      <c r="C76" s="120" t="s">
        <v>287</v>
      </c>
      <c r="D76" s="120" t="s">
        <v>140</v>
      </c>
      <c r="E76" s="121" t="s">
        <v>3726</v>
      </c>
      <c r="F76" s="122" t="s">
        <v>3727</v>
      </c>
      <c r="G76" s="123" t="s">
        <v>314</v>
      </c>
      <c r="H76" s="124">
        <v>1</v>
      </c>
      <c r="I76" s="125"/>
      <c r="J76" s="125">
        <f t="shared" si="0"/>
        <v>0</v>
      </c>
      <c r="K76" s="122" t="s">
        <v>144</v>
      </c>
      <c r="L76" s="23"/>
      <c r="M76" s="126" t="s">
        <v>1</v>
      </c>
      <c r="N76" s="127" t="s">
        <v>23</v>
      </c>
      <c r="O76" s="128">
        <v>17.456</v>
      </c>
      <c r="P76" s="128">
        <f t="shared" si="1"/>
        <v>17.456</v>
      </c>
      <c r="Q76" s="128">
        <v>0.00413</v>
      </c>
      <c r="R76" s="128">
        <f t="shared" si="2"/>
        <v>0.00413</v>
      </c>
      <c r="S76" s="128">
        <v>0.11</v>
      </c>
      <c r="T76" s="129">
        <f t="shared" si="3"/>
        <v>0.11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145</v>
      </c>
      <c r="AT76" s="130" t="s">
        <v>140</v>
      </c>
      <c r="AU76" s="130" t="s">
        <v>60</v>
      </c>
      <c r="AY76" s="12" t="s">
        <v>137</v>
      </c>
      <c r="BE76" s="131">
        <f t="shared" si="4"/>
        <v>0</v>
      </c>
      <c r="BF76" s="131">
        <f t="shared" si="5"/>
        <v>0</v>
      </c>
      <c r="BG76" s="131">
        <f t="shared" si="6"/>
        <v>0</v>
      </c>
      <c r="BH76" s="131">
        <f t="shared" si="7"/>
        <v>0</v>
      </c>
      <c r="BI76" s="131">
        <f t="shared" si="8"/>
        <v>0</v>
      </c>
      <c r="BJ76" s="12" t="s">
        <v>58</v>
      </c>
      <c r="BK76" s="131">
        <f t="shared" si="9"/>
        <v>0</v>
      </c>
      <c r="BL76" s="12" t="s">
        <v>145</v>
      </c>
      <c r="BM76" s="130" t="s">
        <v>3728</v>
      </c>
    </row>
    <row r="77" spans="1:65" s="2" customFormat="1" ht="24.15" customHeight="1">
      <c r="A77" s="22"/>
      <c r="B77" s="119"/>
      <c r="C77" s="120" t="s">
        <v>291</v>
      </c>
      <c r="D77" s="120" t="s">
        <v>140</v>
      </c>
      <c r="E77" s="121" t="s">
        <v>3729</v>
      </c>
      <c r="F77" s="122" t="s">
        <v>3730</v>
      </c>
      <c r="G77" s="123" t="s">
        <v>314</v>
      </c>
      <c r="H77" s="124">
        <v>1</v>
      </c>
      <c r="I77" s="125"/>
      <c r="J77" s="125">
        <f t="shared" si="0"/>
        <v>0</v>
      </c>
      <c r="K77" s="122" t="s">
        <v>144</v>
      </c>
      <c r="L77" s="23"/>
      <c r="M77" s="126" t="s">
        <v>1</v>
      </c>
      <c r="N77" s="127" t="s">
        <v>23</v>
      </c>
      <c r="O77" s="128">
        <v>19.78</v>
      </c>
      <c r="P77" s="128">
        <f t="shared" si="1"/>
        <v>19.78</v>
      </c>
      <c r="Q77" s="128">
        <v>0.00448</v>
      </c>
      <c r="R77" s="128">
        <f t="shared" si="2"/>
        <v>0.00448</v>
      </c>
      <c r="S77" s="128">
        <v>0.16</v>
      </c>
      <c r="T77" s="129">
        <f t="shared" si="3"/>
        <v>0.16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145</v>
      </c>
      <c r="AT77" s="130" t="s">
        <v>140</v>
      </c>
      <c r="AU77" s="130" t="s">
        <v>60</v>
      </c>
      <c r="AY77" s="12" t="s">
        <v>137</v>
      </c>
      <c r="BE77" s="131">
        <f t="shared" si="4"/>
        <v>0</v>
      </c>
      <c r="BF77" s="131">
        <f t="shared" si="5"/>
        <v>0</v>
      </c>
      <c r="BG77" s="131">
        <f t="shared" si="6"/>
        <v>0</v>
      </c>
      <c r="BH77" s="131">
        <f t="shared" si="7"/>
        <v>0</v>
      </c>
      <c r="BI77" s="131">
        <f t="shared" si="8"/>
        <v>0</v>
      </c>
      <c r="BJ77" s="12" t="s">
        <v>58</v>
      </c>
      <c r="BK77" s="131">
        <f t="shared" si="9"/>
        <v>0</v>
      </c>
      <c r="BL77" s="12" t="s">
        <v>145</v>
      </c>
      <c r="BM77" s="130" t="s">
        <v>3731</v>
      </c>
    </row>
    <row r="78" spans="2:63" s="9" customFormat="1" ht="25.95" customHeight="1">
      <c r="B78" s="107"/>
      <c r="D78" s="108" t="s">
        <v>49</v>
      </c>
      <c r="E78" s="109" t="s">
        <v>773</v>
      </c>
      <c r="F78" s="109" t="s">
        <v>774</v>
      </c>
      <c r="J78" s="110">
        <f>BK78</f>
        <v>0</v>
      </c>
      <c r="L78" s="107"/>
      <c r="M78" s="111"/>
      <c r="N78" s="112"/>
      <c r="O78" s="112"/>
      <c r="P78" s="113">
        <f>P79+P107+P126+P267+P375</f>
        <v>820.3979999999997</v>
      </c>
      <c r="Q78" s="112"/>
      <c r="R78" s="113">
        <f>R79+R107+R126+R267+R375</f>
        <v>1.5346899999999992</v>
      </c>
      <c r="S78" s="112"/>
      <c r="T78" s="114">
        <f>T79+T107+T126+T267+T375</f>
        <v>0</v>
      </c>
      <c r="AR78" s="108" t="s">
        <v>60</v>
      </c>
      <c r="AT78" s="115" t="s">
        <v>49</v>
      </c>
      <c r="AU78" s="115" t="s">
        <v>50</v>
      </c>
      <c r="AY78" s="108" t="s">
        <v>137</v>
      </c>
      <c r="BK78" s="116">
        <f>BK79+BK107+BK126+BK267+BK375</f>
        <v>0</v>
      </c>
    </row>
    <row r="79" spans="2:63" s="9" customFormat="1" ht="22.95" customHeight="1">
      <c r="B79" s="107"/>
      <c r="D79" s="108" t="s">
        <v>49</v>
      </c>
      <c r="E79" s="117" t="s">
        <v>775</v>
      </c>
      <c r="F79" s="117" t="s">
        <v>776</v>
      </c>
      <c r="J79" s="118">
        <f>BK79</f>
        <v>0</v>
      </c>
      <c r="L79" s="107"/>
      <c r="M79" s="111"/>
      <c r="N79" s="112"/>
      <c r="O79" s="112"/>
      <c r="P79" s="113">
        <f>SUM(P80:P106)</f>
        <v>24.16</v>
      </c>
      <c r="Q79" s="112"/>
      <c r="R79" s="113">
        <f>SUM(R80:R106)</f>
        <v>0.014900000000000002</v>
      </c>
      <c r="S79" s="112"/>
      <c r="T79" s="114">
        <f>SUM(T80:T106)</f>
        <v>0</v>
      </c>
      <c r="AR79" s="108" t="s">
        <v>60</v>
      </c>
      <c r="AT79" s="115" t="s">
        <v>49</v>
      </c>
      <c r="AU79" s="115" t="s">
        <v>58</v>
      </c>
      <c r="AY79" s="108" t="s">
        <v>137</v>
      </c>
      <c r="BK79" s="116">
        <f>SUM(BK80:BK106)</f>
        <v>0</v>
      </c>
    </row>
    <row r="80" spans="1:65" s="2" customFormat="1" ht="33" customHeight="1">
      <c r="A80" s="22"/>
      <c r="B80" s="119"/>
      <c r="C80" s="120" t="s">
        <v>295</v>
      </c>
      <c r="D80" s="120" t="s">
        <v>140</v>
      </c>
      <c r="E80" s="121" t="s">
        <v>3732</v>
      </c>
      <c r="F80" s="122" t="s">
        <v>3733</v>
      </c>
      <c r="G80" s="123" t="s">
        <v>314</v>
      </c>
      <c r="H80" s="124">
        <v>100</v>
      </c>
      <c r="I80" s="125"/>
      <c r="J80" s="125">
        <f aca="true" t="shared" si="10" ref="J80:J103">ROUND(I80*H80,2)</f>
        <v>0</v>
      </c>
      <c r="K80" s="122" t="s">
        <v>144</v>
      </c>
      <c r="L80" s="23"/>
      <c r="M80" s="126" t="s">
        <v>1</v>
      </c>
      <c r="N80" s="127" t="s">
        <v>23</v>
      </c>
      <c r="O80" s="128">
        <v>0.1</v>
      </c>
      <c r="P80" s="128">
        <f aca="true" t="shared" si="11" ref="P80:P103">O80*H80</f>
        <v>10</v>
      </c>
      <c r="Q80" s="128">
        <v>0</v>
      </c>
      <c r="R80" s="128">
        <f aca="true" t="shared" si="12" ref="R80:R103">Q80*H80</f>
        <v>0</v>
      </c>
      <c r="S80" s="128">
        <v>0</v>
      </c>
      <c r="T80" s="129">
        <f aca="true" t="shared" si="13" ref="T80:T103">S80*H80</f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aca="true" t="shared" si="14" ref="BE80:BE103">IF(N80="základní",J80,0)</f>
        <v>0</v>
      </c>
      <c r="BF80" s="131">
        <f aca="true" t="shared" si="15" ref="BF80:BF103">IF(N80="snížená",J80,0)</f>
        <v>0</v>
      </c>
      <c r="BG80" s="131">
        <f aca="true" t="shared" si="16" ref="BG80:BG103">IF(N80="zákl. přenesená",J80,0)</f>
        <v>0</v>
      </c>
      <c r="BH80" s="131">
        <f aca="true" t="shared" si="17" ref="BH80:BH103">IF(N80="sníž. přenesená",J80,0)</f>
        <v>0</v>
      </c>
      <c r="BI80" s="131">
        <f aca="true" t="shared" si="18" ref="BI80:BI103">IF(N80="nulová",J80,0)</f>
        <v>0</v>
      </c>
      <c r="BJ80" s="12" t="s">
        <v>58</v>
      </c>
      <c r="BK80" s="131">
        <f aca="true" t="shared" si="19" ref="BK80:BK103">ROUND(I80*H80,2)</f>
        <v>0</v>
      </c>
      <c r="BL80" s="12" t="s">
        <v>200</v>
      </c>
      <c r="BM80" s="130" t="s">
        <v>3734</v>
      </c>
    </row>
    <row r="81" spans="1:65" s="2" customFormat="1" ht="33" customHeight="1">
      <c r="A81" s="22"/>
      <c r="B81" s="119"/>
      <c r="C81" s="120" t="s">
        <v>299</v>
      </c>
      <c r="D81" s="120" t="s">
        <v>140</v>
      </c>
      <c r="E81" s="121" t="s">
        <v>3735</v>
      </c>
      <c r="F81" s="122" t="s">
        <v>3736</v>
      </c>
      <c r="G81" s="123" t="s">
        <v>314</v>
      </c>
      <c r="H81" s="124">
        <v>120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0.118</v>
      </c>
      <c r="P81" s="128">
        <f t="shared" si="11"/>
        <v>14.16</v>
      </c>
      <c r="Q81" s="128">
        <v>1E-05</v>
      </c>
      <c r="R81" s="128">
        <f t="shared" si="12"/>
        <v>0.0012000000000000001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3737</v>
      </c>
    </row>
    <row r="82" spans="1:65" s="2" customFormat="1" ht="24.15" customHeight="1">
      <c r="A82" s="22"/>
      <c r="B82" s="119"/>
      <c r="C82" s="136" t="s">
        <v>303</v>
      </c>
      <c r="D82" s="136" t="s">
        <v>991</v>
      </c>
      <c r="E82" s="137" t="s">
        <v>3738</v>
      </c>
      <c r="F82" s="138" t="s">
        <v>3739</v>
      </c>
      <c r="G82" s="139" t="s">
        <v>314</v>
      </c>
      <c r="H82" s="140">
        <v>10</v>
      </c>
      <c r="I82" s="141"/>
      <c r="J82" s="141">
        <f t="shared" si="10"/>
        <v>0</v>
      </c>
      <c r="K82" s="138" t="s">
        <v>144</v>
      </c>
      <c r="L82" s="142"/>
      <c r="M82" s="143" t="s">
        <v>1</v>
      </c>
      <c r="N82" s="144" t="s">
        <v>23</v>
      </c>
      <c r="O82" s="128">
        <v>0</v>
      </c>
      <c r="P82" s="128">
        <f t="shared" si="11"/>
        <v>0</v>
      </c>
      <c r="Q82" s="128">
        <v>2E-05</v>
      </c>
      <c r="R82" s="128">
        <f t="shared" si="12"/>
        <v>0.0002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649</v>
      </c>
      <c r="AT82" s="130" t="s">
        <v>991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649</v>
      </c>
      <c r="BM82" s="130" t="s">
        <v>3740</v>
      </c>
    </row>
    <row r="83" spans="1:65" s="2" customFormat="1" ht="24.15" customHeight="1">
      <c r="A83" s="22"/>
      <c r="B83" s="119"/>
      <c r="C83" s="136" t="s">
        <v>307</v>
      </c>
      <c r="D83" s="136" t="s">
        <v>991</v>
      </c>
      <c r="E83" s="137" t="s">
        <v>3741</v>
      </c>
      <c r="F83" s="138" t="s">
        <v>3742</v>
      </c>
      <c r="G83" s="139" t="s">
        <v>314</v>
      </c>
      <c r="H83" s="140">
        <v>10</v>
      </c>
      <c r="I83" s="141"/>
      <c r="J83" s="141">
        <f t="shared" si="10"/>
        <v>0</v>
      </c>
      <c r="K83" s="138" t="s">
        <v>144</v>
      </c>
      <c r="L83" s="142"/>
      <c r="M83" s="143" t="s">
        <v>1</v>
      </c>
      <c r="N83" s="144" t="s">
        <v>23</v>
      </c>
      <c r="O83" s="128">
        <v>0</v>
      </c>
      <c r="P83" s="128">
        <f t="shared" si="11"/>
        <v>0</v>
      </c>
      <c r="Q83" s="128">
        <v>3E-05</v>
      </c>
      <c r="R83" s="128">
        <f t="shared" si="12"/>
        <v>0.00030000000000000003</v>
      </c>
      <c r="S83" s="128">
        <v>0</v>
      </c>
      <c r="T83" s="129">
        <f t="shared" si="1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649</v>
      </c>
      <c r="AT83" s="130" t="s">
        <v>991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649</v>
      </c>
      <c r="BM83" s="130" t="s">
        <v>3743</v>
      </c>
    </row>
    <row r="84" spans="1:65" s="2" customFormat="1" ht="24.15" customHeight="1">
      <c r="A84" s="22"/>
      <c r="B84" s="119"/>
      <c r="C84" s="136" t="s">
        <v>311</v>
      </c>
      <c r="D84" s="136" t="s">
        <v>991</v>
      </c>
      <c r="E84" s="137" t="s">
        <v>3744</v>
      </c>
      <c r="F84" s="138" t="s">
        <v>3745</v>
      </c>
      <c r="G84" s="139" t="s">
        <v>314</v>
      </c>
      <c r="H84" s="140">
        <v>10</v>
      </c>
      <c r="I84" s="141"/>
      <c r="J84" s="141">
        <f t="shared" si="10"/>
        <v>0</v>
      </c>
      <c r="K84" s="138" t="s">
        <v>144</v>
      </c>
      <c r="L84" s="142"/>
      <c r="M84" s="143" t="s">
        <v>1</v>
      </c>
      <c r="N84" s="144" t="s">
        <v>23</v>
      </c>
      <c r="O84" s="128">
        <v>0</v>
      </c>
      <c r="P84" s="128">
        <f t="shared" si="11"/>
        <v>0</v>
      </c>
      <c r="Q84" s="128">
        <v>7E-05</v>
      </c>
      <c r="R84" s="128">
        <f t="shared" si="12"/>
        <v>0.0006999999999999999</v>
      </c>
      <c r="S84" s="128">
        <v>0</v>
      </c>
      <c r="T84" s="129">
        <f t="shared" si="1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649</v>
      </c>
      <c r="AT84" s="130" t="s">
        <v>991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649</v>
      </c>
      <c r="BM84" s="130" t="s">
        <v>3746</v>
      </c>
    </row>
    <row r="85" spans="1:65" s="2" customFormat="1" ht="24.15" customHeight="1">
      <c r="A85" s="22"/>
      <c r="B85" s="119"/>
      <c r="C85" s="136" t="s">
        <v>316</v>
      </c>
      <c r="D85" s="136" t="s">
        <v>991</v>
      </c>
      <c r="E85" s="137" t="s">
        <v>3747</v>
      </c>
      <c r="F85" s="138" t="s">
        <v>3748</v>
      </c>
      <c r="G85" s="139" t="s">
        <v>314</v>
      </c>
      <c r="H85" s="140">
        <v>10</v>
      </c>
      <c r="I85" s="141"/>
      <c r="J85" s="141">
        <f t="shared" si="10"/>
        <v>0</v>
      </c>
      <c r="K85" s="138" t="s">
        <v>144</v>
      </c>
      <c r="L85" s="142"/>
      <c r="M85" s="143" t="s">
        <v>1</v>
      </c>
      <c r="N85" s="144" t="s">
        <v>23</v>
      </c>
      <c r="O85" s="128">
        <v>0</v>
      </c>
      <c r="P85" s="128">
        <f t="shared" si="11"/>
        <v>0</v>
      </c>
      <c r="Q85" s="128">
        <v>2E-05</v>
      </c>
      <c r="R85" s="128">
        <f t="shared" si="12"/>
        <v>0.0002</v>
      </c>
      <c r="S85" s="128">
        <v>0</v>
      </c>
      <c r="T85" s="129">
        <f t="shared" si="1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649</v>
      </c>
      <c r="AT85" s="130" t="s">
        <v>991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649</v>
      </c>
      <c r="BM85" s="130" t="s">
        <v>3749</v>
      </c>
    </row>
    <row r="86" spans="1:65" s="2" customFormat="1" ht="24.15" customHeight="1">
      <c r="A86" s="22"/>
      <c r="B86" s="119"/>
      <c r="C86" s="136" t="s">
        <v>320</v>
      </c>
      <c r="D86" s="136" t="s">
        <v>991</v>
      </c>
      <c r="E86" s="137" t="s">
        <v>3750</v>
      </c>
      <c r="F86" s="138" t="s">
        <v>3751</v>
      </c>
      <c r="G86" s="139" t="s">
        <v>314</v>
      </c>
      <c r="H86" s="140">
        <v>10</v>
      </c>
      <c r="I86" s="141"/>
      <c r="J86" s="141">
        <f t="shared" si="10"/>
        <v>0</v>
      </c>
      <c r="K86" s="138" t="s">
        <v>144</v>
      </c>
      <c r="L86" s="142"/>
      <c r="M86" s="143" t="s">
        <v>1</v>
      </c>
      <c r="N86" s="144" t="s">
        <v>23</v>
      </c>
      <c r="O86" s="128">
        <v>0</v>
      </c>
      <c r="P86" s="128">
        <f t="shared" si="11"/>
        <v>0</v>
      </c>
      <c r="Q86" s="128">
        <v>2E-05</v>
      </c>
      <c r="R86" s="128">
        <f t="shared" si="12"/>
        <v>0.0002</v>
      </c>
      <c r="S86" s="128">
        <v>0</v>
      </c>
      <c r="T86" s="129">
        <f t="shared" si="1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649</v>
      </c>
      <c r="AT86" s="130" t="s">
        <v>991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649</v>
      </c>
      <c r="BM86" s="130" t="s">
        <v>3752</v>
      </c>
    </row>
    <row r="87" spans="1:65" s="2" customFormat="1" ht="24.15" customHeight="1">
      <c r="A87" s="22"/>
      <c r="B87" s="119"/>
      <c r="C87" s="136" t="s">
        <v>324</v>
      </c>
      <c r="D87" s="136" t="s">
        <v>991</v>
      </c>
      <c r="E87" s="137" t="s">
        <v>3753</v>
      </c>
      <c r="F87" s="138" t="s">
        <v>3754</v>
      </c>
      <c r="G87" s="139" t="s">
        <v>314</v>
      </c>
      <c r="H87" s="140">
        <v>10</v>
      </c>
      <c r="I87" s="141"/>
      <c r="J87" s="141">
        <f t="shared" si="10"/>
        <v>0</v>
      </c>
      <c r="K87" s="138" t="s">
        <v>144</v>
      </c>
      <c r="L87" s="142"/>
      <c r="M87" s="143" t="s">
        <v>1</v>
      </c>
      <c r="N87" s="144" t="s">
        <v>23</v>
      </c>
      <c r="O87" s="128">
        <v>0</v>
      </c>
      <c r="P87" s="128">
        <f t="shared" si="11"/>
        <v>0</v>
      </c>
      <c r="Q87" s="128">
        <v>4E-05</v>
      </c>
      <c r="R87" s="128">
        <f t="shared" si="12"/>
        <v>0.0004</v>
      </c>
      <c r="S87" s="128">
        <v>0</v>
      </c>
      <c r="T87" s="129">
        <f t="shared" si="1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649</v>
      </c>
      <c r="AT87" s="130" t="s">
        <v>991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649</v>
      </c>
      <c r="BM87" s="130" t="s">
        <v>3755</v>
      </c>
    </row>
    <row r="88" spans="1:65" s="2" customFormat="1" ht="24.15" customHeight="1">
      <c r="A88" s="22"/>
      <c r="B88" s="119"/>
      <c r="C88" s="136" t="s">
        <v>328</v>
      </c>
      <c r="D88" s="136" t="s">
        <v>991</v>
      </c>
      <c r="E88" s="137" t="s">
        <v>3756</v>
      </c>
      <c r="F88" s="138" t="s">
        <v>3757</v>
      </c>
      <c r="G88" s="139" t="s">
        <v>314</v>
      </c>
      <c r="H88" s="140">
        <v>10</v>
      </c>
      <c r="I88" s="141"/>
      <c r="J88" s="141">
        <f t="shared" si="10"/>
        <v>0</v>
      </c>
      <c r="K88" s="138" t="s">
        <v>144</v>
      </c>
      <c r="L88" s="142"/>
      <c r="M88" s="143" t="s">
        <v>1</v>
      </c>
      <c r="N88" s="144" t="s">
        <v>23</v>
      </c>
      <c r="O88" s="128">
        <v>0</v>
      </c>
      <c r="P88" s="128">
        <f t="shared" si="11"/>
        <v>0</v>
      </c>
      <c r="Q88" s="128">
        <v>7E-05</v>
      </c>
      <c r="R88" s="128">
        <f t="shared" si="12"/>
        <v>0.0006999999999999999</v>
      </c>
      <c r="S88" s="128">
        <v>0</v>
      </c>
      <c r="T88" s="129">
        <f t="shared" si="1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649</v>
      </c>
      <c r="AT88" s="130" t="s">
        <v>991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649</v>
      </c>
      <c r="BM88" s="130" t="s">
        <v>3758</v>
      </c>
    </row>
    <row r="89" spans="1:65" s="2" customFormat="1" ht="24.15" customHeight="1">
      <c r="A89" s="22"/>
      <c r="B89" s="119"/>
      <c r="C89" s="136" t="s">
        <v>332</v>
      </c>
      <c r="D89" s="136" t="s">
        <v>991</v>
      </c>
      <c r="E89" s="137" t="s">
        <v>3759</v>
      </c>
      <c r="F89" s="138" t="s">
        <v>3760</v>
      </c>
      <c r="G89" s="139" t="s">
        <v>314</v>
      </c>
      <c r="H89" s="140">
        <v>10</v>
      </c>
      <c r="I89" s="141"/>
      <c r="J89" s="141">
        <f t="shared" si="10"/>
        <v>0</v>
      </c>
      <c r="K89" s="138" t="s">
        <v>144</v>
      </c>
      <c r="L89" s="142"/>
      <c r="M89" s="143" t="s">
        <v>1</v>
      </c>
      <c r="N89" s="144" t="s">
        <v>23</v>
      </c>
      <c r="O89" s="128">
        <v>0</v>
      </c>
      <c r="P89" s="128">
        <f t="shared" si="11"/>
        <v>0</v>
      </c>
      <c r="Q89" s="128">
        <v>2E-05</v>
      </c>
      <c r="R89" s="128">
        <f t="shared" si="12"/>
        <v>0.0002</v>
      </c>
      <c r="S89" s="128">
        <v>0</v>
      </c>
      <c r="T89" s="129">
        <f t="shared" si="1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649</v>
      </c>
      <c r="AT89" s="130" t="s">
        <v>991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649</v>
      </c>
      <c r="BM89" s="130" t="s">
        <v>3761</v>
      </c>
    </row>
    <row r="90" spans="1:65" s="2" customFormat="1" ht="24.15" customHeight="1">
      <c r="A90" s="22"/>
      <c r="B90" s="119"/>
      <c r="C90" s="136" t="s">
        <v>336</v>
      </c>
      <c r="D90" s="136" t="s">
        <v>991</v>
      </c>
      <c r="E90" s="137" t="s">
        <v>3762</v>
      </c>
      <c r="F90" s="138" t="s">
        <v>3763</v>
      </c>
      <c r="G90" s="139" t="s">
        <v>314</v>
      </c>
      <c r="H90" s="140">
        <v>10</v>
      </c>
      <c r="I90" s="141"/>
      <c r="J90" s="141">
        <f t="shared" si="10"/>
        <v>0</v>
      </c>
      <c r="K90" s="138" t="s">
        <v>144</v>
      </c>
      <c r="L90" s="142"/>
      <c r="M90" s="143" t="s">
        <v>1</v>
      </c>
      <c r="N90" s="144" t="s">
        <v>23</v>
      </c>
      <c r="O90" s="128">
        <v>0</v>
      </c>
      <c r="P90" s="128">
        <f t="shared" si="11"/>
        <v>0</v>
      </c>
      <c r="Q90" s="128">
        <v>2E-05</v>
      </c>
      <c r="R90" s="128">
        <f t="shared" si="12"/>
        <v>0.0002</v>
      </c>
      <c r="S90" s="128">
        <v>0</v>
      </c>
      <c r="T90" s="129">
        <f t="shared" si="1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649</v>
      </c>
      <c r="AT90" s="130" t="s">
        <v>991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649</v>
      </c>
      <c r="BM90" s="130" t="s">
        <v>3764</v>
      </c>
    </row>
    <row r="91" spans="1:65" s="2" customFormat="1" ht="24.15" customHeight="1">
      <c r="A91" s="22"/>
      <c r="B91" s="119"/>
      <c r="C91" s="136" t="s">
        <v>340</v>
      </c>
      <c r="D91" s="136" t="s">
        <v>991</v>
      </c>
      <c r="E91" s="137" t="s">
        <v>3765</v>
      </c>
      <c r="F91" s="138" t="s">
        <v>3766</v>
      </c>
      <c r="G91" s="139" t="s">
        <v>314</v>
      </c>
      <c r="H91" s="140">
        <v>10</v>
      </c>
      <c r="I91" s="141"/>
      <c r="J91" s="141">
        <f t="shared" si="10"/>
        <v>0</v>
      </c>
      <c r="K91" s="138" t="s">
        <v>144</v>
      </c>
      <c r="L91" s="142"/>
      <c r="M91" s="143" t="s">
        <v>1</v>
      </c>
      <c r="N91" s="144" t="s">
        <v>23</v>
      </c>
      <c r="O91" s="128">
        <v>0</v>
      </c>
      <c r="P91" s="128">
        <f t="shared" si="11"/>
        <v>0</v>
      </c>
      <c r="Q91" s="128">
        <v>3E-05</v>
      </c>
      <c r="R91" s="128">
        <f t="shared" si="12"/>
        <v>0.00030000000000000003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649</v>
      </c>
      <c r="AT91" s="130" t="s">
        <v>991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649</v>
      </c>
      <c r="BM91" s="130" t="s">
        <v>3767</v>
      </c>
    </row>
    <row r="92" spans="1:65" s="2" customFormat="1" ht="24.15" customHeight="1">
      <c r="A92" s="22"/>
      <c r="B92" s="119"/>
      <c r="C92" s="136" t="s">
        <v>344</v>
      </c>
      <c r="D92" s="136" t="s">
        <v>991</v>
      </c>
      <c r="E92" s="137" t="s">
        <v>3768</v>
      </c>
      <c r="F92" s="138" t="s">
        <v>3769</v>
      </c>
      <c r="G92" s="139" t="s">
        <v>314</v>
      </c>
      <c r="H92" s="140">
        <v>10</v>
      </c>
      <c r="I92" s="141"/>
      <c r="J92" s="141">
        <f t="shared" si="10"/>
        <v>0</v>
      </c>
      <c r="K92" s="138" t="s">
        <v>144</v>
      </c>
      <c r="L92" s="142"/>
      <c r="M92" s="143" t="s">
        <v>1</v>
      </c>
      <c r="N92" s="144" t="s">
        <v>23</v>
      </c>
      <c r="O92" s="128">
        <v>0</v>
      </c>
      <c r="P92" s="128">
        <f t="shared" si="11"/>
        <v>0</v>
      </c>
      <c r="Q92" s="128">
        <v>6E-05</v>
      </c>
      <c r="R92" s="128">
        <f t="shared" si="12"/>
        <v>0.0006000000000000001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649</v>
      </c>
      <c r="AT92" s="130" t="s">
        <v>991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649</v>
      </c>
      <c r="BM92" s="130" t="s">
        <v>3770</v>
      </c>
    </row>
    <row r="93" spans="1:65" s="2" customFormat="1" ht="24.15" customHeight="1">
      <c r="A93" s="22"/>
      <c r="B93" s="119"/>
      <c r="C93" s="136" t="s">
        <v>348</v>
      </c>
      <c r="D93" s="136" t="s">
        <v>991</v>
      </c>
      <c r="E93" s="137" t="s">
        <v>3771</v>
      </c>
      <c r="F93" s="138" t="s">
        <v>3772</v>
      </c>
      <c r="G93" s="139" t="s">
        <v>314</v>
      </c>
      <c r="H93" s="140">
        <v>10</v>
      </c>
      <c r="I93" s="141"/>
      <c r="J93" s="141">
        <f t="shared" si="10"/>
        <v>0</v>
      </c>
      <c r="K93" s="138" t="s">
        <v>144</v>
      </c>
      <c r="L93" s="142"/>
      <c r="M93" s="143" t="s">
        <v>1</v>
      </c>
      <c r="N93" s="144" t="s">
        <v>23</v>
      </c>
      <c r="O93" s="128">
        <v>0</v>
      </c>
      <c r="P93" s="128">
        <f t="shared" si="11"/>
        <v>0</v>
      </c>
      <c r="Q93" s="128">
        <v>2E-05</v>
      </c>
      <c r="R93" s="128">
        <f t="shared" si="12"/>
        <v>0.0002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649</v>
      </c>
      <c r="AT93" s="130" t="s">
        <v>991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649</v>
      </c>
      <c r="BM93" s="130" t="s">
        <v>3773</v>
      </c>
    </row>
    <row r="94" spans="1:65" s="2" customFormat="1" ht="24.15" customHeight="1">
      <c r="A94" s="22"/>
      <c r="B94" s="119"/>
      <c r="C94" s="136" t="s">
        <v>352</v>
      </c>
      <c r="D94" s="136" t="s">
        <v>991</v>
      </c>
      <c r="E94" s="137" t="s">
        <v>3774</v>
      </c>
      <c r="F94" s="138" t="s">
        <v>3775</v>
      </c>
      <c r="G94" s="139" t="s">
        <v>314</v>
      </c>
      <c r="H94" s="140">
        <v>10</v>
      </c>
      <c r="I94" s="141"/>
      <c r="J94" s="141">
        <f t="shared" si="10"/>
        <v>0</v>
      </c>
      <c r="K94" s="138" t="s">
        <v>144</v>
      </c>
      <c r="L94" s="142"/>
      <c r="M94" s="143" t="s">
        <v>1</v>
      </c>
      <c r="N94" s="144" t="s">
        <v>23</v>
      </c>
      <c r="O94" s="128">
        <v>0</v>
      </c>
      <c r="P94" s="128">
        <f t="shared" si="11"/>
        <v>0</v>
      </c>
      <c r="Q94" s="128">
        <v>3E-05</v>
      </c>
      <c r="R94" s="128">
        <f t="shared" si="12"/>
        <v>0.00030000000000000003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649</v>
      </c>
      <c r="AT94" s="130" t="s">
        <v>991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649</v>
      </c>
      <c r="BM94" s="130" t="s">
        <v>3776</v>
      </c>
    </row>
    <row r="95" spans="1:65" s="2" customFormat="1" ht="24.15" customHeight="1">
      <c r="A95" s="22"/>
      <c r="B95" s="119"/>
      <c r="C95" s="136" t="s">
        <v>356</v>
      </c>
      <c r="D95" s="136" t="s">
        <v>991</v>
      </c>
      <c r="E95" s="137" t="s">
        <v>3777</v>
      </c>
      <c r="F95" s="138" t="s">
        <v>3778</v>
      </c>
      <c r="G95" s="139" t="s">
        <v>314</v>
      </c>
      <c r="H95" s="140">
        <v>10</v>
      </c>
      <c r="I95" s="141"/>
      <c r="J95" s="141">
        <f t="shared" si="10"/>
        <v>0</v>
      </c>
      <c r="K95" s="138" t="s">
        <v>144</v>
      </c>
      <c r="L95" s="142"/>
      <c r="M95" s="143" t="s">
        <v>1</v>
      </c>
      <c r="N95" s="144" t="s">
        <v>23</v>
      </c>
      <c r="O95" s="128">
        <v>0</v>
      </c>
      <c r="P95" s="128">
        <f t="shared" si="11"/>
        <v>0</v>
      </c>
      <c r="Q95" s="128">
        <v>4E-05</v>
      </c>
      <c r="R95" s="128">
        <f t="shared" si="12"/>
        <v>0.0004</v>
      </c>
      <c r="S95" s="128">
        <v>0</v>
      </c>
      <c r="T95" s="129">
        <f t="shared" si="1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649</v>
      </c>
      <c r="AT95" s="130" t="s">
        <v>991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649</v>
      </c>
      <c r="BM95" s="130" t="s">
        <v>3779</v>
      </c>
    </row>
    <row r="96" spans="1:65" s="2" customFormat="1" ht="24.15" customHeight="1">
      <c r="A96" s="22"/>
      <c r="B96" s="119"/>
      <c r="C96" s="136" t="s">
        <v>360</v>
      </c>
      <c r="D96" s="136" t="s">
        <v>991</v>
      </c>
      <c r="E96" s="137" t="s">
        <v>3780</v>
      </c>
      <c r="F96" s="138" t="s">
        <v>3781</v>
      </c>
      <c r="G96" s="139" t="s">
        <v>314</v>
      </c>
      <c r="H96" s="140">
        <v>10</v>
      </c>
      <c r="I96" s="141"/>
      <c r="J96" s="141">
        <f t="shared" si="10"/>
        <v>0</v>
      </c>
      <c r="K96" s="138" t="s">
        <v>144</v>
      </c>
      <c r="L96" s="142"/>
      <c r="M96" s="143" t="s">
        <v>1</v>
      </c>
      <c r="N96" s="144" t="s">
        <v>23</v>
      </c>
      <c r="O96" s="128">
        <v>0</v>
      </c>
      <c r="P96" s="128">
        <f t="shared" si="11"/>
        <v>0</v>
      </c>
      <c r="Q96" s="128">
        <v>8E-05</v>
      </c>
      <c r="R96" s="128">
        <f t="shared" si="12"/>
        <v>0.0008</v>
      </c>
      <c r="S96" s="128">
        <v>0</v>
      </c>
      <c r="T96" s="129">
        <f t="shared" si="13"/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649</v>
      </c>
      <c r="AT96" s="130" t="s">
        <v>991</v>
      </c>
      <c r="AU96" s="130" t="s">
        <v>60</v>
      </c>
      <c r="AY96" s="12" t="s">
        <v>137</v>
      </c>
      <c r="BE96" s="131">
        <f t="shared" si="14"/>
        <v>0</v>
      </c>
      <c r="BF96" s="131">
        <f t="shared" si="15"/>
        <v>0</v>
      </c>
      <c r="BG96" s="131">
        <f t="shared" si="16"/>
        <v>0</v>
      </c>
      <c r="BH96" s="131">
        <f t="shared" si="17"/>
        <v>0</v>
      </c>
      <c r="BI96" s="131">
        <f t="shared" si="18"/>
        <v>0</v>
      </c>
      <c r="BJ96" s="12" t="s">
        <v>58</v>
      </c>
      <c r="BK96" s="131">
        <f t="shared" si="19"/>
        <v>0</v>
      </c>
      <c r="BL96" s="12" t="s">
        <v>649</v>
      </c>
      <c r="BM96" s="130" t="s">
        <v>3782</v>
      </c>
    </row>
    <row r="97" spans="1:65" s="2" customFormat="1" ht="24.15" customHeight="1">
      <c r="A97" s="22"/>
      <c r="B97" s="119"/>
      <c r="C97" s="136" t="s">
        <v>364</v>
      </c>
      <c r="D97" s="136" t="s">
        <v>991</v>
      </c>
      <c r="E97" s="137" t="s">
        <v>3783</v>
      </c>
      <c r="F97" s="138" t="s">
        <v>3784</v>
      </c>
      <c r="G97" s="139" t="s">
        <v>314</v>
      </c>
      <c r="H97" s="140">
        <v>10</v>
      </c>
      <c r="I97" s="141"/>
      <c r="J97" s="141">
        <f t="shared" si="10"/>
        <v>0</v>
      </c>
      <c r="K97" s="138" t="s">
        <v>144</v>
      </c>
      <c r="L97" s="142"/>
      <c r="M97" s="143" t="s">
        <v>1</v>
      </c>
      <c r="N97" s="144" t="s">
        <v>23</v>
      </c>
      <c r="O97" s="128">
        <v>0</v>
      </c>
      <c r="P97" s="128">
        <f t="shared" si="11"/>
        <v>0</v>
      </c>
      <c r="Q97" s="128">
        <v>0.00011</v>
      </c>
      <c r="R97" s="128">
        <f t="shared" si="12"/>
        <v>0.0011</v>
      </c>
      <c r="S97" s="128">
        <v>0</v>
      </c>
      <c r="T97" s="129">
        <f t="shared" si="1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649</v>
      </c>
      <c r="AT97" s="130" t="s">
        <v>991</v>
      </c>
      <c r="AU97" s="130" t="s">
        <v>60</v>
      </c>
      <c r="AY97" s="12" t="s">
        <v>137</v>
      </c>
      <c r="BE97" s="131">
        <f t="shared" si="14"/>
        <v>0</v>
      </c>
      <c r="BF97" s="131">
        <f t="shared" si="15"/>
        <v>0</v>
      </c>
      <c r="BG97" s="131">
        <f t="shared" si="16"/>
        <v>0</v>
      </c>
      <c r="BH97" s="131">
        <f t="shared" si="17"/>
        <v>0</v>
      </c>
      <c r="BI97" s="131">
        <f t="shared" si="18"/>
        <v>0</v>
      </c>
      <c r="BJ97" s="12" t="s">
        <v>58</v>
      </c>
      <c r="BK97" s="131">
        <f t="shared" si="19"/>
        <v>0</v>
      </c>
      <c r="BL97" s="12" t="s">
        <v>649</v>
      </c>
      <c r="BM97" s="130" t="s">
        <v>3785</v>
      </c>
    </row>
    <row r="98" spans="1:65" s="2" customFormat="1" ht="24.15" customHeight="1">
      <c r="A98" s="22"/>
      <c r="B98" s="119"/>
      <c r="C98" s="136" t="s">
        <v>368</v>
      </c>
      <c r="D98" s="136" t="s">
        <v>991</v>
      </c>
      <c r="E98" s="137" t="s">
        <v>3786</v>
      </c>
      <c r="F98" s="138" t="s">
        <v>3787</v>
      </c>
      <c r="G98" s="139" t="s">
        <v>314</v>
      </c>
      <c r="H98" s="140">
        <v>10</v>
      </c>
      <c r="I98" s="141"/>
      <c r="J98" s="141">
        <f t="shared" si="10"/>
        <v>0</v>
      </c>
      <c r="K98" s="138" t="s">
        <v>144</v>
      </c>
      <c r="L98" s="142"/>
      <c r="M98" s="143" t="s">
        <v>1</v>
      </c>
      <c r="N98" s="144" t="s">
        <v>23</v>
      </c>
      <c r="O98" s="128">
        <v>0</v>
      </c>
      <c r="P98" s="128">
        <f t="shared" si="11"/>
        <v>0</v>
      </c>
      <c r="Q98" s="128">
        <v>9E-05</v>
      </c>
      <c r="R98" s="128">
        <f t="shared" si="12"/>
        <v>0.0009000000000000001</v>
      </c>
      <c r="S98" s="128">
        <v>0</v>
      </c>
      <c r="T98" s="129">
        <f t="shared" si="1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649</v>
      </c>
      <c r="AT98" s="130" t="s">
        <v>991</v>
      </c>
      <c r="AU98" s="130" t="s">
        <v>60</v>
      </c>
      <c r="AY98" s="12" t="s">
        <v>137</v>
      </c>
      <c r="BE98" s="131">
        <f t="shared" si="14"/>
        <v>0</v>
      </c>
      <c r="BF98" s="131">
        <f t="shared" si="15"/>
        <v>0</v>
      </c>
      <c r="BG98" s="131">
        <f t="shared" si="16"/>
        <v>0</v>
      </c>
      <c r="BH98" s="131">
        <f t="shared" si="17"/>
        <v>0</v>
      </c>
      <c r="BI98" s="131">
        <f t="shared" si="18"/>
        <v>0</v>
      </c>
      <c r="BJ98" s="12" t="s">
        <v>58</v>
      </c>
      <c r="BK98" s="131">
        <f t="shared" si="19"/>
        <v>0</v>
      </c>
      <c r="BL98" s="12" t="s">
        <v>649</v>
      </c>
      <c r="BM98" s="130" t="s">
        <v>3788</v>
      </c>
    </row>
    <row r="99" spans="1:65" s="2" customFormat="1" ht="24.15" customHeight="1">
      <c r="A99" s="22"/>
      <c r="B99" s="119"/>
      <c r="C99" s="136" t="s">
        <v>372</v>
      </c>
      <c r="D99" s="136" t="s">
        <v>991</v>
      </c>
      <c r="E99" s="137" t="s">
        <v>3789</v>
      </c>
      <c r="F99" s="138" t="s">
        <v>3790</v>
      </c>
      <c r="G99" s="139" t="s">
        <v>314</v>
      </c>
      <c r="H99" s="140">
        <v>10</v>
      </c>
      <c r="I99" s="141"/>
      <c r="J99" s="141">
        <f t="shared" si="10"/>
        <v>0</v>
      </c>
      <c r="K99" s="138" t="s">
        <v>144</v>
      </c>
      <c r="L99" s="142"/>
      <c r="M99" s="143" t="s">
        <v>1</v>
      </c>
      <c r="N99" s="144" t="s">
        <v>23</v>
      </c>
      <c r="O99" s="128">
        <v>0</v>
      </c>
      <c r="P99" s="128">
        <f t="shared" si="11"/>
        <v>0</v>
      </c>
      <c r="Q99" s="128">
        <v>2E-05</v>
      </c>
      <c r="R99" s="128">
        <f t="shared" si="12"/>
        <v>0.0002</v>
      </c>
      <c r="S99" s="128">
        <v>0</v>
      </c>
      <c r="T99" s="129">
        <f t="shared" si="1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649</v>
      </c>
      <c r="AT99" s="130" t="s">
        <v>991</v>
      </c>
      <c r="AU99" s="130" t="s">
        <v>60</v>
      </c>
      <c r="AY99" s="12" t="s">
        <v>137</v>
      </c>
      <c r="BE99" s="131">
        <f t="shared" si="14"/>
        <v>0</v>
      </c>
      <c r="BF99" s="131">
        <f t="shared" si="15"/>
        <v>0</v>
      </c>
      <c r="BG99" s="131">
        <f t="shared" si="16"/>
        <v>0</v>
      </c>
      <c r="BH99" s="131">
        <f t="shared" si="17"/>
        <v>0</v>
      </c>
      <c r="BI99" s="131">
        <f t="shared" si="18"/>
        <v>0</v>
      </c>
      <c r="BJ99" s="12" t="s">
        <v>58</v>
      </c>
      <c r="BK99" s="131">
        <f t="shared" si="19"/>
        <v>0</v>
      </c>
      <c r="BL99" s="12" t="s">
        <v>649</v>
      </c>
      <c r="BM99" s="130" t="s">
        <v>3791</v>
      </c>
    </row>
    <row r="100" spans="1:65" s="2" customFormat="1" ht="24.15" customHeight="1">
      <c r="A100" s="22"/>
      <c r="B100" s="119"/>
      <c r="C100" s="136" t="s">
        <v>376</v>
      </c>
      <c r="D100" s="136" t="s">
        <v>991</v>
      </c>
      <c r="E100" s="137" t="s">
        <v>3792</v>
      </c>
      <c r="F100" s="138" t="s">
        <v>3793</v>
      </c>
      <c r="G100" s="139" t="s">
        <v>314</v>
      </c>
      <c r="H100" s="140">
        <v>10</v>
      </c>
      <c r="I100" s="141"/>
      <c r="J100" s="141">
        <f t="shared" si="10"/>
        <v>0</v>
      </c>
      <c r="K100" s="138" t="s">
        <v>144</v>
      </c>
      <c r="L100" s="142"/>
      <c r="M100" s="143" t="s">
        <v>1</v>
      </c>
      <c r="N100" s="144" t="s">
        <v>23</v>
      </c>
      <c r="O100" s="128">
        <v>0</v>
      </c>
      <c r="P100" s="128">
        <f t="shared" si="11"/>
        <v>0</v>
      </c>
      <c r="Q100" s="128">
        <v>3E-05</v>
      </c>
      <c r="R100" s="128">
        <f t="shared" si="12"/>
        <v>0.00030000000000000003</v>
      </c>
      <c r="S100" s="128">
        <v>0</v>
      </c>
      <c r="T100" s="129">
        <f t="shared" si="1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649</v>
      </c>
      <c r="AT100" s="130" t="s">
        <v>991</v>
      </c>
      <c r="AU100" s="130" t="s">
        <v>60</v>
      </c>
      <c r="AY100" s="12" t="s">
        <v>137</v>
      </c>
      <c r="BE100" s="131">
        <f t="shared" si="14"/>
        <v>0</v>
      </c>
      <c r="BF100" s="131">
        <f t="shared" si="15"/>
        <v>0</v>
      </c>
      <c r="BG100" s="131">
        <f t="shared" si="16"/>
        <v>0</v>
      </c>
      <c r="BH100" s="131">
        <f t="shared" si="17"/>
        <v>0</v>
      </c>
      <c r="BI100" s="131">
        <f t="shared" si="18"/>
        <v>0</v>
      </c>
      <c r="BJ100" s="12" t="s">
        <v>58</v>
      </c>
      <c r="BK100" s="131">
        <f t="shared" si="19"/>
        <v>0</v>
      </c>
      <c r="BL100" s="12" t="s">
        <v>649</v>
      </c>
      <c r="BM100" s="130" t="s">
        <v>3794</v>
      </c>
    </row>
    <row r="101" spans="1:65" s="2" customFormat="1" ht="24.15" customHeight="1">
      <c r="A101" s="22"/>
      <c r="B101" s="119"/>
      <c r="C101" s="136" t="s">
        <v>380</v>
      </c>
      <c r="D101" s="136" t="s">
        <v>991</v>
      </c>
      <c r="E101" s="137" t="s">
        <v>3795</v>
      </c>
      <c r="F101" s="138" t="s">
        <v>3796</v>
      </c>
      <c r="G101" s="139" t="s">
        <v>314</v>
      </c>
      <c r="H101" s="140">
        <v>10</v>
      </c>
      <c r="I101" s="141"/>
      <c r="J101" s="141">
        <f t="shared" si="10"/>
        <v>0</v>
      </c>
      <c r="K101" s="138" t="s">
        <v>144</v>
      </c>
      <c r="L101" s="142"/>
      <c r="M101" s="143" t="s">
        <v>1</v>
      </c>
      <c r="N101" s="144" t="s">
        <v>23</v>
      </c>
      <c r="O101" s="128">
        <v>0</v>
      </c>
      <c r="P101" s="128">
        <f t="shared" si="11"/>
        <v>0</v>
      </c>
      <c r="Q101" s="128">
        <v>5E-05</v>
      </c>
      <c r="R101" s="128">
        <f t="shared" si="12"/>
        <v>0.0005</v>
      </c>
      <c r="S101" s="128">
        <v>0</v>
      </c>
      <c r="T101" s="129">
        <f t="shared" si="1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649</v>
      </c>
      <c r="AT101" s="130" t="s">
        <v>991</v>
      </c>
      <c r="AU101" s="130" t="s">
        <v>60</v>
      </c>
      <c r="AY101" s="12" t="s">
        <v>137</v>
      </c>
      <c r="BE101" s="131">
        <f t="shared" si="14"/>
        <v>0</v>
      </c>
      <c r="BF101" s="131">
        <f t="shared" si="15"/>
        <v>0</v>
      </c>
      <c r="BG101" s="131">
        <f t="shared" si="16"/>
        <v>0</v>
      </c>
      <c r="BH101" s="131">
        <f t="shared" si="17"/>
        <v>0</v>
      </c>
      <c r="BI101" s="131">
        <f t="shared" si="18"/>
        <v>0</v>
      </c>
      <c r="BJ101" s="12" t="s">
        <v>58</v>
      </c>
      <c r="BK101" s="131">
        <f t="shared" si="19"/>
        <v>0</v>
      </c>
      <c r="BL101" s="12" t="s">
        <v>649</v>
      </c>
      <c r="BM101" s="130" t="s">
        <v>3797</v>
      </c>
    </row>
    <row r="102" spans="1:65" s="2" customFormat="1" ht="24.15" customHeight="1">
      <c r="A102" s="22"/>
      <c r="B102" s="119"/>
      <c r="C102" s="136" t="s">
        <v>384</v>
      </c>
      <c r="D102" s="136" t="s">
        <v>991</v>
      </c>
      <c r="E102" s="137" t="s">
        <v>3798</v>
      </c>
      <c r="F102" s="138" t="s">
        <v>3799</v>
      </c>
      <c r="G102" s="139" t="s">
        <v>314</v>
      </c>
      <c r="H102" s="140">
        <v>10</v>
      </c>
      <c r="I102" s="141"/>
      <c r="J102" s="141">
        <f t="shared" si="10"/>
        <v>0</v>
      </c>
      <c r="K102" s="138" t="s">
        <v>144</v>
      </c>
      <c r="L102" s="142"/>
      <c r="M102" s="143" t="s">
        <v>1</v>
      </c>
      <c r="N102" s="144" t="s">
        <v>23</v>
      </c>
      <c r="O102" s="128">
        <v>0</v>
      </c>
      <c r="P102" s="128">
        <f t="shared" si="11"/>
        <v>0</v>
      </c>
      <c r="Q102" s="128">
        <v>9E-05</v>
      </c>
      <c r="R102" s="128">
        <f t="shared" si="12"/>
        <v>0.0009000000000000001</v>
      </c>
      <c r="S102" s="128">
        <v>0</v>
      </c>
      <c r="T102" s="129">
        <f t="shared" si="1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649</v>
      </c>
      <c r="AT102" s="130" t="s">
        <v>991</v>
      </c>
      <c r="AU102" s="130" t="s">
        <v>60</v>
      </c>
      <c r="AY102" s="12" t="s">
        <v>137</v>
      </c>
      <c r="BE102" s="131">
        <f t="shared" si="14"/>
        <v>0</v>
      </c>
      <c r="BF102" s="131">
        <f t="shared" si="15"/>
        <v>0</v>
      </c>
      <c r="BG102" s="131">
        <f t="shared" si="16"/>
        <v>0</v>
      </c>
      <c r="BH102" s="131">
        <f t="shared" si="17"/>
        <v>0</v>
      </c>
      <c r="BI102" s="131">
        <f t="shared" si="18"/>
        <v>0</v>
      </c>
      <c r="BJ102" s="12" t="s">
        <v>58</v>
      </c>
      <c r="BK102" s="131">
        <f t="shared" si="19"/>
        <v>0</v>
      </c>
      <c r="BL102" s="12" t="s">
        <v>649</v>
      </c>
      <c r="BM102" s="130" t="s">
        <v>3800</v>
      </c>
    </row>
    <row r="103" spans="1:65" s="2" customFormat="1" ht="24.15" customHeight="1">
      <c r="A103" s="22"/>
      <c r="B103" s="119"/>
      <c r="C103" s="136" t="s">
        <v>388</v>
      </c>
      <c r="D103" s="136" t="s">
        <v>991</v>
      </c>
      <c r="E103" s="137" t="s">
        <v>3801</v>
      </c>
      <c r="F103" s="138" t="s">
        <v>3802</v>
      </c>
      <c r="G103" s="139" t="s">
        <v>314</v>
      </c>
      <c r="H103" s="140">
        <v>10</v>
      </c>
      <c r="I103" s="141"/>
      <c r="J103" s="141">
        <f t="shared" si="10"/>
        <v>0</v>
      </c>
      <c r="K103" s="138" t="s">
        <v>144</v>
      </c>
      <c r="L103" s="142"/>
      <c r="M103" s="143" t="s">
        <v>1</v>
      </c>
      <c r="N103" s="144" t="s">
        <v>23</v>
      </c>
      <c r="O103" s="128">
        <v>0</v>
      </c>
      <c r="P103" s="128">
        <f t="shared" si="11"/>
        <v>0</v>
      </c>
      <c r="Q103" s="128">
        <v>0.00016</v>
      </c>
      <c r="R103" s="128">
        <f t="shared" si="12"/>
        <v>0.0016</v>
      </c>
      <c r="S103" s="128">
        <v>0</v>
      </c>
      <c r="T103" s="129">
        <f t="shared" si="1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263</v>
      </c>
      <c r="AT103" s="130" t="s">
        <v>991</v>
      </c>
      <c r="AU103" s="130" t="s">
        <v>60</v>
      </c>
      <c r="AY103" s="12" t="s">
        <v>137</v>
      </c>
      <c r="BE103" s="131">
        <f t="shared" si="14"/>
        <v>0</v>
      </c>
      <c r="BF103" s="131">
        <f t="shared" si="15"/>
        <v>0</v>
      </c>
      <c r="BG103" s="131">
        <f t="shared" si="16"/>
        <v>0</v>
      </c>
      <c r="BH103" s="131">
        <f t="shared" si="17"/>
        <v>0</v>
      </c>
      <c r="BI103" s="131">
        <f t="shared" si="18"/>
        <v>0</v>
      </c>
      <c r="BJ103" s="12" t="s">
        <v>58</v>
      </c>
      <c r="BK103" s="131">
        <f t="shared" si="19"/>
        <v>0</v>
      </c>
      <c r="BL103" s="12" t="s">
        <v>200</v>
      </c>
      <c r="BM103" s="130" t="s">
        <v>3803</v>
      </c>
    </row>
    <row r="104" spans="2:51" s="10" customFormat="1" ht="12">
      <c r="B104" s="145"/>
      <c r="D104" s="146" t="s">
        <v>1561</v>
      </c>
      <c r="F104" s="147" t="s">
        <v>1562</v>
      </c>
      <c r="H104" s="148">
        <v>0</v>
      </c>
      <c r="L104" s="145"/>
      <c r="M104" s="149"/>
      <c r="N104" s="150"/>
      <c r="O104" s="150"/>
      <c r="P104" s="150"/>
      <c r="Q104" s="150"/>
      <c r="R104" s="150"/>
      <c r="S104" s="150"/>
      <c r="T104" s="151"/>
      <c r="AT104" s="152" t="s">
        <v>1561</v>
      </c>
      <c r="AU104" s="152" t="s">
        <v>60</v>
      </c>
      <c r="AV104" s="10" t="s">
        <v>60</v>
      </c>
      <c r="AW104" s="10" t="s">
        <v>3</v>
      </c>
      <c r="AX104" s="10" t="s">
        <v>58</v>
      </c>
      <c r="AY104" s="152" t="s">
        <v>137</v>
      </c>
    </row>
    <row r="105" spans="1:65" s="2" customFormat="1" ht="24.15" customHeight="1">
      <c r="A105" s="22"/>
      <c r="B105" s="119"/>
      <c r="C105" s="136" t="s">
        <v>392</v>
      </c>
      <c r="D105" s="136" t="s">
        <v>991</v>
      </c>
      <c r="E105" s="137" t="s">
        <v>3804</v>
      </c>
      <c r="F105" s="138" t="s">
        <v>3805</v>
      </c>
      <c r="G105" s="139" t="s">
        <v>314</v>
      </c>
      <c r="H105" s="140">
        <v>10</v>
      </c>
      <c r="I105" s="141"/>
      <c r="J105" s="141">
        <f>ROUND(I105*H105,2)</f>
        <v>0</v>
      </c>
      <c r="K105" s="138" t="s">
        <v>144</v>
      </c>
      <c r="L105" s="142"/>
      <c r="M105" s="143" t="s">
        <v>1</v>
      </c>
      <c r="N105" s="144" t="s">
        <v>23</v>
      </c>
      <c r="O105" s="128">
        <v>0</v>
      </c>
      <c r="P105" s="128">
        <f>O105*H105</f>
        <v>0</v>
      </c>
      <c r="Q105" s="128">
        <v>0.00025</v>
      </c>
      <c r="R105" s="128">
        <f>Q105*H105</f>
        <v>0.0025</v>
      </c>
      <c r="S105" s="128">
        <v>0</v>
      </c>
      <c r="T105" s="129">
        <f>S105*H105</f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263</v>
      </c>
      <c r="AT105" s="130" t="s">
        <v>991</v>
      </c>
      <c r="AU105" s="130" t="s">
        <v>60</v>
      </c>
      <c r="AY105" s="12" t="s">
        <v>137</v>
      </c>
      <c r="BE105" s="131">
        <f>IF(N105="základní",J105,0)</f>
        <v>0</v>
      </c>
      <c r="BF105" s="131">
        <f>IF(N105="snížená",J105,0)</f>
        <v>0</v>
      </c>
      <c r="BG105" s="131">
        <f>IF(N105="zákl. přenesená",J105,0)</f>
        <v>0</v>
      </c>
      <c r="BH105" s="131">
        <f>IF(N105="sníž. přenesená",J105,0)</f>
        <v>0</v>
      </c>
      <c r="BI105" s="131">
        <f>IF(N105="nulová",J105,0)</f>
        <v>0</v>
      </c>
      <c r="BJ105" s="12" t="s">
        <v>58</v>
      </c>
      <c r="BK105" s="131">
        <f>ROUND(I105*H105,2)</f>
        <v>0</v>
      </c>
      <c r="BL105" s="12" t="s">
        <v>200</v>
      </c>
      <c r="BM105" s="130" t="s">
        <v>3806</v>
      </c>
    </row>
    <row r="106" spans="2:51" s="10" customFormat="1" ht="12">
      <c r="B106" s="145"/>
      <c r="D106" s="146" t="s">
        <v>1561</v>
      </c>
      <c r="F106" s="147" t="s">
        <v>1562</v>
      </c>
      <c r="H106" s="148">
        <v>0</v>
      </c>
      <c r="L106" s="145"/>
      <c r="M106" s="149"/>
      <c r="N106" s="150"/>
      <c r="O106" s="150"/>
      <c r="P106" s="150"/>
      <c r="Q106" s="150"/>
      <c r="R106" s="150"/>
      <c r="S106" s="150"/>
      <c r="T106" s="151"/>
      <c r="AT106" s="152" t="s">
        <v>1561</v>
      </c>
      <c r="AU106" s="152" t="s">
        <v>60</v>
      </c>
      <c r="AV106" s="10" t="s">
        <v>60</v>
      </c>
      <c r="AW106" s="10" t="s">
        <v>3</v>
      </c>
      <c r="AX106" s="10" t="s">
        <v>58</v>
      </c>
      <c r="AY106" s="152" t="s">
        <v>137</v>
      </c>
    </row>
    <row r="107" spans="2:63" s="9" customFormat="1" ht="22.95" customHeight="1">
      <c r="B107" s="107"/>
      <c r="D107" s="108" t="s">
        <v>49</v>
      </c>
      <c r="E107" s="117" t="s">
        <v>3807</v>
      </c>
      <c r="F107" s="117" t="s">
        <v>3808</v>
      </c>
      <c r="J107" s="118">
        <f>BK107</f>
        <v>0</v>
      </c>
      <c r="L107" s="107"/>
      <c r="M107" s="111"/>
      <c r="N107" s="112"/>
      <c r="O107" s="112"/>
      <c r="P107" s="113">
        <f>SUM(P108:P125)</f>
        <v>113.73999999999998</v>
      </c>
      <c r="Q107" s="112"/>
      <c r="R107" s="113">
        <f>SUM(R108:R125)</f>
        <v>0.16359999999999997</v>
      </c>
      <c r="S107" s="112"/>
      <c r="T107" s="114">
        <f>SUM(T108:T125)</f>
        <v>0</v>
      </c>
      <c r="AR107" s="108" t="s">
        <v>60</v>
      </c>
      <c r="AT107" s="115" t="s">
        <v>49</v>
      </c>
      <c r="AU107" s="115" t="s">
        <v>58</v>
      </c>
      <c r="AY107" s="108" t="s">
        <v>137</v>
      </c>
      <c r="BK107" s="116">
        <f>SUM(BK108:BK125)</f>
        <v>0</v>
      </c>
    </row>
    <row r="108" spans="1:65" s="2" customFormat="1" ht="16.5" customHeight="1">
      <c r="A108" s="22"/>
      <c r="B108" s="119"/>
      <c r="C108" s="120" t="s">
        <v>396</v>
      </c>
      <c r="D108" s="120" t="s">
        <v>140</v>
      </c>
      <c r="E108" s="121" t="s">
        <v>3809</v>
      </c>
      <c r="F108" s="122" t="s">
        <v>3810</v>
      </c>
      <c r="G108" s="123" t="s">
        <v>314</v>
      </c>
      <c r="H108" s="124">
        <v>10</v>
      </c>
      <c r="I108" s="125"/>
      <c r="J108" s="125">
        <f aca="true" t="shared" si="20" ref="J108:J125">ROUND(I108*H108,2)</f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0.735</v>
      </c>
      <c r="P108" s="128">
        <f aca="true" t="shared" si="21" ref="P108:P125">O108*H108</f>
        <v>7.35</v>
      </c>
      <c r="Q108" s="128">
        <v>0.00071</v>
      </c>
      <c r="R108" s="128">
        <f aca="true" t="shared" si="22" ref="R108:R125">Q108*H108</f>
        <v>0.0071</v>
      </c>
      <c r="S108" s="128">
        <v>0</v>
      </c>
      <c r="T108" s="129">
        <f aca="true" t="shared" si="23" ref="T108:T125">S108*H108</f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aca="true" t="shared" si="24" ref="BE108:BE125">IF(N108="základní",J108,0)</f>
        <v>0</v>
      </c>
      <c r="BF108" s="131">
        <f aca="true" t="shared" si="25" ref="BF108:BF125">IF(N108="snížená",J108,0)</f>
        <v>0</v>
      </c>
      <c r="BG108" s="131">
        <f aca="true" t="shared" si="26" ref="BG108:BG125">IF(N108="zákl. přenesená",J108,0)</f>
        <v>0</v>
      </c>
      <c r="BH108" s="131">
        <f aca="true" t="shared" si="27" ref="BH108:BH125">IF(N108="sníž. přenesená",J108,0)</f>
        <v>0</v>
      </c>
      <c r="BI108" s="131">
        <f aca="true" t="shared" si="28" ref="BI108:BI125">IF(N108="nulová",J108,0)</f>
        <v>0</v>
      </c>
      <c r="BJ108" s="12" t="s">
        <v>58</v>
      </c>
      <c r="BK108" s="131">
        <f aca="true" t="shared" si="29" ref="BK108:BK125">ROUND(I108*H108,2)</f>
        <v>0</v>
      </c>
      <c r="BL108" s="12" t="s">
        <v>200</v>
      </c>
      <c r="BM108" s="130" t="s">
        <v>3811</v>
      </c>
    </row>
    <row r="109" spans="1:65" s="2" customFormat="1" ht="16.5" customHeight="1">
      <c r="A109" s="22"/>
      <c r="B109" s="119"/>
      <c r="C109" s="120" t="s">
        <v>400</v>
      </c>
      <c r="D109" s="120" t="s">
        <v>140</v>
      </c>
      <c r="E109" s="121" t="s">
        <v>3812</v>
      </c>
      <c r="F109" s="122" t="s">
        <v>3813</v>
      </c>
      <c r="G109" s="123" t="s">
        <v>314</v>
      </c>
      <c r="H109" s="124">
        <v>10</v>
      </c>
      <c r="I109" s="125"/>
      <c r="J109" s="125">
        <f t="shared" si="2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0.769</v>
      </c>
      <c r="P109" s="128">
        <f t="shared" si="21"/>
        <v>7.69</v>
      </c>
      <c r="Q109" s="128">
        <v>0.00206</v>
      </c>
      <c r="R109" s="128">
        <f t="shared" si="22"/>
        <v>0.0206</v>
      </c>
      <c r="S109" s="128">
        <v>0</v>
      </c>
      <c r="T109" s="129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200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200</v>
      </c>
      <c r="BM109" s="130" t="s">
        <v>3814</v>
      </c>
    </row>
    <row r="110" spans="1:65" s="2" customFormat="1" ht="16.5" customHeight="1">
      <c r="A110" s="22"/>
      <c r="B110" s="119"/>
      <c r="C110" s="120" t="s">
        <v>405</v>
      </c>
      <c r="D110" s="120" t="s">
        <v>140</v>
      </c>
      <c r="E110" s="121" t="s">
        <v>3815</v>
      </c>
      <c r="F110" s="122" t="s">
        <v>3816</v>
      </c>
      <c r="G110" s="123" t="s">
        <v>314</v>
      </c>
      <c r="H110" s="124">
        <v>10</v>
      </c>
      <c r="I110" s="125"/>
      <c r="J110" s="125">
        <f t="shared" si="2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0.821</v>
      </c>
      <c r="P110" s="128">
        <f t="shared" si="21"/>
        <v>8.209999999999999</v>
      </c>
      <c r="Q110" s="128">
        <v>0.00155</v>
      </c>
      <c r="R110" s="128">
        <f t="shared" si="22"/>
        <v>0.0155</v>
      </c>
      <c r="S110" s="128">
        <v>0</v>
      </c>
      <c r="T110" s="129">
        <f t="shared" si="2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200</v>
      </c>
      <c r="AT110" s="130" t="s">
        <v>140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200</v>
      </c>
      <c r="BM110" s="130" t="s">
        <v>3817</v>
      </c>
    </row>
    <row r="111" spans="1:65" s="2" customFormat="1" ht="16.5" customHeight="1">
      <c r="A111" s="22"/>
      <c r="B111" s="119"/>
      <c r="C111" s="120" t="s">
        <v>409</v>
      </c>
      <c r="D111" s="120" t="s">
        <v>140</v>
      </c>
      <c r="E111" s="121" t="s">
        <v>3818</v>
      </c>
      <c r="F111" s="122" t="s">
        <v>3819</v>
      </c>
      <c r="G111" s="123" t="s">
        <v>314</v>
      </c>
      <c r="H111" s="124">
        <v>10</v>
      </c>
      <c r="I111" s="125"/>
      <c r="J111" s="125">
        <f t="shared" si="20"/>
        <v>0</v>
      </c>
      <c r="K111" s="122" t="s">
        <v>144</v>
      </c>
      <c r="L111" s="23"/>
      <c r="M111" s="126" t="s">
        <v>1</v>
      </c>
      <c r="N111" s="127" t="s">
        <v>23</v>
      </c>
      <c r="O111" s="128">
        <v>0.995</v>
      </c>
      <c r="P111" s="128">
        <f t="shared" si="21"/>
        <v>9.95</v>
      </c>
      <c r="Q111" s="128">
        <v>0.00191</v>
      </c>
      <c r="R111" s="128">
        <f t="shared" si="22"/>
        <v>0.0191</v>
      </c>
      <c r="S111" s="128">
        <v>0</v>
      </c>
      <c r="T111" s="129">
        <f t="shared" si="2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200</v>
      </c>
      <c r="AT111" s="130" t="s">
        <v>140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200</v>
      </c>
      <c r="BM111" s="130" t="s">
        <v>3820</v>
      </c>
    </row>
    <row r="112" spans="1:65" s="2" customFormat="1" ht="16.5" customHeight="1">
      <c r="A112" s="22"/>
      <c r="B112" s="119"/>
      <c r="C112" s="120" t="s">
        <v>413</v>
      </c>
      <c r="D112" s="120" t="s">
        <v>140</v>
      </c>
      <c r="E112" s="121" t="s">
        <v>3821</v>
      </c>
      <c r="F112" s="122" t="s">
        <v>3822</v>
      </c>
      <c r="G112" s="123" t="s">
        <v>314</v>
      </c>
      <c r="H112" s="124">
        <v>10</v>
      </c>
      <c r="I112" s="125"/>
      <c r="J112" s="125">
        <f t="shared" si="2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0.78</v>
      </c>
      <c r="P112" s="128">
        <f t="shared" si="21"/>
        <v>7.800000000000001</v>
      </c>
      <c r="Q112" s="128">
        <v>0.00059</v>
      </c>
      <c r="R112" s="128">
        <f t="shared" si="22"/>
        <v>0.005900000000000001</v>
      </c>
      <c r="S112" s="128">
        <v>0</v>
      </c>
      <c r="T112" s="129">
        <f t="shared" si="2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200</v>
      </c>
      <c r="AT112" s="130" t="s">
        <v>140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200</v>
      </c>
      <c r="BM112" s="130" t="s">
        <v>3823</v>
      </c>
    </row>
    <row r="113" spans="1:65" s="2" customFormat="1" ht="16.5" customHeight="1">
      <c r="A113" s="22"/>
      <c r="B113" s="119"/>
      <c r="C113" s="120" t="s">
        <v>417</v>
      </c>
      <c r="D113" s="120" t="s">
        <v>140</v>
      </c>
      <c r="E113" s="121" t="s">
        <v>3824</v>
      </c>
      <c r="F113" s="122" t="s">
        <v>3825</v>
      </c>
      <c r="G113" s="123" t="s">
        <v>314</v>
      </c>
      <c r="H113" s="124">
        <v>10</v>
      </c>
      <c r="I113" s="125"/>
      <c r="J113" s="125">
        <f t="shared" si="2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0.827</v>
      </c>
      <c r="P113" s="128">
        <f t="shared" si="21"/>
        <v>8.27</v>
      </c>
      <c r="Q113" s="128">
        <v>0.00201</v>
      </c>
      <c r="R113" s="128">
        <f t="shared" si="22"/>
        <v>0.0201</v>
      </c>
      <c r="S113" s="128">
        <v>0</v>
      </c>
      <c r="T113" s="129">
        <f t="shared" si="2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200</v>
      </c>
      <c r="AT113" s="130" t="s">
        <v>140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200</v>
      </c>
      <c r="BM113" s="130" t="s">
        <v>3826</v>
      </c>
    </row>
    <row r="114" spans="1:65" s="2" customFormat="1" ht="16.5" customHeight="1">
      <c r="A114" s="22"/>
      <c r="B114" s="119"/>
      <c r="C114" s="120" t="s">
        <v>421</v>
      </c>
      <c r="D114" s="120" t="s">
        <v>140</v>
      </c>
      <c r="E114" s="121" t="s">
        <v>3827</v>
      </c>
      <c r="F114" s="122" t="s">
        <v>3828</v>
      </c>
      <c r="G114" s="123" t="s">
        <v>314</v>
      </c>
      <c r="H114" s="124">
        <v>10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0.831</v>
      </c>
      <c r="P114" s="128">
        <f t="shared" si="21"/>
        <v>8.309999999999999</v>
      </c>
      <c r="Q114" s="128">
        <v>0.00145</v>
      </c>
      <c r="R114" s="128">
        <f t="shared" si="22"/>
        <v>0.014499999999999999</v>
      </c>
      <c r="S114" s="128">
        <v>0</v>
      </c>
      <c r="T114" s="129">
        <f t="shared" si="23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200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200</v>
      </c>
      <c r="BM114" s="130" t="s">
        <v>3829</v>
      </c>
    </row>
    <row r="115" spans="1:65" s="2" customFormat="1" ht="16.5" customHeight="1">
      <c r="A115" s="22"/>
      <c r="B115" s="119"/>
      <c r="C115" s="120" t="s">
        <v>425</v>
      </c>
      <c r="D115" s="120" t="s">
        <v>140</v>
      </c>
      <c r="E115" s="121" t="s">
        <v>3830</v>
      </c>
      <c r="F115" s="122" t="s">
        <v>3831</v>
      </c>
      <c r="G115" s="123" t="s">
        <v>314</v>
      </c>
      <c r="H115" s="124">
        <v>10</v>
      </c>
      <c r="I115" s="125"/>
      <c r="J115" s="125">
        <f t="shared" si="20"/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1.005</v>
      </c>
      <c r="P115" s="128">
        <f t="shared" si="21"/>
        <v>10.049999999999999</v>
      </c>
      <c r="Q115" s="128">
        <v>0.00184</v>
      </c>
      <c r="R115" s="128">
        <f t="shared" si="22"/>
        <v>0.0184</v>
      </c>
      <c r="S115" s="128">
        <v>0</v>
      </c>
      <c r="T115" s="129">
        <f t="shared" si="23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200</v>
      </c>
      <c r="AT115" s="130" t="s">
        <v>140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200</v>
      </c>
      <c r="BM115" s="130" t="s">
        <v>3832</v>
      </c>
    </row>
    <row r="116" spans="1:65" s="2" customFormat="1" ht="16.5" customHeight="1">
      <c r="A116" s="22"/>
      <c r="B116" s="119"/>
      <c r="C116" s="120" t="s">
        <v>429</v>
      </c>
      <c r="D116" s="120" t="s">
        <v>140</v>
      </c>
      <c r="E116" s="121" t="s">
        <v>3833</v>
      </c>
      <c r="F116" s="122" t="s">
        <v>3834</v>
      </c>
      <c r="G116" s="123" t="s">
        <v>314</v>
      </c>
      <c r="H116" s="124">
        <v>10</v>
      </c>
      <c r="I116" s="125"/>
      <c r="J116" s="125">
        <f t="shared" si="2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0.659</v>
      </c>
      <c r="P116" s="128">
        <f t="shared" si="21"/>
        <v>6.59</v>
      </c>
      <c r="Q116" s="128">
        <v>0.0004</v>
      </c>
      <c r="R116" s="128">
        <f t="shared" si="22"/>
        <v>0.004</v>
      </c>
      <c r="S116" s="128">
        <v>0</v>
      </c>
      <c r="T116" s="129">
        <f t="shared" si="23"/>
        <v>0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200</v>
      </c>
      <c r="AT116" s="130" t="s">
        <v>140</v>
      </c>
      <c r="AU116" s="130" t="s">
        <v>60</v>
      </c>
      <c r="AY116" s="12" t="s">
        <v>137</v>
      </c>
      <c r="BE116" s="131">
        <f t="shared" si="24"/>
        <v>0</v>
      </c>
      <c r="BF116" s="131">
        <f t="shared" si="25"/>
        <v>0</v>
      </c>
      <c r="BG116" s="131">
        <f t="shared" si="26"/>
        <v>0</v>
      </c>
      <c r="BH116" s="131">
        <f t="shared" si="27"/>
        <v>0</v>
      </c>
      <c r="BI116" s="131">
        <f t="shared" si="28"/>
        <v>0</v>
      </c>
      <c r="BJ116" s="12" t="s">
        <v>58</v>
      </c>
      <c r="BK116" s="131">
        <f t="shared" si="29"/>
        <v>0</v>
      </c>
      <c r="BL116" s="12" t="s">
        <v>200</v>
      </c>
      <c r="BM116" s="130" t="s">
        <v>3835</v>
      </c>
    </row>
    <row r="117" spans="1:65" s="2" customFormat="1" ht="16.5" customHeight="1">
      <c r="A117" s="22"/>
      <c r="B117" s="119"/>
      <c r="C117" s="120" t="s">
        <v>433</v>
      </c>
      <c r="D117" s="120" t="s">
        <v>140</v>
      </c>
      <c r="E117" s="121" t="s">
        <v>3836</v>
      </c>
      <c r="F117" s="122" t="s">
        <v>3837</v>
      </c>
      <c r="G117" s="123" t="s">
        <v>314</v>
      </c>
      <c r="H117" s="124">
        <v>10</v>
      </c>
      <c r="I117" s="125"/>
      <c r="J117" s="125">
        <f t="shared" si="2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0.659</v>
      </c>
      <c r="P117" s="128">
        <f t="shared" si="21"/>
        <v>6.59</v>
      </c>
      <c r="Q117" s="128">
        <v>0.00041</v>
      </c>
      <c r="R117" s="128">
        <f t="shared" si="22"/>
        <v>0.0040999999999999995</v>
      </c>
      <c r="S117" s="128">
        <v>0</v>
      </c>
      <c r="T117" s="129">
        <f t="shared" si="23"/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200</v>
      </c>
      <c r="AT117" s="130" t="s">
        <v>140</v>
      </c>
      <c r="AU117" s="130" t="s">
        <v>60</v>
      </c>
      <c r="AY117" s="12" t="s">
        <v>137</v>
      </c>
      <c r="BE117" s="131">
        <f t="shared" si="24"/>
        <v>0</v>
      </c>
      <c r="BF117" s="131">
        <f t="shared" si="25"/>
        <v>0</v>
      </c>
      <c r="BG117" s="131">
        <f t="shared" si="26"/>
        <v>0</v>
      </c>
      <c r="BH117" s="131">
        <f t="shared" si="27"/>
        <v>0</v>
      </c>
      <c r="BI117" s="131">
        <f t="shared" si="28"/>
        <v>0</v>
      </c>
      <c r="BJ117" s="12" t="s">
        <v>58</v>
      </c>
      <c r="BK117" s="131">
        <f t="shared" si="29"/>
        <v>0</v>
      </c>
      <c r="BL117" s="12" t="s">
        <v>200</v>
      </c>
      <c r="BM117" s="130" t="s">
        <v>3838</v>
      </c>
    </row>
    <row r="118" spans="1:65" s="2" customFormat="1" ht="16.5" customHeight="1">
      <c r="A118" s="22"/>
      <c r="B118" s="119"/>
      <c r="C118" s="120" t="s">
        <v>437</v>
      </c>
      <c r="D118" s="120" t="s">
        <v>140</v>
      </c>
      <c r="E118" s="121" t="s">
        <v>3839</v>
      </c>
      <c r="F118" s="122" t="s">
        <v>3840</v>
      </c>
      <c r="G118" s="123" t="s">
        <v>314</v>
      </c>
      <c r="H118" s="124">
        <v>10</v>
      </c>
      <c r="I118" s="125"/>
      <c r="J118" s="125">
        <f t="shared" si="2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0.728</v>
      </c>
      <c r="P118" s="128">
        <f t="shared" si="21"/>
        <v>7.279999999999999</v>
      </c>
      <c r="Q118" s="128">
        <v>0.00048</v>
      </c>
      <c r="R118" s="128">
        <f t="shared" si="22"/>
        <v>0.0048000000000000004</v>
      </c>
      <c r="S118" s="128">
        <v>0</v>
      </c>
      <c r="T118" s="129">
        <f t="shared" si="23"/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200</v>
      </c>
      <c r="AT118" s="130" t="s">
        <v>140</v>
      </c>
      <c r="AU118" s="130" t="s">
        <v>60</v>
      </c>
      <c r="AY118" s="12" t="s">
        <v>137</v>
      </c>
      <c r="BE118" s="131">
        <f t="shared" si="24"/>
        <v>0</v>
      </c>
      <c r="BF118" s="131">
        <f t="shared" si="25"/>
        <v>0</v>
      </c>
      <c r="BG118" s="131">
        <f t="shared" si="26"/>
        <v>0</v>
      </c>
      <c r="BH118" s="131">
        <f t="shared" si="27"/>
        <v>0</v>
      </c>
      <c r="BI118" s="131">
        <f t="shared" si="28"/>
        <v>0</v>
      </c>
      <c r="BJ118" s="12" t="s">
        <v>58</v>
      </c>
      <c r="BK118" s="131">
        <f t="shared" si="29"/>
        <v>0</v>
      </c>
      <c r="BL118" s="12" t="s">
        <v>200</v>
      </c>
      <c r="BM118" s="130" t="s">
        <v>3841</v>
      </c>
    </row>
    <row r="119" spans="1:65" s="2" customFormat="1" ht="16.5" customHeight="1">
      <c r="A119" s="22"/>
      <c r="B119" s="119"/>
      <c r="C119" s="120" t="s">
        <v>441</v>
      </c>
      <c r="D119" s="120" t="s">
        <v>140</v>
      </c>
      <c r="E119" s="121" t="s">
        <v>3842</v>
      </c>
      <c r="F119" s="122" t="s">
        <v>3843</v>
      </c>
      <c r="G119" s="123" t="s">
        <v>314</v>
      </c>
      <c r="H119" s="124">
        <v>10</v>
      </c>
      <c r="I119" s="125"/>
      <c r="J119" s="125">
        <f t="shared" si="20"/>
        <v>0</v>
      </c>
      <c r="K119" s="122" t="s">
        <v>144</v>
      </c>
      <c r="L119" s="23"/>
      <c r="M119" s="126" t="s">
        <v>1</v>
      </c>
      <c r="N119" s="127" t="s">
        <v>23</v>
      </c>
      <c r="O119" s="128">
        <v>0.797</v>
      </c>
      <c r="P119" s="128">
        <f t="shared" si="21"/>
        <v>7.970000000000001</v>
      </c>
      <c r="Q119" s="128">
        <v>0.00071</v>
      </c>
      <c r="R119" s="128">
        <f t="shared" si="22"/>
        <v>0.0071</v>
      </c>
      <c r="S119" s="128">
        <v>0</v>
      </c>
      <c r="T119" s="129">
        <f t="shared" si="23"/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200</v>
      </c>
      <c r="AT119" s="130" t="s">
        <v>140</v>
      </c>
      <c r="AU119" s="130" t="s">
        <v>60</v>
      </c>
      <c r="AY119" s="12" t="s">
        <v>137</v>
      </c>
      <c r="BE119" s="131">
        <f t="shared" si="24"/>
        <v>0</v>
      </c>
      <c r="BF119" s="131">
        <f t="shared" si="25"/>
        <v>0</v>
      </c>
      <c r="BG119" s="131">
        <f t="shared" si="26"/>
        <v>0</v>
      </c>
      <c r="BH119" s="131">
        <f t="shared" si="27"/>
        <v>0</v>
      </c>
      <c r="BI119" s="131">
        <f t="shared" si="28"/>
        <v>0</v>
      </c>
      <c r="BJ119" s="12" t="s">
        <v>58</v>
      </c>
      <c r="BK119" s="131">
        <f t="shared" si="29"/>
        <v>0</v>
      </c>
      <c r="BL119" s="12" t="s">
        <v>200</v>
      </c>
      <c r="BM119" s="130" t="s">
        <v>3844</v>
      </c>
    </row>
    <row r="120" spans="1:65" s="2" customFormat="1" ht="16.5" customHeight="1">
      <c r="A120" s="22"/>
      <c r="B120" s="119"/>
      <c r="C120" s="120" t="s">
        <v>445</v>
      </c>
      <c r="D120" s="120" t="s">
        <v>140</v>
      </c>
      <c r="E120" s="121" t="s">
        <v>3845</v>
      </c>
      <c r="F120" s="122" t="s">
        <v>3846</v>
      </c>
      <c r="G120" s="123" t="s">
        <v>314</v>
      </c>
      <c r="H120" s="124">
        <v>10</v>
      </c>
      <c r="I120" s="125"/>
      <c r="J120" s="125">
        <f t="shared" si="2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0.832</v>
      </c>
      <c r="P120" s="128">
        <f t="shared" si="21"/>
        <v>8.32</v>
      </c>
      <c r="Q120" s="128">
        <v>0.00224</v>
      </c>
      <c r="R120" s="128">
        <f t="shared" si="22"/>
        <v>0.022399999999999996</v>
      </c>
      <c r="S120" s="128">
        <v>0</v>
      </c>
      <c r="T120" s="129">
        <f t="shared" si="23"/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200</v>
      </c>
      <c r="AT120" s="130" t="s">
        <v>140</v>
      </c>
      <c r="AU120" s="130" t="s">
        <v>60</v>
      </c>
      <c r="AY120" s="12" t="s">
        <v>137</v>
      </c>
      <c r="BE120" s="131">
        <f t="shared" si="24"/>
        <v>0</v>
      </c>
      <c r="BF120" s="131">
        <f t="shared" si="25"/>
        <v>0</v>
      </c>
      <c r="BG120" s="131">
        <f t="shared" si="26"/>
        <v>0</v>
      </c>
      <c r="BH120" s="131">
        <f t="shared" si="27"/>
        <v>0</v>
      </c>
      <c r="BI120" s="131">
        <f t="shared" si="28"/>
        <v>0</v>
      </c>
      <c r="BJ120" s="12" t="s">
        <v>58</v>
      </c>
      <c r="BK120" s="131">
        <f t="shared" si="29"/>
        <v>0</v>
      </c>
      <c r="BL120" s="12" t="s">
        <v>200</v>
      </c>
      <c r="BM120" s="130" t="s">
        <v>3847</v>
      </c>
    </row>
    <row r="121" spans="1:65" s="2" customFormat="1" ht="16.5" customHeight="1">
      <c r="A121" s="22"/>
      <c r="B121" s="119"/>
      <c r="C121" s="120" t="s">
        <v>449</v>
      </c>
      <c r="D121" s="120" t="s">
        <v>140</v>
      </c>
      <c r="E121" s="121" t="s">
        <v>3848</v>
      </c>
      <c r="F121" s="122" t="s">
        <v>3849</v>
      </c>
      <c r="G121" s="123" t="s">
        <v>403</v>
      </c>
      <c r="H121" s="124">
        <v>10</v>
      </c>
      <c r="I121" s="125"/>
      <c r="J121" s="125">
        <f t="shared" si="20"/>
        <v>0</v>
      </c>
      <c r="K121" s="122" t="s">
        <v>144</v>
      </c>
      <c r="L121" s="23"/>
      <c r="M121" s="126" t="s">
        <v>1</v>
      </c>
      <c r="N121" s="127" t="s">
        <v>23</v>
      </c>
      <c r="O121" s="128">
        <v>0.135</v>
      </c>
      <c r="P121" s="128">
        <f t="shared" si="21"/>
        <v>1.35</v>
      </c>
      <c r="Q121" s="128">
        <v>0</v>
      </c>
      <c r="R121" s="128">
        <f t="shared" si="22"/>
        <v>0</v>
      </c>
      <c r="S121" s="128">
        <v>0</v>
      </c>
      <c r="T121" s="129">
        <f t="shared" si="23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200</v>
      </c>
      <c r="AT121" s="130" t="s">
        <v>140</v>
      </c>
      <c r="AU121" s="130" t="s">
        <v>60</v>
      </c>
      <c r="AY121" s="12" t="s">
        <v>137</v>
      </c>
      <c r="BE121" s="131">
        <f t="shared" si="24"/>
        <v>0</v>
      </c>
      <c r="BF121" s="131">
        <f t="shared" si="25"/>
        <v>0</v>
      </c>
      <c r="BG121" s="131">
        <f t="shared" si="26"/>
        <v>0</v>
      </c>
      <c r="BH121" s="131">
        <f t="shared" si="27"/>
        <v>0</v>
      </c>
      <c r="BI121" s="131">
        <f t="shared" si="28"/>
        <v>0</v>
      </c>
      <c r="BJ121" s="12" t="s">
        <v>58</v>
      </c>
      <c r="BK121" s="131">
        <f t="shared" si="29"/>
        <v>0</v>
      </c>
      <c r="BL121" s="12" t="s">
        <v>200</v>
      </c>
      <c r="BM121" s="130" t="s">
        <v>3850</v>
      </c>
    </row>
    <row r="122" spans="1:65" s="2" customFormat="1" ht="16.5" customHeight="1">
      <c r="A122" s="22"/>
      <c r="B122" s="119"/>
      <c r="C122" s="120" t="s">
        <v>453</v>
      </c>
      <c r="D122" s="120" t="s">
        <v>140</v>
      </c>
      <c r="E122" s="121" t="s">
        <v>3851</v>
      </c>
      <c r="F122" s="122" t="s">
        <v>3852</v>
      </c>
      <c r="G122" s="123" t="s">
        <v>403</v>
      </c>
      <c r="H122" s="124">
        <v>10</v>
      </c>
      <c r="I122" s="125"/>
      <c r="J122" s="125">
        <f t="shared" si="20"/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0.157</v>
      </c>
      <c r="P122" s="128">
        <f t="shared" si="21"/>
        <v>1.57</v>
      </c>
      <c r="Q122" s="128">
        <v>0</v>
      </c>
      <c r="R122" s="128">
        <f t="shared" si="22"/>
        <v>0</v>
      </c>
      <c r="S122" s="128">
        <v>0</v>
      </c>
      <c r="T122" s="129">
        <f t="shared" si="23"/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200</v>
      </c>
      <c r="AT122" s="130" t="s">
        <v>140</v>
      </c>
      <c r="AU122" s="130" t="s">
        <v>60</v>
      </c>
      <c r="AY122" s="12" t="s">
        <v>137</v>
      </c>
      <c r="BE122" s="131">
        <f t="shared" si="24"/>
        <v>0</v>
      </c>
      <c r="BF122" s="131">
        <f t="shared" si="25"/>
        <v>0</v>
      </c>
      <c r="BG122" s="131">
        <f t="shared" si="26"/>
        <v>0</v>
      </c>
      <c r="BH122" s="131">
        <f t="shared" si="27"/>
        <v>0</v>
      </c>
      <c r="BI122" s="131">
        <f t="shared" si="28"/>
        <v>0</v>
      </c>
      <c r="BJ122" s="12" t="s">
        <v>58</v>
      </c>
      <c r="BK122" s="131">
        <f t="shared" si="29"/>
        <v>0</v>
      </c>
      <c r="BL122" s="12" t="s">
        <v>200</v>
      </c>
      <c r="BM122" s="130" t="s">
        <v>3853</v>
      </c>
    </row>
    <row r="123" spans="1:65" s="2" customFormat="1" ht="16.5" customHeight="1">
      <c r="A123" s="22"/>
      <c r="B123" s="119"/>
      <c r="C123" s="120" t="s">
        <v>457</v>
      </c>
      <c r="D123" s="120" t="s">
        <v>140</v>
      </c>
      <c r="E123" s="121" t="s">
        <v>3854</v>
      </c>
      <c r="F123" s="122" t="s">
        <v>3855</v>
      </c>
      <c r="G123" s="123" t="s">
        <v>403</v>
      </c>
      <c r="H123" s="124">
        <v>10</v>
      </c>
      <c r="I123" s="125"/>
      <c r="J123" s="125">
        <f t="shared" si="20"/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0.174</v>
      </c>
      <c r="P123" s="128">
        <f t="shared" si="21"/>
        <v>1.7399999999999998</v>
      </c>
      <c r="Q123" s="128">
        <v>0</v>
      </c>
      <c r="R123" s="128">
        <f t="shared" si="22"/>
        <v>0</v>
      </c>
      <c r="S123" s="128">
        <v>0</v>
      </c>
      <c r="T123" s="129">
        <f t="shared" si="23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200</v>
      </c>
      <c r="AT123" s="130" t="s">
        <v>140</v>
      </c>
      <c r="AU123" s="130" t="s">
        <v>60</v>
      </c>
      <c r="AY123" s="12" t="s">
        <v>137</v>
      </c>
      <c r="BE123" s="131">
        <f t="shared" si="24"/>
        <v>0</v>
      </c>
      <c r="BF123" s="131">
        <f t="shared" si="25"/>
        <v>0</v>
      </c>
      <c r="BG123" s="131">
        <f t="shared" si="26"/>
        <v>0</v>
      </c>
      <c r="BH123" s="131">
        <f t="shared" si="27"/>
        <v>0</v>
      </c>
      <c r="BI123" s="131">
        <f t="shared" si="28"/>
        <v>0</v>
      </c>
      <c r="BJ123" s="12" t="s">
        <v>58</v>
      </c>
      <c r="BK123" s="131">
        <f t="shared" si="29"/>
        <v>0</v>
      </c>
      <c r="BL123" s="12" t="s">
        <v>200</v>
      </c>
      <c r="BM123" s="130" t="s">
        <v>3856</v>
      </c>
    </row>
    <row r="124" spans="1:65" s="2" customFormat="1" ht="16.5" customHeight="1">
      <c r="A124" s="22"/>
      <c r="B124" s="119"/>
      <c r="C124" s="120" t="s">
        <v>461</v>
      </c>
      <c r="D124" s="120" t="s">
        <v>140</v>
      </c>
      <c r="E124" s="121" t="s">
        <v>3857</v>
      </c>
      <c r="F124" s="122" t="s">
        <v>3858</v>
      </c>
      <c r="G124" s="123" t="s">
        <v>403</v>
      </c>
      <c r="H124" s="124">
        <v>10</v>
      </c>
      <c r="I124" s="125"/>
      <c r="J124" s="125">
        <f t="shared" si="2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0.211</v>
      </c>
      <c r="P124" s="128">
        <f t="shared" si="21"/>
        <v>2.11</v>
      </c>
      <c r="Q124" s="128">
        <v>0</v>
      </c>
      <c r="R124" s="128">
        <f t="shared" si="22"/>
        <v>0</v>
      </c>
      <c r="S124" s="128">
        <v>0</v>
      </c>
      <c r="T124" s="129">
        <f t="shared" si="2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200</v>
      </c>
      <c r="AT124" s="130" t="s">
        <v>140</v>
      </c>
      <c r="AU124" s="130" t="s">
        <v>60</v>
      </c>
      <c r="AY124" s="12" t="s">
        <v>137</v>
      </c>
      <c r="BE124" s="131">
        <f t="shared" si="24"/>
        <v>0</v>
      </c>
      <c r="BF124" s="131">
        <f t="shared" si="25"/>
        <v>0</v>
      </c>
      <c r="BG124" s="131">
        <f t="shared" si="26"/>
        <v>0</v>
      </c>
      <c r="BH124" s="131">
        <f t="shared" si="27"/>
        <v>0</v>
      </c>
      <c r="BI124" s="131">
        <f t="shared" si="28"/>
        <v>0</v>
      </c>
      <c r="BJ124" s="12" t="s">
        <v>58</v>
      </c>
      <c r="BK124" s="131">
        <f t="shared" si="29"/>
        <v>0</v>
      </c>
      <c r="BL124" s="12" t="s">
        <v>200</v>
      </c>
      <c r="BM124" s="130" t="s">
        <v>3859</v>
      </c>
    </row>
    <row r="125" spans="1:65" s="2" customFormat="1" ht="21.75" customHeight="1">
      <c r="A125" s="22"/>
      <c r="B125" s="119"/>
      <c r="C125" s="120" t="s">
        <v>465</v>
      </c>
      <c r="D125" s="120" t="s">
        <v>140</v>
      </c>
      <c r="E125" s="121" t="s">
        <v>3860</v>
      </c>
      <c r="F125" s="122" t="s">
        <v>3861</v>
      </c>
      <c r="G125" s="123" t="s">
        <v>403</v>
      </c>
      <c r="H125" s="124">
        <v>10</v>
      </c>
      <c r="I125" s="125"/>
      <c r="J125" s="125">
        <f t="shared" si="2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0.259</v>
      </c>
      <c r="P125" s="128">
        <f t="shared" si="21"/>
        <v>2.59</v>
      </c>
      <c r="Q125" s="128">
        <v>0</v>
      </c>
      <c r="R125" s="128">
        <f t="shared" si="22"/>
        <v>0</v>
      </c>
      <c r="S125" s="128">
        <v>0</v>
      </c>
      <c r="T125" s="129">
        <f t="shared" si="23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200</v>
      </c>
      <c r="AT125" s="130" t="s">
        <v>140</v>
      </c>
      <c r="AU125" s="130" t="s">
        <v>60</v>
      </c>
      <c r="AY125" s="12" t="s">
        <v>137</v>
      </c>
      <c r="BE125" s="131">
        <f t="shared" si="24"/>
        <v>0</v>
      </c>
      <c r="BF125" s="131">
        <f t="shared" si="25"/>
        <v>0</v>
      </c>
      <c r="BG125" s="131">
        <f t="shared" si="26"/>
        <v>0</v>
      </c>
      <c r="BH125" s="131">
        <f t="shared" si="27"/>
        <v>0</v>
      </c>
      <c r="BI125" s="131">
        <f t="shared" si="28"/>
        <v>0</v>
      </c>
      <c r="BJ125" s="12" t="s">
        <v>58</v>
      </c>
      <c r="BK125" s="131">
        <f t="shared" si="29"/>
        <v>0</v>
      </c>
      <c r="BL125" s="12" t="s">
        <v>200</v>
      </c>
      <c r="BM125" s="130" t="s">
        <v>3862</v>
      </c>
    </row>
    <row r="126" spans="2:63" s="9" customFormat="1" ht="22.95" customHeight="1">
      <c r="B126" s="107"/>
      <c r="D126" s="108" t="s">
        <v>49</v>
      </c>
      <c r="E126" s="117" t="s">
        <v>3863</v>
      </c>
      <c r="F126" s="117" t="s">
        <v>3864</v>
      </c>
      <c r="J126" s="118">
        <f>BK126</f>
        <v>0</v>
      </c>
      <c r="L126" s="107"/>
      <c r="M126" s="111"/>
      <c r="N126" s="112"/>
      <c r="O126" s="112"/>
      <c r="P126" s="113">
        <f>SUM(P127:P266)</f>
        <v>297.33399999999983</v>
      </c>
      <c r="Q126" s="112"/>
      <c r="R126" s="113">
        <f>SUM(R127:R266)</f>
        <v>0.4849699999999998</v>
      </c>
      <c r="S126" s="112"/>
      <c r="T126" s="114">
        <f>SUM(T127:T266)</f>
        <v>0</v>
      </c>
      <c r="AR126" s="108" t="s">
        <v>60</v>
      </c>
      <c r="AT126" s="115" t="s">
        <v>49</v>
      </c>
      <c r="AU126" s="115" t="s">
        <v>58</v>
      </c>
      <c r="AY126" s="108" t="s">
        <v>137</v>
      </c>
      <c r="BK126" s="116">
        <f>SUM(BK127:BK266)</f>
        <v>0</v>
      </c>
    </row>
    <row r="127" spans="1:65" s="2" customFormat="1" ht="24.15" customHeight="1">
      <c r="A127" s="22"/>
      <c r="B127" s="119"/>
      <c r="C127" s="120" t="s">
        <v>469</v>
      </c>
      <c r="D127" s="120" t="s">
        <v>140</v>
      </c>
      <c r="E127" s="121" t="s">
        <v>3865</v>
      </c>
      <c r="F127" s="122" t="s">
        <v>3866</v>
      </c>
      <c r="G127" s="123" t="s">
        <v>314</v>
      </c>
      <c r="H127" s="124">
        <v>10</v>
      </c>
      <c r="I127" s="125"/>
      <c r="J127" s="125">
        <f aca="true" t="shared" si="30" ref="J127:J158">ROUND(I127*H127,2)</f>
        <v>0</v>
      </c>
      <c r="K127" s="122" t="s">
        <v>144</v>
      </c>
      <c r="L127" s="23"/>
      <c r="M127" s="126" t="s">
        <v>1</v>
      </c>
      <c r="N127" s="127" t="s">
        <v>23</v>
      </c>
      <c r="O127" s="128">
        <v>0.556</v>
      </c>
      <c r="P127" s="128">
        <f aca="true" t="shared" si="31" ref="P127:P158">O127*H127</f>
        <v>5.5600000000000005</v>
      </c>
      <c r="Q127" s="128">
        <v>0.00051</v>
      </c>
      <c r="R127" s="128">
        <f aca="true" t="shared" si="32" ref="R127:R158">Q127*H127</f>
        <v>0.0051</v>
      </c>
      <c r="S127" s="128">
        <v>0</v>
      </c>
      <c r="T127" s="129">
        <f aca="true" t="shared" si="33" ref="T127:T158">S127*H127</f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200</v>
      </c>
      <c r="AT127" s="130" t="s">
        <v>140</v>
      </c>
      <c r="AU127" s="130" t="s">
        <v>60</v>
      </c>
      <c r="AY127" s="12" t="s">
        <v>137</v>
      </c>
      <c r="BE127" s="131">
        <f aca="true" t="shared" si="34" ref="BE127:BE158">IF(N127="základní",J127,0)</f>
        <v>0</v>
      </c>
      <c r="BF127" s="131">
        <f aca="true" t="shared" si="35" ref="BF127:BF158">IF(N127="snížená",J127,0)</f>
        <v>0</v>
      </c>
      <c r="BG127" s="131">
        <f aca="true" t="shared" si="36" ref="BG127:BG158">IF(N127="zákl. přenesená",J127,0)</f>
        <v>0</v>
      </c>
      <c r="BH127" s="131">
        <f aca="true" t="shared" si="37" ref="BH127:BH158">IF(N127="sníž. přenesená",J127,0)</f>
        <v>0</v>
      </c>
      <c r="BI127" s="131">
        <f aca="true" t="shared" si="38" ref="BI127:BI158">IF(N127="nulová",J127,0)</f>
        <v>0</v>
      </c>
      <c r="BJ127" s="12" t="s">
        <v>58</v>
      </c>
      <c r="BK127" s="131">
        <f aca="true" t="shared" si="39" ref="BK127:BK158">ROUND(I127*H127,2)</f>
        <v>0</v>
      </c>
      <c r="BL127" s="12" t="s">
        <v>200</v>
      </c>
      <c r="BM127" s="130" t="s">
        <v>3867</v>
      </c>
    </row>
    <row r="128" spans="1:65" s="2" customFormat="1" ht="24.15" customHeight="1">
      <c r="A128" s="22"/>
      <c r="B128" s="119"/>
      <c r="C128" s="120" t="s">
        <v>473</v>
      </c>
      <c r="D128" s="120" t="s">
        <v>140</v>
      </c>
      <c r="E128" s="121" t="s">
        <v>3868</v>
      </c>
      <c r="F128" s="122" t="s">
        <v>3869</v>
      </c>
      <c r="G128" s="123" t="s">
        <v>314</v>
      </c>
      <c r="H128" s="124">
        <v>10</v>
      </c>
      <c r="I128" s="125"/>
      <c r="J128" s="125">
        <f t="shared" si="3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0.529</v>
      </c>
      <c r="P128" s="128">
        <f t="shared" si="31"/>
        <v>5.29</v>
      </c>
      <c r="Q128" s="128">
        <v>0.00084</v>
      </c>
      <c r="R128" s="128">
        <f t="shared" si="32"/>
        <v>0.008400000000000001</v>
      </c>
      <c r="S128" s="128">
        <v>0</v>
      </c>
      <c r="T128" s="129">
        <f t="shared" si="3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200</v>
      </c>
      <c r="AT128" s="130" t="s">
        <v>140</v>
      </c>
      <c r="AU128" s="130" t="s">
        <v>60</v>
      </c>
      <c r="AY128" s="12" t="s">
        <v>137</v>
      </c>
      <c r="BE128" s="131">
        <f t="shared" si="34"/>
        <v>0</v>
      </c>
      <c r="BF128" s="131">
        <f t="shared" si="35"/>
        <v>0</v>
      </c>
      <c r="BG128" s="131">
        <f t="shared" si="36"/>
        <v>0</v>
      </c>
      <c r="BH128" s="131">
        <f t="shared" si="37"/>
        <v>0</v>
      </c>
      <c r="BI128" s="131">
        <f t="shared" si="38"/>
        <v>0</v>
      </c>
      <c r="BJ128" s="12" t="s">
        <v>58</v>
      </c>
      <c r="BK128" s="131">
        <f t="shared" si="39"/>
        <v>0</v>
      </c>
      <c r="BL128" s="12" t="s">
        <v>200</v>
      </c>
      <c r="BM128" s="130" t="s">
        <v>3870</v>
      </c>
    </row>
    <row r="129" spans="1:65" s="2" customFormat="1" ht="24.15" customHeight="1">
      <c r="A129" s="22"/>
      <c r="B129" s="119"/>
      <c r="C129" s="120" t="s">
        <v>477</v>
      </c>
      <c r="D129" s="120" t="s">
        <v>140</v>
      </c>
      <c r="E129" s="121" t="s">
        <v>3871</v>
      </c>
      <c r="F129" s="122" t="s">
        <v>3872</v>
      </c>
      <c r="G129" s="123" t="s">
        <v>314</v>
      </c>
      <c r="H129" s="124">
        <v>10</v>
      </c>
      <c r="I129" s="125"/>
      <c r="J129" s="125">
        <f t="shared" si="30"/>
        <v>0</v>
      </c>
      <c r="K129" s="122" t="s">
        <v>144</v>
      </c>
      <c r="L129" s="23"/>
      <c r="M129" s="126" t="s">
        <v>1</v>
      </c>
      <c r="N129" s="127" t="s">
        <v>23</v>
      </c>
      <c r="O129" s="128">
        <v>0.616</v>
      </c>
      <c r="P129" s="128">
        <f t="shared" si="31"/>
        <v>6.16</v>
      </c>
      <c r="Q129" s="128">
        <v>0.00116</v>
      </c>
      <c r="R129" s="128">
        <f t="shared" si="32"/>
        <v>0.0116</v>
      </c>
      <c r="S129" s="128">
        <v>0</v>
      </c>
      <c r="T129" s="129">
        <f t="shared" si="3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200</v>
      </c>
      <c r="AT129" s="130" t="s">
        <v>140</v>
      </c>
      <c r="AU129" s="130" t="s">
        <v>60</v>
      </c>
      <c r="AY129" s="12" t="s">
        <v>137</v>
      </c>
      <c r="BE129" s="131">
        <f t="shared" si="34"/>
        <v>0</v>
      </c>
      <c r="BF129" s="131">
        <f t="shared" si="35"/>
        <v>0</v>
      </c>
      <c r="BG129" s="131">
        <f t="shared" si="36"/>
        <v>0</v>
      </c>
      <c r="BH129" s="131">
        <f t="shared" si="37"/>
        <v>0</v>
      </c>
      <c r="BI129" s="131">
        <f t="shared" si="38"/>
        <v>0</v>
      </c>
      <c r="BJ129" s="12" t="s">
        <v>58</v>
      </c>
      <c r="BK129" s="131">
        <f t="shared" si="39"/>
        <v>0</v>
      </c>
      <c r="BL129" s="12" t="s">
        <v>200</v>
      </c>
      <c r="BM129" s="130" t="s">
        <v>3873</v>
      </c>
    </row>
    <row r="130" spans="1:65" s="2" customFormat="1" ht="24.15" customHeight="1">
      <c r="A130" s="22"/>
      <c r="B130" s="119"/>
      <c r="C130" s="120" t="s">
        <v>481</v>
      </c>
      <c r="D130" s="120" t="s">
        <v>140</v>
      </c>
      <c r="E130" s="121" t="s">
        <v>3874</v>
      </c>
      <c r="F130" s="122" t="s">
        <v>3875</v>
      </c>
      <c r="G130" s="123" t="s">
        <v>314</v>
      </c>
      <c r="H130" s="124">
        <v>10</v>
      </c>
      <c r="I130" s="125"/>
      <c r="J130" s="125">
        <f t="shared" si="30"/>
        <v>0</v>
      </c>
      <c r="K130" s="122" t="s">
        <v>144</v>
      </c>
      <c r="L130" s="23"/>
      <c r="M130" s="126" t="s">
        <v>1</v>
      </c>
      <c r="N130" s="127" t="s">
        <v>23</v>
      </c>
      <c r="O130" s="128">
        <v>0.696</v>
      </c>
      <c r="P130" s="128">
        <f t="shared" si="31"/>
        <v>6.959999999999999</v>
      </c>
      <c r="Q130" s="128">
        <v>0.00144</v>
      </c>
      <c r="R130" s="128">
        <f t="shared" si="32"/>
        <v>0.014400000000000001</v>
      </c>
      <c r="S130" s="128">
        <v>0</v>
      </c>
      <c r="T130" s="129">
        <f t="shared" si="33"/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30" t="s">
        <v>200</v>
      </c>
      <c r="AT130" s="130" t="s">
        <v>140</v>
      </c>
      <c r="AU130" s="130" t="s">
        <v>60</v>
      </c>
      <c r="AY130" s="12" t="s">
        <v>137</v>
      </c>
      <c r="BE130" s="131">
        <f t="shared" si="34"/>
        <v>0</v>
      </c>
      <c r="BF130" s="131">
        <f t="shared" si="35"/>
        <v>0</v>
      </c>
      <c r="BG130" s="131">
        <f t="shared" si="36"/>
        <v>0</v>
      </c>
      <c r="BH130" s="131">
        <f t="shared" si="37"/>
        <v>0</v>
      </c>
      <c r="BI130" s="131">
        <f t="shared" si="38"/>
        <v>0</v>
      </c>
      <c r="BJ130" s="12" t="s">
        <v>58</v>
      </c>
      <c r="BK130" s="131">
        <f t="shared" si="39"/>
        <v>0</v>
      </c>
      <c r="BL130" s="12" t="s">
        <v>200</v>
      </c>
      <c r="BM130" s="130" t="s">
        <v>3876</v>
      </c>
    </row>
    <row r="131" spans="1:65" s="2" customFormat="1" ht="24.15" customHeight="1">
      <c r="A131" s="22"/>
      <c r="B131" s="119"/>
      <c r="C131" s="120" t="s">
        <v>485</v>
      </c>
      <c r="D131" s="120" t="s">
        <v>140</v>
      </c>
      <c r="E131" s="121" t="s">
        <v>3877</v>
      </c>
      <c r="F131" s="122" t="s">
        <v>3878</v>
      </c>
      <c r="G131" s="123" t="s">
        <v>314</v>
      </c>
      <c r="H131" s="124">
        <v>10</v>
      </c>
      <c r="I131" s="125"/>
      <c r="J131" s="125">
        <f t="shared" si="30"/>
        <v>0</v>
      </c>
      <c r="K131" s="122" t="s">
        <v>144</v>
      </c>
      <c r="L131" s="23"/>
      <c r="M131" s="126" t="s">
        <v>1</v>
      </c>
      <c r="N131" s="127" t="s">
        <v>23</v>
      </c>
      <c r="O131" s="128">
        <v>0.743</v>
      </c>
      <c r="P131" s="128">
        <f t="shared" si="31"/>
        <v>7.43</v>
      </c>
      <c r="Q131" s="128">
        <v>0.00281</v>
      </c>
      <c r="R131" s="128">
        <f t="shared" si="32"/>
        <v>0.0281</v>
      </c>
      <c r="S131" s="128">
        <v>0</v>
      </c>
      <c r="T131" s="129">
        <f t="shared" si="33"/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30" t="s">
        <v>200</v>
      </c>
      <c r="AT131" s="130" t="s">
        <v>140</v>
      </c>
      <c r="AU131" s="130" t="s">
        <v>60</v>
      </c>
      <c r="AY131" s="12" t="s">
        <v>137</v>
      </c>
      <c r="BE131" s="131">
        <f t="shared" si="34"/>
        <v>0</v>
      </c>
      <c r="BF131" s="131">
        <f t="shared" si="35"/>
        <v>0</v>
      </c>
      <c r="BG131" s="131">
        <f t="shared" si="36"/>
        <v>0</v>
      </c>
      <c r="BH131" s="131">
        <f t="shared" si="37"/>
        <v>0</v>
      </c>
      <c r="BI131" s="131">
        <f t="shared" si="38"/>
        <v>0</v>
      </c>
      <c r="BJ131" s="12" t="s">
        <v>58</v>
      </c>
      <c r="BK131" s="131">
        <f t="shared" si="39"/>
        <v>0</v>
      </c>
      <c r="BL131" s="12" t="s">
        <v>200</v>
      </c>
      <c r="BM131" s="130" t="s">
        <v>3879</v>
      </c>
    </row>
    <row r="132" spans="1:65" s="2" customFormat="1" ht="24.15" customHeight="1">
      <c r="A132" s="22"/>
      <c r="B132" s="119"/>
      <c r="C132" s="120" t="s">
        <v>489</v>
      </c>
      <c r="D132" s="120" t="s">
        <v>140</v>
      </c>
      <c r="E132" s="121" t="s">
        <v>3880</v>
      </c>
      <c r="F132" s="122" t="s">
        <v>3881</v>
      </c>
      <c r="G132" s="123" t="s">
        <v>314</v>
      </c>
      <c r="H132" s="124">
        <v>10</v>
      </c>
      <c r="I132" s="125"/>
      <c r="J132" s="125">
        <f t="shared" si="30"/>
        <v>0</v>
      </c>
      <c r="K132" s="122" t="s">
        <v>144</v>
      </c>
      <c r="L132" s="23"/>
      <c r="M132" s="126" t="s">
        <v>1</v>
      </c>
      <c r="N132" s="127" t="s">
        <v>23</v>
      </c>
      <c r="O132" s="128">
        <v>0.789</v>
      </c>
      <c r="P132" s="128">
        <f t="shared" si="31"/>
        <v>7.890000000000001</v>
      </c>
      <c r="Q132" s="128">
        <v>0.00362</v>
      </c>
      <c r="R132" s="128">
        <f t="shared" si="32"/>
        <v>0.036199999999999996</v>
      </c>
      <c r="S132" s="128">
        <v>0</v>
      </c>
      <c r="T132" s="129">
        <f t="shared" si="33"/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30" t="s">
        <v>200</v>
      </c>
      <c r="AT132" s="130" t="s">
        <v>140</v>
      </c>
      <c r="AU132" s="130" t="s">
        <v>60</v>
      </c>
      <c r="AY132" s="12" t="s">
        <v>137</v>
      </c>
      <c r="BE132" s="131">
        <f t="shared" si="34"/>
        <v>0</v>
      </c>
      <c r="BF132" s="131">
        <f t="shared" si="35"/>
        <v>0</v>
      </c>
      <c r="BG132" s="131">
        <f t="shared" si="36"/>
        <v>0</v>
      </c>
      <c r="BH132" s="131">
        <f t="shared" si="37"/>
        <v>0</v>
      </c>
      <c r="BI132" s="131">
        <f t="shared" si="38"/>
        <v>0</v>
      </c>
      <c r="BJ132" s="12" t="s">
        <v>58</v>
      </c>
      <c r="BK132" s="131">
        <f t="shared" si="39"/>
        <v>0</v>
      </c>
      <c r="BL132" s="12" t="s">
        <v>200</v>
      </c>
      <c r="BM132" s="130" t="s">
        <v>3882</v>
      </c>
    </row>
    <row r="133" spans="1:65" s="2" customFormat="1" ht="24.15" customHeight="1">
      <c r="A133" s="22"/>
      <c r="B133" s="119"/>
      <c r="C133" s="120" t="s">
        <v>493</v>
      </c>
      <c r="D133" s="120" t="s">
        <v>140</v>
      </c>
      <c r="E133" s="121" t="s">
        <v>3883</v>
      </c>
      <c r="F133" s="122" t="s">
        <v>3884</v>
      </c>
      <c r="G133" s="123" t="s">
        <v>3885</v>
      </c>
      <c r="H133" s="124">
        <v>10</v>
      </c>
      <c r="I133" s="125"/>
      <c r="J133" s="125">
        <f t="shared" si="30"/>
        <v>0</v>
      </c>
      <c r="K133" s="122" t="s">
        <v>144</v>
      </c>
      <c r="L133" s="23"/>
      <c r="M133" s="126" t="s">
        <v>1</v>
      </c>
      <c r="N133" s="127" t="s">
        <v>23</v>
      </c>
      <c r="O133" s="128">
        <v>0.7</v>
      </c>
      <c r="P133" s="128">
        <f t="shared" si="31"/>
        <v>7</v>
      </c>
      <c r="Q133" s="128">
        <v>0</v>
      </c>
      <c r="R133" s="128">
        <f t="shared" si="32"/>
        <v>0</v>
      </c>
      <c r="S133" s="128">
        <v>0</v>
      </c>
      <c r="T133" s="129">
        <f t="shared" si="33"/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200</v>
      </c>
      <c r="AT133" s="130" t="s">
        <v>140</v>
      </c>
      <c r="AU133" s="130" t="s">
        <v>60</v>
      </c>
      <c r="AY133" s="12" t="s">
        <v>137</v>
      </c>
      <c r="BE133" s="131">
        <f t="shared" si="34"/>
        <v>0</v>
      </c>
      <c r="BF133" s="131">
        <f t="shared" si="35"/>
        <v>0</v>
      </c>
      <c r="BG133" s="131">
        <f t="shared" si="36"/>
        <v>0</v>
      </c>
      <c r="BH133" s="131">
        <f t="shared" si="37"/>
        <v>0</v>
      </c>
      <c r="BI133" s="131">
        <f t="shared" si="38"/>
        <v>0</v>
      </c>
      <c r="BJ133" s="12" t="s">
        <v>58</v>
      </c>
      <c r="BK133" s="131">
        <f t="shared" si="39"/>
        <v>0</v>
      </c>
      <c r="BL133" s="12" t="s">
        <v>200</v>
      </c>
      <c r="BM133" s="130" t="s">
        <v>3886</v>
      </c>
    </row>
    <row r="134" spans="1:65" s="2" customFormat="1" ht="24.15" customHeight="1">
      <c r="A134" s="22"/>
      <c r="B134" s="119"/>
      <c r="C134" s="120" t="s">
        <v>497</v>
      </c>
      <c r="D134" s="120" t="s">
        <v>140</v>
      </c>
      <c r="E134" s="121" t="s">
        <v>3887</v>
      </c>
      <c r="F134" s="122" t="s">
        <v>3888</v>
      </c>
      <c r="G134" s="123" t="s">
        <v>3885</v>
      </c>
      <c r="H134" s="124">
        <v>10</v>
      </c>
      <c r="I134" s="125"/>
      <c r="J134" s="125">
        <f t="shared" si="30"/>
        <v>0</v>
      </c>
      <c r="K134" s="122" t="s">
        <v>144</v>
      </c>
      <c r="L134" s="23"/>
      <c r="M134" s="126" t="s">
        <v>1</v>
      </c>
      <c r="N134" s="127" t="s">
        <v>23</v>
      </c>
      <c r="O134" s="128">
        <v>0.5</v>
      </c>
      <c r="P134" s="128">
        <f t="shared" si="31"/>
        <v>5</v>
      </c>
      <c r="Q134" s="128">
        <v>0</v>
      </c>
      <c r="R134" s="128">
        <f t="shared" si="32"/>
        <v>0</v>
      </c>
      <c r="S134" s="128">
        <v>0</v>
      </c>
      <c r="T134" s="129">
        <f t="shared" si="33"/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200</v>
      </c>
      <c r="AT134" s="130" t="s">
        <v>140</v>
      </c>
      <c r="AU134" s="130" t="s">
        <v>60</v>
      </c>
      <c r="AY134" s="12" t="s">
        <v>137</v>
      </c>
      <c r="BE134" s="131">
        <f t="shared" si="34"/>
        <v>0</v>
      </c>
      <c r="BF134" s="131">
        <f t="shared" si="35"/>
        <v>0</v>
      </c>
      <c r="BG134" s="131">
        <f t="shared" si="36"/>
        <v>0</v>
      </c>
      <c r="BH134" s="131">
        <f t="shared" si="37"/>
        <v>0</v>
      </c>
      <c r="BI134" s="131">
        <f t="shared" si="38"/>
        <v>0</v>
      </c>
      <c r="BJ134" s="12" t="s">
        <v>58</v>
      </c>
      <c r="BK134" s="131">
        <f t="shared" si="39"/>
        <v>0</v>
      </c>
      <c r="BL134" s="12" t="s">
        <v>200</v>
      </c>
      <c r="BM134" s="130" t="s">
        <v>3889</v>
      </c>
    </row>
    <row r="135" spans="1:65" s="2" customFormat="1" ht="24.15" customHeight="1">
      <c r="A135" s="22"/>
      <c r="B135" s="119"/>
      <c r="C135" s="120" t="s">
        <v>501</v>
      </c>
      <c r="D135" s="120" t="s">
        <v>140</v>
      </c>
      <c r="E135" s="121" t="s">
        <v>3890</v>
      </c>
      <c r="F135" s="122" t="s">
        <v>3891</v>
      </c>
      <c r="G135" s="123" t="s">
        <v>3885</v>
      </c>
      <c r="H135" s="124">
        <v>10</v>
      </c>
      <c r="I135" s="125"/>
      <c r="J135" s="125">
        <f t="shared" si="30"/>
        <v>0</v>
      </c>
      <c r="K135" s="122" t="s">
        <v>144</v>
      </c>
      <c r="L135" s="23"/>
      <c r="M135" s="126" t="s">
        <v>1</v>
      </c>
      <c r="N135" s="127" t="s">
        <v>23</v>
      </c>
      <c r="O135" s="128">
        <v>0.9</v>
      </c>
      <c r="P135" s="128">
        <f t="shared" si="31"/>
        <v>9</v>
      </c>
      <c r="Q135" s="128">
        <v>0</v>
      </c>
      <c r="R135" s="128">
        <f t="shared" si="32"/>
        <v>0</v>
      </c>
      <c r="S135" s="128">
        <v>0</v>
      </c>
      <c r="T135" s="129">
        <f t="shared" si="33"/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30" t="s">
        <v>200</v>
      </c>
      <c r="AT135" s="130" t="s">
        <v>140</v>
      </c>
      <c r="AU135" s="130" t="s">
        <v>60</v>
      </c>
      <c r="AY135" s="12" t="s">
        <v>137</v>
      </c>
      <c r="BE135" s="131">
        <f t="shared" si="34"/>
        <v>0</v>
      </c>
      <c r="BF135" s="131">
        <f t="shared" si="35"/>
        <v>0</v>
      </c>
      <c r="BG135" s="131">
        <f t="shared" si="36"/>
        <v>0</v>
      </c>
      <c r="BH135" s="131">
        <f t="shared" si="37"/>
        <v>0</v>
      </c>
      <c r="BI135" s="131">
        <f t="shared" si="38"/>
        <v>0</v>
      </c>
      <c r="BJ135" s="12" t="s">
        <v>58</v>
      </c>
      <c r="BK135" s="131">
        <f t="shared" si="39"/>
        <v>0</v>
      </c>
      <c r="BL135" s="12" t="s">
        <v>200</v>
      </c>
      <c r="BM135" s="130" t="s">
        <v>3892</v>
      </c>
    </row>
    <row r="136" spans="1:65" s="2" customFormat="1" ht="16.5" customHeight="1">
      <c r="A136" s="22"/>
      <c r="B136" s="119"/>
      <c r="C136" s="120" t="s">
        <v>505</v>
      </c>
      <c r="D136" s="120" t="s">
        <v>140</v>
      </c>
      <c r="E136" s="121" t="s">
        <v>3893</v>
      </c>
      <c r="F136" s="122" t="s">
        <v>3894</v>
      </c>
      <c r="G136" s="123" t="s">
        <v>403</v>
      </c>
      <c r="H136" s="124">
        <v>10</v>
      </c>
      <c r="I136" s="125"/>
      <c r="J136" s="125">
        <f t="shared" si="30"/>
        <v>0</v>
      </c>
      <c r="K136" s="122" t="s">
        <v>144</v>
      </c>
      <c r="L136" s="23"/>
      <c r="M136" s="126" t="s">
        <v>1</v>
      </c>
      <c r="N136" s="127" t="s">
        <v>23</v>
      </c>
      <c r="O136" s="128">
        <v>0.425</v>
      </c>
      <c r="P136" s="128">
        <f t="shared" si="31"/>
        <v>4.25</v>
      </c>
      <c r="Q136" s="128">
        <v>0</v>
      </c>
      <c r="R136" s="128">
        <f t="shared" si="32"/>
        <v>0</v>
      </c>
      <c r="S136" s="128">
        <v>0</v>
      </c>
      <c r="T136" s="129">
        <f t="shared" si="33"/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200</v>
      </c>
      <c r="AT136" s="130" t="s">
        <v>140</v>
      </c>
      <c r="AU136" s="130" t="s">
        <v>60</v>
      </c>
      <c r="AY136" s="12" t="s">
        <v>137</v>
      </c>
      <c r="BE136" s="131">
        <f t="shared" si="34"/>
        <v>0</v>
      </c>
      <c r="BF136" s="131">
        <f t="shared" si="35"/>
        <v>0</v>
      </c>
      <c r="BG136" s="131">
        <f t="shared" si="36"/>
        <v>0</v>
      </c>
      <c r="BH136" s="131">
        <f t="shared" si="37"/>
        <v>0</v>
      </c>
      <c r="BI136" s="131">
        <f t="shared" si="38"/>
        <v>0</v>
      </c>
      <c r="BJ136" s="12" t="s">
        <v>58</v>
      </c>
      <c r="BK136" s="131">
        <f t="shared" si="39"/>
        <v>0</v>
      </c>
      <c r="BL136" s="12" t="s">
        <v>200</v>
      </c>
      <c r="BM136" s="130" t="s">
        <v>3895</v>
      </c>
    </row>
    <row r="137" spans="1:65" s="2" customFormat="1" ht="21.75" customHeight="1">
      <c r="A137" s="22"/>
      <c r="B137" s="119"/>
      <c r="C137" s="120" t="s">
        <v>509</v>
      </c>
      <c r="D137" s="120" t="s">
        <v>140</v>
      </c>
      <c r="E137" s="121" t="s">
        <v>3896</v>
      </c>
      <c r="F137" s="122" t="s">
        <v>3897</v>
      </c>
      <c r="G137" s="123" t="s">
        <v>403</v>
      </c>
      <c r="H137" s="124">
        <v>1</v>
      </c>
      <c r="I137" s="125"/>
      <c r="J137" s="125">
        <f t="shared" si="30"/>
        <v>0</v>
      </c>
      <c r="K137" s="122" t="s">
        <v>144</v>
      </c>
      <c r="L137" s="23"/>
      <c r="M137" s="126" t="s">
        <v>1</v>
      </c>
      <c r="N137" s="127" t="s">
        <v>23</v>
      </c>
      <c r="O137" s="128">
        <v>0.559</v>
      </c>
      <c r="P137" s="128">
        <f t="shared" si="31"/>
        <v>0.559</v>
      </c>
      <c r="Q137" s="128">
        <v>0</v>
      </c>
      <c r="R137" s="128">
        <f t="shared" si="32"/>
        <v>0</v>
      </c>
      <c r="S137" s="128">
        <v>0</v>
      </c>
      <c r="T137" s="129">
        <f t="shared" si="33"/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200</v>
      </c>
      <c r="AT137" s="130" t="s">
        <v>140</v>
      </c>
      <c r="AU137" s="130" t="s">
        <v>60</v>
      </c>
      <c r="AY137" s="12" t="s">
        <v>137</v>
      </c>
      <c r="BE137" s="131">
        <f t="shared" si="34"/>
        <v>0</v>
      </c>
      <c r="BF137" s="131">
        <f t="shared" si="35"/>
        <v>0</v>
      </c>
      <c r="BG137" s="131">
        <f t="shared" si="36"/>
        <v>0</v>
      </c>
      <c r="BH137" s="131">
        <f t="shared" si="37"/>
        <v>0</v>
      </c>
      <c r="BI137" s="131">
        <f t="shared" si="38"/>
        <v>0</v>
      </c>
      <c r="BJ137" s="12" t="s">
        <v>58</v>
      </c>
      <c r="BK137" s="131">
        <f t="shared" si="39"/>
        <v>0</v>
      </c>
      <c r="BL137" s="12" t="s">
        <v>200</v>
      </c>
      <c r="BM137" s="130" t="s">
        <v>3898</v>
      </c>
    </row>
    <row r="138" spans="1:65" s="2" customFormat="1" ht="21.75" customHeight="1">
      <c r="A138" s="22"/>
      <c r="B138" s="119"/>
      <c r="C138" s="120" t="s">
        <v>513</v>
      </c>
      <c r="D138" s="120" t="s">
        <v>140</v>
      </c>
      <c r="E138" s="121" t="s">
        <v>3899</v>
      </c>
      <c r="F138" s="122" t="s">
        <v>3900</v>
      </c>
      <c r="G138" s="123" t="s">
        <v>403</v>
      </c>
      <c r="H138" s="124">
        <v>1</v>
      </c>
      <c r="I138" s="125"/>
      <c r="J138" s="125">
        <f t="shared" si="30"/>
        <v>0</v>
      </c>
      <c r="K138" s="122" t="s">
        <v>144</v>
      </c>
      <c r="L138" s="23"/>
      <c r="M138" s="126" t="s">
        <v>1</v>
      </c>
      <c r="N138" s="127" t="s">
        <v>23</v>
      </c>
      <c r="O138" s="128">
        <v>1.055</v>
      </c>
      <c r="P138" s="128">
        <f t="shared" si="31"/>
        <v>1.055</v>
      </c>
      <c r="Q138" s="128">
        <v>0</v>
      </c>
      <c r="R138" s="128">
        <f t="shared" si="32"/>
        <v>0</v>
      </c>
      <c r="S138" s="128">
        <v>0</v>
      </c>
      <c r="T138" s="129">
        <f t="shared" si="33"/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200</v>
      </c>
      <c r="AT138" s="130" t="s">
        <v>140</v>
      </c>
      <c r="AU138" s="130" t="s">
        <v>60</v>
      </c>
      <c r="AY138" s="12" t="s">
        <v>137</v>
      </c>
      <c r="BE138" s="131">
        <f t="shared" si="34"/>
        <v>0</v>
      </c>
      <c r="BF138" s="131">
        <f t="shared" si="35"/>
        <v>0</v>
      </c>
      <c r="BG138" s="131">
        <f t="shared" si="36"/>
        <v>0</v>
      </c>
      <c r="BH138" s="131">
        <f t="shared" si="37"/>
        <v>0</v>
      </c>
      <c r="BI138" s="131">
        <f t="shared" si="38"/>
        <v>0</v>
      </c>
      <c r="BJ138" s="12" t="s">
        <v>58</v>
      </c>
      <c r="BK138" s="131">
        <f t="shared" si="39"/>
        <v>0</v>
      </c>
      <c r="BL138" s="12" t="s">
        <v>200</v>
      </c>
      <c r="BM138" s="130" t="s">
        <v>3901</v>
      </c>
    </row>
    <row r="139" spans="1:65" s="2" customFormat="1" ht="21.75" customHeight="1">
      <c r="A139" s="22"/>
      <c r="B139" s="119"/>
      <c r="C139" s="120" t="s">
        <v>517</v>
      </c>
      <c r="D139" s="120" t="s">
        <v>140</v>
      </c>
      <c r="E139" s="121" t="s">
        <v>3902</v>
      </c>
      <c r="F139" s="122" t="s">
        <v>3903</v>
      </c>
      <c r="G139" s="123" t="s">
        <v>403</v>
      </c>
      <c r="H139" s="124">
        <v>10</v>
      </c>
      <c r="I139" s="125"/>
      <c r="J139" s="125">
        <f t="shared" si="30"/>
        <v>0</v>
      </c>
      <c r="K139" s="122" t="s">
        <v>144</v>
      </c>
      <c r="L139" s="23"/>
      <c r="M139" s="126" t="s">
        <v>1</v>
      </c>
      <c r="N139" s="127" t="s">
        <v>23</v>
      </c>
      <c r="O139" s="128">
        <v>0.17</v>
      </c>
      <c r="P139" s="128">
        <f t="shared" si="31"/>
        <v>1.7000000000000002</v>
      </c>
      <c r="Q139" s="128">
        <v>0.00017</v>
      </c>
      <c r="R139" s="128">
        <f t="shared" si="32"/>
        <v>0.0017000000000000001</v>
      </c>
      <c r="S139" s="128">
        <v>0</v>
      </c>
      <c r="T139" s="129">
        <f t="shared" si="33"/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200</v>
      </c>
      <c r="AT139" s="130" t="s">
        <v>140</v>
      </c>
      <c r="AU139" s="130" t="s">
        <v>60</v>
      </c>
      <c r="AY139" s="12" t="s">
        <v>137</v>
      </c>
      <c r="BE139" s="131">
        <f t="shared" si="34"/>
        <v>0</v>
      </c>
      <c r="BF139" s="131">
        <f t="shared" si="35"/>
        <v>0</v>
      </c>
      <c r="BG139" s="131">
        <f t="shared" si="36"/>
        <v>0</v>
      </c>
      <c r="BH139" s="131">
        <f t="shared" si="37"/>
        <v>0</v>
      </c>
      <c r="BI139" s="131">
        <f t="shared" si="38"/>
        <v>0</v>
      </c>
      <c r="BJ139" s="12" t="s">
        <v>58</v>
      </c>
      <c r="BK139" s="131">
        <f t="shared" si="39"/>
        <v>0</v>
      </c>
      <c r="BL139" s="12" t="s">
        <v>200</v>
      </c>
      <c r="BM139" s="130" t="s">
        <v>3904</v>
      </c>
    </row>
    <row r="140" spans="1:65" s="2" customFormat="1" ht="21.75" customHeight="1">
      <c r="A140" s="22"/>
      <c r="B140" s="119"/>
      <c r="C140" s="120" t="s">
        <v>521</v>
      </c>
      <c r="D140" s="120" t="s">
        <v>140</v>
      </c>
      <c r="E140" s="121" t="s">
        <v>3905</v>
      </c>
      <c r="F140" s="122" t="s">
        <v>3906</v>
      </c>
      <c r="G140" s="123" t="s">
        <v>403</v>
      </c>
      <c r="H140" s="124">
        <v>10</v>
      </c>
      <c r="I140" s="125"/>
      <c r="J140" s="125">
        <f t="shared" si="3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0.181</v>
      </c>
      <c r="P140" s="128">
        <f t="shared" si="31"/>
        <v>1.81</v>
      </c>
      <c r="Q140" s="128">
        <v>0.00017</v>
      </c>
      <c r="R140" s="128">
        <f t="shared" si="32"/>
        <v>0.0017000000000000001</v>
      </c>
      <c r="S140" s="128">
        <v>0</v>
      </c>
      <c r="T140" s="129">
        <f t="shared" si="33"/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200</v>
      </c>
      <c r="AT140" s="130" t="s">
        <v>140</v>
      </c>
      <c r="AU140" s="130" t="s">
        <v>60</v>
      </c>
      <c r="AY140" s="12" t="s">
        <v>137</v>
      </c>
      <c r="BE140" s="131">
        <f t="shared" si="34"/>
        <v>0</v>
      </c>
      <c r="BF140" s="131">
        <f t="shared" si="35"/>
        <v>0</v>
      </c>
      <c r="BG140" s="131">
        <f t="shared" si="36"/>
        <v>0</v>
      </c>
      <c r="BH140" s="131">
        <f t="shared" si="37"/>
        <v>0</v>
      </c>
      <c r="BI140" s="131">
        <f t="shared" si="38"/>
        <v>0</v>
      </c>
      <c r="BJ140" s="12" t="s">
        <v>58</v>
      </c>
      <c r="BK140" s="131">
        <f t="shared" si="39"/>
        <v>0</v>
      </c>
      <c r="BL140" s="12" t="s">
        <v>200</v>
      </c>
      <c r="BM140" s="130" t="s">
        <v>3907</v>
      </c>
    </row>
    <row r="141" spans="1:65" s="2" customFormat="1" ht="21.75" customHeight="1">
      <c r="A141" s="22"/>
      <c r="B141" s="119"/>
      <c r="C141" s="120" t="s">
        <v>525</v>
      </c>
      <c r="D141" s="120" t="s">
        <v>140</v>
      </c>
      <c r="E141" s="121" t="s">
        <v>3908</v>
      </c>
      <c r="F141" s="122" t="s">
        <v>3909</v>
      </c>
      <c r="G141" s="123" t="s">
        <v>403</v>
      </c>
      <c r="H141" s="124">
        <v>10</v>
      </c>
      <c r="I141" s="125"/>
      <c r="J141" s="125">
        <f t="shared" si="3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0.192</v>
      </c>
      <c r="P141" s="128">
        <f t="shared" si="31"/>
        <v>1.92</v>
      </c>
      <c r="Q141" s="128">
        <v>0.0002</v>
      </c>
      <c r="R141" s="128">
        <f t="shared" si="32"/>
        <v>0.002</v>
      </c>
      <c r="S141" s="128">
        <v>0</v>
      </c>
      <c r="T141" s="129">
        <f t="shared" si="33"/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200</v>
      </c>
      <c r="AT141" s="130" t="s">
        <v>140</v>
      </c>
      <c r="AU141" s="130" t="s">
        <v>60</v>
      </c>
      <c r="AY141" s="12" t="s">
        <v>137</v>
      </c>
      <c r="BE141" s="131">
        <f t="shared" si="34"/>
        <v>0</v>
      </c>
      <c r="BF141" s="131">
        <f t="shared" si="35"/>
        <v>0</v>
      </c>
      <c r="BG141" s="131">
        <f t="shared" si="36"/>
        <v>0</v>
      </c>
      <c r="BH141" s="131">
        <f t="shared" si="37"/>
        <v>0</v>
      </c>
      <c r="BI141" s="131">
        <f t="shared" si="38"/>
        <v>0</v>
      </c>
      <c r="BJ141" s="12" t="s">
        <v>58</v>
      </c>
      <c r="BK141" s="131">
        <f t="shared" si="39"/>
        <v>0</v>
      </c>
      <c r="BL141" s="12" t="s">
        <v>200</v>
      </c>
      <c r="BM141" s="130" t="s">
        <v>3910</v>
      </c>
    </row>
    <row r="142" spans="1:65" s="2" customFormat="1" ht="21.75" customHeight="1">
      <c r="A142" s="22"/>
      <c r="B142" s="119"/>
      <c r="C142" s="120" t="s">
        <v>529</v>
      </c>
      <c r="D142" s="120" t="s">
        <v>140</v>
      </c>
      <c r="E142" s="121" t="s">
        <v>3911</v>
      </c>
      <c r="F142" s="122" t="s">
        <v>3912</v>
      </c>
      <c r="G142" s="123" t="s">
        <v>3885</v>
      </c>
      <c r="H142" s="124">
        <v>10</v>
      </c>
      <c r="I142" s="125"/>
      <c r="J142" s="125">
        <f t="shared" si="30"/>
        <v>0</v>
      </c>
      <c r="K142" s="122" t="s">
        <v>144</v>
      </c>
      <c r="L142" s="23"/>
      <c r="M142" s="126" t="s">
        <v>1</v>
      </c>
      <c r="N142" s="127" t="s">
        <v>23</v>
      </c>
      <c r="O142" s="128">
        <v>0.672</v>
      </c>
      <c r="P142" s="128">
        <f t="shared" si="31"/>
        <v>6.720000000000001</v>
      </c>
      <c r="Q142" s="128">
        <v>0.00021</v>
      </c>
      <c r="R142" s="128">
        <f t="shared" si="32"/>
        <v>0.0021000000000000003</v>
      </c>
      <c r="S142" s="128">
        <v>0</v>
      </c>
      <c r="T142" s="129">
        <f t="shared" si="33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200</v>
      </c>
      <c r="AT142" s="130" t="s">
        <v>140</v>
      </c>
      <c r="AU142" s="130" t="s">
        <v>60</v>
      </c>
      <c r="AY142" s="12" t="s">
        <v>137</v>
      </c>
      <c r="BE142" s="131">
        <f t="shared" si="34"/>
        <v>0</v>
      </c>
      <c r="BF142" s="131">
        <f t="shared" si="35"/>
        <v>0</v>
      </c>
      <c r="BG142" s="131">
        <f t="shared" si="36"/>
        <v>0</v>
      </c>
      <c r="BH142" s="131">
        <f t="shared" si="37"/>
        <v>0</v>
      </c>
      <c r="BI142" s="131">
        <f t="shared" si="38"/>
        <v>0</v>
      </c>
      <c r="BJ142" s="12" t="s">
        <v>58</v>
      </c>
      <c r="BK142" s="131">
        <f t="shared" si="39"/>
        <v>0</v>
      </c>
      <c r="BL142" s="12" t="s">
        <v>200</v>
      </c>
      <c r="BM142" s="130" t="s">
        <v>3913</v>
      </c>
    </row>
    <row r="143" spans="1:65" s="2" customFormat="1" ht="24.15" customHeight="1">
      <c r="A143" s="22"/>
      <c r="B143" s="119"/>
      <c r="C143" s="120" t="s">
        <v>533</v>
      </c>
      <c r="D143" s="120" t="s">
        <v>140</v>
      </c>
      <c r="E143" s="121" t="s">
        <v>3914</v>
      </c>
      <c r="F143" s="122" t="s">
        <v>3915</v>
      </c>
      <c r="G143" s="123" t="s">
        <v>403</v>
      </c>
      <c r="H143" s="124">
        <v>10</v>
      </c>
      <c r="I143" s="125"/>
      <c r="J143" s="125">
        <f t="shared" si="30"/>
        <v>0</v>
      </c>
      <c r="K143" s="122" t="s">
        <v>144</v>
      </c>
      <c r="L143" s="23"/>
      <c r="M143" s="126" t="s">
        <v>1</v>
      </c>
      <c r="N143" s="127" t="s">
        <v>23</v>
      </c>
      <c r="O143" s="128">
        <v>0.11</v>
      </c>
      <c r="P143" s="128">
        <f t="shared" si="31"/>
        <v>1.1</v>
      </c>
      <c r="Q143" s="128">
        <v>7E-05</v>
      </c>
      <c r="R143" s="128">
        <f t="shared" si="32"/>
        <v>0.0006999999999999999</v>
      </c>
      <c r="S143" s="128">
        <v>0</v>
      </c>
      <c r="T143" s="129">
        <f t="shared" si="33"/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30" t="s">
        <v>200</v>
      </c>
      <c r="AT143" s="130" t="s">
        <v>140</v>
      </c>
      <c r="AU143" s="130" t="s">
        <v>60</v>
      </c>
      <c r="AY143" s="12" t="s">
        <v>137</v>
      </c>
      <c r="BE143" s="131">
        <f t="shared" si="34"/>
        <v>0</v>
      </c>
      <c r="BF143" s="131">
        <f t="shared" si="35"/>
        <v>0</v>
      </c>
      <c r="BG143" s="131">
        <f t="shared" si="36"/>
        <v>0</v>
      </c>
      <c r="BH143" s="131">
        <f t="shared" si="37"/>
        <v>0</v>
      </c>
      <c r="BI143" s="131">
        <f t="shared" si="38"/>
        <v>0</v>
      </c>
      <c r="BJ143" s="12" t="s">
        <v>58</v>
      </c>
      <c r="BK143" s="131">
        <f t="shared" si="39"/>
        <v>0</v>
      </c>
      <c r="BL143" s="12" t="s">
        <v>200</v>
      </c>
      <c r="BM143" s="130" t="s">
        <v>3916</v>
      </c>
    </row>
    <row r="144" spans="1:65" s="2" customFormat="1" ht="24.15" customHeight="1">
      <c r="A144" s="22"/>
      <c r="B144" s="119"/>
      <c r="C144" s="120" t="s">
        <v>537</v>
      </c>
      <c r="D144" s="120" t="s">
        <v>140</v>
      </c>
      <c r="E144" s="121" t="s">
        <v>3917</v>
      </c>
      <c r="F144" s="122" t="s">
        <v>3918</v>
      </c>
      <c r="G144" s="123" t="s">
        <v>403</v>
      </c>
      <c r="H144" s="124">
        <v>10</v>
      </c>
      <c r="I144" s="125"/>
      <c r="J144" s="125">
        <f t="shared" si="30"/>
        <v>0</v>
      </c>
      <c r="K144" s="122" t="s">
        <v>144</v>
      </c>
      <c r="L144" s="23"/>
      <c r="M144" s="126" t="s">
        <v>1</v>
      </c>
      <c r="N144" s="127" t="s">
        <v>23</v>
      </c>
      <c r="O144" s="128">
        <v>0.121</v>
      </c>
      <c r="P144" s="128">
        <f t="shared" si="31"/>
        <v>1.21</v>
      </c>
      <c r="Q144" s="128">
        <v>0.00011</v>
      </c>
      <c r="R144" s="128">
        <f t="shared" si="32"/>
        <v>0.0011</v>
      </c>
      <c r="S144" s="128">
        <v>0</v>
      </c>
      <c r="T144" s="129">
        <f t="shared" si="33"/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30" t="s">
        <v>200</v>
      </c>
      <c r="AT144" s="130" t="s">
        <v>140</v>
      </c>
      <c r="AU144" s="130" t="s">
        <v>60</v>
      </c>
      <c r="AY144" s="12" t="s">
        <v>137</v>
      </c>
      <c r="BE144" s="131">
        <f t="shared" si="34"/>
        <v>0</v>
      </c>
      <c r="BF144" s="131">
        <f t="shared" si="35"/>
        <v>0</v>
      </c>
      <c r="BG144" s="131">
        <f t="shared" si="36"/>
        <v>0</v>
      </c>
      <c r="BH144" s="131">
        <f t="shared" si="37"/>
        <v>0</v>
      </c>
      <c r="BI144" s="131">
        <f t="shared" si="38"/>
        <v>0</v>
      </c>
      <c r="BJ144" s="12" t="s">
        <v>58</v>
      </c>
      <c r="BK144" s="131">
        <f t="shared" si="39"/>
        <v>0</v>
      </c>
      <c r="BL144" s="12" t="s">
        <v>200</v>
      </c>
      <c r="BM144" s="130" t="s">
        <v>3919</v>
      </c>
    </row>
    <row r="145" spans="1:65" s="2" customFormat="1" ht="24.15" customHeight="1">
      <c r="A145" s="22"/>
      <c r="B145" s="119"/>
      <c r="C145" s="120" t="s">
        <v>541</v>
      </c>
      <c r="D145" s="120" t="s">
        <v>140</v>
      </c>
      <c r="E145" s="121" t="s">
        <v>3920</v>
      </c>
      <c r="F145" s="122" t="s">
        <v>3921</v>
      </c>
      <c r="G145" s="123" t="s">
        <v>403</v>
      </c>
      <c r="H145" s="124">
        <v>10</v>
      </c>
      <c r="I145" s="125"/>
      <c r="J145" s="125">
        <f t="shared" si="30"/>
        <v>0</v>
      </c>
      <c r="K145" s="122" t="s">
        <v>144</v>
      </c>
      <c r="L145" s="23"/>
      <c r="M145" s="126" t="s">
        <v>1</v>
      </c>
      <c r="N145" s="127" t="s">
        <v>23</v>
      </c>
      <c r="O145" s="128">
        <v>0.142</v>
      </c>
      <c r="P145" s="128">
        <f t="shared" si="31"/>
        <v>1.42</v>
      </c>
      <c r="Q145" s="128">
        <v>0.00019</v>
      </c>
      <c r="R145" s="128">
        <f t="shared" si="32"/>
        <v>0.0019000000000000002</v>
      </c>
      <c r="S145" s="128">
        <v>0</v>
      </c>
      <c r="T145" s="129">
        <f t="shared" si="33"/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30" t="s">
        <v>200</v>
      </c>
      <c r="AT145" s="130" t="s">
        <v>140</v>
      </c>
      <c r="AU145" s="130" t="s">
        <v>60</v>
      </c>
      <c r="AY145" s="12" t="s">
        <v>137</v>
      </c>
      <c r="BE145" s="131">
        <f t="shared" si="34"/>
        <v>0</v>
      </c>
      <c r="BF145" s="131">
        <f t="shared" si="35"/>
        <v>0</v>
      </c>
      <c r="BG145" s="131">
        <f t="shared" si="36"/>
        <v>0</v>
      </c>
      <c r="BH145" s="131">
        <f t="shared" si="37"/>
        <v>0</v>
      </c>
      <c r="BI145" s="131">
        <f t="shared" si="38"/>
        <v>0</v>
      </c>
      <c r="BJ145" s="12" t="s">
        <v>58</v>
      </c>
      <c r="BK145" s="131">
        <f t="shared" si="39"/>
        <v>0</v>
      </c>
      <c r="BL145" s="12" t="s">
        <v>200</v>
      </c>
      <c r="BM145" s="130" t="s">
        <v>3922</v>
      </c>
    </row>
    <row r="146" spans="1:65" s="2" customFormat="1" ht="24.15" customHeight="1">
      <c r="A146" s="22"/>
      <c r="B146" s="119"/>
      <c r="C146" s="120" t="s">
        <v>545</v>
      </c>
      <c r="D146" s="120" t="s">
        <v>140</v>
      </c>
      <c r="E146" s="121" t="s">
        <v>3923</v>
      </c>
      <c r="F146" s="122" t="s">
        <v>3924</v>
      </c>
      <c r="G146" s="123" t="s">
        <v>403</v>
      </c>
      <c r="H146" s="124">
        <v>10</v>
      </c>
      <c r="I146" s="125"/>
      <c r="J146" s="125">
        <f t="shared" si="30"/>
        <v>0</v>
      </c>
      <c r="K146" s="122" t="s">
        <v>144</v>
      </c>
      <c r="L146" s="23"/>
      <c r="M146" s="126" t="s">
        <v>1</v>
      </c>
      <c r="N146" s="127" t="s">
        <v>23</v>
      </c>
      <c r="O146" s="128">
        <v>0.2</v>
      </c>
      <c r="P146" s="128">
        <f t="shared" si="31"/>
        <v>2</v>
      </c>
      <c r="Q146" s="128">
        <v>8E-05</v>
      </c>
      <c r="R146" s="128">
        <f t="shared" si="32"/>
        <v>0.0008</v>
      </c>
      <c r="S146" s="128">
        <v>0</v>
      </c>
      <c r="T146" s="129">
        <f t="shared" si="33"/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30" t="s">
        <v>200</v>
      </c>
      <c r="AT146" s="130" t="s">
        <v>140</v>
      </c>
      <c r="AU146" s="130" t="s">
        <v>60</v>
      </c>
      <c r="AY146" s="12" t="s">
        <v>137</v>
      </c>
      <c r="BE146" s="131">
        <f t="shared" si="34"/>
        <v>0</v>
      </c>
      <c r="BF146" s="131">
        <f t="shared" si="35"/>
        <v>0</v>
      </c>
      <c r="BG146" s="131">
        <f t="shared" si="36"/>
        <v>0</v>
      </c>
      <c r="BH146" s="131">
        <f t="shared" si="37"/>
        <v>0</v>
      </c>
      <c r="BI146" s="131">
        <f t="shared" si="38"/>
        <v>0</v>
      </c>
      <c r="BJ146" s="12" t="s">
        <v>58</v>
      </c>
      <c r="BK146" s="131">
        <f t="shared" si="39"/>
        <v>0</v>
      </c>
      <c r="BL146" s="12" t="s">
        <v>200</v>
      </c>
      <c r="BM146" s="130" t="s">
        <v>3925</v>
      </c>
    </row>
    <row r="147" spans="1:65" s="2" customFormat="1" ht="24.15" customHeight="1">
      <c r="A147" s="22"/>
      <c r="B147" s="119"/>
      <c r="C147" s="120" t="s">
        <v>549</v>
      </c>
      <c r="D147" s="120" t="s">
        <v>140</v>
      </c>
      <c r="E147" s="121" t="s">
        <v>3926</v>
      </c>
      <c r="F147" s="122" t="s">
        <v>3927</v>
      </c>
      <c r="G147" s="123" t="s">
        <v>403</v>
      </c>
      <c r="H147" s="124">
        <v>10</v>
      </c>
      <c r="I147" s="125"/>
      <c r="J147" s="125">
        <f t="shared" si="30"/>
        <v>0</v>
      </c>
      <c r="K147" s="122" t="s">
        <v>144</v>
      </c>
      <c r="L147" s="23"/>
      <c r="M147" s="126" t="s">
        <v>1</v>
      </c>
      <c r="N147" s="127" t="s">
        <v>23</v>
      </c>
      <c r="O147" s="128">
        <v>0.221</v>
      </c>
      <c r="P147" s="128">
        <f t="shared" si="31"/>
        <v>2.21</v>
      </c>
      <c r="Q147" s="128">
        <v>0.0001</v>
      </c>
      <c r="R147" s="128">
        <f t="shared" si="32"/>
        <v>0.001</v>
      </c>
      <c r="S147" s="128">
        <v>0</v>
      </c>
      <c r="T147" s="129">
        <f t="shared" si="33"/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30" t="s">
        <v>200</v>
      </c>
      <c r="AT147" s="130" t="s">
        <v>140</v>
      </c>
      <c r="AU147" s="130" t="s">
        <v>60</v>
      </c>
      <c r="AY147" s="12" t="s">
        <v>137</v>
      </c>
      <c r="BE147" s="131">
        <f t="shared" si="34"/>
        <v>0</v>
      </c>
      <c r="BF147" s="131">
        <f t="shared" si="35"/>
        <v>0</v>
      </c>
      <c r="BG147" s="131">
        <f t="shared" si="36"/>
        <v>0</v>
      </c>
      <c r="BH147" s="131">
        <f t="shared" si="37"/>
        <v>0</v>
      </c>
      <c r="BI147" s="131">
        <f t="shared" si="38"/>
        <v>0</v>
      </c>
      <c r="BJ147" s="12" t="s">
        <v>58</v>
      </c>
      <c r="BK147" s="131">
        <f t="shared" si="39"/>
        <v>0</v>
      </c>
      <c r="BL147" s="12" t="s">
        <v>200</v>
      </c>
      <c r="BM147" s="130" t="s">
        <v>3928</v>
      </c>
    </row>
    <row r="148" spans="1:65" s="2" customFormat="1" ht="24.15" customHeight="1">
      <c r="A148" s="22"/>
      <c r="B148" s="119"/>
      <c r="C148" s="120" t="s">
        <v>553</v>
      </c>
      <c r="D148" s="120" t="s">
        <v>140</v>
      </c>
      <c r="E148" s="121" t="s">
        <v>3929</v>
      </c>
      <c r="F148" s="122" t="s">
        <v>3930</v>
      </c>
      <c r="G148" s="123" t="s">
        <v>403</v>
      </c>
      <c r="H148" s="124">
        <v>10</v>
      </c>
      <c r="I148" s="125"/>
      <c r="J148" s="125">
        <f t="shared" si="30"/>
        <v>0</v>
      </c>
      <c r="K148" s="122" t="s">
        <v>144</v>
      </c>
      <c r="L148" s="23"/>
      <c r="M148" s="126" t="s">
        <v>1</v>
      </c>
      <c r="N148" s="127" t="s">
        <v>23</v>
      </c>
      <c r="O148" s="128">
        <v>0.262</v>
      </c>
      <c r="P148" s="128">
        <f t="shared" si="31"/>
        <v>2.62</v>
      </c>
      <c r="Q148" s="128">
        <v>0.00023</v>
      </c>
      <c r="R148" s="128">
        <f t="shared" si="32"/>
        <v>0.0023</v>
      </c>
      <c r="S148" s="128">
        <v>0</v>
      </c>
      <c r="T148" s="129">
        <f t="shared" si="33"/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30" t="s">
        <v>200</v>
      </c>
      <c r="AT148" s="130" t="s">
        <v>140</v>
      </c>
      <c r="AU148" s="130" t="s">
        <v>60</v>
      </c>
      <c r="AY148" s="12" t="s">
        <v>137</v>
      </c>
      <c r="BE148" s="131">
        <f t="shared" si="34"/>
        <v>0</v>
      </c>
      <c r="BF148" s="131">
        <f t="shared" si="35"/>
        <v>0</v>
      </c>
      <c r="BG148" s="131">
        <f t="shared" si="36"/>
        <v>0</v>
      </c>
      <c r="BH148" s="131">
        <f t="shared" si="37"/>
        <v>0</v>
      </c>
      <c r="BI148" s="131">
        <f t="shared" si="38"/>
        <v>0</v>
      </c>
      <c r="BJ148" s="12" t="s">
        <v>58</v>
      </c>
      <c r="BK148" s="131">
        <f t="shared" si="39"/>
        <v>0</v>
      </c>
      <c r="BL148" s="12" t="s">
        <v>200</v>
      </c>
      <c r="BM148" s="130" t="s">
        <v>3931</v>
      </c>
    </row>
    <row r="149" spans="1:65" s="2" customFormat="1" ht="24.15" customHeight="1">
      <c r="A149" s="22"/>
      <c r="B149" s="119"/>
      <c r="C149" s="120" t="s">
        <v>557</v>
      </c>
      <c r="D149" s="120" t="s">
        <v>140</v>
      </c>
      <c r="E149" s="121" t="s">
        <v>3932</v>
      </c>
      <c r="F149" s="122" t="s">
        <v>3933</v>
      </c>
      <c r="G149" s="123" t="s">
        <v>403</v>
      </c>
      <c r="H149" s="124">
        <v>10</v>
      </c>
      <c r="I149" s="125"/>
      <c r="J149" s="125">
        <f t="shared" si="30"/>
        <v>0</v>
      </c>
      <c r="K149" s="122" t="s">
        <v>144</v>
      </c>
      <c r="L149" s="23"/>
      <c r="M149" s="126" t="s">
        <v>1</v>
      </c>
      <c r="N149" s="127" t="s">
        <v>23</v>
      </c>
      <c r="O149" s="128">
        <v>0.11</v>
      </c>
      <c r="P149" s="128">
        <f t="shared" si="31"/>
        <v>1.1</v>
      </c>
      <c r="Q149" s="128">
        <v>6E-05</v>
      </c>
      <c r="R149" s="128">
        <f t="shared" si="32"/>
        <v>0.0006000000000000001</v>
      </c>
      <c r="S149" s="128">
        <v>0</v>
      </c>
      <c r="T149" s="129">
        <f t="shared" si="33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30" t="s">
        <v>200</v>
      </c>
      <c r="AT149" s="130" t="s">
        <v>140</v>
      </c>
      <c r="AU149" s="130" t="s">
        <v>60</v>
      </c>
      <c r="AY149" s="12" t="s">
        <v>137</v>
      </c>
      <c r="BE149" s="131">
        <f t="shared" si="34"/>
        <v>0</v>
      </c>
      <c r="BF149" s="131">
        <f t="shared" si="35"/>
        <v>0</v>
      </c>
      <c r="BG149" s="131">
        <f t="shared" si="36"/>
        <v>0</v>
      </c>
      <c r="BH149" s="131">
        <f t="shared" si="37"/>
        <v>0</v>
      </c>
      <c r="BI149" s="131">
        <f t="shared" si="38"/>
        <v>0</v>
      </c>
      <c r="BJ149" s="12" t="s">
        <v>58</v>
      </c>
      <c r="BK149" s="131">
        <f t="shared" si="39"/>
        <v>0</v>
      </c>
      <c r="BL149" s="12" t="s">
        <v>200</v>
      </c>
      <c r="BM149" s="130" t="s">
        <v>3934</v>
      </c>
    </row>
    <row r="150" spans="1:65" s="2" customFormat="1" ht="24.15" customHeight="1">
      <c r="A150" s="22"/>
      <c r="B150" s="119"/>
      <c r="C150" s="120" t="s">
        <v>561</v>
      </c>
      <c r="D150" s="120" t="s">
        <v>140</v>
      </c>
      <c r="E150" s="121" t="s">
        <v>3935</v>
      </c>
      <c r="F150" s="122" t="s">
        <v>3936</v>
      </c>
      <c r="G150" s="123" t="s">
        <v>403</v>
      </c>
      <c r="H150" s="124">
        <v>10</v>
      </c>
      <c r="I150" s="125"/>
      <c r="J150" s="125">
        <f t="shared" si="30"/>
        <v>0</v>
      </c>
      <c r="K150" s="122" t="s">
        <v>144</v>
      </c>
      <c r="L150" s="23"/>
      <c r="M150" s="126" t="s">
        <v>1</v>
      </c>
      <c r="N150" s="127" t="s">
        <v>23</v>
      </c>
      <c r="O150" s="128">
        <v>0.121</v>
      </c>
      <c r="P150" s="128">
        <f t="shared" si="31"/>
        <v>1.21</v>
      </c>
      <c r="Q150" s="128">
        <v>0.0001</v>
      </c>
      <c r="R150" s="128">
        <f t="shared" si="32"/>
        <v>0.001</v>
      </c>
      <c r="S150" s="128">
        <v>0</v>
      </c>
      <c r="T150" s="129">
        <f t="shared" si="33"/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30" t="s">
        <v>200</v>
      </c>
      <c r="AT150" s="130" t="s">
        <v>140</v>
      </c>
      <c r="AU150" s="130" t="s">
        <v>60</v>
      </c>
      <c r="AY150" s="12" t="s">
        <v>137</v>
      </c>
      <c r="BE150" s="131">
        <f t="shared" si="34"/>
        <v>0</v>
      </c>
      <c r="BF150" s="131">
        <f t="shared" si="35"/>
        <v>0</v>
      </c>
      <c r="BG150" s="131">
        <f t="shared" si="36"/>
        <v>0</v>
      </c>
      <c r="BH150" s="131">
        <f t="shared" si="37"/>
        <v>0</v>
      </c>
      <c r="BI150" s="131">
        <f t="shared" si="38"/>
        <v>0</v>
      </c>
      <c r="BJ150" s="12" t="s">
        <v>58</v>
      </c>
      <c r="BK150" s="131">
        <f t="shared" si="39"/>
        <v>0</v>
      </c>
      <c r="BL150" s="12" t="s">
        <v>200</v>
      </c>
      <c r="BM150" s="130" t="s">
        <v>3937</v>
      </c>
    </row>
    <row r="151" spans="1:65" s="2" customFormat="1" ht="24.15" customHeight="1">
      <c r="A151" s="22"/>
      <c r="B151" s="119"/>
      <c r="C151" s="120" t="s">
        <v>565</v>
      </c>
      <c r="D151" s="120" t="s">
        <v>140</v>
      </c>
      <c r="E151" s="121" t="s">
        <v>3938</v>
      </c>
      <c r="F151" s="122" t="s">
        <v>3939</v>
      </c>
      <c r="G151" s="123" t="s">
        <v>403</v>
      </c>
      <c r="H151" s="124">
        <v>10</v>
      </c>
      <c r="I151" s="125"/>
      <c r="J151" s="125">
        <f t="shared" si="30"/>
        <v>0</v>
      </c>
      <c r="K151" s="122" t="s">
        <v>144</v>
      </c>
      <c r="L151" s="23"/>
      <c r="M151" s="126" t="s">
        <v>1</v>
      </c>
      <c r="N151" s="127" t="s">
        <v>23</v>
      </c>
      <c r="O151" s="128">
        <v>0.142</v>
      </c>
      <c r="P151" s="128">
        <f t="shared" si="31"/>
        <v>1.42</v>
      </c>
      <c r="Q151" s="128">
        <v>0.00018</v>
      </c>
      <c r="R151" s="128">
        <f t="shared" si="32"/>
        <v>0.0018000000000000002</v>
      </c>
      <c r="S151" s="128">
        <v>0</v>
      </c>
      <c r="T151" s="129">
        <f t="shared" si="33"/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30" t="s">
        <v>200</v>
      </c>
      <c r="AT151" s="130" t="s">
        <v>140</v>
      </c>
      <c r="AU151" s="130" t="s">
        <v>60</v>
      </c>
      <c r="AY151" s="12" t="s">
        <v>137</v>
      </c>
      <c r="BE151" s="131">
        <f t="shared" si="34"/>
        <v>0</v>
      </c>
      <c r="BF151" s="131">
        <f t="shared" si="35"/>
        <v>0</v>
      </c>
      <c r="BG151" s="131">
        <f t="shared" si="36"/>
        <v>0</v>
      </c>
      <c r="BH151" s="131">
        <f t="shared" si="37"/>
        <v>0</v>
      </c>
      <c r="BI151" s="131">
        <f t="shared" si="38"/>
        <v>0</v>
      </c>
      <c r="BJ151" s="12" t="s">
        <v>58</v>
      </c>
      <c r="BK151" s="131">
        <f t="shared" si="39"/>
        <v>0</v>
      </c>
      <c r="BL151" s="12" t="s">
        <v>200</v>
      </c>
      <c r="BM151" s="130" t="s">
        <v>3940</v>
      </c>
    </row>
    <row r="152" spans="1:65" s="2" customFormat="1" ht="24.15" customHeight="1">
      <c r="A152" s="22"/>
      <c r="B152" s="119"/>
      <c r="C152" s="120" t="s">
        <v>569</v>
      </c>
      <c r="D152" s="120" t="s">
        <v>140</v>
      </c>
      <c r="E152" s="121" t="s">
        <v>3941</v>
      </c>
      <c r="F152" s="122" t="s">
        <v>3942</v>
      </c>
      <c r="G152" s="123" t="s">
        <v>403</v>
      </c>
      <c r="H152" s="124">
        <v>10</v>
      </c>
      <c r="I152" s="125"/>
      <c r="J152" s="125">
        <f t="shared" si="30"/>
        <v>0</v>
      </c>
      <c r="K152" s="122" t="s">
        <v>144</v>
      </c>
      <c r="L152" s="23"/>
      <c r="M152" s="126" t="s">
        <v>1</v>
      </c>
      <c r="N152" s="127" t="s">
        <v>23</v>
      </c>
      <c r="O152" s="128">
        <v>0.163</v>
      </c>
      <c r="P152" s="128">
        <f t="shared" si="31"/>
        <v>1.6300000000000001</v>
      </c>
      <c r="Q152" s="128">
        <v>0.0003</v>
      </c>
      <c r="R152" s="128">
        <f t="shared" si="32"/>
        <v>0.0029999999999999996</v>
      </c>
      <c r="S152" s="128">
        <v>0</v>
      </c>
      <c r="T152" s="129">
        <f t="shared" si="33"/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30" t="s">
        <v>200</v>
      </c>
      <c r="AT152" s="130" t="s">
        <v>140</v>
      </c>
      <c r="AU152" s="130" t="s">
        <v>60</v>
      </c>
      <c r="AY152" s="12" t="s">
        <v>137</v>
      </c>
      <c r="BE152" s="131">
        <f t="shared" si="34"/>
        <v>0</v>
      </c>
      <c r="BF152" s="131">
        <f t="shared" si="35"/>
        <v>0</v>
      </c>
      <c r="BG152" s="131">
        <f t="shared" si="36"/>
        <v>0</v>
      </c>
      <c r="BH152" s="131">
        <f t="shared" si="37"/>
        <v>0</v>
      </c>
      <c r="BI152" s="131">
        <f t="shared" si="38"/>
        <v>0</v>
      </c>
      <c r="BJ152" s="12" t="s">
        <v>58</v>
      </c>
      <c r="BK152" s="131">
        <f t="shared" si="39"/>
        <v>0</v>
      </c>
      <c r="BL152" s="12" t="s">
        <v>200</v>
      </c>
      <c r="BM152" s="130" t="s">
        <v>3943</v>
      </c>
    </row>
    <row r="153" spans="1:65" s="2" customFormat="1" ht="24.15" customHeight="1">
      <c r="A153" s="22"/>
      <c r="B153" s="119"/>
      <c r="C153" s="120" t="s">
        <v>573</v>
      </c>
      <c r="D153" s="120" t="s">
        <v>140</v>
      </c>
      <c r="E153" s="121" t="s">
        <v>3944</v>
      </c>
      <c r="F153" s="122" t="s">
        <v>3945</v>
      </c>
      <c r="G153" s="123" t="s">
        <v>403</v>
      </c>
      <c r="H153" s="124">
        <v>10</v>
      </c>
      <c r="I153" s="125"/>
      <c r="J153" s="125">
        <f t="shared" si="30"/>
        <v>0</v>
      </c>
      <c r="K153" s="122" t="s">
        <v>144</v>
      </c>
      <c r="L153" s="23"/>
      <c r="M153" s="126" t="s">
        <v>1</v>
      </c>
      <c r="N153" s="127" t="s">
        <v>23</v>
      </c>
      <c r="O153" s="128">
        <v>0.174</v>
      </c>
      <c r="P153" s="128">
        <f t="shared" si="31"/>
        <v>1.7399999999999998</v>
      </c>
      <c r="Q153" s="128">
        <v>0.00036</v>
      </c>
      <c r="R153" s="128">
        <f t="shared" si="32"/>
        <v>0.0036000000000000003</v>
      </c>
      <c r="S153" s="128">
        <v>0</v>
      </c>
      <c r="T153" s="129">
        <f t="shared" si="33"/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30" t="s">
        <v>200</v>
      </c>
      <c r="AT153" s="130" t="s">
        <v>140</v>
      </c>
      <c r="AU153" s="130" t="s">
        <v>60</v>
      </c>
      <c r="AY153" s="12" t="s">
        <v>137</v>
      </c>
      <c r="BE153" s="131">
        <f t="shared" si="34"/>
        <v>0</v>
      </c>
      <c r="BF153" s="131">
        <f t="shared" si="35"/>
        <v>0</v>
      </c>
      <c r="BG153" s="131">
        <f t="shared" si="36"/>
        <v>0</v>
      </c>
      <c r="BH153" s="131">
        <f t="shared" si="37"/>
        <v>0</v>
      </c>
      <c r="BI153" s="131">
        <f t="shared" si="38"/>
        <v>0</v>
      </c>
      <c r="BJ153" s="12" t="s">
        <v>58</v>
      </c>
      <c r="BK153" s="131">
        <f t="shared" si="39"/>
        <v>0</v>
      </c>
      <c r="BL153" s="12" t="s">
        <v>200</v>
      </c>
      <c r="BM153" s="130" t="s">
        <v>3946</v>
      </c>
    </row>
    <row r="154" spans="1:65" s="2" customFormat="1" ht="24.15" customHeight="1">
      <c r="A154" s="22"/>
      <c r="B154" s="119"/>
      <c r="C154" s="120" t="s">
        <v>577</v>
      </c>
      <c r="D154" s="120" t="s">
        <v>140</v>
      </c>
      <c r="E154" s="121" t="s">
        <v>3947</v>
      </c>
      <c r="F154" s="122" t="s">
        <v>3948</v>
      </c>
      <c r="G154" s="123" t="s">
        <v>403</v>
      </c>
      <c r="H154" s="124">
        <v>10</v>
      </c>
      <c r="I154" s="125"/>
      <c r="J154" s="125">
        <f t="shared" si="30"/>
        <v>0</v>
      </c>
      <c r="K154" s="122" t="s">
        <v>144</v>
      </c>
      <c r="L154" s="23"/>
      <c r="M154" s="126" t="s">
        <v>1</v>
      </c>
      <c r="N154" s="127" t="s">
        <v>23</v>
      </c>
      <c r="O154" s="128">
        <v>0.205</v>
      </c>
      <c r="P154" s="128">
        <f t="shared" si="31"/>
        <v>2.05</v>
      </c>
      <c r="Q154" s="128">
        <v>0.00075</v>
      </c>
      <c r="R154" s="128">
        <f t="shared" si="32"/>
        <v>0.0075</v>
      </c>
      <c r="S154" s="128">
        <v>0</v>
      </c>
      <c r="T154" s="129">
        <f t="shared" si="33"/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30" t="s">
        <v>200</v>
      </c>
      <c r="AT154" s="130" t="s">
        <v>140</v>
      </c>
      <c r="AU154" s="130" t="s">
        <v>60</v>
      </c>
      <c r="AY154" s="12" t="s">
        <v>137</v>
      </c>
      <c r="BE154" s="131">
        <f t="shared" si="34"/>
        <v>0</v>
      </c>
      <c r="BF154" s="131">
        <f t="shared" si="35"/>
        <v>0</v>
      </c>
      <c r="BG154" s="131">
        <f t="shared" si="36"/>
        <v>0</v>
      </c>
      <c r="BH154" s="131">
        <f t="shared" si="37"/>
        <v>0</v>
      </c>
      <c r="BI154" s="131">
        <f t="shared" si="38"/>
        <v>0</v>
      </c>
      <c r="BJ154" s="12" t="s">
        <v>58</v>
      </c>
      <c r="BK154" s="131">
        <f t="shared" si="39"/>
        <v>0</v>
      </c>
      <c r="BL154" s="12" t="s">
        <v>200</v>
      </c>
      <c r="BM154" s="130" t="s">
        <v>3949</v>
      </c>
    </row>
    <row r="155" spans="1:65" s="2" customFormat="1" ht="24.15" customHeight="1">
      <c r="A155" s="22"/>
      <c r="B155" s="119"/>
      <c r="C155" s="120" t="s">
        <v>581</v>
      </c>
      <c r="D155" s="120" t="s">
        <v>140</v>
      </c>
      <c r="E155" s="121" t="s">
        <v>3950</v>
      </c>
      <c r="F155" s="122" t="s">
        <v>3951</v>
      </c>
      <c r="G155" s="123" t="s">
        <v>403</v>
      </c>
      <c r="H155" s="124">
        <v>10</v>
      </c>
      <c r="I155" s="125"/>
      <c r="J155" s="125">
        <f t="shared" si="30"/>
        <v>0</v>
      </c>
      <c r="K155" s="122" t="s">
        <v>144</v>
      </c>
      <c r="L155" s="23"/>
      <c r="M155" s="126" t="s">
        <v>1</v>
      </c>
      <c r="N155" s="127" t="s">
        <v>23</v>
      </c>
      <c r="O155" s="128">
        <v>0.11</v>
      </c>
      <c r="P155" s="128">
        <f t="shared" si="31"/>
        <v>1.1</v>
      </c>
      <c r="Q155" s="128">
        <v>0.00011</v>
      </c>
      <c r="R155" s="128">
        <f t="shared" si="32"/>
        <v>0.0011</v>
      </c>
      <c r="S155" s="128">
        <v>0</v>
      </c>
      <c r="T155" s="129">
        <f t="shared" si="33"/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30" t="s">
        <v>200</v>
      </c>
      <c r="AT155" s="130" t="s">
        <v>140</v>
      </c>
      <c r="AU155" s="130" t="s">
        <v>60</v>
      </c>
      <c r="AY155" s="12" t="s">
        <v>137</v>
      </c>
      <c r="BE155" s="131">
        <f t="shared" si="34"/>
        <v>0</v>
      </c>
      <c r="BF155" s="131">
        <f t="shared" si="35"/>
        <v>0</v>
      </c>
      <c r="BG155" s="131">
        <f t="shared" si="36"/>
        <v>0</v>
      </c>
      <c r="BH155" s="131">
        <f t="shared" si="37"/>
        <v>0</v>
      </c>
      <c r="BI155" s="131">
        <f t="shared" si="38"/>
        <v>0</v>
      </c>
      <c r="BJ155" s="12" t="s">
        <v>58</v>
      </c>
      <c r="BK155" s="131">
        <f t="shared" si="39"/>
        <v>0</v>
      </c>
      <c r="BL155" s="12" t="s">
        <v>200</v>
      </c>
      <c r="BM155" s="130" t="s">
        <v>3952</v>
      </c>
    </row>
    <row r="156" spans="1:65" s="2" customFormat="1" ht="24.15" customHeight="1">
      <c r="A156" s="22"/>
      <c r="B156" s="119"/>
      <c r="C156" s="120" t="s">
        <v>585</v>
      </c>
      <c r="D156" s="120" t="s">
        <v>140</v>
      </c>
      <c r="E156" s="121" t="s">
        <v>3953</v>
      </c>
      <c r="F156" s="122" t="s">
        <v>3954</v>
      </c>
      <c r="G156" s="123" t="s">
        <v>403</v>
      </c>
      <c r="H156" s="124">
        <v>10</v>
      </c>
      <c r="I156" s="125"/>
      <c r="J156" s="125">
        <f t="shared" si="30"/>
        <v>0</v>
      </c>
      <c r="K156" s="122" t="s">
        <v>144</v>
      </c>
      <c r="L156" s="23"/>
      <c r="M156" s="126" t="s">
        <v>1</v>
      </c>
      <c r="N156" s="127" t="s">
        <v>23</v>
      </c>
      <c r="O156" s="128">
        <v>0.121</v>
      </c>
      <c r="P156" s="128">
        <f t="shared" si="31"/>
        <v>1.21</v>
      </c>
      <c r="Q156" s="128">
        <v>0.0002</v>
      </c>
      <c r="R156" s="128">
        <f t="shared" si="32"/>
        <v>0.002</v>
      </c>
      <c r="S156" s="128">
        <v>0</v>
      </c>
      <c r="T156" s="129">
        <f t="shared" si="33"/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30" t="s">
        <v>200</v>
      </c>
      <c r="AT156" s="130" t="s">
        <v>140</v>
      </c>
      <c r="AU156" s="130" t="s">
        <v>60</v>
      </c>
      <c r="AY156" s="12" t="s">
        <v>137</v>
      </c>
      <c r="BE156" s="131">
        <f t="shared" si="34"/>
        <v>0</v>
      </c>
      <c r="BF156" s="131">
        <f t="shared" si="35"/>
        <v>0</v>
      </c>
      <c r="BG156" s="131">
        <f t="shared" si="36"/>
        <v>0</v>
      </c>
      <c r="BH156" s="131">
        <f t="shared" si="37"/>
        <v>0</v>
      </c>
      <c r="BI156" s="131">
        <f t="shared" si="38"/>
        <v>0</v>
      </c>
      <c r="BJ156" s="12" t="s">
        <v>58</v>
      </c>
      <c r="BK156" s="131">
        <f t="shared" si="39"/>
        <v>0</v>
      </c>
      <c r="BL156" s="12" t="s">
        <v>200</v>
      </c>
      <c r="BM156" s="130" t="s">
        <v>3955</v>
      </c>
    </row>
    <row r="157" spans="1:65" s="2" customFormat="1" ht="24.15" customHeight="1">
      <c r="A157" s="22"/>
      <c r="B157" s="119"/>
      <c r="C157" s="120" t="s">
        <v>589</v>
      </c>
      <c r="D157" s="120" t="s">
        <v>140</v>
      </c>
      <c r="E157" s="121" t="s">
        <v>3956</v>
      </c>
      <c r="F157" s="122" t="s">
        <v>3957</v>
      </c>
      <c r="G157" s="123" t="s">
        <v>403</v>
      </c>
      <c r="H157" s="124">
        <v>10</v>
      </c>
      <c r="I157" s="125"/>
      <c r="J157" s="125">
        <f t="shared" si="30"/>
        <v>0</v>
      </c>
      <c r="K157" s="122" t="s">
        <v>144</v>
      </c>
      <c r="L157" s="23"/>
      <c r="M157" s="126" t="s">
        <v>1</v>
      </c>
      <c r="N157" s="127" t="s">
        <v>23</v>
      </c>
      <c r="O157" s="128">
        <v>0.142</v>
      </c>
      <c r="P157" s="128">
        <f t="shared" si="31"/>
        <v>1.42</v>
      </c>
      <c r="Q157" s="128">
        <v>0.0003</v>
      </c>
      <c r="R157" s="128">
        <f t="shared" si="32"/>
        <v>0.0029999999999999996</v>
      </c>
      <c r="S157" s="128">
        <v>0</v>
      </c>
      <c r="T157" s="129">
        <f t="shared" si="33"/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30" t="s">
        <v>200</v>
      </c>
      <c r="AT157" s="130" t="s">
        <v>140</v>
      </c>
      <c r="AU157" s="130" t="s">
        <v>60</v>
      </c>
      <c r="AY157" s="12" t="s">
        <v>137</v>
      </c>
      <c r="BE157" s="131">
        <f t="shared" si="34"/>
        <v>0</v>
      </c>
      <c r="BF157" s="131">
        <f t="shared" si="35"/>
        <v>0</v>
      </c>
      <c r="BG157" s="131">
        <f t="shared" si="36"/>
        <v>0</v>
      </c>
      <c r="BH157" s="131">
        <f t="shared" si="37"/>
        <v>0</v>
      </c>
      <c r="BI157" s="131">
        <f t="shared" si="38"/>
        <v>0</v>
      </c>
      <c r="BJ157" s="12" t="s">
        <v>58</v>
      </c>
      <c r="BK157" s="131">
        <f t="shared" si="39"/>
        <v>0</v>
      </c>
      <c r="BL157" s="12" t="s">
        <v>200</v>
      </c>
      <c r="BM157" s="130" t="s">
        <v>3958</v>
      </c>
    </row>
    <row r="158" spans="1:65" s="2" customFormat="1" ht="16.5" customHeight="1">
      <c r="A158" s="22"/>
      <c r="B158" s="119"/>
      <c r="C158" s="120" t="s">
        <v>593</v>
      </c>
      <c r="D158" s="120" t="s">
        <v>140</v>
      </c>
      <c r="E158" s="121" t="s">
        <v>3959</v>
      </c>
      <c r="F158" s="122" t="s">
        <v>3960</v>
      </c>
      <c r="G158" s="123" t="s">
        <v>3885</v>
      </c>
      <c r="H158" s="124">
        <v>10</v>
      </c>
      <c r="I158" s="125"/>
      <c r="J158" s="125">
        <f t="shared" si="30"/>
        <v>0</v>
      </c>
      <c r="K158" s="122" t="s">
        <v>144</v>
      </c>
      <c r="L158" s="23"/>
      <c r="M158" s="126" t="s">
        <v>1</v>
      </c>
      <c r="N158" s="127" t="s">
        <v>23</v>
      </c>
      <c r="O158" s="128">
        <v>0.145</v>
      </c>
      <c r="P158" s="128">
        <f t="shared" si="31"/>
        <v>1.45</v>
      </c>
      <c r="Q158" s="128">
        <v>0.00057</v>
      </c>
      <c r="R158" s="128">
        <f t="shared" si="32"/>
        <v>0.0057</v>
      </c>
      <c r="S158" s="128">
        <v>0</v>
      </c>
      <c r="T158" s="129">
        <f t="shared" si="33"/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30" t="s">
        <v>200</v>
      </c>
      <c r="AT158" s="130" t="s">
        <v>140</v>
      </c>
      <c r="AU158" s="130" t="s">
        <v>60</v>
      </c>
      <c r="AY158" s="12" t="s">
        <v>137</v>
      </c>
      <c r="BE158" s="131">
        <f t="shared" si="34"/>
        <v>0</v>
      </c>
      <c r="BF158" s="131">
        <f t="shared" si="35"/>
        <v>0</v>
      </c>
      <c r="BG158" s="131">
        <f t="shared" si="36"/>
        <v>0</v>
      </c>
      <c r="BH158" s="131">
        <f t="shared" si="37"/>
        <v>0</v>
      </c>
      <c r="BI158" s="131">
        <f t="shared" si="38"/>
        <v>0</v>
      </c>
      <c r="BJ158" s="12" t="s">
        <v>58</v>
      </c>
      <c r="BK158" s="131">
        <f t="shared" si="39"/>
        <v>0</v>
      </c>
      <c r="BL158" s="12" t="s">
        <v>200</v>
      </c>
      <c r="BM158" s="130" t="s">
        <v>3961</v>
      </c>
    </row>
    <row r="159" spans="1:65" s="2" customFormat="1" ht="16.5" customHeight="1">
      <c r="A159" s="22"/>
      <c r="B159" s="119"/>
      <c r="C159" s="120" t="s">
        <v>597</v>
      </c>
      <c r="D159" s="120" t="s">
        <v>140</v>
      </c>
      <c r="E159" s="121" t="s">
        <v>3962</v>
      </c>
      <c r="F159" s="122" t="s">
        <v>3963</v>
      </c>
      <c r="G159" s="123" t="s">
        <v>3885</v>
      </c>
      <c r="H159" s="124">
        <v>10</v>
      </c>
      <c r="I159" s="125"/>
      <c r="J159" s="125">
        <f aca="true" t="shared" si="40" ref="J159:J190">ROUND(I159*H159,2)</f>
        <v>0</v>
      </c>
      <c r="K159" s="122" t="s">
        <v>144</v>
      </c>
      <c r="L159" s="23"/>
      <c r="M159" s="126" t="s">
        <v>1</v>
      </c>
      <c r="N159" s="127" t="s">
        <v>23</v>
      </c>
      <c r="O159" s="128">
        <v>0.207</v>
      </c>
      <c r="P159" s="128">
        <f aca="true" t="shared" si="41" ref="P159:P190">O159*H159</f>
        <v>2.07</v>
      </c>
      <c r="Q159" s="128">
        <v>0.0009</v>
      </c>
      <c r="R159" s="128">
        <f aca="true" t="shared" si="42" ref="R159:R190">Q159*H159</f>
        <v>0.009</v>
      </c>
      <c r="S159" s="128">
        <v>0</v>
      </c>
      <c r="T159" s="129">
        <f aca="true" t="shared" si="43" ref="T159:T190">S159*H159</f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30" t="s">
        <v>200</v>
      </c>
      <c r="AT159" s="130" t="s">
        <v>140</v>
      </c>
      <c r="AU159" s="130" t="s">
        <v>60</v>
      </c>
      <c r="AY159" s="12" t="s">
        <v>137</v>
      </c>
      <c r="BE159" s="131">
        <f aca="true" t="shared" si="44" ref="BE159:BE190">IF(N159="základní",J159,0)</f>
        <v>0</v>
      </c>
      <c r="BF159" s="131">
        <f aca="true" t="shared" si="45" ref="BF159:BF190">IF(N159="snížená",J159,0)</f>
        <v>0</v>
      </c>
      <c r="BG159" s="131">
        <f aca="true" t="shared" si="46" ref="BG159:BG190">IF(N159="zákl. přenesená",J159,0)</f>
        <v>0</v>
      </c>
      <c r="BH159" s="131">
        <f aca="true" t="shared" si="47" ref="BH159:BH190">IF(N159="sníž. přenesená",J159,0)</f>
        <v>0</v>
      </c>
      <c r="BI159" s="131">
        <f aca="true" t="shared" si="48" ref="BI159:BI190">IF(N159="nulová",J159,0)</f>
        <v>0</v>
      </c>
      <c r="BJ159" s="12" t="s">
        <v>58</v>
      </c>
      <c r="BK159" s="131">
        <f aca="true" t="shared" si="49" ref="BK159:BK190">ROUND(I159*H159,2)</f>
        <v>0</v>
      </c>
      <c r="BL159" s="12" t="s">
        <v>200</v>
      </c>
      <c r="BM159" s="130" t="s">
        <v>3964</v>
      </c>
    </row>
    <row r="160" spans="1:65" s="2" customFormat="1" ht="24.15" customHeight="1">
      <c r="A160" s="22"/>
      <c r="B160" s="119"/>
      <c r="C160" s="120" t="s">
        <v>601</v>
      </c>
      <c r="D160" s="120" t="s">
        <v>140</v>
      </c>
      <c r="E160" s="121" t="s">
        <v>3965</v>
      </c>
      <c r="F160" s="122" t="s">
        <v>3966</v>
      </c>
      <c r="G160" s="123" t="s">
        <v>403</v>
      </c>
      <c r="H160" s="124">
        <v>10</v>
      </c>
      <c r="I160" s="125"/>
      <c r="J160" s="125">
        <f t="shared" si="40"/>
        <v>0</v>
      </c>
      <c r="K160" s="122" t="s">
        <v>144</v>
      </c>
      <c r="L160" s="23"/>
      <c r="M160" s="126" t="s">
        <v>1</v>
      </c>
      <c r="N160" s="127" t="s">
        <v>23</v>
      </c>
      <c r="O160" s="128">
        <v>0.052</v>
      </c>
      <c r="P160" s="128">
        <f t="shared" si="41"/>
        <v>0.52</v>
      </c>
      <c r="Q160" s="128">
        <v>0.00063</v>
      </c>
      <c r="R160" s="128">
        <f t="shared" si="42"/>
        <v>0.0063</v>
      </c>
      <c r="S160" s="128">
        <v>0</v>
      </c>
      <c r="T160" s="129">
        <f t="shared" si="43"/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30" t="s">
        <v>200</v>
      </c>
      <c r="AT160" s="130" t="s">
        <v>140</v>
      </c>
      <c r="AU160" s="130" t="s">
        <v>60</v>
      </c>
      <c r="AY160" s="12" t="s">
        <v>137</v>
      </c>
      <c r="BE160" s="131">
        <f t="shared" si="44"/>
        <v>0</v>
      </c>
      <c r="BF160" s="131">
        <f t="shared" si="45"/>
        <v>0</v>
      </c>
      <c r="BG160" s="131">
        <f t="shared" si="46"/>
        <v>0</v>
      </c>
      <c r="BH160" s="131">
        <f t="shared" si="47"/>
        <v>0</v>
      </c>
      <c r="BI160" s="131">
        <f t="shared" si="48"/>
        <v>0</v>
      </c>
      <c r="BJ160" s="12" t="s">
        <v>58</v>
      </c>
      <c r="BK160" s="131">
        <f t="shared" si="49"/>
        <v>0</v>
      </c>
      <c r="BL160" s="12" t="s">
        <v>200</v>
      </c>
      <c r="BM160" s="130" t="s">
        <v>3967</v>
      </c>
    </row>
    <row r="161" spans="1:65" s="2" customFormat="1" ht="24.15" customHeight="1">
      <c r="A161" s="22"/>
      <c r="B161" s="119"/>
      <c r="C161" s="120" t="s">
        <v>605</v>
      </c>
      <c r="D161" s="120" t="s">
        <v>140</v>
      </c>
      <c r="E161" s="121" t="s">
        <v>3968</v>
      </c>
      <c r="F161" s="122" t="s">
        <v>3969</v>
      </c>
      <c r="G161" s="123" t="s">
        <v>403</v>
      </c>
      <c r="H161" s="124">
        <v>10</v>
      </c>
      <c r="I161" s="125"/>
      <c r="J161" s="125">
        <f t="shared" si="40"/>
        <v>0</v>
      </c>
      <c r="K161" s="122" t="s">
        <v>144</v>
      </c>
      <c r="L161" s="23"/>
      <c r="M161" s="126" t="s">
        <v>1</v>
      </c>
      <c r="N161" s="127" t="s">
        <v>23</v>
      </c>
      <c r="O161" s="128">
        <v>0.052</v>
      </c>
      <c r="P161" s="128">
        <f t="shared" si="41"/>
        <v>0.52</v>
      </c>
      <c r="Q161" s="128">
        <v>0.00063</v>
      </c>
      <c r="R161" s="128">
        <f t="shared" si="42"/>
        <v>0.0063</v>
      </c>
      <c r="S161" s="128">
        <v>0</v>
      </c>
      <c r="T161" s="129">
        <f t="shared" si="43"/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30" t="s">
        <v>200</v>
      </c>
      <c r="AT161" s="130" t="s">
        <v>140</v>
      </c>
      <c r="AU161" s="130" t="s">
        <v>60</v>
      </c>
      <c r="AY161" s="12" t="s">
        <v>137</v>
      </c>
      <c r="BE161" s="131">
        <f t="shared" si="44"/>
        <v>0</v>
      </c>
      <c r="BF161" s="131">
        <f t="shared" si="45"/>
        <v>0</v>
      </c>
      <c r="BG161" s="131">
        <f t="shared" si="46"/>
        <v>0</v>
      </c>
      <c r="BH161" s="131">
        <f t="shared" si="47"/>
        <v>0</v>
      </c>
      <c r="BI161" s="131">
        <f t="shared" si="48"/>
        <v>0</v>
      </c>
      <c r="BJ161" s="12" t="s">
        <v>58</v>
      </c>
      <c r="BK161" s="131">
        <f t="shared" si="49"/>
        <v>0</v>
      </c>
      <c r="BL161" s="12" t="s">
        <v>200</v>
      </c>
      <c r="BM161" s="130" t="s">
        <v>3970</v>
      </c>
    </row>
    <row r="162" spans="1:65" s="2" customFormat="1" ht="16.5" customHeight="1">
      <c r="A162" s="22"/>
      <c r="B162" s="119"/>
      <c r="C162" s="120" t="s">
        <v>609</v>
      </c>
      <c r="D162" s="120" t="s">
        <v>140</v>
      </c>
      <c r="E162" s="121" t="s">
        <v>3971</v>
      </c>
      <c r="F162" s="122" t="s">
        <v>3972</v>
      </c>
      <c r="G162" s="123" t="s">
        <v>403</v>
      </c>
      <c r="H162" s="124">
        <v>10</v>
      </c>
      <c r="I162" s="125"/>
      <c r="J162" s="125">
        <f t="shared" si="40"/>
        <v>0</v>
      </c>
      <c r="K162" s="122" t="s">
        <v>144</v>
      </c>
      <c r="L162" s="23"/>
      <c r="M162" s="126" t="s">
        <v>1</v>
      </c>
      <c r="N162" s="127" t="s">
        <v>23</v>
      </c>
      <c r="O162" s="128">
        <v>0.052</v>
      </c>
      <c r="P162" s="128">
        <f t="shared" si="41"/>
        <v>0.52</v>
      </c>
      <c r="Q162" s="128">
        <v>0.00063</v>
      </c>
      <c r="R162" s="128">
        <f t="shared" si="42"/>
        <v>0.0063</v>
      </c>
      <c r="S162" s="128">
        <v>0</v>
      </c>
      <c r="T162" s="129">
        <f t="shared" si="43"/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30" t="s">
        <v>200</v>
      </c>
      <c r="AT162" s="130" t="s">
        <v>140</v>
      </c>
      <c r="AU162" s="130" t="s">
        <v>60</v>
      </c>
      <c r="AY162" s="12" t="s">
        <v>137</v>
      </c>
      <c r="BE162" s="131">
        <f t="shared" si="44"/>
        <v>0</v>
      </c>
      <c r="BF162" s="131">
        <f t="shared" si="45"/>
        <v>0</v>
      </c>
      <c r="BG162" s="131">
        <f t="shared" si="46"/>
        <v>0</v>
      </c>
      <c r="BH162" s="131">
        <f t="shared" si="47"/>
        <v>0</v>
      </c>
      <c r="BI162" s="131">
        <f t="shared" si="48"/>
        <v>0</v>
      </c>
      <c r="BJ162" s="12" t="s">
        <v>58</v>
      </c>
      <c r="BK162" s="131">
        <f t="shared" si="49"/>
        <v>0</v>
      </c>
      <c r="BL162" s="12" t="s">
        <v>200</v>
      </c>
      <c r="BM162" s="130" t="s">
        <v>3973</v>
      </c>
    </row>
    <row r="163" spans="1:65" s="2" customFormat="1" ht="24.15" customHeight="1">
      <c r="A163" s="22"/>
      <c r="B163" s="119"/>
      <c r="C163" s="120" t="s">
        <v>613</v>
      </c>
      <c r="D163" s="120" t="s">
        <v>140</v>
      </c>
      <c r="E163" s="121" t="s">
        <v>3974</v>
      </c>
      <c r="F163" s="122" t="s">
        <v>3975</v>
      </c>
      <c r="G163" s="123" t="s">
        <v>403</v>
      </c>
      <c r="H163" s="124">
        <v>10</v>
      </c>
      <c r="I163" s="125"/>
      <c r="J163" s="125">
        <f t="shared" si="40"/>
        <v>0</v>
      </c>
      <c r="K163" s="122" t="s">
        <v>144</v>
      </c>
      <c r="L163" s="23"/>
      <c r="M163" s="126" t="s">
        <v>1</v>
      </c>
      <c r="N163" s="127" t="s">
        <v>23</v>
      </c>
      <c r="O163" s="128">
        <v>0.083</v>
      </c>
      <c r="P163" s="128">
        <f t="shared" si="41"/>
        <v>0.8300000000000001</v>
      </c>
      <c r="Q163" s="128">
        <v>0.00022</v>
      </c>
      <c r="R163" s="128">
        <f t="shared" si="42"/>
        <v>0.0022</v>
      </c>
      <c r="S163" s="128">
        <v>0</v>
      </c>
      <c r="T163" s="129">
        <f t="shared" si="43"/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30" t="s">
        <v>200</v>
      </c>
      <c r="AT163" s="130" t="s">
        <v>140</v>
      </c>
      <c r="AU163" s="130" t="s">
        <v>60</v>
      </c>
      <c r="AY163" s="12" t="s">
        <v>137</v>
      </c>
      <c r="BE163" s="131">
        <f t="shared" si="44"/>
        <v>0</v>
      </c>
      <c r="BF163" s="131">
        <f t="shared" si="45"/>
        <v>0</v>
      </c>
      <c r="BG163" s="131">
        <f t="shared" si="46"/>
        <v>0</v>
      </c>
      <c r="BH163" s="131">
        <f t="shared" si="47"/>
        <v>0</v>
      </c>
      <c r="BI163" s="131">
        <f t="shared" si="48"/>
        <v>0</v>
      </c>
      <c r="BJ163" s="12" t="s">
        <v>58</v>
      </c>
      <c r="BK163" s="131">
        <f t="shared" si="49"/>
        <v>0</v>
      </c>
      <c r="BL163" s="12" t="s">
        <v>200</v>
      </c>
      <c r="BM163" s="130" t="s">
        <v>3976</v>
      </c>
    </row>
    <row r="164" spans="1:65" s="2" customFormat="1" ht="24.15" customHeight="1">
      <c r="A164" s="22"/>
      <c r="B164" s="119"/>
      <c r="C164" s="120" t="s">
        <v>617</v>
      </c>
      <c r="D164" s="120" t="s">
        <v>140</v>
      </c>
      <c r="E164" s="121" t="s">
        <v>3977</v>
      </c>
      <c r="F164" s="122" t="s">
        <v>3978</v>
      </c>
      <c r="G164" s="123" t="s">
        <v>403</v>
      </c>
      <c r="H164" s="124">
        <v>10</v>
      </c>
      <c r="I164" s="125"/>
      <c r="J164" s="125">
        <f t="shared" si="40"/>
        <v>0</v>
      </c>
      <c r="K164" s="122" t="s">
        <v>144</v>
      </c>
      <c r="L164" s="23"/>
      <c r="M164" s="126" t="s">
        <v>1</v>
      </c>
      <c r="N164" s="127" t="s">
        <v>23</v>
      </c>
      <c r="O164" s="128">
        <v>0.114</v>
      </c>
      <c r="P164" s="128">
        <f t="shared" si="41"/>
        <v>1.1400000000000001</v>
      </c>
      <c r="Q164" s="128">
        <v>0.00027</v>
      </c>
      <c r="R164" s="128">
        <f t="shared" si="42"/>
        <v>0.0027</v>
      </c>
      <c r="S164" s="128">
        <v>0</v>
      </c>
      <c r="T164" s="129">
        <f t="shared" si="43"/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30" t="s">
        <v>200</v>
      </c>
      <c r="AT164" s="130" t="s">
        <v>140</v>
      </c>
      <c r="AU164" s="130" t="s">
        <v>60</v>
      </c>
      <c r="AY164" s="12" t="s">
        <v>137</v>
      </c>
      <c r="BE164" s="131">
        <f t="shared" si="44"/>
        <v>0</v>
      </c>
      <c r="BF164" s="131">
        <f t="shared" si="45"/>
        <v>0</v>
      </c>
      <c r="BG164" s="131">
        <f t="shared" si="46"/>
        <v>0</v>
      </c>
      <c r="BH164" s="131">
        <f t="shared" si="47"/>
        <v>0</v>
      </c>
      <c r="BI164" s="131">
        <f t="shared" si="48"/>
        <v>0</v>
      </c>
      <c r="BJ164" s="12" t="s">
        <v>58</v>
      </c>
      <c r="BK164" s="131">
        <f t="shared" si="49"/>
        <v>0</v>
      </c>
      <c r="BL164" s="12" t="s">
        <v>200</v>
      </c>
      <c r="BM164" s="130" t="s">
        <v>3979</v>
      </c>
    </row>
    <row r="165" spans="1:65" s="2" customFormat="1" ht="16.5" customHeight="1">
      <c r="A165" s="22"/>
      <c r="B165" s="119"/>
      <c r="C165" s="120" t="s">
        <v>621</v>
      </c>
      <c r="D165" s="120" t="s">
        <v>140</v>
      </c>
      <c r="E165" s="121" t="s">
        <v>3980</v>
      </c>
      <c r="F165" s="122" t="s">
        <v>3981</v>
      </c>
      <c r="G165" s="123" t="s">
        <v>403</v>
      </c>
      <c r="H165" s="124">
        <v>10</v>
      </c>
      <c r="I165" s="125"/>
      <c r="J165" s="125">
        <f t="shared" si="40"/>
        <v>0</v>
      </c>
      <c r="K165" s="122" t="s">
        <v>144</v>
      </c>
      <c r="L165" s="23"/>
      <c r="M165" s="126" t="s">
        <v>1</v>
      </c>
      <c r="N165" s="127" t="s">
        <v>23</v>
      </c>
      <c r="O165" s="128">
        <v>0.083</v>
      </c>
      <c r="P165" s="128">
        <f t="shared" si="41"/>
        <v>0.8300000000000001</v>
      </c>
      <c r="Q165" s="128">
        <v>5E-05</v>
      </c>
      <c r="R165" s="128">
        <f t="shared" si="42"/>
        <v>0.0005</v>
      </c>
      <c r="S165" s="128">
        <v>0</v>
      </c>
      <c r="T165" s="129">
        <f t="shared" si="43"/>
        <v>0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30" t="s">
        <v>200</v>
      </c>
      <c r="AT165" s="130" t="s">
        <v>140</v>
      </c>
      <c r="AU165" s="130" t="s">
        <v>60</v>
      </c>
      <c r="AY165" s="12" t="s">
        <v>137</v>
      </c>
      <c r="BE165" s="131">
        <f t="shared" si="44"/>
        <v>0</v>
      </c>
      <c r="BF165" s="131">
        <f t="shared" si="45"/>
        <v>0</v>
      </c>
      <c r="BG165" s="131">
        <f t="shared" si="46"/>
        <v>0</v>
      </c>
      <c r="BH165" s="131">
        <f t="shared" si="47"/>
        <v>0</v>
      </c>
      <c r="BI165" s="131">
        <f t="shared" si="48"/>
        <v>0</v>
      </c>
      <c r="BJ165" s="12" t="s">
        <v>58</v>
      </c>
      <c r="BK165" s="131">
        <f t="shared" si="49"/>
        <v>0</v>
      </c>
      <c r="BL165" s="12" t="s">
        <v>200</v>
      </c>
      <c r="BM165" s="130" t="s">
        <v>3982</v>
      </c>
    </row>
    <row r="166" spans="1:65" s="2" customFormat="1" ht="24.15" customHeight="1">
      <c r="A166" s="22"/>
      <c r="B166" s="119"/>
      <c r="C166" s="120" t="s">
        <v>625</v>
      </c>
      <c r="D166" s="120" t="s">
        <v>140</v>
      </c>
      <c r="E166" s="121" t="s">
        <v>3983</v>
      </c>
      <c r="F166" s="122" t="s">
        <v>3984</v>
      </c>
      <c r="G166" s="123" t="s">
        <v>403</v>
      </c>
      <c r="H166" s="124">
        <v>1</v>
      </c>
      <c r="I166" s="125"/>
      <c r="J166" s="125">
        <f t="shared" si="40"/>
        <v>0</v>
      </c>
      <c r="K166" s="122" t="s">
        <v>144</v>
      </c>
      <c r="L166" s="23"/>
      <c r="M166" s="126" t="s">
        <v>1</v>
      </c>
      <c r="N166" s="127" t="s">
        <v>23</v>
      </c>
      <c r="O166" s="128">
        <v>0.14</v>
      </c>
      <c r="P166" s="128">
        <f t="shared" si="41"/>
        <v>0.14</v>
      </c>
      <c r="Q166" s="128">
        <v>0.00018</v>
      </c>
      <c r="R166" s="128">
        <f t="shared" si="42"/>
        <v>0.00018</v>
      </c>
      <c r="S166" s="128">
        <v>0</v>
      </c>
      <c r="T166" s="129">
        <f t="shared" si="43"/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30" t="s">
        <v>200</v>
      </c>
      <c r="AT166" s="130" t="s">
        <v>140</v>
      </c>
      <c r="AU166" s="130" t="s">
        <v>60</v>
      </c>
      <c r="AY166" s="12" t="s">
        <v>137</v>
      </c>
      <c r="BE166" s="131">
        <f t="shared" si="44"/>
        <v>0</v>
      </c>
      <c r="BF166" s="131">
        <f t="shared" si="45"/>
        <v>0</v>
      </c>
      <c r="BG166" s="131">
        <f t="shared" si="46"/>
        <v>0</v>
      </c>
      <c r="BH166" s="131">
        <f t="shared" si="47"/>
        <v>0</v>
      </c>
      <c r="BI166" s="131">
        <f t="shared" si="48"/>
        <v>0</v>
      </c>
      <c r="BJ166" s="12" t="s">
        <v>58</v>
      </c>
      <c r="BK166" s="131">
        <f t="shared" si="49"/>
        <v>0</v>
      </c>
      <c r="BL166" s="12" t="s">
        <v>200</v>
      </c>
      <c r="BM166" s="130" t="s">
        <v>3985</v>
      </c>
    </row>
    <row r="167" spans="1:65" s="2" customFormat="1" ht="24.15" customHeight="1">
      <c r="A167" s="22"/>
      <c r="B167" s="119"/>
      <c r="C167" s="120" t="s">
        <v>629</v>
      </c>
      <c r="D167" s="120" t="s">
        <v>140</v>
      </c>
      <c r="E167" s="121" t="s">
        <v>3986</v>
      </c>
      <c r="F167" s="122" t="s">
        <v>3987</v>
      </c>
      <c r="G167" s="123" t="s">
        <v>403</v>
      </c>
      <c r="H167" s="124">
        <v>1</v>
      </c>
      <c r="I167" s="125"/>
      <c r="J167" s="125">
        <f t="shared" si="40"/>
        <v>0</v>
      </c>
      <c r="K167" s="122" t="s">
        <v>144</v>
      </c>
      <c r="L167" s="23"/>
      <c r="M167" s="126" t="s">
        <v>1</v>
      </c>
      <c r="N167" s="127" t="s">
        <v>23</v>
      </c>
      <c r="O167" s="128">
        <v>0.16</v>
      </c>
      <c r="P167" s="128">
        <f t="shared" si="41"/>
        <v>0.16</v>
      </c>
      <c r="Q167" s="128">
        <v>0.00022</v>
      </c>
      <c r="R167" s="128">
        <f t="shared" si="42"/>
        <v>0.00022</v>
      </c>
      <c r="S167" s="128">
        <v>0</v>
      </c>
      <c r="T167" s="129">
        <f t="shared" si="43"/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30" t="s">
        <v>200</v>
      </c>
      <c r="AT167" s="130" t="s">
        <v>140</v>
      </c>
      <c r="AU167" s="130" t="s">
        <v>60</v>
      </c>
      <c r="AY167" s="12" t="s">
        <v>137</v>
      </c>
      <c r="BE167" s="131">
        <f t="shared" si="44"/>
        <v>0</v>
      </c>
      <c r="BF167" s="131">
        <f t="shared" si="45"/>
        <v>0</v>
      </c>
      <c r="BG167" s="131">
        <f t="shared" si="46"/>
        <v>0</v>
      </c>
      <c r="BH167" s="131">
        <f t="shared" si="47"/>
        <v>0</v>
      </c>
      <c r="BI167" s="131">
        <f t="shared" si="48"/>
        <v>0</v>
      </c>
      <c r="BJ167" s="12" t="s">
        <v>58</v>
      </c>
      <c r="BK167" s="131">
        <f t="shared" si="49"/>
        <v>0</v>
      </c>
      <c r="BL167" s="12" t="s">
        <v>200</v>
      </c>
      <c r="BM167" s="130" t="s">
        <v>3988</v>
      </c>
    </row>
    <row r="168" spans="1:65" s="2" customFormat="1" ht="24.15" customHeight="1">
      <c r="A168" s="22"/>
      <c r="B168" s="119"/>
      <c r="C168" s="120" t="s">
        <v>633</v>
      </c>
      <c r="D168" s="120" t="s">
        <v>140</v>
      </c>
      <c r="E168" s="121" t="s">
        <v>3989</v>
      </c>
      <c r="F168" s="122" t="s">
        <v>3990</v>
      </c>
      <c r="G168" s="123" t="s">
        <v>403</v>
      </c>
      <c r="H168" s="124">
        <v>1</v>
      </c>
      <c r="I168" s="125"/>
      <c r="J168" s="125">
        <f t="shared" si="40"/>
        <v>0</v>
      </c>
      <c r="K168" s="122" t="s">
        <v>144</v>
      </c>
      <c r="L168" s="23"/>
      <c r="M168" s="126" t="s">
        <v>1</v>
      </c>
      <c r="N168" s="127" t="s">
        <v>23</v>
      </c>
      <c r="O168" s="128">
        <v>0.2</v>
      </c>
      <c r="P168" s="128">
        <f t="shared" si="41"/>
        <v>0.2</v>
      </c>
      <c r="Q168" s="128">
        <v>0.00026</v>
      </c>
      <c r="R168" s="128">
        <f t="shared" si="42"/>
        <v>0.00026</v>
      </c>
      <c r="S168" s="128">
        <v>0</v>
      </c>
      <c r="T168" s="129">
        <f t="shared" si="43"/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30" t="s">
        <v>200</v>
      </c>
      <c r="AT168" s="130" t="s">
        <v>140</v>
      </c>
      <c r="AU168" s="130" t="s">
        <v>60</v>
      </c>
      <c r="AY168" s="12" t="s">
        <v>137</v>
      </c>
      <c r="BE168" s="131">
        <f t="shared" si="44"/>
        <v>0</v>
      </c>
      <c r="BF168" s="131">
        <f t="shared" si="45"/>
        <v>0</v>
      </c>
      <c r="BG168" s="131">
        <f t="shared" si="46"/>
        <v>0</v>
      </c>
      <c r="BH168" s="131">
        <f t="shared" si="47"/>
        <v>0</v>
      </c>
      <c r="BI168" s="131">
        <f t="shared" si="48"/>
        <v>0</v>
      </c>
      <c r="BJ168" s="12" t="s">
        <v>58</v>
      </c>
      <c r="BK168" s="131">
        <f t="shared" si="49"/>
        <v>0</v>
      </c>
      <c r="BL168" s="12" t="s">
        <v>200</v>
      </c>
      <c r="BM168" s="130" t="s">
        <v>3991</v>
      </c>
    </row>
    <row r="169" spans="1:65" s="2" customFormat="1" ht="24.15" customHeight="1">
      <c r="A169" s="22"/>
      <c r="B169" s="119"/>
      <c r="C169" s="120" t="s">
        <v>637</v>
      </c>
      <c r="D169" s="120" t="s">
        <v>140</v>
      </c>
      <c r="E169" s="121" t="s">
        <v>3992</v>
      </c>
      <c r="F169" s="122" t="s">
        <v>3993</v>
      </c>
      <c r="G169" s="123" t="s">
        <v>403</v>
      </c>
      <c r="H169" s="124">
        <v>1</v>
      </c>
      <c r="I169" s="125"/>
      <c r="J169" s="125">
        <f t="shared" si="40"/>
        <v>0</v>
      </c>
      <c r="K169" s="122" t="s">
        <v>144</v>
      </c>
      <c r="L169" s="23"/>
      <c r="M169" s="126" t="s">
        <v>1</v>
      </c>
      <c r="N169" s="127" t="s">
        <v>23</v>
      </c>
      <c r="O169" s="128">
        <v>0.22</v>
      </c>
      <c r="P169" s="128">
        <f t="shared" si="41"/>
        <v>0.22</v>
      </c>
      <c r="Q169" s="128">
        <v>0.0005</v>
      </c>
      <c r="R169" s="128">
        <f t="shared" si="42"/>
        <v>0.0005</v>
      </c>
      <c r="S169" s="128">
        <v>0</v>
      </c>
      <c r="T169" s="129">
        <f t="shared" si="43"/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30" t="s">
        <v>200</v>
      </c>
      <c r="AT169" s="130" t="s">
        <v>140</v>
      </c>
      <c r="AU169" s="130" t="s">
        <v>60</v>
      </c>
      <c r="AY169" s="12" t="s">
        <v>137</v>
      </c>
      <c r="BE169" s="131">
        <f t="shared" si="44"/>
        <v>0</v>
      </c>
      <c r="BF169" s="131">
        <f t="shared" si="45"/>
        <v>0</v>
      </c>
      <c r="BG169" s="131">
        <f t="shared" si="46"/>
        <v>0</v>
      </c>
      <c r="BH169" s="131">
        <f t="shared" si="47"/>
        <v>0</v>
      </c>
      <c r="BI169" s="131">
        <f t="shared" si="48"/>
        <v>0</v>
      </c>
      <c r="BJ169" s="12" t="s">
        <v>58</v>
      </c>
      <c r="BK169" s="131">
        <f t="shared" si="49"/>
        <v>0</v>
      </c>
      <c r="BL169" s="12" t="s">
        <v>200</v>
      </c>
      <c r="BM169" s="130" t="s">
        <v>3994</v>
      </c>
    </row>
    <row r="170" spans="1:65" s="2" customFormat="1" ht="24.15" customHeight="1">
      <c r="A170" s="22"/>
      <c r="B170" s="119"/>
      <c r="C170" s="120" t="s">
        <v>641</v>
      </c>
      <c r="D170" s="120" t="s">
        <v>140</v>
      </c>
      <c r="E170" s="121" t="s">
        <v>3995</v>
      </c>
      <c r="F170" s="122" t="s">
        <v>3996</v>
      </c>
      <c r="G170" s="123" t="s">
        <v>403</v>
      </c>
      <c r="H170" s="124">
        <v>1</v>
      </c>
      <c r="I170" s="125"/>
      <c r="J170" s="125">
        <f t="shared" si="40"/>
        <v>0</v>
      </c>
      <c r="K170" s="122" t="s">
        <v>144</v>
      </c>
      <c r="L170" s="23"/>
      <c r="M170" s="126" t="s">
        <v>1</v>
      </c>
      <c r="N170" s="127" t="s">
        <v>23</v>
      </c>
      <c r="O170" s="128">
        <v>0.26</v>
      </c>
      <c r="P170" s="128">
        <f t="shared" si="41"/>
        <v>0.26</v>
      </c>
      <c r="Q170" s="128">
        <v>0.00038</v>
      </c>
      <c r="R170" s="128">
        <f t="shared" si="42"/>
        <v>0.00038</v>
      </c>
      <c r="S170" s="128">
        <v>0</v>
      </c>
      <c r="T170" s="129">
        <f t="shared" si="43"/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30" t="s">
        <v>200</v>
      </c>
      <c r="AT170" s="130" t="s">
        <v>140</v>
      </c>
      <c r="AU170" s="130" t="s">
        <v>60</v>
      </c>
      <c r="AY170" s="12" t="s">
        <v>137</v>
      </c>
      <c r="BE170" s="131">
        <f t="shared" si="44"/>
        <v>0</v>
      </c>
      <c r="BF170" s="131">
        <f t="shared" si="45"/>
        <v>0</v>
      </c>
      <c r="BG170" s="131">
        <f t="shared" si="46"/>
        <v>0</v>
      </c>
      <c r="BH170" s="131">
        <f t="shared" si="47"/>
        <v>0</v>
      </c>
      <c r="BI170" s="131">
        <f t="shared" si="48"/>
        <v>0</v>
      </c>
      <c r="BJ170" s="12" t="s">
        <v>58</v>
      </c>
      <c r="BK170" s="131">
        <f t="shared" si="49"/>
        <v>0</v>
      </c>
      <c r="BL170" s="12" t="s">
        <v>200</v>
      </c>
      <c r="BM170" s="130" t="s">
        <v>3997</v>
      </c>
    </row>
    <row r="171" spans="1:65" s="2" customFormat="1" ht="21.75" customHeight="1">
      <c r="A171" s="22"/>
      <c r="B171" s="119"/>
      <c r="C171" s="120" t="s">
        <v>645</v>
      </c>
      <c r="D171" s="120" t="s">
        <v>140</v>
      </c>
      <c r="E171" s="121" t="s">
        <v>3998</v>
      </c>
      <c r="F171" s="122" t="s">
        <v>3999</v>
      </c>
      <c r="G171" s="123" t="s">
        <v>403</v>
      </c>
      <c r="H171" s="124">
        <v>1</v>
      </c>
      <c r="I171" s="125"/>
      <c r="J171" s="125">
        <f t="shared" si="40"/>
        <v>0</v>
      </c>
      <c r="K171" s="122" t="s">
        <v>144</v>
      </c>
      <c r="L171" s="23"/>
      <c r="M171" s="126" t="s">
        <v>1</v>
      </c>
      <c r="N171" s="127" t="s">
        <v>23</v>
      </c>
      <c r="O171" s="128">
        <v>0.083</v>
      </c>
      <c r="P171" s="128">
        <f t="shared" si="41"/>
        <v>0.083</v>
      </c>
      <c r="Q171" s="128">
        <v>0.00042</v>
      </c>
      <c r="R171" s="128">
        <f t="shared" si="42"/>
        <v>0.00042</v>
      </c>
      <c r="S171" s="128">
        <v>0</v>
      </c>
      <c r="T171" s="129">
        <f t="shared" si="43"/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30" t="s">
        <v>200</v>
      </c>
      <c r="AT171" s="130" t="s">
        <v>140</v>
      </c>
      <c r="AU171" s="130" t="s">
        <v>60</v>
      </c>
      <c r="AY171" s="12" t="s">
        <v>137</v>
      </c>
      <c r="BE171" s="131">
        <f t="shared" si="44"/>
        <v>0</v>
      </c>
      <c r="BF171" s="131">
        <f t="shared" si="45"/>
        <v>0</v>
      </c>
      <c r="BG171" s="131">
        <f t="shared" si="46"/>
        <v>0</v>
      </c>
      <c r="BH171" s="131">
        <f t="shared" si="47"/>
        <v>0</v>
      </c>
      <c r="BI171" s="131">
        <f t="shared" si="48"/>
        <v>0</v>
      </c>
      <c r="BJ171" s="12" t="s">
        <v>58</v>
      </c>
      <c r="BK171" s="131">
        <f t="shared" si="49"/>
        <v>0</v>
      </c>
      <c r="BL171" s="12" t="s">
        <v>200</v>
      </c>
      <c r="BM171" s="130" t="s">
        <v>4000</v>
      </c>
    </row>
    <row r="172" spans="1:65" s="2" customFormat="1" ht="21.75" customHeight="1">
      <c r="A172" s="22"/>
      <c r="B172" s="119"/>
      <c r="C172" s="120" t="s">
        <v>649</v>
      </c>
      <c r="D172" s="120" t="s">
        <v>140</v>
      </c>
      <c r="E172" s="121" t="s">
        <v>4001</v>
      </c>
      <c r="F172" s="122" t="s">
        <v>4002</v>
      </c>
      <c r="G172" s="123" t="s">
        <v>403</v>
      </c>
      <c r="H172" s="124">
        <v>1</v>
      </c>
      <c r="I172" s="125"/>
      <c r="J172" s="125">
        <f t="shared" si="40"/>
        <v>0</v>
      </c>
      <c r="K172" s="122" t="s">
        <v>144</v>
      </c>
      <c r="L172" s="23"/>
      <c r="M172" s="126" t="s">
        <v>1</v>
      </c>
      <c r="N172" s="127" t="s">
        <v>23</v>
      </c>
      <c r="O172" s="128">
        <v>0.114</v>
      </c>
      <c r="P172" s="128">
        <f t="shared" si="41"/>
        <v>0.114</v>
      </c>
      <c r="Q172" s="128">
        <v>0.00067</v>
      </c>
      <c r="R172" s="128">
        <f t="shared" si="42"/>
        <v>0.00067</v>
      </c>
      <c r="S172" s="128">
        <v>0</v>
      </c>
      <c r="T172" s="129">
        <f t="shared" si="43"/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30" t="s">
        <v>200</v>
      </c>
      <c r="AT172" s="130" t="s">
        <v>140</v>
      </c>
      <c r="AU172" s="130" t="s">
        <v>60</v>
      </c>
      <c r="AY172" s="12" t="s">
        <v>137</v>
      </c>
      <c r="BE172" s="131">
        <f t="shared" si="44"/>
        <v>0</v>
      </c>
      <c r="BF172" s="131">
        <f t="shared" si="45"/>
        <v>0</v>
      </c>
      <c r="BG172" s="131">
        <f t="shared" si="46"/>
        <v>0</v>
      </c>
      <c r="BH172" s="131">
        <f t="shared" si="47"/>
        <v>0</v>
      </c>
      <c r="BI172" s="131">
        <f t="shared" si="48"/>
        <v>0</v>
      </c>
      <c r="BJ172" s="12" t="s">
        <v>58</v>
      </c>
      <c r="BK172" s="131">
        <f t="shared" si="49"/>
        <v>0</v>
      </c>
      <c r="BL172" s="12" t="s">
        <v>200</v>
      </c>
      <c r="BM172" s="130" t="s">
        <v>4003</v>
      </c>
    </row>
    <row r="173" spans="1:65" s="2" customFormat="1" ht="21.75" customHeight="1">
      <c r="A173" s="22"/>
      <c r="B173" s="119"/>
      <c r="C173" s="120" t="s">
        <v>653</v>
      </c>
      <c r="D173" s="120" t="s">
        <v>140</v>
      </c>
      <c r="E173" s="121" t="s">
        <v>4004</v>
      </c>
      <c r="F173" s="122" t="s">
        <v>4005</v>
      </c>
      <c r="G173" s="123" t="s">
        <v>403</v>
      </c>
      <c r="H173" s="124">
        <v>1</v>
      </c>
      <c r="I173" s="125"/>
      <c r="J173" s="125">
        <f t="shared" si="40"/>
        <v>0</v>
      </c>
      <c r="K173" s="122" t="s">
        <v>144</v>
      </c>
      <c r="L173" s="23"/>
      <c r="M173" s="126" t="s">
        <v>1</v>
      </c>
      <c r="N173" s="127" t="s">
        <v>23</v>
      </c>
      <c r="O173" s="128">
        <v>0.124</v>
      </c>
      <c r="P173" s="128">
        <f t="shared" si="41"/>
        <v>0.124</v>
      </c>
      <c r="Q173" s="128">
        <v>0.00092</v>
      </c>
      <c r="R173" s="128">
        <f t="shared" si="42"/>
        <v>0.00092</v>
      </c>
      <c r="S173" s="128">
        <v>0</v>
      </c>
      <c r="T173" s="129">
        <f t="shared" si="43"/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30" t="s">
        <v>200</v>
      </c>
      <c r="AT173" s="130" t="s">
        <v>140</v>
      </c>
      <c r="AU173" s="130" t="s">
        <v>60</v>
      </c>
      <c r="AY173" s="12" t="s">
        <v>137</v>
      </c>
      <c r="BE173" s="131">
        <f t="shared" si="44"/>
        <v>0</v>
      </c>
      <c r="BF173" s="131">
        <f t="shared" si="45"/>
        <v>0</v>
      </c>
      <c r="BG173" s="131">
        <f t="shared" si="46"/>
        <v>0</v>
      </c>
      <c r="BH173" s="131">
        <f t="shared" si="47"/>
        <v>0</v>
      </c>
      <c r="BI173" s="131">
        <f t="shared" si="48"/>
        <v>0</v>
      </c>
      <c r="BJ173" s="12" t="s">
        <v>58</v>
      </c>
      <c r="BK173" s="131">
        <f t="shared" si="49"/>
        <v>0</v>
      </c>
      <c r="BL173" s="12" t="s">
        <v>200</v>
      </c>
      <c r="BM173" s="130" t="s">
        <v>4006</v>
      </c>
    </row>
    <row r="174" spans="1:65" s="2" customFormat="1" ht="21.75" customHeight="1">
      <c r="A174" s="22"/>
      <c r="B174" s="119"/>
      <c r="C174" s="120" t="s">
        <v>657</v>
      </c>
      <c r="D174" s="120" t="s">
        <v>140</v>
      </c>
      <c r="E174" s="121" t="s">
        <v>4007</v>
      </c>
      <c r="F174" s="122" t="s">
        <v>4008</v>
      </c>
      <c r="G174" s="123" t="s">
        <v>403</v>
      </c>
      <c r="H174" s="124">
        <v>1</v>
      </c>
      <c r="I174" s="125"/>
      <c r="J174" s="125">
        <f t="shared" si="40"/>
        <v>0</v>
      </c>
      <c r="K174" s="122" t="s">
        <v>144</v>
      </c>
      <c r="L174" s="23"/>
      <c r="M174" s="126" t="s">
        <v>1</v>
      </c>
      <c r="N174" s="127" t="s">
        <v>23</v>
      </c>
      <c r="O174" s="128">
        <v>0.124</v>
      </c>
      <c r="P174" s="128">
        <f t="shared" si="41"/>
        <v>0.124</v>
      </c>
      <c r="Q174" s="128">
        <v>0.00132</v>
      </c>
      <c r="R174" s="128">
        <f t="shared" si="42"/>
        <v>0.00132</v>
      </c>
      <c r="S174" s="128">
        <v>0</v>
      </c>
      <c r="T174" s="129">
        <f t="shared" si="43"/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30" t="s">
        <v>200</v>
      </c>
      <c r="AT174" s="130" t="s">
        <v>140</v>
      </c>
      <c r="AU174" s="130" t="s">
        <v>60</v>
      </c>
      <c r="AY174" s="12" t="s">
        <v>137</v>
      </c>
      <c r="BE174" s="131">
        <f t="shared" si="44"/>
        <v>0</v>
      </c>
      <c r="BF174" s="131">
        <f t="shared" si="45"/>
        <v>0</v>
      </c>
      <c r="BG174" s="131">
        <f t="shared" si="46"/>
        <v>0</v>
      </c>
      <c r="BH174" s="131">
        <f t="shared" si="47"/>
        <v>0</v>
      </c>
      <c r="BI174" s="131">
        <f t="shared" si="48"/>
        <v>0</v>
      </c>
      <c r="BJ174" s="12" t="s">
        <v>58</v>
      </c>
      <c r="BK174" s="131">
        <f t="shared" si="49"/>
        <v>0</v>
      </c>
      <c r="BL174" s="12" t="s">
        <v>200</v>
      </c>
      <c r="BM174" s="130" t="s">
        <v>4009</v>
      </c>
    </row>
    <row r="175" spans="1:65" s="2" customFormat="1" ht="21.75" customHeight="1">
      <c r="A175" s="22"/>
      <c r="B175" s="119"/>
      <c r="C175" s="120" t="s">
        <v>661</v>
      </c>
      <c r="D175" s="120" t="s">
        <v>140</v>
      </c>
      <c r="E175" s="121" t="s">
        <v>4010</v>
      </c>
      <c r="F175" s="122" t="s">
        <v>4011</v>
      </c>
      <c r="G175" s="123" t="s">
        <v>403</v>
      </c>
      <c r="H175" s="124">
        <v>1</v>
      </c>
      <c r="I175" s="125"/>
      <c r="J175" s="125">
        <f t="shared" si="40"/>
        <v>0</v>
      </c>
      <c r="K175" s="122" t="s">
        <v>144</v>
      </c>
      <c r="L175" s="23"/>
      <c r="M175" s="126" t="s">
        <v>1</v>
      </c>
      <c r="N175" s="127" t="s">
        <v>23</v>
      </c>
      <c r="O175" s="128">
        <v>0.124</v>
      </c>
      <c r="P175" s="128">
        <f t="shared" si="41"/>
        <v>0.124</v>
      </c>
      <c r="Q175" s="128">
        <v>0.00097</v>
      </c>
      <c r="R175" s="128">
        <f t="shared" si="42"/>
        <v>0.00097</v>
      </c>
      <c r="S175" s="128">
        <v>0</v>
      </c>
      <c r="T175" s="129">
        <f t="shared" si="43"/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30" t="s">
        <v>200</v>
      </c>
      <c r="AT175" s="130" t="s">
        <v>140</v>
      </c>
      <c r="AU175" s="130" t="s">
        <v>60</v>
      </c>
      <c r="AY175" s="12" t="s">
        <v>137</v>
      </c>
      <c r="BE175" s="131">
        <f t="shared" si="44"/>
        <v>0</v>
      </c>
      <c r="BF175" s="131">
        <f t="shared" si="45"/>
        <v>0</v>
      </c>
      <c r="BG175" s="131">
        <f t="shared" si="46"/>
        <v>0</v>
      </c>
      <c r="BH175" s="131">
        <f t="shared" si="47"/>
        <v>0</v>
      </c>
      <c r="BI175" s="131">
        <f t="shared" si="48"/>
        <v>0</v>
      </c>
      <c r="BJ175" s="12" t="s">
        <v>58</v>
      </c>
      <c r="BK175" s="131">
        <f t="shared" si="49"/>
        <v>0</v>
      </c>
      <c r="BL175" s="12" t="s">
        <v>200</v>
      </c>
      <c r="BM175" s="130" t="s">
        <v>4012</v>
      </c>
    </row>
    <row r="176" spans="1:65" s="2" customFormat="1" ht="24.15" customHeight="1">
      <c r="A176" s="22"/>
      <c r="B176" s="119"/>
      <c r="C176" s="120" t="s">
        <v>665</v>
      </c>
      <c r="D176" s="120" t="s">
        <v>140</v>
      </c>
      <c r="E176" s="121" t="s">
        <v>4013</v>
      </c>
      <c r="F176" s="122" t="s">
        <v>4014</v>
      </c>
      <c r="G176" s="123" t="s">
        <v>403</v>
      </c>
      <c r="H176" s="124">
        <v>10</v>
      </c>
      <c r="I176" s="125"/>
      <c r="J176" s="125">
        <f t="shared" si="40"/>
        <v>0</v>
      </c>
      <c r="K176" s="122" t="s">
        <v>144</v>
      </c>
      <c r="L176" s="23"/>
      <c r="M176" s="126" t="s">
        <v>1</v>
      </c>
      <c r="N176" s="127" t="s">
        <v>23</v>
      </c>
      <c r="O176" s="128">
        <v>0.158</v>
      </c>
      <c r="P176" s="128">
        <f t="shared" si="41"/>
        <v>1.58</v>
      </c>
      <c r="Q176" s="128">
        <v>0.0001</v>
      </c>
      <c r="R176" s="128">
        <f t="shared" si="42"/>
        <v>0.001</v>
      </c>
      <c r="S176" s="128">
        <v>0</v>
      </c>
      <c r="T176" s="129">
        <f t="shared" si="43"/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30" t="s">
        <v>200</v>
      </c>
      <c r="AT176" s="130" t="s">
        <v>140</v>
      </c>
      <c r="AU176" s="130" t="s">
        <v>60</v>
      </c>
      <c r="AY176" s="12" t="s">
        <v>137</v>
      </c>
      <c r="BE176" s="131">
        <f t="shared" si="44"/>
        <v>0</v>
      </c>
      <c r="BF176" s="131">
        <f t="shared" si="45"/>
        <v>0</v>
      </c>
      <c r="BG176" s="131">
        <f t="shared" si="46"/>
        <v>0</v>
      </c>
      <c r="BH176" s="131">
        <f t="shared" si="47"/>
        <v>0</v>
      </c>
      <c r="BI176" s="131">
        <f t="shared" si="48"/>
        <v>0</v>
      </c>
      <c r="BJ176" s="12" t="s">
        <v>58</v>
      </c>
      <c r="BK176" s="131">
        <f t="shared" si="49"/>
        <v>0</v>
      </c>
      <c r="BL176" s="12" t="s">
        <v>200</v>
      </c>
      <c r="BM176" s="130" t="s">
        <v>4015</v>
      </c>
    </row>
    <row r="177" spans="1:65" s="2" customFormat="1" ht="24.15" customHeight="1">
      <c r="A177" s="22"/>
      <c r="B177" s="119"/>
      <c r="C177" s="120" t="s">
        <v>669</v>
      </c>
      <c r="D177" s="120" t="s">
        <v>140</v>
      </c>
      <c r="E177" s="121" t="s">
        <v>4016</v>
      </c>
      <c r="F177" s="122" t="s">
        <v>4017</v>
      </c>
      <c r="G177" s="123" t="s">
        <v>403</v>
      </c>
      <c r="H177" s="124">
        <v>10</v>
      </c>
      <c r="I177" s="125"/>
      <c r="J177" s="125">
        <f t="shared" si="40"/>
        <v>0</v>
      </c>
      <c r="K177" s="122" t="s">
        <v>144</v>
      </c>
      <c r="L177" s="23"/>
      <c r="M177" s="126" t="s">
        <v>1</v>
      </c>
      <c r="N177" s="127" t="s">
        <v>23</v>
      </c>
      <c r="O177" s="128">
        <v>0.179</v>
      </c>
      <c r="P177" s="128">
        <f t="shared" si="41"/>
        <v>1.79</v>
      </c>
      <c r="Q177" s="128">
        <v>0.00014</v>
      </c>
      <c r="R177" s="128">
        <f t="shared" si="42"/>
        <v>0.0013999999999999998</v>
      </c>
      <c r="S177" s="128">
        <v>0</v>
      </c>
      <c r="T177" s="129">
        <f t="shared" si="43"/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30" t="s">
        <v>200</v>
      </c>
      <c r="AT177" s="130" t="s">
        <v>140</v>
      </c>
      <c r="AU177" s="130" t="s">
        <v>60</v>
      </c>
      <c r="AY177" s="12" t="s">
        <v>137</v>
      </c>
      <c r="BE177" s="131">
        <f t="shared" si="44"/>
        <v>0</v>
      </c>
      <c r="BF177" s="131">
        <f t="shared" si="45"/>
        <v>0</v>
      </c>
      <c r="BG177" s="131">
        <f t="shared" si="46"/>
        <v>0</v>
      </c>
      <c r="BH177" s="131">
        <f t="shared" si="47"/>
        <v>0</v>
      </c>
      <c r="BI177" s="131">
        <f t="shared" si="48"/>
        <v>0</v>
      </c>
      <c r="BJ177" s="12" t="s">
        <v>58</v>
      </c>
      <c r="BK177" s="131">
        <f t="shared" si="49"/>
        <v>0</v>
      </c>
      <c r="BL177" s="12" t="s">
        <v>200</v>
      </c>
      <c r="BM177" s="130" t="s">
        <v>4018</v>
      </c>
    </row>
    <row r="178" spans="1:65" s="2" customFormat="1" ht="24.15" customHeight="1">
      <c r="A178" s="22"/>
      <c r="B178" s="119"/>
      <c r="C178" s="120" t="s">
        <v>673</v>
      </c>
      <c r="D178" s="120" t="s">
        <v>140</v>
      </c>
      <c r="E178" s="121" t="s">
        <v>4019</v>
      </c>
      <c r="F178" s="122" t="s">
        <v>4020</v>
      </c>
      <c r="G178" s="123" t="s">
        <v>403</v>
      </c>
      <c r="H178" s="124">
        <v>10</v>
      </c>
      <c r="I178" s="125"/>
      <c r="J178" s="125">
        <f t="shared" si="40"/>
        <v>0</v>
      </c>
      <c r="K178" s="122" t="s">
        <v>144</v>
      </c>
      <c r="L178" s="23"/>
      <c r="M178" s="126" t="s">
        <v>1</v>
      </c>
      <c r="N178" s="127" t="s">
        <v>23</v>
      </c>
      <c r="O178" s="128">
        <v>0.19</v>
      </c>
      <c r="P178" s="128">
        <f t="shared" si="41"/>
        <v>1.9</v>
      </c>
      <c r="Q178" s="128">
        <v>0.0002</v>
      </c>
      <c r="R178" s="128">
        <f t="shared" si="42"/>
        <v>0.002</v>
      </c>
      <c r="S178" s="128">
        <v>0</v>
      </c>
      <c r="T178" s="129">
        <f t="shared" si="43"/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30" t="s">
        <v>200</v>
      </c>
      <c r="AT178" s="130" t="s">
        <v>140</v>
      </c>
      <c r="AU178" s="130" t="s">
        <v>60</v>
      </c>
      <c r="AY178" s="12" t="s">
        <v>137</v>
      </c>
      <c r="BE178" s="131">
        <f t="shared" si="44"/>
        <v>0</v>
      </c>
      <c r="BF178" s="131">
        <f t="shared" si="45"/>
        <v>0</v>
      </c>
      <c r="BG178" s="131">
        <f t="shared" si="46"/>
        <v>0</v>
      </c>
      <c r="BH178" s="131">
        <f t="shared" si="47"/>
        <v>0</v>
      </c>
      <c r="BI178" s="131">
        <f t="shared" si="48"/>
        <v>0</v>
      </c>
      <c r="BJ178" s="12" t="s">
        <v>58</v>
      </c>
      <c r="BK178" s="131">
        <f t="shared" si="49"/>
        <v>0</v>
      </c>
      <c r="BL178" s="12" t="s">
        <v>200</v>
      </c>
      <c r="BM178" s="130" t="s">
        <v>4021</v>
      </c>
    </row>
    <row r="179" spans="1:65" s="2" customFormat="1" ht="24.15" customHeight="1">
      <c r="A179" s="22"/>
      <c r="B179" s="119"/>
      <c r="C179" s="120" t="s">
        <v>677</v>
      </c>
      <c r="D179" s="120" t="s">
        <v>140</v>
      </c>
      <c r="E179" s="121" t="s">
        <v>4022</v>
      </c>
      <c r="F179" s="122" t="s">
        <v>4023</v>
      </c>
      <c r="G179" s="123" t="s">
        <v>403</v>
      </c>
      <c r="H179" s="124">
        <v>10</v>
      </c>
      <c r="I179" s="125"/>
      <c r="J179" s="125">
        <f t="shared" si="40"/>
        <v>0</v>
      </c>
      <c r="K179" s="122" t="s">
        <v>144</v>
      </c>
      <c r="L179" s="23"/>
      <c r="M179" s="126" t="s">
        <v>1</v>
      </c>
      <c r="N179" s="127" t="s">
        <v>23</v>
      </c>
      <c r="O179" s="128">
        <v>0.23</v>
      </c>
      <c r="P179" s="128">
        <f t="shared" si="41"/>
        <v>2.3000000000000003</v>
      </c>
      <c r="Q179" s="128">
        <v>0.00032</v>
      </c>
      <c r="R179" s="128">
        <f t="shared" si="42"/>
        <v>0.0032</v>
      </c>
      <c r="S179" s="128">
        <v>0</v>
      </c>
      <c r="T179" s="129">
        <f t="shared" si="43"/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30" t="s">
        <v>200</v>
      </c>
      <c r="AT179" s="130" t="s">
        <v>140</v>
      </c>
      <c r="AU179" s="130" t="s">
        <v>60</v>
      </c>
      <c r="AY179" s="12" t="s">
        <v>137</v>
      </c>
      <c r="BE179" s="131">
        <f t="shared" si="44"/>
        <v>0</v>
      </c>
      <c r="BF179" s="131">
        <f t="shared" si="45"/>
        <v>0</v>
      </c>
      <c r="BG179" s="131">
        <f t="shared" si="46"/>
        <v>0</v>
      </c>
      <c r="BH179" s="131">
        <f t="shared" si="47"/>
        <v>0</v>
      </c>
      <c r="BI179" s="131">
        <f t="shared" si="48"/>
        <v>0</v>
      </c>
      <c r="BJ179" s="12" t="s">
        <v>58</v>
      </c>
      <c r="BK179" s="131">
        <f t="shared" si="49"/>
        <v>0</v>
      </c>
      <c r="BL179" s="12" t="s">
        <v>200</v>
      </c>
      <c r="BM179" s="130" t="s">
        <v>4024</v>
      </c>
    </row>
    <row r="180" spans="1:65" s="2" customFormat="1" ht="24.15" customHeight="1">
      <c r="A180" s="22"/>
      <c r="B180" s="119"/>
      <c r="C180" s="120" t="s">
        <v>681</v>
      </c>
      <c r="D180" s="120" t="s">
        <v>140</v>
      </c>
      <c r="E180" s="121" t="s">
        <v>4025</v>
      </c>
      <c r="F180" s="122" t="s">
        <v>4026</v>
      </c>
      <c r="G180" s="123" t="s">
        <v>403</v>
      </c>
      <c r="H180" s="124">
        <v>10</v>
      </c>
      <c r="I180" s="125"/>
      <c r="J180" s="125">
        <f t="shared" si="40"/>
        <v>0</v>
      </c>
      <c r="K180" s="122" t="s">
        <v>144</v>
      </c>
      <c r="L180" s="23"/>
      <c r="M180" s="126" t="s">
        <v>1</v>
      </c>
      <c r="N180" s="127" t="s">
        <v>23</v>
      </c>
      <c r="O180" s="128">
        <v>0.29</v>
      </c>
      <c r="P180" s="128">
        <f t="shared" si="41"/>
        <v>2.9</v>
      </c>
      <c r="Q180" s="128">
        <v>0.00042</v>
      </c>
      <c r="R180" s="128">
        <f t="shared" si="42"/>
        <v>0.004200000000000001</v>
      </c>
      <c r="S180" s="128">
        <v>0</v>
      </c>
      <c r="T180" s="129">
        <f t="shared" si="43"/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30" t="s">
        <v>200</v>
      </c>
      <c r="AT180" s="130" t="s">
        <v>140</v>
      </c>
      <c r="AU180" s="130" t="s">
        <v>60</v>
      </c>
      <c r="AY180" s="12" t="s">
        <v>137</v>
      </c>
      <c r="BE180" s="131">
        <f t="shared" si="44"/>
        <v>0</v>
      </c>
      <c r="BF180" s="131">
        <f t="shared" si="45"/>
        <v>0</v>
      </c>
      <c r="BG180" s="131">
        <f t="shared" si="46"/>
        <v>0</v>
      </c>
      <c r="BH180" s="131">
        <f t="shared" si="47"/>
        <v>0</v>
      </c>
      <c r="BI180" s="131">
        <f t="shared" si="48"/>
        <v>0</v>
      </c>
      <c r="BJ180" s="12" t="s">
        <v>58</v>
      </c>
      <c r="BK180" s="131">
        <f t="shared" si="49"/>
        <v>0</v>
      </c>
      <c r="BL180" s="12" t="s">
        <v>200</v>
      </c>
      <c r="BM180" s="130" t="s">
        <v>4027</v>
      </c>
    </row>
    <row r="181" spans="1:65" s="2" customFormat="1" ht="24.15" customHeight="1">
      <c r="A181" s="22"/>
      <c r="B181" s="119"/>
      <c r="C181" s="120" t="s">
        <v>685</v>
      </c>
      <c r="D181" s="120" t="s">
        <v>140</v>
      </c>
      <c r="E181" s="121" t="s">
        <v>4028</v>
      </c>
      <c r="F181" s="122" t="s">
        <v>4029</v>
      </c>
      <c r="G181" s="123" t="s">
        <v>403</v>
      </c>
      <c r="H181" s="124">
        <v>10</v>
      </c>
      <c r="I181" s="125"/>
      <c r="J181" s="125">
        <f t="shared" si="40"/>
        <v>0</v>
      </c>
      <c r="K181" s="122" t="s">
        <v>144</v>
      </c>
      <c r="L181" s="23"/>
      <c r="M181" s="126" t="s">
        <v>1</v>
      </c>
      <c r="N181" s="127" t="s">
        <v>23</v>
      </c>
      <c r="O181" s="128">
        <v>0.083</v>
      </c>
      <c r="P181" s="128">
        <f t="shared" si="41"/>
        <v>0.8300000000000001</v>
      </c>
      <c r="Q181" s="128">
        <v>2E-05</v>
      </c>
      <c r="R181" s="128">
        <f t="shared" si="42"/>
        <v>0.0002</v>
      </c>
      <c r="S181" s="128">
        <v>0</v>
      </c>
      <c r="T181" s="129">
        <f t="shared" si="43"/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30" t="s">
        <v>200</v>
      </c>
      <c r="AT181" s="130" t="s">
        <v>140</v>
      </c>
      <c r="AU181" s="130" t="s">
        <v>60</v>
      </c>
      <c r="AY181" s="12" t="s">
        <v>137</v>
      </c>
      <c r="BE181" s="131">
        <f t="shared" si="44"/>
        <v>0</v>
      </c>
      <c r="BF181" s="131">
        <f t="shared" si="45"/>
        <v>0</v>
      </c>
      <c r="BG181" s="131">
        <f t="shared" si="46"/>
        <v>0</v>
      </c>
      <c r="BH181" s="131">
        <f t="shared" si="47"/>
        <v>0</v>
      </c>
      <c r="BI181" s="131">
        <f t="shared" si="48"/>
        <v>0</v>
      </c>
      <c r="BJ181" s="12" t="s">
        <v>58</v>
      </c>
      <c r="BK181" s="131">
        <f t="shared" si="49"/>
        <v>0</v>
      </c>
      <c r="BL181" s="12" t="s">
        <v>200</v>
      </c>
      <c r="BM181" s="130" t="s">
        <v>4030</v>
      </c>
    </row>
    <row r="182" spans="1:65" s="2" customFormat="1" ht="24.15" customHeight="1">
      <c r="A182" s="22"/>
      <c r="B182" s="119"/>
      <c r="C182" s="120" t="s">
        <v>689</v>
      </c>
      <c r="D182" s="120" t="s">
        <v>140</v>
      </c>
      <c r="E182" s="121" t="s">
        <v>4031</v>
      </c>
      <c r="F182" s="122" t="s">
        <v>4032</v>
      </c>
      <c r="G182" s="123" t="s">
        <v>403</v>
      </c>
      <c r="H182" s="124">
        <v>10</v>
      </c>
      <c r="I182" s="125"/>
      <c r="J182" s="125">
        <f t="shared" si="40"/>
        <v>0</v>
      </c>
      <c r="K182" s="122" t="s">
        <v>144</v>
      </c>
      <c r="L182" s="23"/>
      <c r="M182" s="126" t="s">
        <v>1</v>
      </c>
      <c r="N182" s="127" t="s">
        <v>23</v>
      </c>
      <c r="O182" s="128">
        <v>0.114</v>
      </c>
      <c r="P182" s="128">
        <f t="shared" si="41"/>
        <v>1.1400000000000001</v>
      </c>
      <c r="Q182" s="128">
        <v>2E-05</v>
      </c>
      <c r="R182" s="128">
        <f t="shared" si="42"/>
        <v>0.0002</v>
      </c>
      <c r="S182" s="128">
        <v>0</v>
      </c>
      <c r="T182" s="129">
        <f t="shared" si="43"/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30" t="s">
        <v>200</v>
      </c>
      <c r="AT182" s="130" t="s">
        <v>140</v>
      </c>
      <c r="AU182" s="130" t="s">
        <v>60</v>
      </c>
      <c r="AY182" s="12" t="s">
        <v>137</v>
      </c>
      <c r="BE182" s="131">
        <f t="shared" si="44"/>
        <v>0</v>
      </c>
      <c r="BF182" s="131">
        <f t="shared" si="45"/>
        <v>0</v>
      </c>
      <c r="BG182" s="131">
        <f t="shared" si="46"/>
        <v>0</v>
      </c>
      <c r="BH182" s="131">
        <f t="shared" si="47"/>
        <v>0</v>
      </c>
      <c r="BI182" s="131">
        <f t="shared" si="48"/>
        <v>0</v>
      </c>
      <c r="BJ182" s="12" t="s">
        <v>58</v>
      </c>
      <c r="BK182" s="131">
        <f t="shared" si="49"/>
        <v>0</v>
      </c>
      <c r="BL182" s="12" t="s">
        <v>200</v>
      </c>
      <c r="BM182" s="130" t="s">
        <v>4033</v>
      </c>
    </row>
    <row r="183" spans="1:65" s="2" customFormat="1" ht="24.15" customHeight="1">
      <c r="A183" s="22"/>
      <c r="B183" s="119"/>
      <c r="C183" s="120" t="s">
        <v>693</v>
      </c>
      <c r="D183" s="120" t="s">
        <v>140</v>
      </c>
      <c r="E183" s="121" t="s">
        <v>4034</v>
      </c>
      <c r="F183" s="122" t="s">
        <v>4035</v>
      </c>
      <c r="G183" s="123" t="s">
        <v>403</v>
      </c>
      <c r="H183" s="124">
        <v>10</v>
      </c>
      <c r="I183" s="125"/>
      <c r="J183" s="125">
        <f t="shared" si="40"/>
        <v>0</v>
      </c>
      <c r="K183" s="122" t="s">
        <v>144</v>
      </c>
      <c r="L183" s="23"/>
      <c r="M183" s="126" t="s">
        <v>1</v>
      </c>
      <c r="N183" s="127" t="s">
        <v>23</v>
      </c>
      <c r="O183" s="128">
        <v>0.124</v>
      </c>
      <c r="P183" s="128">
        <f t="shared" si="41"/>
        <v>1.24</v>
      </c>
      <c r="Q183" s="128">
        <v>2E-05</v>
      </c>
      <c r="R183" s="128">
        <f t="shared" si="42"/>
        <v>0.0002</v>
      </c>
      <c r="S183" s="128">
        <v>0</v>
      </c>
      <c r="T183" s="129">
        <f t="shared" si="43"/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30" t="s">
        <v>200</v>
      </c>
      <c r="AT183" s="130" t="s">
        <v>140</v>
      </c>
      <c r="AU183" s="130" t="s">
        <v>60</v>
      </c>
      <c r="AY183" s="12" t="s">
        <v>137</v>
      </c>
      <c r="BE183" s="131">
        <f t="shared" si="44"/>
        <v>0</v>
      </c>
      <c r="BF183" s="131">
        <f t="shared" si="45"/>
        <v>0</v>
      </c>
      <c r="BG183" s="131">
        <f t="shared" si="46"/>
        <v>0</v>
      </c>
      <c r="BH183" s="131">
        <f t="shared" si="47"/>
        <v>0</v>
      </c>
      <c r="BI183" s="131">
        <f t="shared" si="48"/>
        <v>0</v>
      </c>
      <c r="BJ183" s="12" t="s">
        <v>58</v>
      </c>
      <c r="BK183" s="131">
        <f t="shared" si="49"/>
        <v>0</v>
      </c>
      <c r="BL183" s="12" t="s">
        <v>200</v>
      </c>
      <c r="BM183" s="130" t="s">
        <v>4036</v>
      </c>
    </row>
    <row r="184" spans="1:65" s="2" customFormat="1" ht="24.15" customHeight="1">
      <c r="A184" s="22"/>
      <c r="B184" s="119"/>
      <c r="C184" s="120" t="s">
        <v>697</v>
      </c>
      <c r="D184" s="120" t="s">
        <v>140</v>
      </c>
      <c r="E184" s="121" t="s">
        <v>4037</v>
      </c>
      <c r="F184" s="122" t="s">
        <v>4038</v>
      </c>
      <c r="G184" s="123" t="s">
        <v>403</v>
      </c>
      <c r="H184" s="124">
        <v>10</v>
      </c>
      <c r="I184" s="125"/>
      <c r="J184" s="125">
        <f t="shared" si="40"/>
        <v>0</v>
      </c>
      <c r="K184" s="122" t="s">
        <v>144</v>
      </c>
      <c r="L184" s="23"/>
      <c r="M184" s="126" t="s">
        <v>1</v>
      </c>
      <c r="N184" s="127" t="s">
        <v>23</v>
      </c>
      <c r="O184" s="128">
        <v>0.129</v>
      </c>
      <c r="P184" s="128">
        <f t="shared" si="41"/>
        <v>1.29</v>
      </c>
      <c r="Q184" s="128">
        <v>2E-05</v>
      </c>
      <c r="R184" s="128">
        <f t="shared" si="42"/>
        <v>0.0002</v>
      </c>
      <c r="S184" s="128">
        <v>0</v>
      </c>
      <c r="T184" s="129">
        <f t="shared" si="43"/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30" t="s">
        <v>200</v>
      </c>
      <c r="AT184" s="130" t="s">
        <v>140</v>
      </c>
      <c r="AU184" s="130" t="s">
        <v>60</v>
      </c>
      <c r="AY184" s="12" t="s">
        <v>137</v>
      </c>
      <c r="BE184" s="131">
        <f t="shared" si="44"/>
        <v>0</v>
      </c>
      <c r="BF184" s="131">
        <f t="shared" si="45"/>
        <v>0</v>
      </c>
      <c r="BG184" s="131">
        <f t="shared" si="46"/>
        <v>0</v>
      </c>
      <c r="BH184" s="131">
        <f t="shared" si="47"/>
        <v>0</v>
      </c>
      <c r="BI184" s="131">
        <f t="shared" si="48"/>
        <v>0</v>
      </c>
      <c r="BJ184" s="12" t="s">
        <v>58</v>
      </c>
      <c r="BK184" s="131">
        <f t="shared" si="49"/>
        <v>0</v>
      </c>
      <c r="BL184" s="12" t="s">
        <v>200</v>
      </c>
      <c r="BM184" s="130" t="s">
        <v>4039</v>
      </c>
    </row>
    <row r="185" spans="1:65" s="2" customFormat="1" ht="16.5" customHeight="1">
      <c r="A185" s="22"/>
      <c r="B185" s="119"/>
      <c r="C185" s="120" t="s">
        <v>701</v>
      </c>
      <c r="D185" s="120" t="s">
        <v>140</v>
      </c>
      <c r="E185" s="121" t="s">
        <v>4040</v>
      </c>
      <c r="F185" s="122" t="s">
        <v>4041</v>
      </c>
      <c r="G185" s="123" t="s">
        <v>403</v>
      </c>
      <c r="H185" s="124">
        <v>10</v>
      </c>
      <c r="I185" s="125"/>
      <c r="J185" s="125">
        <f t="shared" si="40"/>
        <v>0</v>
      </c>
      <c r="K185" s="122" t="s">
        <v>144</v>
      </c>
      <c r="L185" s="23"/>
      <c r="M185" s="126" t="s">
        <v>1</v>
      </c>
      <c r="N185" s="127" t="s">
        <v>23</v>
      </c>
      <c r="O185" s="128">
        <v>0.165</v>
      </c>
      <c r="P185" s="128">
        <f t="shared" si="41"/>
        <v>1.6500000000000001</v>
      </c>
      <c r="Q185" s="128">
        <v>0.00035</v>
      </c>
      <c r="R185" s="128">
        <f t="shared" si="42"/>
        <v>0.0035</v>
      </c>
      <c r="S185" s="128">
        <v>0</v>
      </c>
      <c r="T185" s="129">
        <f t="shared" si="43"/>
        <v>0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R185" s="130" t="s">
        <v>200</v>
      </c>
      <c r="AT185" s="130" t="s">
        <v>140</v>
      </c>
      <c r="AU185" s="130" t="s">
        <v>60</v>
      </c>
      <c r="AY185" s="12" t="s">
        <v>137</v>
      </c>
      <c r="BE185" s="131">
        <f t="shared" si="44"/>
        <v>0</v>
      </c>
      <c r="BF185" s="131">
        <f t="shared" si="45"/>
        <v>0</v>
      </c>
      <c r="BG185" s="131">
        <f t="shared" si="46"/>
        <v>0</v>
      </c>
      <c r="BH185" s="131">
        <f t="shared" si="47"/>
        <v>0</v>
      </c>
      <c r="BI185" s="131">
        <f t="shared" si="48"/>
        <v>0</v>
      </c>
      <c r="BJ185" s="12" t="s">
        <v>58</v>
      </c>
      <c r="BK185" s="131">
        <f t="shared" si="49"/>
        <v>0</v>
      </c>
      <c r="BL185" s="12" t="s">
        <v>200</v>
      </c>
      <c r="BM185" s="130" t="s">
        <v>4042</v>
      </c>
    </row>
    <row r="186" spans="1:65" s="2" customFormat="1" ht="16.5" customHeight="1">
      <c r="A186" s="22"/>
      <c r="B186" s="119"/>
      <c r="C186" s="120" t="s">
        <v>705</v>
      </c>
      <c r="D186" s="120" t="s">
        <v>140</v>
      </c>
      <c r="E186" s="121" t="s">
        <v>4043</v>
      </c>
      <c r="F186" s="122" t="s">
        <v>4044</v>
      </c>
      <c r="G186" s="123" t="s">
        <v>403</v>
      </c>
      <c r="H186" s="124">
        <v>10</v>
      </c>
      <c r="I186" s="125"/>
      <c r="J186" s="125">
        <f t="shared" si="40"/>
        <v>0</v>
      </c>
      <c r="K186" s="122" t="s">
        <v>144</v>
      </c>
      <c r="L186" s="23"/>
      <c r="M186" s="126" t="s">
        <v>1</v>
      </c>
      <c r="N186" s="127" t="s">
        <v>23</v>
      </c>
      <c r="O186" s="128">
        <v>0.207</v>
      </c>
      <c r="P186" s="128">
        <f t="shared" si="41"/>
        <v>2.07</v>
      </c>
      <c r="Q186" s="128">
        <v>0.00057</v>
      </c>
      <c r="R186" s="128">
        <f t="shared" si="42"/>
        <v>0.0057</v>
      </c>
      <c r="S186" s="128">
        <v>0</v>
      </c>
      <c r="T186" s="129">
        <f t="shared" si="43"/>
        <v>0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R186" s="130" t="s">
        <v>200</v>
      </c>
      <c r="AT186" s="130" t="s">
        <v>140</v>
      </c>
      <c r="AU186" s="130" t="s">
        <v>60</v>
      </c>
      <c r="AY186" s="12" t="s">
        <v>137</v>
      </c>
      <c r="BE186" s="131">
        <f t="shared" si="44"/>
        <v>0</v>
      </c>
      <c r="BF186" s="131">
        <f t="shared" si="45"/>
        <v>0</v>
      </c>
      <c r="BG186" s="131">
        <f t="shared" si="46"/>
        <v>0</v>
      </c>
      <c r="BH186" s="131">
        <f t="shared" si="47"/>
        <v>0</v>
      </c>
      <c r="BI186" s="131">
        <f t="shared" si="48"/>
        <v>0</v>
      </c>
      <c r="BJ186" s="12" t="s">
        <v>58</v>
      </c>
      <c r="BK186" s="131">
        <f t="shared" si="49"/>
        <v>0</v>
      </c>
      <c r="BL186" s="12" t="s">
        <v>200</v>
      </c>
      <c r="BM186" s="130" t="s">
        <v>4045</v>
      </c>
    </row>
    <row r="187" spans="1:65" s="2" customFormat="1" ht="16.5" customHeight="1">
      <c r="A187" s="22"/>
      <c r="B187" s="119"/>
      <c r="C187" s="120" t="s">
        <v>709</v>
      </c>
      <c r="D187" s="120" t="s">
        <v>140</v>
      </c>
      <c r="E187" s="121" t="s">
        <v>4046</v>
      </c>
      <c r="F187" s="122" t="s">
        <v>4047</v>
      </c>
      <c r="G187" s="123" t="s">
        <v>403</v>
      </c>
      <c r="H187" s="124">
        <v>1</v>
      </c>
      <c r="I187" s="125"/>
      <c r="J187" s="125">
        <f t="shared" si="40"/>
        <v>0</v>
      </c>
      <c r="K187" s="122" t="s">
        <v>144</v>
      </c>
      <c r="L187" s="23"/>
      <c r="M187" s="126" t="s">
        <v>1</v>
      </c>
      <c r="N187" s="127" t="s">
        <v>23</v>
      </c>
      <c r="O187" s="128">
        <v>0.227</v>
      </c>
      <c r="P187" s="128">
        <f t="shared" si="41"/>
        <v>0.227</v>
      </c>
      <c r="Q187" s="128">
        <v>0.00072</v>
      </c>
      <c r="R187" s="128">
        <f t="shared" si="42"/>
        <v>0.00072</v>
      </c>
      <c r="S187" s="128">
        <v>0</v>
      </c>
      <c r="T187" s="129">
        <f t="shared" si="43"/>
        <v>0</v>
      </c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R187" s="130" t="s">
        <v>200</v>
      </c>
      <c r="AT187" s="130" t="s">
        <v>140</v>
      </c>
      <c r="AU187" s="130" t="s">
        <v>60</v>
      </c>
      <c r="AY187" s="12" t="s">
        <v>137</v>
      </c>
      <c r="BE187" s="131">
        <f t="shared" si="44"/>
        <v>0</v>
      </c>
      <c r="BF187" s="131">
        <f t="shared" si="45"/>
        <v>0</v>
      </c>
      <c r="BG187" s="131">
        <f t="shared" si="46"/>
        <v>0</v>
      </c>
      <c r="BH187" s="131">
        <f t="shared" si="47"/>
        <v>0</v>
      </c>
      <c r="BI187" s="131">
        <f t="shared" si="48"/>
        <v>0</v>
      </c>
      <c r="BJ187" s="12" t="s">
        <v>58</v>
      </c>
      <c r="BK187" s="131">
        <f t="shared" si="49"/>
        <v>0</v>
      </c>
      <c r="BL187" s="12" t="s">
        <v>200</v>
      </c>
      <c r="BM187" s="130" t="s">
        <v>4048</v>
      </c>
    </row>
    <row r="188" spans="1:65" s="2" customFormat="1" ht="16.5" customHeight="1">
      <c r="A188" s="22"/>
      <c r="B188" s="119"/>
      <c r="C188" s="120" t="s">
        <v>713</v>
      </c>
      <c r="D188" s="120" t="s">
        <v>140</v>
      </c>
      <c r="E188" s="121" t="s">
        <v>4049</v>
      </c>
      <c r="F188" s="122" t="s">
        <v>4050</v>
      </c>
      <c r="G188" s="123" t="s">
        <v>403</v>
      </c>
      <c r="H188" s="124">
        <v>1</v>
      </c>
      <c r="I188" s="125"/>
      <c r="J188" s="125">
        <f t="shared" si="40"/>
        <v>0</v>
      </c>
      <c r="K188" s="122" t="s">
        <v>144</v>
      </c>
      <c r="L188" s="23"/>
      <c r="M188" s="126" t="s">
        <v>1</v>
      </c>
      <c r="N188" s="127" t="s">
        <v>23</v>
      </c>
      <c r="O188" s="128">
        <v>0.269</v>
      </c>
      <c r="P188" s="128">
        <f t="shared" si="41"/>
        <v>0.269</v>
      </c>
      <c r="Q188" s="128">
        <v>0.00132</v>
      </c>
      <c r="R188" s="128">
        <f t="shared" si="42"/>
        <v>0.00132</v>
      </c>
      <c r="S188" s="128">
        <v>0</v>
      </c>
      <c r="T188" s="129">
        <f t="shared" si="43"/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30" t="s">
        <v>200</v>
      </c>
      <c r="AT188" s="130" t="s">
        <v>140</v>
      </c>
      <c r="AU188" s="130" t="s">
        <v>60</v>
      </c>
      <c r="AY188" s="12" t="s">
        <v>137</v>
      </c>
      <c r="BE188" s="131">
        <f t="shared" si="44"/>
        <v>0</v>
      </c>
      <c r="BF188" s="131">
        <f t="shared" si="45"/>
        <v>0</v>
      </c>
      <c r="BG188" s="131">
        <f t="shared" si="46"/>
        <v>0</v>
      </c>
      <c r="BH188" s="131">
        <f t="shared" si="47"/>
        <v>0</v>
      </c>
      <c r="BI188" s="131">
        <f t="shared" si="48"/>
        <v>0</v>
      </c>
      <c r="BJ188" s="12" t="s">
        <v>58</v>
      </c>
      <c r="BK188" s="131">
        <f t="shared" si="49"/>
        <v>0</v>
      </c>
      <c r="BL188" s="12" t="s">
        <v>200</v>
      </c>
      <c r="BM188" s="130" t="s">
        <v>4051</v>
      </c>
    </row>
    <row r="189" spans="1:65" s="2" customFormat="1" ht="21.75" customHeight="1">
      <c r="A189" s="22"/>
      <c r="B189" s="119"/>
      <c r="C189" s="120" t="s">
        <v>717</v>
      </c>
      <c r="D189" s="120" t="s">
        <v>140</v>
      </c>
      <c r="E189" s="121" t="s">
        <v>4052</v>
      </c>
      <c r="F189" s="122" t="s">
        <v>4053</v>
      </c>
      <c r="G189" s="123" t="s">
        <v>403</v>
      </c>
      <c r="H189" s="124">
        <v>10</v>
      </c>
      <c r="I189" s="125"/>
      <c r="J189" s="125">
        <f t="shared" si="40"/>
        <v>0</v>
      </c>
      <c r="K189" s="122" t="s">
        <v>144</v>
      </c>
      <c r="L189" s="23"/>
      <c r="M189" s="126" t="s">
        <v>1</v>
      </c>
      <c r="N189" s="127" t="s">
        <v>23</v>
      </c>
      <c r="O189" s="128">
        <v>0.166</v>
      </c>
      <c r="P189" s="128">
        <f t="shared" si="41"/>
        <v>1.6600000000000001</v>
      </c>
      <c r="Q189" s="128">
        <v>0.00035</v>
      </c>
      <c r="R189" s="128">
        <f t="shared" si="42"/>
        <v>0.0035</v>
      </c>
      <c r="S189" s="128">
        <v>0</v>
      </c>
      <c r="T189" s="129">
        <f t="shared" si="43"/>
        <v>0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30" t="s">
        <v>200</v>
      </c>
      <c r="AT189" s="130" t="s">
        <v>140</v>
      </c>
      <c r="AU189" s="130" t="s">
        <v>60</v>
      </c>
      <c r="AY189" s="12" t="s">
        <v>137</v>
      </c>
      <c r="BE189" s="131">
        <f t="shared" si="44"/>
        <v>0</v>
      </c>
      <c r="BF189" s="131">
        <f t="shared" si="45"/>
        <v>0</v>
      </c>
      <c r="BG189" s="131">
        <f t="shared" si="46"/>
        <v>0</v>
      </c>
      <c r="BH189" s="131">
        <f t="shared" si="47"/>
        <v>0</v>
      </c>
      <c r="BI189" s="131">
        <f t="shared" si="48"/>
        <v>0</v>
      </c>
      <c r="BJ189" s="12" t="s">
        <v>58</v>
      </c>
      <c r="BK189" s="131">
        <f t="shared" si="49"/>
        <v>0</v>
      </c>
      <c r="BL189" s="12" t="s">
        <v>200</v>
      </c>
      <c r="BM189" s="130" t="s">
        <v>4054</v>
      </c>
    </row>
    <row r="190" spans="1:65" s="2" customFormat="1" ht="21.75" customHeight="1">
      <c r="A190" s="22"/>
      <c r="B190" s="119"/>
      <c r="C190" s="120" t="s">
        <v>721</v>
      </c>
      <c r="D190" s="120" t="s">
        <v>140</v>
      </c>
      <c r="E190" s="121" t="s">
        <v>4055</v>
      </c>
      <c r="F190" s="122" t="s">
        <v>4056</v>
      </c>
      <c r="G190" s="123" t="s">
        <v>403</v>
      </c>
      <c r="H190" s="124">
        <v>10</v>
      </c>
      <c r="I190" s="125"/>
      <c r="J190" s="125">
        <f t="shared" si="40"/>
        <v>0</v>
      </c>
      <c r="K190" s="122" t="s">
        <v>144</v>
      </c>
      <c r="L190" s="23"/>
      <c r="M190" s="126" t="s">
        <v>1</v>
      </c>
      <c r="N190" s="127" t="s">
        <v>23</v>
      </c>
      <c r="O190" s="128">
        <v>0.207</v>
      </c>
      <c r="P190" s="128">
        <f t="shared" si="41"/>
        <v>2.07</v>
      </c>
      <c r="Q190" s="128">
        <v>0.00057</v>
      </c>
      <c r="R190" s="128">
        <f t="shared" si="42"/>
        <v>0.0057</v>
      </c>
      <c r="S190" s="128">
        <v>0</v>
      </c>
      <c r="T190" s="129">
        <f t="shared" si="43"/>
        <v>0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30" t="s">
        <v>200</v>
      </c>
      <c r="AT190" s="130" t="s">
        <v>140</v>
      </c>
      <c r="AU190" s="130" t="s">
        <v>60</v>
      </c>
      <c r="AY190" s="12" t="s">
        <v>137</v>
      </c>
      <c r="BE190" s="131">
        <f t="shared" si="44"/>
        <v>0</v>
      </c>
      <c r="BF190" s="131">
        <f t="shared" si="45"/>
        <v>0</v>
      </c>
      <c r="BG190" s="131">
        <f t="shared" si="46"/>
        <v>0</v>
      </c>
      <c r="BH190" s="131">
        <f t="shared" si="47"/>
        <v>0</v>
      </c>
      <c r="BI190" s="131">
        <f t="shared" si="48"/>
        <v>0</v>
      </c>
      <c r="BJ190" s="12" t="s">
        <v>58</v>
      </c>
      <c r="BK190" s="131">
        <f t="shared" si="49"/>
        <v>0</v>
      </c>
      <c r="BL190" s="12" t="s">
        <v>200</v>
      </c>
      <c r="BM190" s="130" t="s">
        <v>4057</v>
      </c>
    </row>
    <row r="191" spans="1:65" s="2" customFormat="1" ht="16.5" customHeight="1">
      <c r="A191" s="22"/>
      <c r="B191" s="119"/>
      <c r="C191" s="120" t="s">
        <v>725</v>
      </c>
      <c r="D191" s="120" t="s">
        <v>140</v>
      </c>
      <c r="E191" s="121" t="s">
        <v>4058</v>
      </c>
      <c r="F191" s="122" t="s">
        <v>4059</v>
      </c>
      <c r="G191" s="123" t="s">
        <v>403</v>
      </c>
      <c r="H191" s="124">
        <v>10</v>
      </c>
      <c r="I191" s="125"/>
      <c r="J191" s="125">
        <f aca="true" t="shared" si="50" ref="J191:J222">ROUND(I191*H191,2)</f>
        <v>0</v>
      </c>
      <c r="K191" s="122" t="s">
        <v>144</v>
      </c>
      <c r="L191" s="23"/>
      <c r="M191" s="126" t="s">
        <v>1</v>
      </c>
      <c r="N191" s="127" t="s">
        <v>23</v>
      </c>
      <c r="O191" s="128">
        <v>0.228</v>
      </c>
      <c r="P191" s="128">
        <f aca="true" t="shared" si="51" ref="P191:P222">O191*H191</f>
        <v>2.2800000000000002</v>
      </c>
      <c r="Q191" s="128">
        <v>0.00072</v>
      </c>
      <c r="R191" s="128">
        <f aca="true" t="shared" si="52" ref="R191:R222">Q191*H191</f>
        <v>0.007200000000000001</v>
      </c>
      <c r="S191" s="128">
        <v>0</v>
      </c>
      <c r="T191" s="129">
        <f aca="true" t="shared" si="53" ref="T191:T222">S191*H191</f>
        <v>0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R191" s="130" t="s">
        <v>200</v>
      </c>
      <c r="AT191" s="130" t="s">
        <v>140</v>
      </c>
      <c r="AU191" s="130" t="s">
        <v>60</v>
      </c>
      <c r="AY191" s="12" t="s">
        <v>137</v>
      </c>
      <c r="BE191" s="131">
        <f aca="true" t="shared" si="54" ref="BE191:BE222">IF(N191="základní",J191,0)</f>
        <v>0</v>
      </c>
      <c r="BF191" s="131">
        <f aca="true" t="shared" si="55" ref="BF191:BF222">IF(N191="snížená",J191,0)</f>
        <v>0</v>
      </c>
      <c r="BG191" s="131">
        <f aca="true" t="shared" si="56" ref="BG191:BG222">IF(N191="zákl. přenesená",J191,0)</f>
        <v>0</v>
      </c>
      <c r="BH191" s="131">
        <f aca="true" t="shared" si="57" ref="BH191:BH222">IF(N191="sníž. přenesená",J191,0)</f>
        <v>0</v>
      </c>
      <c r="BI191" s="131">
        <f aca="true" t="shared" si="58" ref="BI191:BI222">IF(N191="nulová",J191,0)</f>
        <v>0</v>
      </c>
      <c r="BJ191" s="12" t="s">
        <v>58</v>
      </c>
      <c r="BK191" s="131">
        <f aca="true" t="shared" si="59" ref="BK191:BK222">ROUND(I191*H191,2)</f>
        <v>0</v>
      </c>
      <c r="BL191" s="12" t="s">
        <v>200</v>
      </c>
      <c r="BM191" s="130" t="s">
        <v>4060</v>
      </c>
    </row>
    <row r="192" spans="1:65" s="2" customFormat="1" ht="24.15" customHeight="1">
      <c r="A192" s="22"/>
      <c r="B192" s="119"/>
      <c r="C192" s="120" t="s">
        <v>729</v>
      </c>
      <c r="D192" s="120" t="s">
        <v>140</v>
      </c>
      <c r="E192" s="121" t="s">
        <v>4061</v>
      </c>
      <c r="F192" s="122" t="s">
        <v>4062</v>
      </c>
      <c r="G192" s="123" t="s">
        <v>403</v>
      </c>
      <c r="H192" s="124">
        <v>1</v>
      </c>
      <c r="I192" s="125"/>
      <c r="J192" s="125">
        <f t="shared" si="50"/>
        <v>0</v>
      </c>
      <c r="K192" s="122" t="s">
        <v>144</v>
      </c>
      <c r="L192" s="23"/>
      <c r="M192" s="126" t="s">
        <v>1</v>
      </c>
      <c r="N192" s="127" t="s">
        <v>23</v>
      </c>
      <c r="O192" s="128">
        <v>0.14</v>
      </c>
      <c r="P192" s="128">
        <f t="shared" si="51"/>
        <v>0.14</v>
      </c>
      <c r="Q192" s="128">
        <v>0.0001</v>
      </c>
      <c r="R192" s="128">
        <f t="shared" si="52"/>
        <v>0.0001</v>
      </c>
      <c r="S192" s="128">
        <v>0</v>
      </c>
      <c r="T192" s="129">
        <f t="shared" si="53"/>
        <v>0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R192" s="130" t="s">
        <v>200</v>
      </c>
      <c r="AT192" s="130" t="s">
        <v>140</v>
      </c>
      <c r="AU192" s="130" t="s">
        <v>60</v>
      </c>
      <c r="AY192" s="12" t="s">
        <v>137</v>
      </c>
      <c r="BE192" s="131">
        <f t="shared" si="54"/>
        <v>0</v>
      </c>
      <c r="BF192" s="131">
        <f t="shared" si="55"/>
        <v>0</v>
      </c>
      <c r="BG192" s="131">
        <f t="shared" si="56"/>
        <v>0</v>
      </c>
      <c r="BH192" s="131">
        <f t="shared" si="57"/>
        <v>0</v>
      </c>
      <c r="BI192" s="131">
        <f t="shared" si="58"/>
        <v>0</v>
      </c>
      <c r="BJ192" s="12" t="s">
        <v>58</v>
      </c>
      <c r="BK192" s="131">
        <f t="shared" si="59"/>
        <v>0</v>
      </c>
      <c r="BL192" s="12" t="s">
        <v>200</v>
      </c>
      <c r="BM192" s="130" t="s">
        <v>4063</v>
      </c>
    </row>
    <row r="193" spans="1:65" s="2" customFormat="1" ht="24.15" customHeight="1">
      <c r="A193" s="22"/>
      <c r="B193" s="119"/>
      <c r="C193" s="120" t="s">
        <v>733</v>
      </c>
      <c r="D193" s="120" t="s">
        <v>140</v>
      </c>
      <c r="E193" s="121" t="s">
        <v>4064</v>
      </c>
      <c r="F193" s="122" t="s">
        <v>4065</v>
      </c>
      <c r="G193" s="123" t="s">
        <v>403</v>
      </c>
      <c r="H193" s="124">
        <v>1</v>
      </c>
      <c r="I193" s="125"/>
      <c r="J193" s="125">
        <f t="shared" si="50"/>
        <v>0</v>
      </c>
      <c r="K193" s="122" t="s">
        <v>144</v>
      </c>
      <c r="L193" s="23"/>
      <c r="M193" s="126" t="s">
        <v>1</v>
      </c>
      <c r="N193" s="127" t="s">
        <v>23</v>
      </c>
      <c r="O193" s="128">
        <v>0.165</v>
      </c>
      <c r="P193" s="128">
        <f t="shared" si="51"/>
        <v>0.165</v>
      </c>
      <c r="Q193" s="128">
        <v>0.00012</v>
      </c>
      <c r="R193" s="128">
        <f t="shared" si="52"/>
        <v>0.00012</v>
      </c>
      <c r="S193" s="128">
        <v>0</v>
      </c>
      <c r="T193" s="129">
        <f t="shared" si="53"/>
        <v>0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30" t="s">
        <v>200</v>
      </c>
      <c r="AT193" s="130" t="s">
        <v>140</v>
      </c>
      <c r="AU193" s="130" t="s">
        <v>60</v>
      </c>
      <c r="AY193" s="12" t="s">
        <v>137</v>
      </c>
      <c r="BE193" s="131">
        <f t="shared" si="54"/>
        <v>0</v>
      </c>
      <c r="BF193" s="131">
        <f t="shared" si="55"/>
        <v>0</v>
      </c>
      <c r="BG193" s="131">
        <f t="shared" si="56"/>
        <v>0</v>
      </c>
      <c r="BH193" s="131">
        <f t="shared" si="57"/>
        <v>0</v>
      </c>
      <c r="BI193" s="131">
        <f t="shared" si="58"/>
        <v>0</v>
      </c>
      <c r="BJ193" s="12" t="s">
        <v>58</v>
      </c>
      <c r="BK193" s="131">
        <f t="shared" si="59"/>
        <v>0</v>
      </c>
      <c r="BL193" s="12" t="s">
        <v>200</v>
      </c>
      <c r="BM193" s="130" t="s">
        <v>4066</v>
      </c>
    </row>
    <row r="194" spans="1:65" s="2" customFormat="1" ht="24.15" customHeight="1">
      <c r="A194" s="22"/>
      <c r="B194" s="119"/>
      <c r="C194" s="120" t="s">
        <v>737</v>
      </c>
      <c r="D194" s="120" t="s">
        <v>140</v>
      </c>
      <c r="E194" s="121" t="s">
        <v>4067</v>
      </c>
      <c r="F194" s="122" t="s">
        <v>4068</v>
      </c>
      <c r="G194" s="123" t="s">
        <v>403</v>
      </c>
      <c r="H194" s="124">
        <v>1</v>
      </c>
      <c r="I194" s="125"/>
      <c r="J194" s="125">
        <f t="shared" si="50"/>
        <v>0</v>
      </c>
      <c r="K194" s="122" t="s">
        <v>144</v>
      </c>
      <c r="L194" s="23"/>
      <c r="M194" s="126" t="s">
        <v>1</v>
      </c>
      <c r="N194" s="127" t="s">
        <v>23</v>
      </c>
      <c r="O194" s="128">
        <v>0.207</v>
      </c>
      <c r="P194" s="128">
        <f t="shared" si="51"/>
        <v>0.207</v>
      </c>
      <c r="Q194" s="128">
        <v>0.00017</v>
      </c>
      <c r="R194" s="128">
        <f t="shared" si="52"/>
        <v>0.00017</v>
      </c>
      <c r="S194" s="128">
        <v>0</v>
      </c>
      <c r="T194" s="129">
        <f t="shared" si="53"/>
        <v>0</v>
      </c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R194" s="130" t="s">
        <v>200</v>
      </c>
      <c r="AT194" s="130" t="s">
        <v>140</v>
      </c>
      <c r="AU194" s="130" t="s">
        <v>60</v>
      </c>
      <c r="AY194" s="12" t="s">
        <v>137</v>
      </c>
      <c r="BE194" s="131">
        <f t="shared" si="54"/>
        <v>0</v>
      </c>
      <c r="BF194" s="131">
        <f t="shared" si="55"/>
        <v>0</v>
      </c>
      <c r="BG194" s="131">
        <f t="shared" si="56"/>
        <v>0</v>
      </c>
      <c r="BH194" s="131">
        <f t="shared" si="57"/>
        <v>0</v>
      </c>
      <c r="BI194" s="131">
        <f t="shared" si="58"/>
        <v>0</v>
      </c>
      <c r="BJ194" s="12" t="s">
        <v>58</v>
      </c>
      <c r="BK194" s="131">
        <f t="shared" si="59"/>
        <v>0</v>
      </c>
      <c r="BL194" s="12" t="s">
        <v>200</v>
      </c>
      <c r="BM194" s="130" t="s">
        <v>4069</v>
      </c>
    </row>
    <row r="195" spans="1:65" s="2" customFormat="1" ht="24.15" customHeight="1">
      <c r="A195" s="22"/>
      <c r="B195" s="119"/>
      <c r="C195" s="120" t="s">
        <v>741</v>
      </c>
      <c r="D195" s="120" t="s">
        <v>140</v>
      </c>
      <c r="E195" s="121" t="s">
        <v>4070</v>
      </c>
      <c r="F195" s="122" t="s">
        <v>4071</v>
      </c>
      <c r="G195" s="123" t="s">
        <v>403</v>
      </c>
      <c r="H195" s="124">
        <v>1</v>
      </c>
      <c r="I195" s="125"/>
      <c r="J195" s="125">
        <f t="shared" si="50"/>
        <v>0</v>
      </c>
      <c r="K195" s="122" t="s">
        <v>144</v>
      </c>
      <c r="L195" s="23"/>
      <c r="M195" s="126" t="s">
        <v>1</v>
      </c>
      <c r="N195" s="127" t="s">
        <v>23</v>
      </c>
      <c r="O195" s="128">
        <v>0.227</v>
      </c>
      <c r="P195" s="128">
        <f t="shared" si="51"/>
        <v>0.227</v>
      </c>
      <c r="Q195" s="128">
        <v>0.00052</v>
      </c>
      <c r="R195" s="128">
        <f t="shared" si="52"/>
        <v>0.00052</v>
      </c>
      <c r="S195" s="128">
        <v>0</v>
      </c>
      <c r="T195" s="129">
        <f t="shared" si="53"/>
        <v>0</v>
      </c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R195" s="130" t="s">
        <v>200</v>
      </c>
      <c r="AT195" s="130" t="s">
        <v>140</v>
      </c>
      <c r="AU195" s="130" t="s">
        <v>60</v>
      </c>
      <c r="AY195" s="12" t="s">
        <v>137</v>
      </c>
      <c r="BE195" s="131">
        <f t="shared" si="54"/>
        <v>0</v>
      </c>
      <c r="BF195" s="131">
        <f t="shared" si="55"/>
        <v>0</v>
      </c>
      <c r="BG195" s="131">
        <f t="shared" si="56"/>
        <v>0</v>
      </c>
      <c r="BH195" s="131">
        <f t="shared" si="57"/>
        <v>0</v>
      </c>
      <c r="BI195" s="131">
        <f t="shared" si="58"/>
        <v>0</v>
      </c>
      <c r="BJ195" s="12" t="s">
        <v>58</v>
      </c>
      <c r="BK195" s="131">
        <f t="shared" si="59"/>
        <v>0</v>
      </c>
      <c r="BL195" s="12" t="s">
        <v>200</v>
      </c>
      <c r="BM195" s="130" t="s">
        <v>4072</v>
      </c>
    </row>
    <row r="196" spans="1:65" s="2" customFormat="1" ht="16.5" customHeight="1">
      <c r="A196" s="22"/>
      <c r="B196" s="119"/>
      <c r="C196" s="120" t="s">
        <v>745</v>
      </c>
      <c r="D196" s="120" t="s">
        <v>140</v>
      </c>
      <c r="E196" s="121" t="s">
        <v>4073</v>
      </c>
      <c r="F196" s="122" t="s">
        <v>4074</v>
      </c>
      <c r="G196" s="123" t="s">
        <v>403</v>
      </c>
      <c r="H196" s="124">
        <v>1</v>
      </c>
      <c r="I196" s="125"/>
      <c r="J196" s="125">
        <f t="shared" si="50"/>
        <v>0</v>
      </c>
      <c r="K196" s="122" t="s">
        <v>144</v>
      </c>
      <c r="L196" s="23"/>
      <c r="M196" s="126" t="s">
        <v>1</v>
      </c>
      <c r="N196" s="127" t="s">
        <v>23</v>
      </c>
      <c r="O196" s="128">
        <v>0.165</v>
      </c>
      <c r="P196" s="128">
        <f t="shared" si="51"/>
        <v>0.165</v>
      </c>
      <c r="Q196" s="128">
        <v>0.00021</v>
      </c>
      <c r="R196" s="128">
        <f t="shared" si="52"/>
        <v>0.00021</v>
      </c>
      <c r="S196" s="128">
        <v>0</v>
      </c>
      <c r="T196" s="129">
        <f t="shared" si="53"/>
        <v>0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R196" s="130" t="s">
        <v>200</v>
      </c>
      <c r="AT196" s="130" t="s">
        <v>140</v>
      </c>
      <c r="AU196" s="130" t="s">
        <v>60</v>
      </c>
      <c r="AY196" s="12" t="s">
        <v>137</v>
      </c>
      <c r="BE196" s="131">
        <f t="shared" si="54"/>
        <v>0</v>
      </c>
      <c r="BF196" s="131">
        <f t="shared" si="55"/>
        <v>0</v>
      </c>
      <c r="BG196" s="131">
        <f t="shared" si="56"/>
        <v>0</v>
      </c>
      <c r="BH196" s="131">
        <f t="shared" si="57"/>
        <v>0</v>
      </c>
      <c r="BI196" s="131">
        <f t="shared" si="58"/>
        <v>0</v>
      </c>
      <c r="BJ196" s="12" t="s">
        <v>58</v>
      </c>
      <c r="BK196" s="131">
        <f t="shared" si="59"/>
        <v>0</v>
      </c>
      <c r="BL196" s="12" t="s">
        <v>200</v>
      </c>
      <c r="BM196" s="130" t="s">
        <v>4075</v>
      </c>
    </row>
    <row r="197" spans="1:65" s="2" customFormat="1" ht="16.5" customHeight="1">
      <c r="A197" s="22"/>
      <c r="B197" s="119"/>
      <c r="C197" s="120" t="s">
        <v>749</v>
      </c>
      <c r="D197" s="120" t="s">
        <v>140</v>
      </c>
      <c r="E197" s="121" t="s">
        <v>4076</v>
      </c>
      <c r="F197" s="122" t="s">
        <v>4077</v>
      </c>
      <c r="G197" s="123" t="s">
        <v>403</v>
      </c>
      <c r="H197" s="124">
        <v>1</v>
      </c>
      <c r="I197" s="125"/>
      <c r="J197" s="125">
        <f t="shared" si="50"/>
        <v>0</v>
      </c>
      <c r="K197" s="122" t="s">
        <v>144</v>
      </c>
      <c r="L197" s="23"/>
      <c r="M197" s="126" t="s">
        <v>1</v>
      </c>
      <c r="N197" s="127" t="s">
        <v>23</v>
      </c>
      <c r="O197" s="128">
        <v>0.207</v>
      </c>
      <c r="P197" s="128">
        <f t="shared" si="51"/>
        <v>0.207</v>
      </c>
      <c r="Q197" s="128">
        <v>0.00035</v>
      </c>
      <c r="R197" s="128">
        <f t="shared" si="52"/>
        <v>0.00035</v>
      </c>
      <c r="S197" s="128">
        <v>0</v>
      </c>
      <c r="T197" s="129">
        <f t="shared" si="53"/>
        <v>0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R197" s="130" t="s">
        <v>200</v>
      </c>
      <c r="AT197" s="130" t="s">
        <v>140</v>
      </c>
      <c r="AU197" s="130" t="s">
        <v>60</v>
      </c>
      <c r="AY197" s="12" t="s">
        <v>137</v>
      </c>
      <c r="BE197" s="131">
        <f t="shared" si="54"/>
        <v>0</v>
      </c>
      <c r="BF197" s="131">
        <f t="shared" si="55"/>
        <v>0</v>
      </c>
      <c r="BG197" s="131">
        <f t="shared" si="56"/>
        <v>0</v>
      </c>
      <c r="BH197" s="131">
        <f t="shared" si="57"/>
        <v>0</v>
      </c>
      <c r="BI197" s="131">
        <f t="shared" si="58"/>
        <v>0</v>
      </c>
      <c r="BJ197" s="12" t="s">
        <v>58</v>
      </c>
      <c r="BK197" s="131">
        <f t="shared" si="59"/>
        <v>0</v>
      </c>
      <c r="BL197" s="12" t="s">
        <v>200</v>
      </c>
      <c r="BM197" s="130" t="s">
        <v>4078</v>
      </c>
    </row>
    <row r="198" spans="1:65" s="2" customFormat="1" ht="16.5" customHeight="1">
      <c r="A198" s="22"/>
      <c r="B198" s="119"/>
      <c r="C198" s="120" t="s">
        <v>753</v>
      </c>
      <c r="D198" s="120" t="s">
        <v>140</v>
      </c>
      <c r="E198" s="121" t="s">
        <v>4079</v>
      </c>
      <c r="F198" s="122" t="s">
        <v>4080</v>
      </c>
      <c r="G198" s="123" t="s">
        <v>403</v>
      </c>
      <c r="H198" s="124">
        <v>1</v>
      </c>
      <c r="I198" s="125"/>
      <c r="J198" s="125">
        <f t="shared" si="50"/>
        <v>0</v>
      </c>
      <c r="K198" s="122" t="s">
        <v>144</v>
      </c>
      <c r="L198" s="23"/>
      <c r="M198" s="126" t="s">
        <v>1</v>
      </c>
      <c r="N198" s="127" t="s">
        <v>23</v>
      </c>
      <c r="O198" s="128">
        <v>0.227</v>
      </c>
      <c r="P198" s="128">
        <f t="shared" si="51"/>
        <v>0.227</v>
      </c>
      <c r="Q198" s="128">
        <v>0.00056</v>
      </c>
      <c r="R198" s="128">
        <f t="shared" si="52"/>
        <v>0.00056</v>
      </c>
      <c r="S198" s="128">
        <v>0</v>
      </c>
      <c r="T198" s="129">
        <f t="shared" si="53"/>
        <v>0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R198" s="130" t="s">
        <v>200</v>
      </c>
      <c r="AT198" s="130" t="s">
        <v>140</v>
      </c>
      <c r="AU198" s="130" t="s">
        <v>60</v>
      </c>
      <c r="AY198" s="12" t="s">
        <v>137</v>
      </c>
      <c r="BE198" s="131">
        <f t="shared" si="54"/>
        <v>0</v>
      </c>
      <c r="BF198" s="131">
        <f t="shared" si="55"/>
        <v>0</v>
      </c>
      <c r="BG198" s="131">
        <f t="shared" si="56"/>
        <v>0</v>
      </c>
      <c r="BH198" s="131">
        <f t="shared" si="57"/>
        <v>0</v>
      </c>
      <c r="BI198" s="131">
        <f t="shared" si="58"/>
        <v>0</v>
      </c>
      <c r="BJ198" s="12" t="s">
        <v>58</v>
      </c>
      <c r="BK198" s="131">
        <f t="shared" si="59"/>
        <v>0</v>
      </c>
      <c r="BL198" s="12" t="s">
        <v>200</v>
      </c>
      <c r="BM198" s="130" t="s">
        <v>4081</v>
      </c>
    </row>
    <row r="199" spans="1:65" s="2" customFormat="1" ht="16.5" customHeight="1">
      <c r="A199" s="22"/>
      <c r="B199" s="119"/>
      <c r="C199" s="120" t="s">
        <v>757</v>
      </c>
      <c r="D199" s="120" t="s">
        <v>140</v>
      </c>
      <c r="E199" s="121" t="s">
        <v>4082</v>
      </c>
      <c r="F199" s="122" t="s">
        <v>4083</v>
      </c>
      <c r="G199" s="123" t="s">
        <v>403</v>
      </c>
      <c r="H199" s="124">
        <v>10</v>
      </c>
      <c r="I199" s="125"/>
      <c r="J199" s="125">
        <f t="shared" si="50"/>
        <v>0</v>
      </c>
      <c r="K199" s="122" t="s">
        <v>144</v>
      </c>
      <c r="L199" s="23"/>
      <c r="M199" s="126" t="s">
        <v>1</v>
      </c>
      <c r="N199" s="127" t="s">
        <v>23</v>
      </c>
      <c r="O199" s="128">
        <v>0.165</v>
      </c>
      <c r="P199" s="128">
        <f t="shared" si="51"/>
        <v>1.6500000000000001</v>
      </c>
      <c r="Q199" s="128">
        <v>0.00029</v>
      </c>
      <c r="R199" s="128">
        <f t="shared" si="52"/>
        <v>0.0029</v>
      </c>
      <c r="S199" s="128">
        <v>0</v>
      </c>
      <c r="T199" s="129">
        <f t="shared" si="53"/>
        <v>0</v>
      </c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R199" s="130" t="s">
        <v>200</v>
      </c>
      <c r="AT199" s="130" t="s">
        <v>140</v>
      </c>
      <c r="AU199" s="130" t="s">
        <v>60</v>
      </c>
      <c r="AY199" s="12" t="s">
        <v>137</v>
      </c>
      <c r="BE199" s="131">
        <f t="shared" si="54"/>
        <v>0</v>
      </c>
      <c r="BF199" s="131">
        <f t="shared" si="55"/>
        <v>0</v>
      </c>
      <c r="BG199" s="131">
        <f t="shared" si="56"/>
        <v>0</v>
      </c>
      <c r="BH199" s="131">
        <f t="shared" si="57"/>
        <v>0</v>
      </c>
      <c r="BI199" s="131">
        <f t="shared" si="58"/>
        <v>0</v>
      </c>
      <c r="BJ199" s="12" t="s">
        <v>58</v>
      </c>
      <c r="BK199" s="131">
        <f t="shared" si="59"/>
        <v>0</v>
      </c>
      <c r="BL199" s="12" t="s">
        <v>200</v>
      </c>
      <c r="BM199" s="130" t="s">
        <v>4084</v>
      </c>
    </row>
    <row r="200" spans="1:65" s="2" customFormat="1" ht="16.5" customHeight="1">
      <c r="A200" s="22"/>
      <c r="B200" s="119"/>
      <c r="C200" s="120" t="s">
        <v>761</v>
      </c>
      <c r="D200" s="120" t="s">
        <v>140</v>
      </c>
      <c r="E200" s="121" t="s">
        <v>4085</v>
      </c>
      <c r="F200" s="122" t="s">
        <v>4086</v>
      </c>
      <c r="G200" s="123" t="s">
        <v>403</v>
      </c>
      <c r="H200" s="124">
        <v>10</v>
      </c>
      <c r="I200" s="125"/>
      <c r="J200" s="125">
        <f t="shared" si="50"/>
        <v>0</v>
      </c>
      <c r="K200" s="122" t="s">
        <v>144</v>
      </c>
      <c r="L200" s="23"/>
      <c r="M200" s="126" t="s">
        <v>1</v>
      </c>
      <c r="N200" s="127" t="s">
        <v>23</v>
      </c>
      <c r="O200" s="128">
        <v>0.207</v>
      </c>
      <c r="P200" s="128">
        <f t="shared" si="51"/>
        <v>2.07</v>
      </c>
      <c r="Q200" s="128">
        <v>0.00041</v>
      </c>
      <c r="R200" s="128">
        <f t="shared" si="52"/>
        <v>0.0040999999999999995</v>
      </c>
      <c r="S200" s="128">
        <v>0</v>
      </c>
      <c r="T200" s="129">
        <f t="shared" si="53"/>
        <v>0</v>
      </c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R200" s="130" t="s">
        <v>200</v>
      </c>
      <c r="AT200" s="130" t="s">
        <v>140</v>
      </c>
      <c r="AU200" s="130" t="s">
        <v>60</v>
      </c>
      <c r="AY200" s="12" t="s">
        <v>137</v>
      </c>
      <c r="BE200" s="131">
        <f t="shared" si="54"/>
        <v>0</v>
      </c>
      <c r="BF200" s="131">
        <f t="shared" si="55"/>
        <v>0</v>
      </c>
      <c r="BG200" s="131">
        <f t="shared" si="56"/>
        <v>0</v>
      </c>
      <c r="BH200" s="131">
        <f t="shared" si="57"/>
        <v>0</v>
      </c>
      <c r="BI200" s="131">
        <f t="shared" si="58"/>
        <v>0</v>
      </c>
      <c r="BJ200" s="12" t="s">
        <v>58</v>
      </c>
      <c r="BK200" s="131">
        <f t="shared" si="59"/>
        <v>0</v>
      </c>
      <c r="BL200" s="12" t="s">
        <v>200</v>
      </c>
      <c r="BM200" s="130" t="s">
        <v>4087</v>
      </c>
    </row>
    <row r="201" spans="1:65" s="2" customFormat="1" ht="16.5" customHeight="1">
      <c r="A201" s="22"/>
      <c r="B201" s="119"/>
      <c r="C201" s="120" t="s">
        <v>765</v>
      </c>
      <c r="D201" s="120" t="s">
        <v>140</v>
      </c>
      <c r="E201" s="121" t="s">
        <v>4088</v>
      </c>
      <c r="F201" s="122" t="s">
        <v>4089</v>
      </c>
      <c r="G201" s="123" t="s">
        <v>403</v>
      </c>
      <c r="H201" s="124">
        <v>1</v>
      </c>
      <c r="I201" s="125"/>
      <c r="J201" s="125">
        <f t="shared" si="50"/>
        <v>0</v>
      </c>
      <c r="K201" s="122" t="s">
        <v>144</v>
      </c>
      <c r="L201" s="23"/>
      <c r="M201" s="126" t="s">
        <v>1</v>
      </c>
      <c r="N201" s="127" t="s">
        <v>23</v>
      </c>
      <c r="O201" s="128">
        <v>0.227</v>
      </c>
      <c r="P201" s="128">
        <f t="shared" si="51"/>
        <v>0.227</v>
      </c>
      <c r="Q201" s="128">
        <v>0.00077</v>
      </c>
      <c r="R201" s="128">
        <f t="shared" si="52"/>
        <v>0.00077</v>
      </c>
      <c r="S201" s="128">
        <v>0</v>
      </c>
      <c r="T201" s="129">
        <f t="shared" si="53"/>
        <v>0</v>
      </c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R201" s="130" t="s">
        <v>200</v>
      </c>
      <c r="AT201" s="130" t="s">
        <v>140</v>
      </c>
      <c r="AU201" s="130" t="s">
        <v>60</v>
      </c>
      <c r="AY201" s="12" t="s">
        <v>137</v>
      </c>
      <c r="BE201" s="131">
        <f t="shared" si="54"/>
        <v>0</v>
      </c>
      <c r="BF201" s="131">
        <f t="shared" si="55"/>
        <v>0</v>
      </c>
      <c r="BG201" s="131">
        <f t="shared" si="56"/>
        <v>0</v>
      </c>
      <c r="BH201" s="131">
        <f t="shared" si="57"/>
        <v>0</v>
      </c>
      <c r="BI201" s="131">
        <f t="shared" si="58"/>
        <v>0</v>
      </c>
      <c r="BJ201" s="12" t="s">
        <v>58</v>
      </c>
      <c r="BK201" s="131">
        <f t="shared" si="59"/>
        <v>0</v>
      </c>
      <c r="BL201" s="12" t="s">
        <v>200</v>
      </c>
      <c r="BM201" s="130" t="s">
        <v>4090</v>
      </c>
    </row>
    <row r="202" spans="1:65" s="2" customFormat="1" ht="24.15" customHeight="1">
      <c r="A202" s="22"/>
      <c r="B202" s="119"/>
      <c r="C202" s="120" t="s">
        <v>769</v>
      </c>
      <c r="D202" s="120" t="s">
        <v>140</v>
      </c>
      <c r="E202" s="121" t="s">
        <v>4091</v>
      </c>
      <c r="F202" s="122" t="s">
        <v>4092</v>
      </c>
      <c r="G202" s="123" t="s">
        <v>403</v>
      </c>
      <c r="H202" s="124">
        <v>1</v>
      </c>
      <c r="I202" s="125"/>
      <c r="J202" s="125">
        <f t="shared" si="50"/>
        <v>0</v>
      </c>
      <c r="K202" s="122" t="s">
        <v>144</v>
      </c>
      <c r="L202" s="23"/>
      <c r="M202" s="126" t="s">
        <v>1</v>
      </c>
      <c r="N202" s="127" t="s">
        <v>23</v>
      </c>
      <c r="O202" s="128">
        <v>0.16</v>
      </c>
      <c r="P202" s="128">
        <f t="shared" si="51"/>
        <v>0.16</v>
      </c>
      <c r="Q202" s="128">
        <v>0.00102</v>
      </c>
      <c r="R202" s="128">
        <f t="shared" si="52"/>
        <v>0.00102</v>
      </c>
      <c r="S202" s="128">
        <v>0</v>
      </c>
      <c r="T202" s="129">
        <f t="shared" si="53"/>
        <v>0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R202" s="130" t="s">
        <v>200</v>
      </c>
      <c r="AT202" s="130" t="s">
        <v>140</v>
      </c>
      <c r="AU202" s="130" t="s">
        <v>60</v>
      </c>
      <c r="AY202" s="12" t="s">
        <v>137</v>
      </c>
      <c r="BE202" s="131">
        <f t="shared" si="54"/>
        <v>0</v>
      </c>
      <c r="BF202" s="131">
        <f t="shared" si="55"/>
        <v>0</v>
      </c>
      <c r="BG202" s="131">
        <f t="shared" si="56"/>
        <v>0</v>
      </c>
      <c r="BH202" s="131">
        <f t="shared" si="57"/>
        <v>0</v>
      </c>
      <c r="BI202" s="131">
        <f t="shared" si="58"/>
        <v>0</v>
      </c>
      <c r="BJ202" s="12" t="s">
        <v>58</v>
      </c>
      <c r="BK202" s="131">
        <f t="shared" si="59"/>
        <v>0</v>
      </c>
      <c r="BL202" s="12" t="s">
        <v>200</v>
      </c>
      <c r="BM202" s="130" t="s">
        <v>4093</v>
      </c>
    </row>
    <row r="203" spans="1:65" s="2" customFormat="1" ht="24.15" customHeight="1">
      <c r="A203" s="22"/>
      <c r="B203" s="119"/>
      <c r="C203" s="120" t="s">
        <v>777</v>
      </c>
      <c r="D203" s="120" t="s">
        <v>140</v>
      </c>
      <c r="E203" s="121" t="s">
        <v>4094</v>
      </c>
      <c r="F203" s="122" t="s">
        <v>4095</v>
      </c>
      <c r="G203" s="123" t="s">
        <v>403</v>
      </c>
      <c r="H203" s="124">
        <v>1</v>
      </c>
      <c r="I203" s="125"/>
      <c r="J203" s="125">
        <f t="shared" si="50"/>
        <v>0</v>
      </c>
      <c r="K203" s="122" t="s">
        <v>144</v>
      </c>
      <c r="L203" s="23"/>
      <c r="M203" s="126" t="s">
        <v>1</v>
      </c>
      <c r="N203" s="127" t="s">
        <v>23</v>
      </c>
      <c r="O203" s="128">
        <v>0.2</v>
      </c>
      <c r="P203" s="128">
        <f t="shared" si="51"/>
        <v>0.2</v>
      </c>
      <c r="Q203" s="128">
        <v>0.00182</v>
      </c>
      <c r="R203" s="128">
        <f t="shared" si="52"/>
        <v>0.00182</v>
      </c>
      <c r="S203" s="128">
        <v>0</v>
      </c>
      <c r="T203" s="129">
        <f t="shared" si="53"/>
        <v>0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R203" s="130" t="s">
        <v>200</v>
      </c>
      <c r="AT203" s="130" t="s">
        <v>140</v>
      </c>
      <c r="AU203" s="130" t="s">
        <v>60</v>
      </c>
      <c r="AY203" s="12" t="s">
        <v>137</v>
      </c>
      <c r="BE203" s="131">
        <f t="shared" si="54"/>
        <v>0</v>
      </c>
      <c r="BF203" s="131">
        <f t="shared" si="55"/>
        <v>0</v>
      </c>
      <c r="BG203" s="131">
        <f t="shared" si="56"/>
        <v>0</v>
      </c>
      <c r="BH203" s="131">
        <f t="shared" si="57"/>
        <v>0</v>
      </c>
      <c r="BI203" s="131">
        <f t="shared" si="58"/>
        <v>0</v>
      </c>
      <c r="BJ203" s="12" t="s">
        <v>58</v>
      </c>
      <c r="BK203" s="131">
        <f t="shared" si="59"/>
        <v>0</v>
      </c>
      <c r="BL203" s="12" t="s">
        <v>200</v>
      </c>
      <c r="BM203" s="130" t="s">
        <v>4096</v>
      </c>
    </row>
    <row r="204" spans="1:65" s="2" customFormat="1" ht="24.15" customHeight="1">
      <c r="A204" s="22"/>
      <c r="B204" s="119"/>
      <c r="C204" s="120" t="s">
        <v>781</v>
      </c>
      <c r="D204" s="120" t="s">
        <v>140</v>
      </c>
      <c r="E204" s="121" t="s">
        <v>4097</v>
      </c>
      <c r="F204" s="122" t="s">
        <v>4098</v>
      </c>
      <c r="G204" s="123" t="s">
        <v>403</v>
      </c>
      <c r="H204" s="124">
        <v>1</v>
      </c>
      <c r="I204" s="125"/>
      <c r="J204" s="125">
        <f t="shared" si="50"/>
        <v>0</v>
      </c>
      <c r="K204" s="122" t="s">
        <v>144</v>
      </c>
      <c r="L204" s="23"/>
      <c r="M204" s="126" t="s">
        <v>1</v>
      </c>
      <c r="N204" s="127" t="s">
        <v>23</v>
      </c>
      <c r="O204" s="128">
        <v>0.22</v>
      </c>
      <c r="P204" s="128">
        <f t="shared" si="51"/>
        <v>0.22</v>
      </c>
      <c r="Q204" s="128">
        <v>0.00199</v>
      </c>
      <c r="R204" s="128">
        <f t="shared" si="52"/>
        <v>0.00199</v>
      </c>
      <c r="S204" s="128">
        <v>0</v>
      </c>
      <c r="T204" s="129">
        <f t="shared" si="53"/>
        <v>0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R204" s="130" t="s">
        <v>200</v>
      </c>
      <c r="AT204" s="130" t="s">
        <v>140</v>
      </c>
      <c r="AU204" s="130" t="s">
        <v>60</v>
      </c>
      <c r="AY204" s="12" t="s">
        <v>137</v>
      </c>
      <c r="BE204" s="131">
        <f t="shared" si="54"/>
        <v>0</v>
      </c>
      <c r="BF204" s="131">
        <f t="shared" si="55"/>
        <v>0</v>
      </c>
      <c r="BG204" s="131">
        <f t="shared" si="56"/>
        <v>0</v>
      </c>
      <c r="BH204" s="131">
        <f t="shared" si="57"/>
        <v>0</v>
      </c>
      <c r="BI204" s="131">
        <f t="shared" si="58"/>
        <v>0</v>
      </c>
      <c r="BJ204" s="12" t="s">
        <v>58</v>
      </c>
      <c r="BK204" s="131">
        <f t="shared" si="59"/>
        <v>0</v>
      </c>
      <c r="BL204" s="12" t="s">
        <v>200</v>
      </c>
      <c r="BM204" s="130" t="s">
        <v>4099</v>
      </c>
    </row>
    <row r="205" spans="1:65" s="2" customFormat="1" ht="21.75" customHeight="1">
      <c r="A205" s="22"/>
      <c r="B205" s="119"/>
      <c r="C205" s="120" t="s">
        <v>785</v>
      </c>
      <c r="D205" s="120" t="s">
        <v>140</v>
      </c>
      <c r="E205" s="121" t="s">
        <v>4100</v>
      </c>
      <c r="F205" s="122" t="s">
        <v>4101</v>
      </c>
      <c r="G205" s="123" t="s">
        <v>403</v>
      </c>
      <c r="H205" s="124">
        <v>10</v>
      </c>
      <c r="I205" s="125"/>
      <c r="J205" s="125">
        <f t="shared" si="50"/>
        <v>0</v>
      </c>
      <c r="K205" s="122" t="s">
        <v>144</v>
      </c>
      <c r="L205" s="23"/>
      <c r="M205" s="126" t="s">
        <v>1</v>
      </c>
      <c r="N205" s="127" t="s">
        <v>23</v>
      </c>
      <c r="O205" s="128">
        <v>0.13</v>
      </c>
      <c r="P205" s="128">
        <f t="shared" si="51"/>
        <v>1.3</v>
      </c>
      <c r="Q205" s="128">
        <v>0.0001</v>
      </c>
      <c r="R205" s="128">
        <f t="shared" si="52"/>
        <v>0.001</v>
      </c>
      <c r="S205" s="128">
        <v>0</v>
      </c>
      <c r="T205" s="129">
        <f t="shared" si="53"/>
        <v>0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R205" s="130" t="s">
        <v>200</v>
      </c>
      <c r="AT205" s="130" t="s">
        <v>140</v>
      </c>
      <c r="AU205" s="130" t="s">
        <v>60</v>
      </c>
      <c r="AY205" s="12" t="s">
        <v>137</v>
      </c>
      <c r="BE205" s="131">
        <f t="shared" si="54"/>
        <v>0</v>
      </c>
      <c r="BF205" s="131">
        <f t="shared" si="55"/>
        <v>0</v>
      </c>
      <c r="BG205" s="131">
        <f t="shared" si="56"/>
        <v>0</v>
      </c>
      <c r="BH205" s="131">
        <f t="shared" si="57"/>
        <v>0</v>
      </c>
      <c r="BI205" s="131">
        <f t="shared" si="58"/>
        <v>0</v>
      </c>
      <c r="BJ205" s="12" t="s">
        <v>58</v>
      </c>
      <c r="BK205" s="131">
        <f t="shared" si="59"/>
        <v>0</v>
      </c>
      <c r="BL205" s="12" t="s">
        <v>200</v>
      </c>
      <c r="BM205" s="130" t="s">
        <v>4102</v>
      </c>
    </row>
    <row r="206" spans="1:65" s="2" customFormat="1" ht="21.75" customHeight="1">
      <c r="A206" s="22"/>
      <c r="B206" s="119"/>
      <c r="C206" s="120" t="s">
        <v>789</v>
      </c>
      <c r="D206" s="120" t="s">
        <v>140</v>
      </c>
      <c r="E206" s="121" t="s">
        <v>4103</v>
      </c>
      <c r="F206" s="122" t="s">
        <v>4104</v>
      </c>
      <c r="G206" s="123" t="s">
        <v>403</v>
      </c>
      <c r="H206" s="124">
        <v>10</v>
      </c>
      <c r="I206" s="125"/>
      <c r="J206" s="125">
        <f t="shared" si="50"/>
        <v>0</v>
      </c>
      <c r="K206" s="122" t="s">
        <v>144</v>
      </c>
      <c r="L206" s="23"/>
      <c r="M206" s="126" t="s">
        <v>1</v>
      </c>
      <c r="N206" s="127" t="s">
        <v>23</v>
      </c>
      <c r="O206" s="128">
        <v>0.14</v>
      </c>
      <c r="P206" s="128">
        <f t="shared" si="51"/>
        <v>1.4000000000000001</v>
      </c>
      <c r="Q206" s="128">
        <v>0.00016</v>
      </c>
      <c r="R206" s="128">
        <f t="shared" si="52"/>
        <v>0.0016</v>
      </c>
      <c r="S206" s="128">
        <v>0</v>
      </c>
      <c r="T206" s="129">
        <f t="shared" si="53"/>
        <v>0</v>
      </c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R206" s="130" t="s">
        <v>200</v>
      </c>
      <c r="AT206" s="130" t="s">
        <v>140</v>
      </c>
      <c r="AU206" s="130" t="s">
        <v>60</v>
      </c>
      <c r="AY206" s="12" t="s">
        <v>137</v>
      </c>
      <c r="BE206" s="131">
        <f t="shared" si="54"/>
        <v>0</v>
      </c>
      <c r="BF206" s="131">
        <f t="shared" si="55"/>
        <v>0</v>
      </c>
      <c r="BG206" s="131">
        <f t="shared" si="56"/>
        <v>0</v>
      </c>
      <c r="BH206" s="131">
        <f t="shared" si="57"/>
        <v>0</v>
      </c>
      <c r="BI206" s="131">
        <f t="shared" si="58"/>
        <v>0</v>
      </c>
      <c r="BJ206" s="12" t="s">
        <v>58</v>
      </c>
      <c r="BK206" s="131">
        <f t="shared" si="59"/>
        <v>0</v>
      </c>
      <c r="BL206" s="12" t="s">
        <v>200</v>
      </c>
      <c r="BM206" s="130" t="s">
        <v>4105</v>
      </c>
    </row>
    <row r="207" spans="1:65" s="2" customFormat="1" ht="21.75" customHeight="1">
      <c r="A207" s="22"/>
      <c r="B207" s="119"/>
      <c r="C207" s="120" t="s">
        <v>793</v>
      </c>
      <c r="D207" s="120" t="s">
        <v>140</v>
      </c>
      <c r="E207" s="121" t="s">
        <v>4106</v>
      </c>
      <c r="F207" s="122" t="s">
        <v>4107</v>
      </c>
      <c r="G207" s="123" t="s">
        <v>403</v>
      </c>
      <c r="H207" s="124">
        <v>10</v>
      </c>
      <c r="I207" s="125"/>
      <c r="J207" s="125">
        <f t="shared" si="50"/>
        <v>0</v>
      </c>
      <c r="K207" s="122" t="s">
        <v>144</v>
      </c>
      <c r="L207" s="23"/>
      <c r="M207" s="126" t="s">
        <v>1</v>
      </c>
      <c r="N207" s="127" t="s">
        <v>23</v>
      </c>
      <c r="O207" s="128">
        <v>0.16</v>
      </c>
      <c r="P207" s="128">
        <f t="shared" si="51"/>
        <v>1.6</v>
      </c>
      <c r="Q207" s="128">
        <v>0.00021</v>
      </c>
      <c r="R207" s="128">
        <f t="shared" si="52"/>
        <v>0.0021000000000000003</v>
      </c>
      <c r="S207" s="128">
        <v>0</v>
      </c>
      <c r="T207" s="129">
        <f t="shared" si="53"/>
        <v>0</v>
      </c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R207" s="130" t="s">
        <v>200</v>
      </c>
      <c r="AT207" s="130" t="s">
        <v>140</v>
      </c>
      <c r="AU207" s="130" t="s">
        <v>60</v>
      </c>
      <c r="AY207" s="12" t="s">
        <v>137</v>
      </c>
      <c r="BE207" s="131">
        <f t="shared" si="54"/>
        <v>0</v>
      </c>
      <c r="BF207" s="131">
        <f t="shared" si="55"/>
        <v>0</v>
      </c>
      <c r="BG207" s="131">
        <f t="shared" si="56"/>
        <v>0</v>
      </c>
      <c r="BH207" s="131">
        <f t="shared" si="57"/>
        <v>0</v>
      </c>
      <c r="BI207" s="131">
        <f t="shared" si="58"/>
        <v>0</v>
      </c>
      <c r="BJ207" s="12" t="s">
        <v>58</v>
      </c>
      <c r="BK207" s="131">
        <f t="shared" si="59"/>
        <v>0</v>
      </c>
      <c r="BL207" s="12" t="s">
        <v>200</v>
      </c>
      <c r="BM207" s="130" t="s">
        <v>4108</v>
      </c>
    </row>
    <row r="208" spans="1:65" s="2" customFormat="1" ht="21.75" customHeight="1">
      <c r="A208" s="22"/>
      <c r="B208" s="119"/>
      <c r="C208" s="120" t="s">
        <v>799</v>
      </c>
      <c r="D208" s="120" t="s">
        <v>140</v>
      </c>
      <c r="E208" s="121" t="s">
        <v>4109</v>
      </c>
      <c r="F208" s="122" t="s">
        <v>4110</v>
      </c>
      <c r="G208" s="123" t="s">
        <v>403</v>
      </c>
      <c r="H208" s="124">
        <v>10</v>
      </c>
      <c r="I208" s="125"/>
      <c r="J208" s="125">
        <f t="shared" si="50"/>
        <v>0</v>
      </c>
      <c r="K208" s="122" t="s">
        <v>144</v>
      </c>
      <c r="L208" s="23"/>
      <c r="M208" s="126" t="s">
        <v>1</v>
      </c>
      <c r="N208" s="127" t="s">
        <v>23</v>
      </c>
      <c r="O208" s="128">
        <v>0.2</v>
      </c>
      <c r="P208" s="128">
        <f t="shared" si="51"/>
        <v>2</v>
      </c>
      <c r="Q208" s="128">
        <v>0.00034</v>
      </c>
      <c r="R208" s="128">
        <f t="shared" si="52"/>
        <v>0.0034000000000000002</v>
      </c>
      <c r="S208" s="128">
        <v>0</v>
      </c>
      <c r="T208" s="129">
        <f t="shared" si="53"/>
        <v>0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R208" s="130" t="s">
        <v>200</v>
      </c>
      <c r="AT208" s="130" t="s">
        <v>140</v>
      </c>
      <c r="AU208" s="130" t="s">
        <v>60</v>
      </c>
      <c r="AY208" s="12" t="s">
        <v>137</v>
      </c>
      <c r="BE208" s="131">
        <f t="shared" si="54"/>
        <v>0</v>
      </c>
      <c r="BF208" s="131">
        <f t="shared" si="55"/>
        <v>0</v>
      </c>
      <c r="BG208" s="131">
        <f t="shared" si="56"/>
        <v>0</v>
      </c>
      <c r="BH208" s="131">
        <f t="shared" si="57"/>
        <v>0</v>
      </c>
      <c r="BI208" s="131">
        <f t="shared" si="58"/>
        <v>0</v>
      </c>
      <c r="BJ208" s="12" t="s">
        <v>58</v>
      </c>
      <c r="BK208" s="131">
        <f t="shared" si="59"/>
        <v>0</v>
      </c>
      <c r="BL208" s="12" t="s">
        <v>200</v>
      </c>
      <c r="BM208" s="130" t="s">
        <v>4111</v>
      </c>
    </row>
    <row r="209" spans="1:65" s="2" customFormat="1" ht="21.75" customHeight="1">
      <c r="A209" s="22"/>
      <c r="B209" s="119"/>
      <c r="C209" s="120" t="s">
        <v>803</v>
      </c>
      <c r="D209" s="120" t="s">
        <v>140</v>
      </c>
      <c r="E209" s="121" t="s">
        <v>4112</v>
      </c>
      <c r="F209" s="122" t="s">
        <v>4113</v>
      </c>
      <c r="G209" s="123" t="s">
        <v>403</v>
      </c>
      <c r="H209" s="124">
        <v>1</v>
      </c>
      <c r="I209" s="125"/>
      <c r="J209" s="125">
        <f t="shared" si="50"/>
        <v>0</v>
      </c>
      <c r="K209" s="122" t="s">
        <v>144</v>
      </c>
      <c r="L209" s="23"/>
      <c r="M209" s="126" t="s">
        <v>1</v>
      </c>
      <c r="N209" s="127" t="s">
        <v>23</v>
      </c>
      <c r="O209" s="128">
        <v>0.22</v>
      </c>
      <c r="P209" s="128">
        <f t="shared" si="51"/>
        <v>0.22</v>
      </c>
      <c r="Q209" s="128">
        <v>0.0005</v>
      </c>
      <c r="R209" s="128">
        <f t="shared" si="52"/>
        <v>0.0005</v>
      </c>
      <c r="S209" s="128">
        <v>0</v>
      </c>
      <c r="T209" s="129">
        <f t="shared" si="53"/>
        <v>0</v>
      </c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R209" s="130" t="s">
        <v>200</v>
      </c>
      <c r="AT209" s="130" t="s">
        <v>140</v>
      </c>
      <c r="AU209" s="130" t="s">
        <v>60</v>
      </c>
      <c r="AY209" s="12" t="s">
        <v>137</v>
      </c>
      <c r="BE209" s="131">
        <f t="shared" si="54"/>
        <v>0</v>
      </c>
      <c r="BF209" s="131">
        <f t="shared" si="55"/>
        <v>0</v>
      </c>
      <c r="BG209" s="131">
        <f t="shared" si="56"/>
        <v>0</v>
      </c>
      <c r="BH209" s="131">
        <f t="shared" si="57"/>
        <v>0</v>
      </c>
      <c r="BI209" s="131">
        <f t="shared" si="58"/>
        <v>0</v>
      </c>
      <c r="BJ209" s="12" t="s">
        <v>58</v>
      </c>
      <c r="BK209" s="131">
        <f t="shared" si="59"/>
        <v>0</v>
      </c>
      <c r="BL209" s="12" t="s">
        <v>200</v>
      </c>
      <c r="BM209" s="130" t="s">
        <v>4114</v>
      </c>
    </row>
    <row r="210" spans="1:65" s="2" customFormat="1" ht="21.75" customHeight="1">
      <c r="A210" s="22"/>
      <c r="B210" s="119"/>
      <c r="C210" s="120" t="s">
        <v>807</v>
      </c>
      <c r="D210" s="120" t="s">
        <v>140</v>
      </c>
      <c r="E210" s="121" t="s">
        <v>4115</v>
      </c>
      <c r="F210" s="122" t="s">
        <v>4116</v>
      </c>
      <c r="G210" s="123" t="s">
        <v>403</v>
      </c>
      <c r="H210" s="124">
        <v>1</v>
      </c>
      <c r="I210" s="125"/>
      <c r="J210" s="125">
        <f t="shared" si="50"/>
        <v>0</v>
      </c>
      <c r="K210" s="122" t="s">
        <v>144</v>
      </c>
      <c r="L210" s="23"/>
      <c r="M210" s="126" t="s">
        <v>1</v>
      </c>
      <c r="N210" s="127" t="s">
        <v>23</v>
      </c>
      <c r="O210" s="128">
        <v>0.26</v>
      </c>
      <c r="P210" s="128">
        <f t="shared" si="51"/>
        <v>0.26</v>
      </c>
      <c r="Q210" s="128">
        <v>0.0007</v>
      </c>
      <c r="R210" s="128">
        <f t="shared" si="52"/>
        <v>0.0007</v>
      </c>
      <c r="S210" s="128">
        <v>0</v>
      </c>
      <c r="T210" s="129">
        <f t="shared" si="53"/>
        <v>0</v>
      </c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R210" s="130" t="s">
        <v>200</v>
      </c>
      <c r="AT210" s="130" t="s">
        <v>140</v>
      </c>
      <c r="AU210" s="130" t="s">
        <v>60</v>
      </c>
      <c r="AY210" s="12" t="s">
        <v>137</v>
      </c>
      <c r="BE210" s="131">
        <f t="shared" si="54"/>
        <v>0</v>
      </c>
      <c r="BF210" s="131">
        <f t="shared" si="55"/>
        <v>0</v>
      </c>
      <c r="BG210" s="131">
        <f t="shared" si="56"/>
        <v>0</v>
      </c>
      <c r="BH210" s="131">
        <f t="shared" si="57"/>
        <v>0</v>
      </c>
      <c r="BI210" s="131">
        <f t="shared" si="58"/>
        <v>0</v>
      </c>
      <c r="BJ210" s="12" t="s">
        <v>58</v>
      </c>
      <c r="BK210" s="131">
        <f t="shared" si="59"/>
        <v>0</v>
      </c>
      <c r="BL210" s="12" t="s">
        <v>200</v>
      </c>
      <c r="BM210" s="130" t="s">
        <v>4117</v>
      </c>
    </row>
    <row r="211" spans="1:65" s="2" customFormat="1" ht="24.15" customHeight="1">
      <c r="A211" s="22"/>
      <c r="B211" s="119"/>
      <c r="C211" s="120" t="s">
        <v>811</v>
      </c>
      <c r="D211" s="120" t="s">
        <v>140</v>
      </c>
      <c r="E211" s="121" t="s">
        <v>4118</v>
      </c>
      <c r="F211" s="122" t="s">
        <v>4119</v>
      </c>
      <c r="G211" s="123" t="s">
        <v>403</v>
      </c>
      <c r="H211" s="124">
        <v>1</v>
      </c>
      <c r="I211" s="125"/>
      <c r="J211" s="125">
        <f t="shared" si="50"/>
        <v>0</v>
      </c>
      <c r="K211" s="122" t="s">
        <v>144</v>
      </c>
      <c r="L211" s="23"/>
      <c r="M211" s="126" t="s">
        <v>1</v>
      </c>
      <c r="N211" s="127" t="s">
        <v>23</v>
      </c>
      <c r="O211" s="128">
        <v>0.16</v>
      </c>
      <c r="P211" s="128">
        <f t="shared" si="51"/>
        <v>0.16</v>
      </c>
      <c r="Q211" s="128">
        <v>0.00027</v>
      </c>
      <c r="R211" s="128">
        <f t="shared" si="52"/>
        <v>0.00027</v>
      </c>
      <c r="S211" s="128">
        <v>0</v>
      </c>
      <c r="T211" s="129">
        <f t="shared" si="53"/>
        <v>0</v>
      </c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R211" s="130" t="s">
        <v>200</v>
      </c>
      <c r="AT211" s="130" t="s">
        <v>140</v>
      </c>
      <c r="AU211" s="130" t="s">
        <v>60</v>
      </c>
      <c r="AY211" s="12" t="s">
        <v>137</v>
      </c>
      <c r="BE211" s="131">
        <f t="shared" si="54"/>
        <v>0</v>
      </c>
      <c r="BF211" s="131">
        <f t="shared" si="55"/>
        <v>0</v>
      </c>
      <c r="BG211" s="131">
        <f t="shared" si="56"/>
        <v>0</v>
      </c>
      <c r="BH211" s="131">
        <f t="shared" si="57"/>
        <v>0</v>
      </c>
      <c r="BI211" s="131">
        <f t="shared" si="58"/>
        <v>0</v>
      </c>
      <c r="BJ211" s="12" t="s">
        <v>58</v>
      </c>
      <c r="BK211" s="131">
        <f t="shared" si="59"/>
        <v>0</v>
      </c>
      <c r="BL211" s="12" t="s">
        <v>200</v>
      </c>
      <c r="BM211" s="130" t="s">
        <v>4120</v>
      </c>
    </row>
    <row r="212" spans="1:65" s="2" customFormat="1" ht="24.15" customHeight="1">
      <c r="A212" s="22"/>
      <c r="B212" s="119"/>
      <c r="C212" s="120" t="s">
        <v>815</v>
      </c>
      <c r="D212" s="120" t="s">
        <v>140</v>
      </c>
      <c r="E212" s="121" t="s">
        <v>4121</v>
      </c>
      <c r="F212" s="122" t="s">
        <v>4122</v>
      </c>
      <c r="G212" s="123" t="s">
        <v>403</v>
      </c>
      <c r="H212" s="124">
        <v>10</v>
      </c>
      <c r="I212" s="125"/>
      <c r="J212" s="125">
        <f t="shared" si="50"/>
        <v>0</v>
      </c>
      <c r="K212" s="122" t="s">
        <v>144</v>
      </c>
      <c r="L212" s="23"/>
      <c r="M212" s="126" t="s">
        <v>1</v>
      </c>
      <c r="N212" s="127" t="s">
        <v>23</v>
      </c>
      <c r="O212" s="128">
        <v>0.2</v>
      </c>
      <c r="P212" s="128">
        <f t="shared" si="51"/>
        <v>2</v>
      </c>
      <c r="Q212" s="128">
        <v>0.0004</v>
      </c>
      <c r="R212" s="128">
        <f t="shared" si="52"/>
        <v>0.004</v>
      </c>
      <c r="S212" s="128">
        <v>0</v>
      </c>
      <c r="T212" s="129">
        <f t="shared" si="53"/>
        <v>0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R212" s="130" t="s">
        <v>200</v>
      </c>
      <c r="AT212" s="130" t="s">
        <v>140</v>
      </c>
      <c r="AU212" s="130" t="s">
        <v>60</v>
      </c>
      <c r="AY212" s="12" t="s">
        <v>137</v>
      </c>
      <c r="BE212" s="131">
        <f t="shared" si="54"/>
        <v>0</v>
      </c>
      <c r="BF212" s="131">
        <f t="shared" si="55"/>
        <v>0</v>
      </c>
      <c r="BG212" s="131">
        <f t="shared" si="56"/>
        <v>0</v>
      </c>
      <c r="BH212" s="131">
        <f t="shared" si="57"/>
        <v>0</v>
      </c>
      <c r="BI212" s="131">
        <f t="shared" si="58"/>
        <v>0</v>
      </c>
      <c r="BJ212" s="12" t="s">
        <v>58</v>
      </c>
      <c r="BK212" s="131">
        <f t="shared" si="59"/>
        <v>0</v>
      </c>
      <c r="BL212" s="12" t="s">
        <v>200</v>
      </c>
      <c r="BM212" s="130" t="s">
        <v>4123</v>
      </c>
    </row>
    <row r="213" spans="1:65" s="2" customFormat="1" ht="24.15" customHeight="1">
      <c r="A213" s="22"/>
      <c r="B213" s="119"/>
      <c r="C213" s="120" t="s">
        <v>819</v>
      </c>
      <c r="D213" s="120" t="s">
        <v>140</v>
      </c>
      <c r="E213" s="121" t="s">
        <v>4124</v>
      </c>
      <c r="F213" s="122" t="s">
        <v>4125</v>
      </c>
      <c r="G213" s="123" t="s">
        <v>403</v>
      </c>
      <c r="H213" s="124">
        <v>10</v>
      </c>
      <c r="I213" s="125"/>
      <c r="J213" s="125">
        <f t="shared" si="50"/>
        <v>0</v>
      </c>
      <c r="K213" s="122" t="s">
        <v>144</v>
      </c>
      <c r="L213" s="23"/>
      <c r="M213" s="126" t="s">
        <v>1</v>
      </c>
      <c r="N213" s="127" t="s">
        <v>23</v>
      </c>
      <c r="O213" s="128">
        <v>0.22</v>
      </c>
      <c r="P213" s="128">
        <f t="shared" si="51"/>
        <v>2.2</v>
      </c>
      <c r="Q213" s="128">
        <v>0.00057</v>
      </c>
      <c r="R213" s="128">
        <f t="shared" si="52"/>
        <v>0.0057</v>
      </c>
      <c r="S213" s="128">
        <v>0</v>
      </c>
      <c r="T213" s="129">
        <f t="shared" si="53"/>
        <v>0</v>
      </c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R213" s="130" t="s">
        <v>200</v>
      </c>
      <c r="AT213" s="130" t="s">
        <v>140</v>
      </c>
      <c r="AU213" s="130" t="s">
        <v>60</v>
      </c>
      <c r="AY213" s="12" t="s">
        <v>137</v>
      </c>
      <c r="BE213" s="131">
        <f t="shared" si="54"/>
        <v>0</v>
      </c>
      <c r="BF213" s="131">
        <f t="shared" si="55"/>
        <v>0</v>
      </c>
      <c r="BG213" s="131">
        <f t="shared" si="56"/>
        <v>0</v>
      </c>
      <c r="BH213" s="131">
        <f t="shared" si="57"/>
        <v>0</v>
      </c>
      <c r="BI213" s="131">
        <f t="shared" si="58"/>
        <v>0</v>
      </c>
      <c r="BJ213" s="12" t="s">
        <v>58</v>
      </c>
      <c r="BK213" s="131">
        <f t="shared" si="59"/>
        <v>0</v>
      </c>
      <c r="BL213" s="12" t="s">
        <v>200</v>
      </c>
      <c r="BM213" s="130" t="s">
        <v>4126</v>
      </c>
    </row>
    <row r="214" spans="1:65" s="2" customFormat="1" ht="24.15" customHeight="1">
      <c r="A214" s="22"/>
      <c r="B214" s="119"/>
      <c r="C214" s="120" t="s">
        <v>823</v>
      </c>
      <c r="D214" s="120" t="s">
        <v>140</v>
      </c>
      <c r="E214" s="121" t="s">
        <v>4127</v>
      </c>
      <c r="F214" s="122" t="s">
        <v>4128</v>
      </c>
      <c r="G214" s="123" t="s">
        <v>403</v>
      </c>
      <c r="H214" s="124">
        <v>1</v>
      </c>
      <c r="I214" s="125"/>
      <c r="J214" s="125">
        <f t="shared" si="50"/>
        <v>0</v>
      </c>
      <c r="K214" s="122" t="s">
        <v>144</v>
      </c>
      <c r="L214" s="23"/>
      <c r="M214" s="126" t="s">
        <v>1</v>
      </c>
      <c r="N214" s="127" t="s">
        <v>23</v>
      </c>
      <c r="O214" s="128">
        <v>0.26</v>
      </c>
      <c r="P214" s="128">
        <f t="shared" si="51"/>
        <v>0.26</v>
      </c>
      <c r="Q214" s="128">
        <v>0.0008</v>
      </c>
      <c r="R214" s="128">
        <f t="shared" si="52"/>
        <v>0.0008</v>
      </c>
      <c r="S214" s="128">
        <v>0</v>
      </c>
      <c r="T214" s="129">
        <f t="shared" si="53"/>
        <v>0</v>
      </c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R214" s="130" t="s">
        <v>200</v>
      </c>
      <c r="AT214" s="130" t="s">
        <v>140</v>
      </c>
      <c r="AU214" s="130" t="s">
        <v>60</v>
      </c>
      <c r="AY214" s="12" t="s">
        <v>137</v>
      </c>
      <c r="BE214" s="131">
        <f t="shared" si="54"/>
        <v>0</v>
      </c>
      <c r="BF214" s="131">
        <f t="shared" si="55"/>
        <v>0</v>
      </c>
      <c r="BG214" s="131">
        <f t="shared" si="56"/>
        <v>0</v>
      </c>
      <c r="BH214" s="131">
        <f t="shared" si="57"/>
        <v>0</v>
      </c>
      <c r="BI214" s="131">
        <f t="shared" si="58"/>
        <v>0</v>
      </c>
      <c r="BJ214" s="12" t="s">
        <v>58</v>
      </c>
      <c r="BK214" s="131">
        <f t="shared" si="59"/>
        <v>0</v>
      </c>
      <c r="BL214" s="12" t="s">
        <v>200</v>
      </c>
      <c r="BM214" s="130" t="s">
        <v>4129</v>
      </c>
    </row>
    <row r="215" spans="1:65" s="2" customFormat="1" ht="24.15" customHeight="1">
      <c r="A215" s="22"/>
      <c r="B215" s="119"/>
      <c r="C215" s="120" t="s">
        <v>827</v>
      </c>
      <c r="D215" s="120" t="s">
        <v>140</v>
      </c>
      <c r="E215" s="121" t="s">
        <v>4130</v>
      </c>
      <c r="F215" s="122" t="s">
        <v>4131</v>
      </c>
      <c r="G215" s="123" t="s">
        <v>403</v>
      </c>
      <c r="H215" s="124">
        <v>10</v>
      </c>
      <c r="I215" s="125"/>
      <c r="J215" s="125">
        <f t="shared" si="50"/>
        <v>0</v>
      </c>
      <c r="K215" s="122" t="s">
        <v>144</v>
      </c>
      <c r="L215" s="23"/>
      <c r="M215" s="126" t="s">
        <v>1</v>
      </c>
      <c r="N215" s="127" t="s">
        <v>23</v>
      </c>
      <c r="O215" s="128">
        <v>0.14</v>
      </c>
      <c r="P215" s="128">
        <f t="shared" si="51"/>
        <v>1.4000000000000001</v>
      </c>
      <c r="Q215" s="128">
        <v>0.00017</v>
      </c>
      <c r="R215" s="128">
        <f t="shared" si="52"/>
        <v>0.0017000000000000001</v>
      </c>
      <c r="S215" s="128">
        <v>0</v>
      </c>
      <c r="T215" s="129">
        <f t="shared" si="53"/>
        <v>0</v>
      </c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R215" s="130" t="s">
        <v>200</v>
      </c>
      <c r="AT215" s="130" t="s">
        <v>140</v>
      </c>
      <c r="AU215" s="130" t="s">
        <v>60</v>
      </c>
      <c r="AY215" s="12" t="s">
        <v>137</v>
      </c>
      <c r="BE215" s="131">
        <f t="shared" si="54"/>
        <v>0</v>
      </c>
      <c r="BF215" s="131">
        <f t="shared" si="55"/>
        <v>0</v>
      </c>
      <c r="BG215" s="131">
        <f t="shared" si="56"/>
        <v>0</v>
      </c>
      <c r="BH215" s="131">
        <f t="shared" si="57"/>
        <v>0</v>
      </c>
      <c r="BI215" s="131">
        <f t="shared" si="58"/>
        <v>0</v>
      </c>
      <c r="BJ215" s="12" t="s">
        <v>58</v>
      </c>
      <c r="BK215" s="131">
        <f t="shared" si="59"/>
        <v>0</v>
      </c>
      <c r="BL215" s="12" t="s">
        <v>200</v>
      </c>
      <c r="BM215" s="130" t="s">
        <v>4132</v>
      </c>
    </row>
    <row r="216" spans="1:65" s="2" customFormat="1" ht="24.15" customHeight="1">
      <c r="A216" s="22"/>
      <c r="B216" s="119"/>
      <c r="C216" s="120" t="s">
        <v>831</v>
      </c>
      <c r="D216" s="120" t="s">
        <v>140</v>
      </c>
      <c r="E216" s="121" t="s">
        <v>4133</v>
      </c>
      <c r="F216" s="122" t="s">
        <v>4134</v>
      </c>
      <c r="G216" s="123" t="s">
        <v>403</v>
      </c>
      <c r="H216" s="124">
        <v>1</v>
      </c>
      <c r="I216" s="125"/>
      <c r="J216" s="125">
        <f t="shared" si="50"/>
        <v>0</v>
      </c>
      <c r="K216" s="122" t="s">
        <v>144</v>
      </c>
      <c r="L216" s="23"/>
      <c r="M216" s="126" t="s">
        <v>1</v>
      </c>
      <c r="N216" s="127" t="s">
        <v>23</v>
      </c>
      <c r="O216" s="128">
        <v>0.16</v>
      </c>
      <c r="P216" s="128">
        <f t="shared" si="51"/>
        <v>0.16</v>
      </c>
      <c r="Q216" s="128">
        <v>0.0002</v>
      </c>
      <c r="R216" s="128">
        <f t="shared" si="52"/>
        <v>0.0002</v>
      </c>
      <c r="S216" s="128">
        <v>0</v>
      </c>
      <c r="T216" s="129">
        <f t="shared" si="53"/>
        <v>0</v>
      </c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R216" s="130" t="s">
        <v>200</v>
      </c>
      <c r="AT216" s="130" t="s">
        <v>140</v>
      </c>
      <c r="AU216" s="130" t="s">
        <v>60</v>
      </c>
      <c r="AY216" s="12" t="s">
        <v>137</v>
      </c>
      <c r="BE216" s="131">
        <f t="shared" si="54"/>
        <v>0</v>
      </c>
      <c r="BF216" s="131">
        <f t="shared" si="55"/>
        <v>0</v>
      </c>
      <c r="BG216" s="131">
        <f t="shared" si="56"/>
        <v>0</v>
      </c>
      <c r="BH216" s="131">
        <f t="shared" si="57"/>
        <v>0</v>
      </c>
      <c r="BI216" s="131">
        <f t="shared" si="58"/>
        <v>0</v>
      </c>
      <c r="BJ216" s="12" t="s">
        <v>58</v>
      </c>
      <c r="BK216" s="131">
        <f t="shared" si="59"/>
        <v>0</v>
      </c>
      <c r="BL216" s="12" t="s">
        <v>200</v>
      </c>
      <c r="BM216" s="130" t="s">
        <v>4135</v>
      </c>
    </row>
    <row r="217" spans="1:65" s="2" customFormat="1" ht="24.15" customHeight="1">
      <c r="A217" s="22"/>
      <c r="B217" s="119"/>
      <c r="C217" s="120" t="s">
        <v>835</v>
      </c>
      <c r="D217" s="120" t="s">
        <v>140</v>
      </c>
      <c r="E217" s="121" t="s">
        <v>4136</v>
      </c>
      <c r="F217" s="122" t="s">
        <v>4137</v>
      </c>
      <c r="G217" s="123" t="s">
        <v>403</v>
      </c>
      <c r="H217" s="124">
        <v>10</v>
      </c>
      <c r="I217" s="125"/>
      <c r="J217" s="125">
        <f t="shared" si="50"/>
        <v>0</v>
      </c>
      <c r="K217" s="122" t="s">
        <v>144</v>
      </c>
      <c r="L217" s="23"/>
      <c r="M217" s="126" t="s">
        <v>1</v>
      </c>
      <c r="N217" s="127" t="s">
        <v>23</v>
      </c>
      <c r="O217" s="128">
        <v>0.2</v>
      </c>
      <c r="P217" s="128">
        <f t="shared" si="51"/>
        <v>2</v>
      </c>
      <c r="Q217" s="128">
        <v>0.00034</v>
      </c>
      <c r="R217" s="128">
        <f t="shared" si="52"/>
        <v>0.0034000000000000002</v>
      </c>
      <c r="S217" s="128">
        <v>0</v>
      </c>
      <c r="T217" s="129">
        <f t="shared" si="53"/>
        <v>0</v>
      </c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R217" s="130" t="s">
        <v>200</v>
      </c>
      <c r="AT217" s="130" t="s">
        <v>140</v>
      </c>
      <c r="AU217" s="130" t="s">
        <v>60</v>
      </c>
      <c r="AY217" s="12" t="s">
        <v>137</v>
      </c>
      <c r="BE217" s="131">
        <f t="shared" si="54"/>
        <v>0</v>
      </c>
      <c r="BF217" s="131">
        <f t="shared" si="55"/>
        <v>0</v>
      </c>
      <c r="BG217" s="131">
        <f t="shared" si="56"/>
        <v>0</v>
      </c>
      <c r="BH217" s="131">
        <f t="shared" si="57"/>
        <v>0</v>
      </c>
      <c r="BI217" s="131">
        <f t="shared" si="58"/>
        <v>0</v>
      </c>
      <c r="BJ217" s="12" t="s">
        <v>58</v>
      </c>
      <c r="BK217" s="131">
        <f t="shared" si="59"/>
        <v>0</v>
      </c>
      <c r="BL217" s="12" t="s">
        <v>200</v>
      </c>
      <c r="BM217" s="130" t="s">
        <v>4138</v>
      </c>
    </row>
    <row r="218" spans="1:65" s="2" customFormat="1" ht="24.15" customHeight="1">
      <c r="A218" s="22"/>
      <c r="B218" s="119"/>
      <c r="C218" s="120" t="s">
        <v>839</v>
      </c>
      <c r="D218" s="120" t="s">
        <v>140</v>
      </c>
      <c r="E218" s="121" t="s">
        <v>4139</v>
      </c>
      <c r="F218" s="122" t="s">
        <v>4140</v>
      </c>
      <c r="G218" s="123" t="s">
        <v>403</v>
      </c>
      <c r="H218" s="124">
        <v>10</v>
      </c>
      <c r="I218" s="125"/>
      <c r="J218" s="125">
        <f t="shared" si="50"/>
        <v>0</v>
      </c>
      <c r="K218" s="122" t="s">
        <v>144</v>
      </c>
      <c r="L218" s="23"/>
      <c r="M218" s="126" t="s">
        <v>1</v>
      </c>
      <c r="N218" s="127" t="s">
        <v>23</v>
      </c>
      <c r="O218" s="128">
        <v>0.22</v>
      </c>
      <c r="P218" s="128">
        <f t="shared" si="51"/>
        <v>2.2</v>
      </c>
      <c r="Q218" s="128">
        <v>0.00049</v>
      </c>
      <c r="R218" s="128">
        <f t="shared" si="52"/>
        <v>0.0049</v>
      </c>
      <c r="S218" s="128">
        <v>0</v>
      </c>
      <c r="T218" s="129">
        <f t="shared" si="53"/>
        <v>0</v>
      </c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R218" s="130" t="s">
        <v>200</v>
      </c>
      <c r="AT218" s="130" t="s">
        <v>140</v>
      </c>
      <c r="AU218" s="130" t="s">
        <v>60</v>
      </c>
      <c r="AY218" s="12" t="s">
        <v>137</v>
      </c>
      <c r="BE218" s="131">
        <f t="shared" si="54"/>
        <v>0</v>
      </c>
      <c r="BF218" s="131">
        <f t="shared" si="55"/>
        <v>0</v>
      </c>
      <c r="BG218" s="131">
        <f t="shared" si="56"/>
        <v>0</v>
      </c>
      <c r="BH218" s="131">
        <f t="shared" si="57"/>
        <v>0</v>
      </c>
      <c r="BI218" s="131">
        <f t="shared" si="58"/>
        <v>0</v>
      </c>
      <c r="BJ218" s="12" t="s">
        <v>58</v>
      </c>
      <c r="BK218" s="131">
        <f t="shared" si="59"/>
        <v>0</v>
      </c>
      <c r="BL218" s="12" t="s">
        <v>200</v>
      </c>
      <c r="BM218" s="130" t="s">
        <v>4141</v>
      </c>
    </row>
    <row r="219" spans="1:65" s="2" customFormat="1" ht="24.15" customHeight="1">
      <c r="A219" s="22"/>
      <c r="B219" s="119"/>
      <c r="C219" s="120" t="s">
        <v>843</v>
      </c>
      <c r="D219" s="120" t="s">
        <v>140</v>
      </c>
      <c r="E219" s="121" t="s">
        <v>4142</v>
      </c>
      <c r="F219" s="122" t="s">
        <v>4143</v>
      </c>
      <c r="G219" s="123" t="s">
        <v>403</v>
      </c>
      <c r="H219" s="124">
        <v>1</v>
      </c>
      <c r="I219" s="125"/>
      <c r="J219" s="125">
        <f t="shared" si="50"/>
        <v>0</v>
      </c>
      <c r="K219" s="122" t="s">
        <v>144</v>
      </c>
      <c r="L219" s="23"/>
      <c r="M219" s="126" t="s">
        <v>1</v>
      </c>
      <c r="N219" s="127" t="s">
        <v>23</v>
      </c>
      <c r="O219" s="128">
        <v>0.26</v>
      </c>
      <c r="P219" s="128">
        <f t="shared" si="51"/>
        <v>0.26</v>
      </c>
      <c r="Q219" s="128">
        <v>0.00075</v>
      </c>
      <c r="R219" s="128">
        <f t="shared" si="52"/>
        <v>0.00075</v>
      </c>
      <c r="S219" s="128">
        <v>0</v>
      </c>
      <c r="T219" s="129">
        <f t="shared" si="53"/>
        <v>0</v>
      </c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R219" s="130" t="s">
        <v>200</v>
      </c>
      <c r="AT219" s="130" t="s">
        <v>140</v>
      </c>
      <c r="AU219" s="130" t="s">
        <v>60</v>
      </c>
      <c r="AY219" s="12" t="s">
        <v>137</v>
      </c>
      <c r="BE219" s="131">
        <f t="shared" si="54"/>
        <v>0</v>
      </c>
      <c r="BF219" s="131">
        <f t="shared" si="55"/>
        <v>0</v>
      </c>
      <c r="BG219" s="131">
        <f t="shared" si="56"/>
        <v>0</v>
      </c>
      <c r="BH219" s="131">
        <f t="shared" si="57"/>
        <v>0</v>
      </c>
      <c r="BI219" s="131">
        <f t="shared" si="58"/>
        <v>0</v>
      </c>
      <c r="BJ219" s="12" t="s">
        <v>58</v>
      </c>
      <c r="BK219" s="131">
        <f t="shared" si="59"/>
        <v>0</v>
      </c>
      <c r="BL219" s="12" t="s">
        <v>200</v>
      </c>
      <c r="BM219" s="130" t="s">
        <v>4144</v>
      </c>
    </row>
    <row r="220" spans="1:65" s="2" customFormat="1" ht="24.15" customHeight="1">
      <c r="A220" s="22"/>
      <c r="B220" s="119"/>
      <c r="C220" s="120" t="s">
        <v>847</v>
      </c>
      <c r="D220" s="120" t="s">
        <v>140</v>
      </c>
      <c r="E220" s="121" t="s">
        <v>4145</v>
      </c>
      <c r="F220" s="122" t="s">
        <v>4146</v>
      </c>
      <c r="G220" s="123" t="s">
        <v>403</v>
      </c>
      <c r="H220" s="124">
        <v>10</v>
      </c>
      <c r="I220" s="125"/>
      <c r="J220" s="125">
        <f t="shared" si="50"/>
        <v>0</v>
      </c>
      <c r="K220" s="122" t="s">
        <v>144</v>
      </c>
      <c r="L220" s="23"/>
      <c r="M220" s="126" t="s">
        <v>1</v>
      </c>
      <c r="N220" s="127" t="s">
        <v>23</v>
      </c>
      <c r="O220" s="128">
        <v>0.13</v>
      </c>
      <c r="P220" s="128">
        <f t="shared" si="51"/>
        <v>1.3</v>
      </c>
      <c r="Q220" s="128">
        <v>0.0001</v>
      </c>
      <c r="R220" s="128">
        <f t="shared" si="52"/>
        <v>0.001</v>
      </c>
      <c r="S220" s="128">
        <v>0</v>
      </c>
      <c r="T220" s="129">
        <f t="shared" si="53"/>
        <v>0</v>
      </c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R220" s="130" t="s">
        <v>200</v>
      </c>
      <c r="AT220" s="130" t="s">
        <v>140</v>
      </c>
      <c r="AU220" s="130" t="s">
        <v>60</v>
      </c>
      <c r="AY220" s="12" t="s">
        <v>137</v>
      </c>
      <c r="BE220" s="131">
        <f t="shared" si="54"/>
        <v>0</v>
      </c>
      <c r="BF220" s="131">
        <f t="shared" si="55"/>
        <v>0</v>
      </c>
      <c r="BG220" s="131">
        <f t="shared" si="56"/>
        <v>0</v>
      </c>
      <c r="BH220" s="131">
        <f t="shared" si="57"/>
        <v>0</v>
      </c>
      <c r="BI220" s="131">
        <f t="shared" si="58"/>
        <v>0</v>
      </c>
      <c r="BJ220" s="12" t="s">
        <v>58</v>
      </c>
      <c r="BK220" s="131">
        <f t="shared" si="59"/>
        <v>0</v>
      </c>
      <c r="BL220" s="12" t="s">
        <v>200</v>
      </c>
      <c r="BM220" s="130" t="s">
        <v>4147</v>
      </c>
    </row>
    <row r="221" spans="1:65" s="2" customFormat="1" ht="24.15" customHeight="1">
      <c r="A221" s="22"/>
      <c r="B221" s="119"/>
      <c r="C221" s="120" t="s">
        <v>853</v>
      </c>
      <c r="D221" s="120" t="s">
        <v>140</v>
      </c>
      <c r="E221" s="121" t="s">
        <v>4148</v>
      </c>
      <c r="F221" s="122" t="s">
        <v>4149</v>
      </c>
      <c r="G221" s="123" t="s">
        <v>403</v>
      </c>
      <c r="H221" s="124">
        <v>10</v>
      </c>
      <c r="I221" s="125"/>
      <c r="J221" s="125">
        <f t="shared" si="50"/>
        <v>0</v>
      </c>
      <c r="K221" s="122" t="s">
        <v>144</v>
      </c>
      <c r="L221" s="23"/>
      <c r="M221" s="126" t="s">
        <v>1</v>
      </c>
      <c r="N221" s="127" t="s">
        <v>23</v>
      </c>
      <c r="O221" s="128">
        <v>0.14</v>
      </c>
      <c r="P221" s="128">
        <f t="shared" si="51"/>
        <v>1.4000000000000001</v>
      </c>
      <c r="Q221" s="128">
        <v>0.00017</v>
      </c>
      <c r="R221" s="128">
        <f t="shared" si="52"/>
        <v>0.0017000000000000001</v>
      </c>
      <c r="S221" s="128">
        <v>0</v>
      </c>
      <c r="T221" s="129">
        <f t="shared" si="53"/>
        <v>0</v>
      </c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R221" s="130" t="s">
        <v>200</v>
      </c>
      <c r="AT221" s="130" t="s">
        <v>140</v>
      </c>
      <c r="AU221" s="130" t="s">
        <v>60</v>
      </c>
      <c r="AY221" s="12" t="s">
        <v>137</v>
      </c>
      <c r="BE221" s="131">
        <f t="shared" si="54"/>
        <v>0</v>
      </c>
      <c r="BF221" s="131">
        <f t="shared" si="55"/>
        <v>0</v>
      </c>
      <c r="BG221" s="131">
        <f t="shared" si="56"/>
        <v>0</v>
      </c>
      <c r="BH221" s="131">
        <f t="shared" si="57"/>
        <v>0</v>
      </c>
      <c r="BI221" s="131">
        <f t="shared" si="58"/>
        <v>0</v>
      </c>
      <c r="BJ221" s="12" t="s">
        <v>58</v>
      </c>
      <c r="BK221" s="131">
        <f t="shared" si="59"/>
        <v>0</v>
      </c>
      <c r="BL221" s="12" t="s">
        <v>200</v>
      </c>
      <c r="BM221" s="130" t="s">
        <v>4150</v>
      </c>
    </row>
    <row r="222" spans="1:65" s="2" customFormat="1" ht="24.15" customHeight="1">
      <c r="A222" s="22"/>
      <c r="B222" s="119"/>
      <c r="C222" s="120" t="s">
        <v>857</v>
      </c>
      <c r="D222" s="120" t="s">
        <v>140</v>
      </c>
      <c r="E222" s="121" t="s">
        <v>4151</v>
      </c>
      <c r="F222" s="122" t="s">
        <v>4152</v>
      </c>
      <c r="G222" s="123" t="s">
        <v>403</v>
      </c>
      <c r="H222" s="124">
        <v>10</v>
      </c>
      <c r="I222" s="125"/>
      <c r="J222" s="125">
        <f t="shared" si="50"/>
        <v>0</v>
      </c>
      <c r="K222" s="122" t="s">
        <v>144</v>
      </c>
      <c r="L222" s="23"/>
      <c r="M222" s="126" t="s">
        <v>1</v>
      </c>
      <c r="N222" s="127" t="s">
        <v>23</v>
      </c>
      <c r="O222" s="128">
        <v>0.16</v>
      </c>
      <c r="P222" s="128">
        <f t="shared" si="51"/>
        <v>1.6</v>
      </c>
      <c r="Q222" s="128">
        <v>0.00021</v>
      </c>
      <c r="R222" s="128">
        <f t="shared" si="52"/>
        <v>0.0021000000000000003</v>
      </c>
      <c r="S222" s="128">
        <v>0</v>
      </c>
      <c r="T222" s="129">
        <f t="shared" si="53"/>
        <v>0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R222" s="130" t="s">
        <v>200</v>
      </c>
      <c r="AT222" s="130" t="s">
        <v>140</v>
      </c>
      <c r="AU222" s="130" t="s">
        <v>60</v>
      </c>
      <c r="AY222" s="12" t="s">
        <v>137</v>
      </c>
      <c r="BE222" s="131">
        <f t="shared" si="54"/>
        <v>0</v>
      </c>
      <c r="BF222" s="131">
        <f t="shared" si="55"/>
        <v>0</v>
      </c>
      <c r="BG222" s="131">
        <f t="shared" si="56"/>
        <v>0</v>
      </c>
      <c r="BH222" s="131">
        <f t="shared" si="57"/>
        <v>0</v>
      </c>
      <c r="BI222" s="131">
        <f t="shared" si="58"/>
        <v>0</v>
      </c>
      <c r="BJ222" s="12" t="s">
        <v>58</v>
      </c>
      <c r="BK222" s="131">
        <f t="shared" si="59"/>
        <v>0</v>
      </c>
      <c r="BL222" s="12" t="s">
        <v>200</v>
      </c>
      <c r="BM222" s="130" t="s">
        <v>4153</v>
      </c>
    </row>
    <row r="223" spans="1:65" s="2" customFormat="1" ht="24.15" customHeight="1">
      <c r="A223" s="22"/>
      <c r="B223" s="119"/>
      <c r="C223" s="120" t="s">
        <v>863</v>
      </c>
      <c r="D223" s="120" t="s">
        <v>140</v>
      </c>
      <c r="E223" s="121" t="s">
        <v>4154</v>
      </c>
      <c r="F223" s="122" t="s">
        <v>4155</v>
      </c>
      <c r="G223" s="123" t="s">
        <v>403</v>
      </c>
      <c r="H223" s="124">
        <v>10</v>
      </c>
      <c r="I223" s="125"/>
      <c r="J223" s="125">
        <f aca="true" t="shared" si="60" ref="J223:J254">ROUND(I223*H223,2)</f>
        <v>0</v>
      </c>
      <c r="K223" s="122" t="s">
        <v>144</v>
      </c>
      <c r="L223" s="23"/>
      <c r="M223" s="126" t="s">
        <v>1</v>
      </c>
      <c r="N223" s="127" t="s">
        <v>23</v>
      </c>
      <c r="O223" s="128">
        <v>0.2</v>
      </c>
      <c r="P223" s="128">
        <f aca="true" t="shared" si="61" ref="P223:P254">O223*H223</f>
        <v>2</v>
      </c>
      <c r="Q223" s="128">
        <v>0.00035</v>
      </c>
      <c r="R223" s="128">
        <f aca="true" t="shared" si="62" ref="R223:R254">Q223*H223</f>
        <v>0.0035</v>
      </c>
      <c r="S223" s="128">
        <v>0</v>
      </c>
      <c r="T223" s="129">
        <f aca="true" t="shared" si="63" ref="T223:T254">S223*H223</f>
        <v>0</v>
      </c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R223" s="130" t="s">
        <v>200</v>
      </c>
      <c r="AT223" s="130" t="s">
        <v>140</v>
      </c>
      <c r="AU223" s="130" t="s">
        <v>60</v>
      </c>
      <c r="AY223" s="12" t="s">
        <v>137</v>
      </c>
      <c r="BE223" s="131">
        <f aca="true" t="shared" si="64" ref="BE223:BE254">IF(N223="základní",J223,0)</f>
        <v>0</v>
      </c>
      <c r="BF223" s="131">
        <f aca="true" t="shared" si="65" ref="BF223:BF254">IF(N223="snížená",J223,0)</f>
        <v>0</v>
      </c>
      <c r="BG223" s="131">
        <f aca="true" t="shared" si="66" ref="BG223:BG254">IF(N223="zákl. přenesená",J223,0)</f>
        <v>0</v>
      </c>
      <c r="BH223" s="131">
        <f aca="true" t="shared" si="67" ref="BH223:BH254">IF(N223="sníž. přenesená",J223,0)</f>
        <v>0</v>
      </c>
      <c r="BI223" s="131">
        <f aca="true" t="shared" si="68" ref="BI223:BI254">IF(N223="nulová",J223,0)</f>
        <v>0</v>
      </c>
      <c r="BJ223" s="12" t="s">
        <v>58</v>
      </c>
      <c r="BK223" s="131">
        <f aca="true" t="shared" si="69" ref="BK223:BK254">ROUND(I223*H223,2)</f>
        <v>0</v>
      </c>
      <c r="BL223" s="12" t="s">
        <v>200</v>
      </c>
      <c r="BM223" s="130" t="s">
        <v>4156</v>
      </c>
    </row>
    <row r="224" spans="1:65" s="2" customFormat="1" ht="24.15" customHeight="1">
      <c r="A224" s="22"/>
      <c r="B224" s="119"/>
      <c r="C224" s="120" t="s">
        <v>867</v>
      </c>
      <c r="D224" s="120" t="s">
        <v>140</v>
      </c>
      <c r="E224" s="121" t="s">
        <v>4157</v>
      </c>
      <c r="F224" s="122" t="s">
        <v>4158</v>
      </c>
      <c r="G224" s="123" t="s">
        <v>403</v>
      </c>
      <c r="H224" s="124">
        <v>10</v>
      </c>
      <c r="I224" s="125"/>
      <c r="J224" s="125">
        <f t="shared" si="60"/>
        <v>0</v>
      </c>
      <c r="K224" s="122" t="s">
        <v>144</v>
      </c>
      <c r="L224" s="23"/>
      <c r="M224" s="126" t="s">
        <v>1</v>
      </c>
      <c r="N224" s="127" t="s">
        <v>23</v>
      </c>
      <c r="O224" s="128">
        <v>0.22</v>
      </c>
      <c r="P224" s="128">
        <f t="shared" si="61"/>
        <v>2.2</v>
      </c>
      <c r="Q224" s="128">
        <v>0.00051</v>
      </c>
      <c r="R224" s="128">
        <f t="shared" si="62"/>
        <v>0.0051</v>
      </c>
      <c r="S224" s="128">
        <v>0</v>
      </c>
      <c r="T224" s="129">
        <f t="shared" si="63"/>
        <v>0</v>
      </c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R224" s="130" t="s">
        <v>200</v>
      </c>
      <c r="AT224" s="130" t="s">
        <v>140</v>
      </c>
      <c r="AU224" s="130" t="s">
        <v>60</v>
      </c>
      <c r="AY224" s="12" t="s">
        <v>137</v>
      </c>
      <c r="BE224" s="131">
        <f t="shared" si="64"/>
        <v>0</v>
      </c>
      <c r="BF224" s="131">
        <f t="shared" si="65"/>
        <v>0</v>
      </c>
      <c r="BG224" s="131">
        <f t="shared" si="66"/>
        <v>0</v>
      </c>
      <c r="BH224" s="131">
        <f t="shared" si="67"/>
        <v>0</v>
      </c>
      <c r="BI224" s="131">
        <f t="shared" si="68"/>
        <v>0</v>
      </c>
      <c r="BJ224" s="12" t="s">
        <v>58</v>
      </c>
      <c r="BK224" s="131">
        <f t="shared" si="69"/>
        <v>0</v>
      </c>
      <c r="BL224" s="12" t="s">
        <v>200</v>
      </c>
      <c r="BM224" s="130" t="s">
        <v>4159</v>
      </c>
    </row>
    <row r="225" spans="1:65" s="2" customFormat="1" ht="24.15" customHeight="1">
      <c r="A225" s="22"/>
      <c r="B225" s="119"/>
      <c r="C225" s="120" t="s">
        <v>871</v>
      </c>
      <c r="D225" s="120" t="s">
        <v>140</v>
      </c>
      <c r="E225" s="121" t="s">
        <v>4160</v>
      </c>
      <c r="F225" s="122" t="s">
        <v>4161</v>
      </c>
      <c r="G225" s="123" t="s">
        <v>403</v>
      </c>
      <c r="H225" s="124">
        <v>1</v>
      </c>
      <c r="I225" s="125"/>
      <c r="J225" s="125">
        <f t="shared" si="60"/>
        <v>0</v>
      </c>
      <c r="K225" s="122" t="s">
        <v>144</v>
      </c>
      <c r="L225" s="23"/>
      <c r="M225" s="126" t="s">
        <v>1</v>
      </c>
      <c r="N225" s="127" t="s">
        <v>23</v>
      </c>
      <c r="O225" s="128">
        <v>0.26</v>
      </c>
      <c r="P225" s="128">
        <f t="shared" si="61"/>
        <v>0.26</v>
      </c>
      <c r="Q225" s="128">
        <v>0.00076</v>
      </c>
      <c r="R225" s="128">
        <f t="shared" si="62"/>
        <v>0.00076</v>
      </c>
      <c r="S225" s="128">
        <v>0</v>
      </c>
      <c r="T225" s="129">
        <f t="shared" si="63"/>
        <v>0</v>
      </c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R225" s="130" t="s">
        <v>200</v>
      </c>
      <c r="AT225" s="130" t="s">
        <v>140</v>
      </c>
      <c r="AU225" s="130" t="s">
        <v>60</v>
      </c>
      <c r="AY225" s="12" t="s">
        <v>137</v>
      </c>
      <c r="BE225" s="131">
        <f t="shared" si="64"/>
        <v>0</v>
      </c>
      <c r="BF225" s="131">
        <f t="shared" si="65"/>
        <v>0</v>
      </c>
      <c r="BG225" s="131">
        <f t="shared" si="66"/>
        <v>0</v>
      </c>
      <c r="BH225" s="131">
        <f t="shared" si="67"/>
        <v>0</v>
      </c>
      <c r="BI225" s="131">
        <f t="shared" si="68"/>
        <v>0</v>
      </c>
      <c r="BJ225" s="12" t="s">
        <v>58</v>
      </c>
      <c r="BK225" s="131">
        <f t="shared" si="69"/>
        <v>0</v>
      </c>
      <c r="BL225" s="12" t="s">
        <v>200</v>
      </c>
      <c r="BM225" s="130" t="s">
        <v>4162</v>
      </c>
    </row>
    <row r="226" spans="1:65" s="2" customFormat="1" ht="24.15" customHeight="1">
      <c r="A226" s="22"/>
      <c r="B226" s="119"/>
      <c r="C226" s="120" t="s">
        <v>877</v>
      </c>
      <c r="D226" s="120" t="s">
        <v>140</v>
      </c>
      <c r="E226" s="121" t="s">
        <v>4163</v>
      </c>
      <c r="F226" s="122" t="s">
        <v>4164</v>
      </c>
      <c r="G226" s="123" t="s">
        <v>403</v>
      </c>
      <c r="H226" s="124">
        <v>10</v>
      </c>
      <c r="I226" s="125"/>
      <c r="J226" s="125">
        <f t="shared" si="60"/>
        <v>0</v>
      </c>
      <c r="K226" s="122" t="s">
        <v>144</v>
      </c>
      <c r="L226" s="23"/>
      <c r="M226" s="126" t="s">
        <v>1</v>
      </c>
      <c r="N226" s="127" t="s">
        <v>23</v>
      </c>
      <c r="O226" s="128">
        <v>0.14</v>
      </c>
      <c r="P226" s="128">
        <f t="shared" si="61"/>
        <v>1.4000000000000001</v>
      </c>
      <c r="Q226" s="128">
        <v>0.00018</v>
      </c>
      <c r="R226" s="128">
        <f t="shared" si="62"/>
        <v>0.0018000000000000002</v>
      </c>
      <c r="S226" s="128">
        <v>0</v>
      </c>
      <c r="T226" s="129">
        <f t="shared" si="63"/>
        <v>0</v>
      </c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R226" s="130" t="s">
        <v>200</v>
      </c>
      <c r="AT226" s="130" t="s">
        <v>140</v>
      </c>
      <c r="AU226" s="130" t="s">
        <v>60</v>
      </c>
      <c r="AY226" s="12" t="s">
        <v>137</v>
      </c>
      <c r="BE226" s="131">
        <f t="shared" si="64"/>
        <v>0</v>
      </c>
      <c r="BF226" s="131">
        <f t="shared" si="65"/>
        <v>0</v>
      </c>
      <c r="BG226" s="131">
        <f t="shared" si="66"/>
        <v>0</v>
      </c>
      <c r="BH226" s="131">
        <f t="shared" si="67"/>
        <v>0</v>
      </c>
      <c r="BI226" s="131">
        <f t="shared" si="68"/>
        <v>0</v>
      </c>
      <c r="BJ226" s="12" t="s">
        <v>58</v>
      </c>
      <c r="BK226" s="131">
        <f t="shared" si="69"/>
        <v>0</v>
      </c>
      <c r="BL226" s="12" t="s">
        <v>200</v>
      </c>
      <c r="BM226" s="130" t="s">
        <v>4165</v>
      </c>
    </row>
    <row r="227" spans="1:65" s="2" customFormat="1" ht="24.15" customHeight="1">
      <c r="A227" s="22"/>
      <c r="B227" s="119"/>
      <c r="C227" s="120" t="s">
        <v>881</v>
      </c>
      <c r="D227" s="120" t="s">
        <v>140</v>
      </c>
      <c r="E227" s="121" t="s">
        <v>4166</v>
      </c>
      <c r="F227" s="122" t="s">
        <v>4167</v>
      </c>
      <c r="G227" s="123" t="s">
        <v>403</v>
      </c>
      <c r="H227" s="124">
        <v>10</v>
      </c>
      <c r="I227" s="125"/>
      <c r="J227" s="125">
        <f t="shared" si="60"/>
        <v>0</v>
      </c>
      <c r="K227" s="122" t="s">
        <v>144</v>
      </c>
      <c r="L227" s="23"/>
      <c r="M227" s="126" t="s">
        <v>1</v>
      </c>
      <c r="N227" s="127" t="s">
        <v>23</v>
      </c>
      <c r="O227" s="128">
        <v>0.16</v>
      </c>
      <c r="P227" s="128">
        <f t="shared" si="61"/>
        <v>1.6</v>
      </c>
      <c r="Q227" s="128">
        <v>0.00023</v>
      </c>
      <c r="R227" s="128">
        <f t="shared" si="62"/>
        <v>0.0023</v>
      </c>
      <c r="S227" s="128">
        <v>0</v>
      </c>
      <c r="T227" s="129">
        <f t="shared" si="63"/>
        <v>0</v>
      </c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R227" s="130" t="s">
        <v>200</v>
      </c>
      <c r="AT227" s="130" t="s">
        <v>140</v>
      </c>
      <c r="AU227" s="130" t="s">
        <v>60</v>
      </c>
      <c r="AY227" s="12" t="s">
        <v>137</v>
      </c>
      <c r="BE227" s="131">
        <f t="shared" si="64"/>
        <v>0</v>
      </c>
      <c r="BF227" s="131">
        <f t="shared" si="65"/>
        <v>0</v>
      </c>
      <c r="BG227" s="131">
        <f t="shared" si="66"/>
        <v>0</v>
      </c>
      <c r="BH227" s="131">
        <f t="shared" si="67"/>
        <v>0</v>
      </c>
      <c r="BI227" s="131">
        <f t="shared" si="68"/>
        <v>0</v>
      </c>
      <c r="BJ227" s="12" t="s">
        <v>58</v>
      </c>
      <c r="BK227" s="131">
        <f t="shared" si="69"/>
        <v>0</v>
      </c>
      <c r="BL227" s="12" t="s">
        <v>200</v>
      </c>
      <c r="BM227" s="130" t="s">
        <v>4168</v>
      </c>
    </row>
    <row r="228" spans="1:65" s="2" customFormat="1" ht="24.15" customHeight="1">
      <c r="A228" s="22"/>
      <c r="B228" s="119"/>
      <c r="C228" s="120" t="s">
        <v>885</v>
      </c>
      <c r="D228" s="120" t="s">
        <v>140</v>
      </c>
      <c r="E228" s="121" t="s">
        <v>4169</v>
      </c>
      <c r="F228" s="122" t="s">
        <v>4170</v>
      </c>
      <c r="G228" s="123" t="s">
        <v>403</v>
      </c>
      <c r="H228" s="124">
        <v>10</v>
      </c>
      <c r="I228" s="125"/>
      <c r="J228" s="125">
        <f t="shared" si="60"/>
        <v>0</v>
      </c>
      <c r="K228" s="122" t="s">
        <v>144</v>
      </c>
      <c r="L228" s="23"/>
      <c r="M228" s="126" t="s">
        <v>1</v>
      </c>
      <c r="N228" s="127" t="s">
        <v>23</v>
      </c>
      <c r="O228" s="128">
        <v>0.2</v>
      </c>
      <c r="P228" s="128">
        <f t="shared" si="61"/>
        <v>2</v>
      </c>
      <c r="Q228" s="128">
        <v>0.00035</v>
      </c>
      <c r="R228" s="128">
        <f t="shared" si="62"/>
        <v>0.0035</v>
      </c>
      <c r="S228" s="128">
        <v>0</v>
      </c>
      <c r="T228" s="129">
        <f t="shared" si="63"/>
        <v>0</v>
      </c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R228" s="130" t="s">
        <v>200</v>
      </c>
      <c r="AT228" s="130" t="s">
        <v>140</v>
      </c>
      <c r="AU228" s="130" t="s">
        <v>60</v>
      </c>
      <c r="AY228" s="12" t="s">
        <v>137</v>
      </c>
      <c r="BE228" s="131">
        <f t="shared" si="64"/>
        <v>0</v>
      </c>
      <c r="BF228" s="131">
        <f t="shared" si="65"/>
        <v>0</v>
      </c>
      <c r="BG228" s="131">
        <f t="shared" si="66"/>
        <v>0</v>
      </c>
      <c r="BH228" s="131">
        <f t="shared" si="67"/>
        <v>0</v>
      </c>
      <c r="BI228" s="131">
        <f t="shared" si="68"/>
        <v>0</v>
      </c>
      <c r="BJ228" s="12" t="s">
        <v>58</v>
      </c>
      <c r="BK228" s="131">
        <f t="shared" si="69"/>
        <v>0</v>
      </c>
      <c r="BL228" s="12" t="s">
        <v>200</v>
      </c>
      <c r="BM228" s="130" t="s">
        <v>4171</v>
      </c>
    </row>
    <row r="229" spans="1:65" s="2" customFormat="1" ht="24.15" customHeight="1">
      <c r="A229" s="22"/>
      <c r="B229" s="119"/>
      <c r="C229" s="120" t="s">
        <v>4172</v>
      </c>
      <c r="D229" s="120" t="s">
        <v>140</v>
      </c>
      <c r="E229" s="121" t="s">
        <v>4173</v>
      </c>
      <c r="F229" s="122" t="s">
        <v>4174</v>
      </c>
      <c r="G229" s="123" t="s">
        <v>403</v>
      </c>
      <c r="H229" s="124">
        <v>1</v>
      </c>
      <c r="I229" s="125"/>
      <c r="J229" s="125">
        <f t="shared" si="60"/>
        <v>0</v>
      </c>
      <c r="K229" s="122" t="s">
        <v>144</v>
      </c>
      <c r="L229" s="23"/>
      <c r="M229" s="126" t="s">
        <v>1</v>
      </c>
      <c r="N229" s="127" t="s">
        <v>23</v>
      </c>
      <c r="O229" s="128">
        <v>0.22</v>
      </c>
      <c r="P229" s="128">
        <f t="shared" si="61"/>
        <v>0.22</v>
      </c>
      <c r="Q229" s="128">
        <v>0.00055</v>
      </c>
      <c r="R229" s="128">
        <f t="shared" si="62"/>
        <v>0.00055</v>
      </c>
      <c r="S229" s="128">
        <v>0</v>
      </c>
      <c r="T229" s="129">
        <f t="shared" si="63"/>
        <v>0</v>
      </c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R229" s="130" t="s">
        <v>200</v>
      </c>
      <c r="AT229" s="130" t="s">
        <v>140</v>
      </c>
      <c r="AU229" s="130" t="s">
        <v>60</v>
      </c>
      <c r="AY229" s="12" t="s">
        <v>137</v>
      </c>
      <c r="BE229" s="131">
        <f t="shared" si="64"/>
        <v>0</v>
      </c>
      <c r="BF229" s="131">
        <f t="shared" si="65"/>
        <v>0</v>
      </c>
      <c r="BG229" s="131">
        <f t="shared" si="66"/>
        <v>0</v>
      </c>
      <c r="BH229" s="131">
        <f t="shared" si="67"/>
        <v>0</v>
      </c>
      <c r="BI229" s="131">
        <f t="shared" si="68"/>
        <v>0</v>
      </c>
      <c r="BJ229" s="12" t="s">
        <v>58</v>
      </c>
      <c r="BK229" s="131">
        <f t="shared" si="69"/>
        <v>0</v>
      </c>
      <c r="BL229" s="12" t="s">
        <v>200</v>
      </c>
      <c r="BM229" s="130" t="s">
        <v>4175</v>
      </c>
    </row>
    <row r="230" spans="1:65" s="2" customFormat="1" ht="24.15" customHeight="1">
      <c r="A230" s="22"/>
      <c r="B230" s="119"/>
      <c r="C230" s="120" t="s">
        <v>4176</v>
      </c>
      <c r="D230" s="120" t="s">
        <v>140</v>
      </c>
      <c r="E230" s="121" t="s">
        <v>4177</v>
      </c>
      <c r="F230" s="122" t="s">
        <v>4178</v>
      </c>
      <c r="G230" s="123" t="s">
        <v>403</v>
      </c>
      <c r="H230" s="124">
        <v>1</v>
      </c>
      <c r="I230" s="125"/>
      <c r="J230" s="125">
        <f t="shared" si="60"/>
        <v>0</v>
      </c>
      <c r="K230" s="122" t="s">
        <v>144</v>
      </c>
      <c r="L230" s="23"/>
      <c r="M230" s="126" t="s">
        <v>1</v>
      </c>
      <c r="N230" s="127" t="s">
        <v>23</v>
      </c>
      <c r="O230" s="128">
        <v>0.26</v>
      </c>
      <c r="P230" s="128">
        <f t="shared" si="61"/>
        <v>0.26</v>
      </c>
      <c r="Q230" s="128">
        <v>0.00076</v>
      </c>
      <c r="R230" s="128">
        <f t="shared" si="62"/>
        <v>0.00076</v>
      </c>
      <c r="S230" s="128">
        <v>0</v>
      </c>
      <c r="T230" s="129">
        <f t="shared" si="63"/>
        <v>0</v>
      </c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R230" s="130" t="s">
        <v>200</v>
      </c>
      <c r="AT230" s="130" t="s">
        <v>140</v>
      </c>
      <c r="AU230" s="130" t="s">
        <v>60</v>
      </c>
      <c r="AY230" s="12" t="s">
        <v>137</v>
      </c>
      <c r="BE230" s="131">
        <f t="shared" si="64"/>
        <v>0</v>
      </c>
      <c r="BF230" s="131">
        <f t="shared" si="65"/>
        <v>0</v>
      </c>
      <c r="BG230" s="131">
        <f t="shared" si="66"/>
        <v>0</v>
      </c>
      <c r="BH230" s="131">
        <f t="shared" si="67"/>
        <v>0</v>
      </c>
      <c r="BI230" s="131">
        <f t="shared" si="68"/>
        <v>0</v>
      </c>
      <c r="BJ230" s="12" t="s">
        <v>58</v>
      </c>
      <c r="BK230" s="131">
        <f t="shared" si="69"/>
        <v>0</v>
      </c>
      <c r="BL230" s="12" t="s">
        <v>200</v>
      </c>
      <c r="BM230" s="130" t="s">
        <v>4179</v>
      </c>
    </row>
    <row r="231" spans="1:65" s="2" customFormat="1" ht="24.15" customHeight="1">
      <c r="A231" s="22"/>
      <c r="B231" s="119"/>
      <c r="C231" s="120" t="s">
        <v>4180</v>
      </c>
      <c r="D231" s="120" t="s">
        <v>140</v>
      </c>
      <c r="E231" s="121" t="s">
        <v>4181</v>
      </c>
      <c r="F231" s="122" t="s">
        <v>4182</v>
      </c>
      <c r="G231" s="123" t="s">
        <v>403</v>
      </c>
      <c r="H231" s="124">
        <v>10</v>
      </c>
      <c r="I231" s="125"/>
      <c r="J231" s="125">
        <f t="shared" si="60"/>
        <v>0</v>
      </c>
      <c r="K231" s="122" t="s">
        <v>144</v>
      </c>
      <c r="L231" s="23"/>
      <c r="M231" s="126" t="s">
        <v>1</v>
      </c>
      <c r="N231" s="127" t="s">
        <v>23</v>
      </c>
      <c r="O231" s="128">
        <v>0.13</v>
      </c>
      <c r="P231" s="128">
        <f t="shared" si="61"/>
        <v>1.3</v>
      </c>
      <c r="Q231" s="128">
        <v>0.0001</v>
      </c>
      <c r="R231" s="128">
        <f t="shared" si="62"/>
        <v>0.001</v>
      </c>
      <c r="S231" s="128">
        <v>0</v>
      </c>
      <c r="T231" s="129">
        <f t="shared" si="63"/>
        <v>0</v>
      </c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R231" s="130" t="s">
        <v>200</v>
      </c>
      <c r="AT231" s="130" t="s">
        <v>140</v>
      </c>
      <c r="AU231" s="130" t="s">
        <v>60</v>
      </c>
      <c r="AY231" s="12" t="s">
        <v>137</v>
      </c>
      <c r="BE231" s="131">
        <f t="shared" si="64"/>
        <v>0</v>
      </c>
      <c r="BF231" s="131">
        <f t="shared" si="65"/>
        <v>0</v>
      </c>
      <c r="BG231" s="131">
        <f t="shared" si="66"/>
        <v>0</v>
      </c>
      <c r="BH231" s="131">
        <f t="shared" si="67"/>
        <v>0</v>
      </c>
      <c r="BI231" s="131">
        <f t="shared" si="68"/>
        <v>0</v>
      </c>
      <c r="BJ231" s="12" t="s">
        <v>58</v>
      </c>
      <c r="BK231" s="131">
        <f t="shared" si="69"/>
        <v>0</v>
      </c>
      <c r="BL231" s="12" t="s">
        <v>200</v>
      </c>
      <c r="BM231" s="130" t="s">
        <v>4183</v>
      </c>
    </row>
    <row r="232" spans="1:65" s="2" customFormat="1" ht="24.15" customHeight="1">
      <c r="A232" s="22"/>
      <c r="B232" s="119"/>
      <c r="C232" s="120" t="s">
        <v>4184</v>
      </c>
      <c r="D232" s="120" t="s">
        <v>140</v>
      </c>
      <c r="E232" s="121" t="s">
        <v>4185</v>
      </c>
      <c r="F232" s="122" t="s">
        <v>4186</v>
      </c>
      <c r="G232" s="123" t="s">
        <v>403</v>
      </c>
      <c r="H232" s="124">
        <v>10</v>
      </c>
      <c r="I232" s="125"/>
      <c r="J232" s="125">
        <f t="shared" si="60"/>
        <v>0</v>
      </c>
      <c r="K232" s="122" t="s">
        <v>144</v>
      </c>
      <c r="L232" s="23"/>
      <c r="M232" s="126" t="s">
        <v>1</v>
      </c>
      <c r="N232" s="127" t="s">
        <v>23</v>
      </c>
      <c r="O232" s="128">
        <v>0.14</v>
      </c>
      <c r="P232" s="128">
        <f t="shared" si="61"/>
        <v>1.4000000000000001</v>
      </c>
      <c r="Q232" s="128">
        <v>0.00018</v>
      </c>
      <c r="R232" s="128">
        <f t="shared" si="62"/>
        <v>0.0018000000000000002</v>
      </c>
      <c r="S232" s="128">
        <v>0</v>
      </c>
      <c r="T232" s="129">
        <f t="shared" si="63"/>
        <v>0</v>
      </c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R232" s="130" t="s">
        <v>200</v>
      </c>
      <c r="AT232" s="130" t="s">
        <v>140</v>
      </c>
      <c r="AU232" s="130" t="s">
        <v>60</v>
      </c>
      <c r="AY232" s="12" t="s">
        <v>137</v>
      </c>
      <c r="BE232" s="131">
        <f t="shared" si="64"/>
        <v>0</v>
      </c>
      <c r="BF232" s="131">
        <f t="shared" si="65"/>
        <v>0</v>
      </c>
      <c r="BG232" s="131">
        <f t="shared" si="66"/>
        <v>0</v>
      </c>
      <c r="BH232" s="131">
        <f t="shared" si="67"/>
        <v>0</v>
      </c>
      <c r="BI232" s="131">
        <f t="shared" si="68"/>
        <v>0</v>
      </c>
      <c r="BJ232" s="12" t="s">
        <v>58</v>
      </c>
      <c r="BK232" s="131">
        <f t="shared" si="69"/>
        <v>0</v>
      </c>
      <c r="BL232" s="12" t="s">
        <v>200</v>
      </c>
      <c r="BM232" s="130" t="s">
        <v>4187</v>
      </c>
    </row>
    <row r="233" spans="1:65" s="2" customFormat="1" ht="24.15" customHeight="1">
      <c r="A233" s="22"/>
      <c r="B233" s="119"/>
      <c r="C233" s="120" t="s">
        <v>4188</v>
      </c>
      <c r="D233" s="120" t="s">
        <v>140</v>
      </c>
      <c r="E233" s="121" t="s">
        <v>4189</v>
      </c>
      <c r="F233" s="122" t="s">
        <v>4190</v>
      </c>
      <c r="G233" s="123" t="s">
        <v>403</v>
      </c>
      <c r="H233" s="124">
        <v>10</v>
      </c>
      <c r="I233" s="125"/>
      <c r="J233" s="125">
        <f t="shared" si="60"/>
        <v>0</v>
      </c>
      <c r="K233" s="122" t="s">
        <v>144</v>
      </c>
      <c r="L233" s="23"/>
      <c r="M233" s="126" t="s">
        <v>1</v>
      </c>
      <c r="N233" s="127" t="s">
        <v>23</v>
      </c>
      <c r="O233" s="128">
        <v>0.16</v>
      </c>
      <c r="P233" s="128">
        <f t="shared" si="61"/>
        <v>1.6</v>
      </c>
      <c r="Q233" s="128">
        <v>0.00026</v>
      </c>
      <c r="R233" s="128">
        <f t="shared" si="62"/>
        <v>0.0026</v>
      </c>
      <c r="S233" s="128">
        <v>0</v>
      </c>
      <c r="T233" s="129">
        <f t="shared" si="63"/>
        <v>0</v>
      </c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R233" s="130" t="s">
        <v>200</v>
      </c>
      <c r="AT233" s="130" t="s">
        <v>140</v>
      </c>
      <c r="AU233" s="130" t="s">
        <v>60</v>
      </c>
      <c r="AY233" s="12" t="s">
        <v>137</v>
      </c>
      <c r="BE233" s="131">
        <f t="shared" si="64"/>
        <v>0</v>
      </c>
      <c r="BF233" s="131">
        <f t="shared" si="65"/>
        <v>0</v>
      </c>
      <c r="BG233" s="131">
        <f t="shared" si="66"/>
        <v>0</v>
      </c>
      <c r="BH233" s="131">
        <f t="shared" si="67"/>
        <v>0</v>
      </c>
      <c r="BI233" s="131">
        <f t="shared" si="68"/>
        <v>0</v>
      </c>
      <c r="BJ233" s="12" t="s">
        <v>58</v>
      </c>
      <c r="BK233" s="131">
        <f t="shared" si="69"/>
        <v>0</v>
      </c>
      <c r="BL233" s="12" t="s">
        <v>200</v>
      </c>
      <c r="BM233" s="130" t="s">
        <v>4191</v>
      </c>
    </row>
    <row r="234" spans="1:65" s="2" customFormat="1" ht="24.15" customHeight="1">
      <c r="A234" s="22"/>
      <c r="B234" s="119"/>
      <c r="C234" s="120" t="s">
        <v>4192</v>
      </c>
      <c r="D234" s="120" t="s">
        <v>140</v>
      </c>
      <c r="E234" s="121" t="s">
        <v>4193</v>
      </c>
      <c r="F234" s="122" t="s">
        <v>4194</v>
      </c>
      <c r="G234" s="123" t="s">
        <v>403</v>
      </c>
      <c r="H234" s="124">
        <v>10</v>
      </c>
      <c r="I234" s="125"/>
      <c r="J234" s="125">
        <f t="shared" si="60"/>
        <v>0</v>
      </c>
      <c r="K234" s="122" t="s">
        <v>144</v>
      </c>
      <c r="L234" s="23"/>
      <c r="M234" s="126" t="s">
        <v>1</v>
      </c>
      <c r="N234" s="127" t="s">
        <v>23</v>
      </c>
      <c r="O234" s="128">
        <v>0.2</v>
      </c>
      <c r="P234" s="128">
        <f t="shared" si="61"/>
        <v>2</v>
      </c>
      <c r="Q234" s="128">
        <v>0.0004</v>
      </c>
      <c r="R234" s="128">
        <f t="shared" si="62"/>
        <v>0.004</v>
      </c>
      <c r="S234" s="128">
        <v>0</v>
      </c>
      <c r="T234" s="129">
        <f t="shared" si="63"/>
        <v>0</v>
      </c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R234" s="130" t="s">
        <v>200</v>
      </c>
      <c r="AT234" s="130" t="s">
        <v>140</v>
      </c>
      <c r="AU234" s="130" t="s">
        <v>60</v>
      </c>
      <c r="AY234" s="12" t="s">
        <v>137</v>
      </c>
      <c r="BE234" s="131">
        <f t="shared" si="64"/>
        <v>0</v>
      </c>
      <c r="BF234" s="131">
        <f t="shared" si="65"/>
        <v>0</v>
      </c>
      <c r="BG234" s="131">
        <f t="shared" si="66"/>
        <v>0</v>
      </c>
      <c r="BH234" s="131">
        <f t="shared" si="67"/>
        <v>0</v>
      </c>
      <c r="BI234" s="131">
        <f t="shared" si="68"/>
        <v>0</v>
      </c>
      <c r="BJ234" s="12" t="s">
        <v>58</v>
      </c>
      <c r="BK234" s="131">
        <f t="shared" si="69"/>
        <v>0</v>
      </c>
      <c r="BL234" s="12" t="s">
        <v>200</v>
      </c>
      <c r="BM234" s="130" t="s">
        <v>4195</v>
      </c>
    </row>
    <row r="235" spans="1:65" s="2" customFormat="1" ht="24.15" customHeight="1">
      <c r="A235" s="22"/>
      <c r="B235" s="119"/>
      <c r="C235" s="120" t="s">
        <v>4196</v>
      </c>
      <c r="D235" s="120" t="s">
        <v>140</v>
      </c>
      <c r="E235" s="121" t="s">
        <v>4197</v>
      </c>
      <c r="F235" s="122" t="s">
        <v>4198</v>
      </c>
      <c r="G235" s="123" t="s">
        <v>403</v>
      </c>
      <c r="H235" s="124">
        <v>1</v>
      </c>
      <c r="I235" s="125"/>
      <c r="J235" s="125">
        <f t="shared" si="60"/>
        <v>0</v>
      </c>
      <c r="K235" s="122" t="s">
        <v>144</v>
      </c>
      <c r="L235" s="23"/>
      <c r="M235" s="126" t="s">
        <v>1</v>
      </c>
      <c r="N235" s="127" t="s">
        <v>23</v>
      </c>
      <c r="O235" s="128">
        <v>0.22</v>
      </c>
      <c r="P235" s="128">
        <f t="shared" si="61"/>
        <v>0.22</v>
      </c>
      <c r="Q235" s="128">
        <v>0.00063</v>
      </c>
      <c r="R235" s="128">
        <f t="shared" si="62"/>
        <v>0.00063</v>
      </c>
      <c r="S235" s="128">
        <v>0</v>
      </c>
      <c r="T235" s="129">
        <f t="shared" si="63"/>
        <v>0</v>
      </c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R235" s="130" t="s">
        <v>200</v>
      </c>
      <c r="AT235" s="130" t="s">
        <v>140</v>
      </c>
      <c r="AU235" s="130" t="s">
        <v>60</v>
      </c>
      <c r="AY235" s="12" t="s">
        <v>137</v>
      </c>
      <c r="BE235" s="131">
        <f t="shared" si="64"/>
        <v>0</v>
      </c>
      <c r="BF235" s="131">
        <f t="shared" si="65"/>
        <v>0</v>
      </c>
      <c r="BG235" s="131">
        <f t="shared" si="66"/>
        <v>0</v>
      </c>
      <c r="BH235" s="131">
        <f t="shared" si="67"/>
        <v>0</v>
      </c>
      <c r="BI235" s="131">
        <f t="shared" si="68"/>
        <v>0</v>
      </c>
      <c r="BJ235" s="12" t="s">
        <v>58</v>
      </c>
      <c r="BK235" s="131">
        <f t="shared" si="69"/>
        <v>0</v>
      </c>
      <c r="BL235" s="12" t="s">
        <v>200</v>
      </c>
      <c r="BM235" s="130" t="s">
        <v>4199</v>
      </c>
    </row>
    <row r="236" spans="1:65" s="2" customFormat="1" ht="24.15" customHeight="1">
      <c r="A236" s="22"/>
      <c r="B236" s="119"/>
      <c r="C236" s="120" t="s">
        <v>4200</v>
      </c>
      <c r="D236" s="120" t="s">
        <v>140</v>
      </c>
      <c r="E236" s="121" t="s">
        <v>4201</v>
      </c>
      <c r="F236" s="122" t="s">
        <v>4202</v>
      </c>
      <c r="G236" s="123" t="s">
        <v>403</v>
      </c>
      <c r="H236" s="124">
        <v>1</v>
      </c>
      <c r="I236" s="125"/>
      <c r="J236" s="125">
        <f t="shared" si="60"/>
        <v>0</v>
      </c>
      <c r="K236" s="122" t="s">
        <v>144</v>
      </c>
      <c r="L236" s="23"/>
      <c r="M236" s="126" t="s">
        <v>1</v>
      </c>
      <c r="N236" s="127" t="s">
        <v>23</v>
      </c>
      <c r="O236" s="128">
        <v>0.26</v>
      </c>
      <c r="P236" s="128">
        <f t="shared" si="61"/>
        <v>0.26</v>
      </c>
      <c r="Q236" s="128">
        <v>0.0009</v>
      </c>
      <c r="R236" s="128">
        <f t="shared" si="62"/>
        <v>0.0009</v>
      </c>
      <c r="S236" s="128">
        <v>0</v>
      </c>
      <c r="T236" s="129">
        <f t="shared" si="63"/>
        <v>0</v>
      </c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R236" s="130" t="s">
        <v>200</v>
      </c>
      <c r="AT236" s="130" t="s">
        <v>140</v>
      </c>
      <c r="AU236" s="130" t="s">
        <v>60</v>
      </c>
      <c r="AY236" s="12" t="s">
        <v>137</v>
      </c>
      <c r="BE236" s="131">
        <f t="shared" si="64"/>
        <v>0</v>
      </c>
      <c r="BF236" s="131">
        <f t="shared" si="65"/>
        <v>0</v>
      </c>
      <c r="BG236" s="131">
        <f t="shared" si="66"/>
        <v>0</v>
      </c>
      <c r="BH236" s="131">
        <f t="shared" si="67"/>
        <v>0</v>
      </c>
      <c r="BI236" s="131">
        <f t="shared" si="68"/>
        <v>0</v>
      </c>
      <c r="BJ236" s="12" t="s">
        <v>58</v>
      </c>
      <c r="BK236" s="131">
        <f t="shared" si="69"/>
        <v>0</v>
      </c>
      <c r="BL236" s="12" t="s">
        <v>200</v>
      </c>
      <c r="BM236" s="130" t="s">
        <v>4203</v>
      </c>
    </row>
    <row r="237" spans="1:65" s="2" customFormat="1" ht="24.15" customHeight="1">
      <c r="A237" s="22"/>
      <c r="B237" s="119"/>
      <c r="C237" s="120" t="s">
        <v>4204</v>
      </c>
      <c r="D237" s="120" t="s">
        <v>140</v>
      </c>
      <c r="E237" s="121" t="s">
        <v>4205</v>
      </c>
      <c r="F237" s="122" t="s">
        <v>4206</v>
      </c>
      <c r="G237" s="123" t="s">
        <v>403</v>
      </c>
      <c r="H237" s="124">
        <v>10</v>
      </c>
      <c r="I237" s="125"/>
      <c r="J237" s="125">
        <f t="shared" si="60"/>
        <v>0</v>
      </c>
      <c r="K237" s="122" t="s">
        <v>144</v>
      </c>
      <c r="L237" s="23"/>
      <c r="M237" s="126" t="s">
        <v>1</v>
      </c>
      <c r="N237" s="127" t="s">
        <v>23</v>
      </c>
      <c r="O237" s="128">
        <v>0.16</v>
      </c>
      <c r="P237" s="128">
        <f t="shared" si="61"/>
        <v>1.6</v>
      </c>
      <c r="Q237" s="128">
        <v>0.00028</v>
      </c>
      <c r="R237" s="128">
        <f t="shared" si="62"/>
        <v>0.0027999999999999995</v>
      </c>
      <c r="S237" s="128">
        <v>0</v>
      </c>
      <c r="T237" s="129">
        <f t="shared" si="63"/>
        <v>0</v>
      </c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R237" s="130" t="s">
        <v>200</v>
      </c>
      <c r="AT237" s="130" t="s">
        <v>140</v>
      </c>
      <c r="AU237" s="130" t="s">
        <v>60</v>
      </c>
      <c r="AY237" s="12" t="s">
        <v>137</v>
      </c>
      <c r="BE237" s="131">
        <f t="shared" si="64"/>
        <v>0</v>
      </c>
      <c r="BF237" s="131">
        <f t="shared" si="65"/>
        <v>0</v>
      </c>
      <c r="BG237" s="131">
        <f t="shared" si="66"/>
        <v>0</v>
      </c>
      <c r="BH237" s="131">
        <f t="shared" si="67"/>
        <v>0</v>
      </c>
      <c r="BI237" s="131">
        <f t="shared" si="68"/>
        <v>0</v>
      </c>
      <c r="BJ237" s="12" t="s">
        <v>58</v>
      </c>
      <c r="BK237" s="131">
        <f t="shared" si="69"/>
        <v>0</v>
      </c>
      <c r="BL237" s="12" t="s">
        <v>200</v>
      </c>
      <c r="BM237" s="130" t="s">
        <v>4207</v>
      </c>
    </row>
    <row r="238" spans="1:65" s="2" customFormat="1" ht="24.15" customHeight="1">
      <c r="A238" s="22"/>
      <c r="B238" s="119"/>
      <c r="C238" s="120" t="s">
        <v>4208</v>
      </c>
      <c r="D238" s="120" t="s">
        <v>140</v>
      </c>
      <c r="E238" s="121" t="s">
        <v>4209</v>
      </c>
      <c r="F238" s="122" t="s">
        <v>4210</v>
      </c>
      <c r="G238" s="123" t="s">
        <v>403</v>
      </c>
      <c r="H238" s="124">
        <v>10</v>
      </c>
      <c r="I238" s="125"/>
      <c r="J238" s="125">
        <f t="shared" si="60"/>
        <v>0</v>
      </c>
      <c r="K238" s="122" t="s">
        <v>144</v>
      </c>
      <c r="L238" s="23"/>
      <c r="M238" s="126" t="s">
        <v>1</v>
      </c>
      <c r="N238" s="127" t="s">
        <v>23</v>
      </c>
      <c r="O238" s="128">
        <v>0.2</v>
      </c>
      <c r="P238" s="128">
        <f t="shared" si="61"/>
        <v>2</v>
      </c>
      <c r="Q238" s="128">
        <v>0.00041</v>
      </c>
      <c r="R238" s="128">
        <f t="shared" si="62"/>
        <v>0.0040999999999999995</v>
      </c>
      <c r="S238" s="128">
        <v>0</v>
      </c>
      <c r="T238" s="129">
        <f t="shared" si="63"/>
        <v>0</v>
      </c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R238" s="130" t="s">
        <v>200</v>
      </c>
      <c r="AT238" s="130" t="s">
        <v>140</v>
      </c>
      <c r="AU238" s="130" t="s">
        <v>60</v>
      </c>
      <c r="AY238" s="12" t="s">
        <v>137</v>
      </c>
      <c r="BE238" s="131">
        <f t="shared" si="64"/>
        <v>0</v>
      </c>
      <c r="BF238" s="131">
        <f t="shared" si="65"/>
        <v>0</v>
      </c>
      <c r="BG238" s="131">
        <f t="shared" si="66"/>
        <v>0</v>
      </c>
      <c r="BH238" s="131">
        <f t="shared" si="67"/>
        <v>0</v>
      </c>
      <c r="BI238" s="131">
        <f t="shared" si="68"/>
        <v>0</v>
      </c>
      <c r="BJ238" s="12" t="s">
        <v>58</v>
      </c>
      <c r="BK238" s="131">
        <f t="shared" si="69"/>
        <v>0</v>
      </c>
      <c r="BL238" s="12" t="s">
        <v>200</v>
      </c>
      <c r="BM238" s="130" t="s">
        <v>4211</v>
      </c>
    </row>
    <row r="239" spans="1:65" s="2" customFormat="1" ht="24.15" customHeight="1">
      <c r="A239" s="22"/>
      <c r="B239" s="119"/>
      <c r="C239" s="120" t="s">
        <v>4212</v>
      </c>
      <c r="D239" s="120" t="s">
        <v>140</v>
      </c>
      <c r="E239" s="121" t="s">
        <v>4213</v>
      </c>
      <c r="F239" s="122" t="s">
        <v>4214</v>
      </c>
      <c r="G239" s="123" t="s">
        <v>403</v>
      </c>
      <c r="H239" s="124">
        <v>10</v>
      </c>
      <c r="I239" s="125"/>
      <c r="J239" s="125">
        <f t="shared" si="60"/>
        <v>0</v>
      </c>
      <c r="K239" s="122" t="s">
        <v>144</v>
      </c>
      <c r="L239" s="23"/>
      <c r="M239" s="126" t="s">
        <v>1</v>
      </c>
      <c r="N239" s="127" t="s">
        <v>23</v>
      </c>
      <c r="O239" s="128">
        <v>0.22</v>
      </c>
      <c r="P239" s="128">
        <f t="shared" si="61"/>
        <v>2.2</v>
      </c>
      <c r="Q239" s="128">
        <v>0.00062</v>
      </c>
      <c r="R239" s="128">
        <f t="shared" si="62"/>
        <v>0.0062</v>
      </c>
      <c r="S239" s="128">
        <v>0</v>
      </c>
      <c r="T239" s="129">
        <f t="shared" si="63"/>
        <v>0</v>
      </c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R239" s="130" t="s">
        <v>200</v>
      </c>
      <c r="AT239" s="130" t="s">
        <v>140</v>
      </c>
      <c r="AU239" s="130" t="s">
        <v>60</v>
      </c>
      <c r="AY239" s="12" t="s">
        <v>137</v>
      </c>
      <c r="BE239" s="131">
        <f t="shared" si="64"/>
        <v>0</v>
      </c>
      <c r="BF239" s="131">
        <f t="shared" si="65"/>
        <v>0</v>
      </c>
      <c r="BG239" s="131">
        <f t="shared" si="66"/>
        <v>0</v>
      </c>
      <c r="BH239" s="131">
        <f t="shared" si="67"/>
        <v>0</v>
      </c>
      <c r="BI239" s="131">
        <f t="shared" si="68"/>
        <v>0</v>
      </c>
      <c r="BJ239" s="12" t="s">
        <v>58</v>
      </c>
      <c r="BK239" s="131">
        <f t="shared" si="69"/>
        <v>0</v>
      </c>
      <c r="BL239" s="12" t="s">
        <v>200</v>
      </c>
      <c r="BM239" s="130" t="s">
        <v>4215</v>
      </c>
    </row>
    <row r="240" spans="1:65" s="2" customFormat="1" ht="24.15" customHeight="1">
      <c r="A240" s="22"/>
      <c r="B240" s="119"/>
      <c r="C240" s="120" t="s">
        <v>4216</v>
      </c>
      <c r="D240" s="120" t="s">
        <v>140</v>
      </c>
      <c r="E240" s="121" t="s">
        <v>4217</v>
      </c>
      <c r="F240" s="122" t="s">
        <v>4218</v>
      </c>
      <c r="G240" s="123" t="s">
        <v>403</v>
      </c>
      <c r="H240" s="124">
        <v>10</v>
      </c>
      <c r="I240" s="125"/>
      <c r="J240" s="125">
        <f t="shared" si="60"/>
        <v>0</v>
      </c>
      <c r="K240" s="122" t="s">
        <v>144</v>
      </c>
      <c r="L240" s="23"/>
      <c r="M240" s="126" t="s">
        <v>1</v>
      </c>
      <c r="N240" s="127" t="s">
        <v>23</v>
      </c>
      <c r="O240" s="128">
        <v>0.1</v>
      </c>
      <c r="P240" s="128">
        <f t="shared" si="61"/>
        <v>1</v>
      </c>
      <c r="Q240" s="128">
        <v>0.00022</v>
      </c>
      <c r="R240" s="128">
        <f t="shared" si="62"/>
        <v>0.0022</v>
      </c>
      <c r="S240" s="128">
        <v>0</v>
      </c>
      <c r="T240" s="129">
        <f t="shared" si="63"/>
        <v>0</v>
      </c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R240" s="130" t="s">
        <v>200</v>
      </c>
      <c r="AT240" s="130" t="s">
        <v>140</v>
      </c>
      <c r="AU240" s="130" t="s">
        <v>60</v>
      </c>
      <c r="AY240" s="12" t="s">
        <v>137</v>
      </c>
      <c r="BE240" s="131">
        <f t="shared" si="64"/>
        <v>0</v>
      </c>
      <c r="BF240" s="131">
        <f t="shared" si="65"/>
        <v>0</v>
      </c>
      <c r="BG240" s="131">
        <f t="shared" si="66"/>
        <v>0</v>
      </c>
      <c r="BH240" s="131">
        <f t="shared" si="67"/>
        <v>0</v>
      </c>
      <c r="BI240" s="131">
        <f t="shared" si="68"/>
        <v>0</v>
      </c>
      <c r="BJ240" s="12" t="s">
        <v>58</v>
      </c>
      <c r="BK240" s="131">
        <f t="shared" si="69"/>
        <v>0</v>
      </c>
      <c r="BL240" s="12" t="s">
        <v>200</v>
      </c>
      <c r="BM240" s="130" t="s">
        <v>4219</v>
      </c>
    </row>
    <row r="241" spans="1:65" s="2" customFormat="1" ht="24.15" customHeight="1">
      <c r="A241" s="22"/>
      <c r="B241" s="119"/>
      <c r="C241" s="120" t="s">
        <v>4220</v>
      </c>
      <c r="D241" s="120" t="s">
        <v>140</v>
      </c>
      <c r="E241" s="121" t="s">
        <v>4221</v>
      </c>
      <c r="F241" s="122" t="s">
        <v>4222</v>
      </c>
      <c r="G241" s="123" t="s">
        <v>403</v>
      </c>
      <c r="H241" s="124">
        <v>10</v>
      </c>
      <c r="I241" s="125"/>
      <c r="J241" s="125">
        <f t="shared" si="60"/>
        <v>0</v>
      </c>
      <c r="K241" s="122" t="s">
        <v>144</v>
      </c>
      <c r="L241" s="23"/>
      <c r="M241" s="126" t="s">
        <v>1</v>
      </c>
      <c r="N241" s="127" t="s">
        <v>23</v>
      </c>
      <c r="O241" s="128">
        <v>0.14</v>
      </c>
      <c r="P241" s="128">
        <f t="shared" si="61"/>
        <v>1.4000000000000001</v>
      </c>
      <c r="Q241" s="128">
        <v>0.00017</v>
      </c>
      <c r="R241" s="128">
        <f t="shared" si="62"/>
        <v>0.0017000000000000001</v>
      </c>
      <c r="S241" s="128">
        <v>0</v>
      </c>
      <c r="T241" s="129">
        <f t="shared" si="63"/>
        <v>0</v>
      </c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R241" s="130" t="s">
        <v>200</v>
      </c>
      <c r="AT241" s="130" t="s">
        <v>140</v>
      </c>
      <c r="AU241" s="130" t="s">
        <v>60</v>
      </c>
      <c r="AY241" s="12" t="s">
        <v>137</v>
      </c>
      <c r="BE241" s="131">
        <f t="shared" si="64"/>
        <v>0</v>
      </c>
      <c r="BF241" s="131">
        <f t="shared" si="65"/>
        <v>0</v>
      </c>
      <c r="BG241" s="131">
        <f t="shared" si="66"/>
        <v>0</v>
      </c>
      <c r="BH241" s="131">
        <f t="shared" si="67"/>
        <v>0</v>
      </c>
      <c r="BI241" s="131">
        <f t="shared" si="68"/>
        <v>0</v>
      </c>
      <c r="BJ241" s="12" t="s">
        <v>58</v>
      </c>
      <c r="BK241" s="131">
        <f t="shared" si="69"/>
        <v>0</v>
      </c>
      <c r="BL241" s="12" t="s">
        <v>200</v>
      </c>
      <c r="BM241" s="130" t="s">
        <v>4223</v>
      </c>
    </row>
    <row r="242" spans="1:65" s="2" customFormat="1" ht="24.15" customHeight="1">
      <c r="A242" s="22"/>
      <c r="B242" s="119"/>
      <c r="C242" s="120" t="s">
        <v>4224</v>
      </c>
      <c r="D242" s="120" t="s">
        <v>140</v>
      </c>
      <c r="E242" s="121" t="s">
        <v>4225</v>
      </c>
      <c r="F242" s="122" t="s">
        <v>4226</v>
      </c>
      <c r="G242" s="123" t="s">
        <v>403</v>
      </c>
      <c r="H242" s="124">
        <v>10</v>
      </c>
      <c r="I242" s="125"/>
      <c r="J242" s="125">
        <f t="shared" si="60"/>
        <v>0</v>
      </c>
      <c r="K242" s="122" t="s">
        <v>144</v>
      </c>
      <c r="L242" s="23"/>
      <c r="M242" s="126" t="s">
        <v>1</v>
      </c>
      <c r="N242" s="127" t="s">
        <v>23</v>
      </c>
      <c r="O242" s="128">
        <v>0.16</v>
      </c>
      <c r="P242" s="128">
        <f t="shared" si="61"/>
        <v>1.6</v>
      </c>
      <c r="Q242" s="128">
        <v>0.00015</v>
      </c>
      <c r="R242" s="128">
        <f t="shared" si="62"/>
        <v>0.0014999999999999998</v>
      </c>
      <c r="S242" s="128">
        <v>0</v>
      </c>
      <c r="T242" s="129">
        <f t="shared" si="63"/>
        <v>0</v>
      </c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R242" s="130" t="s">
        <v>200</v>
      </c>
      <c r="AT242" s="130" t="s">
        <v>140</v>
      </c>
      <c r="AU242" s="130" t="s">
        <v>60</v>
      </c>
      <c r="AY242" s="12" t="s">
        <v>137</v>
      </c>
      <c r="BE242" s="131">
        <f t="shared" si="64"/>
        <v>0</v>
      </c>
      <c r="BF242" s="131">
        <f t="shared" si="65"/>
        <v>0</v>
      </c>
      <c r="BG242" s="131">
        <f t="shared" si="66"/>
        <v>0</v>
      </c>
      <c r="BH242" s="131">
        <f t="shared" si="67"/>
        <v>0</v>
      </c>
      <c r="BI242" s="131">
        <f t="shared" si="68"/>
        <v>0</v>
      </c>
      <c r="BJ242" s="12" t="s">
        <v>58</v>
      </c>
      <c r="BK242" s="131">
        <f t="shared" si="69"/>
        <v>0</v>
      </c>
      <c r="BL242" s="12" t="s">
        <v>200</v>
      </c>
      <c r="BM242" s="130" t="s">
        <v>4227</v>
      </c>
    </row>
    <row r="243" spans="1:65" s="2" customFormat="1" ht="24.15" customHeight="1">
      <c r="A243" s="22"/>
      <c r="B243" s="119"/>
      <c r="C243" s="120" t="s">
        <v>4228</v>
      </c>
      <c r="D243" s="120" t="s">
        <v>140</v>
      </c>
      <c r="E243" s="121" t="s">
        <v>4229</v>
      </c>
      <c r="F243" s="122" t="s">
        <v>4230</v>
      </c>
      <c r="G243" s="123" t="s">
        <v>403</v>
      </c>
      <c r="H243" s="124">
        <v>10</v>
      </c>
      <c r="I243" s="125"/>
      <c r="J243" s="125">
        <f t="shared" si="60"/>
        <v>0</v>
      </c>
      <c r="K243" s="122" t="s">
        <v>144</v>
      </c>
      <c r="L243" s="23"/>
      <c r="M243" s="126" t="s">
        <v>1</v>
      </c>
      <c r="N243" s="127" t="s">
        <v>23</v>
      </c>
      <c r="O243" s="128">
        <v>0.2</v>
      </c>
      <c r="P243" s="128">
        <f t="shared" si="61"/>
        <v>2</v>
      </c>
      <c r="Q243" s="128">
        <v>0.00022</v>
      </c>
      <c r="R243" s="128">
        <f t="shared" si="62"/>
        <v>0.0022</v>
      </c>
      <c r="S243" s="128">
        <v>0</v>
      </c>
      <c r="T243" s="129">
        <f t="shared" si="63"/>
        <v>0</v>
      </c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R243" s="130" t="s">
        <v>200</v>
      </c>
      <c r="AT243" s="130" t="s">
        <v>140</v>
      </c>
      <c r="AU243" s="130" t="s">
        <v>60</v>
      </c>
      <c r="AY243" s="12" t="s">
        <v>137</v>
      </c>
      <c r="BE243" s="131">
        <f t="shared" si="64"/>
        <v>0</v>
      </c>
      <c r="BF243" s="131">
        <f t="shared" si="65"/>
        <v>0</v>
      </c>
      <c r="BG243" s="131">
        <f t="shared" si="66"/>
        <v>0</v>
      </c>
      <c r="BH243" s="131">
        <f t="shared" si="67"/>
        <v>0</v>
      </c>
      <c r="BI243" s="131">
        <f t="shared" si="68"/>
        <v>0</v>
      </c>
      <c r="BJ243" s="12" t="s">
        <v>58</v>
      </c>
      <c r="BK243" s="131">
        <f t="shared" si="69"/>
        <v>0</v>
      </c>
      <c r="BL243" s="12" t="s">
        <v>200</v>
      </c>
      <c r="BM243" s="130" t="s">
        <v>4231</v>
      </c>
    </row>
    <row r="244" spans="1:65" s="2" customFormat="1" ht="21.75" customHeight="1">
      <c r="A244" s="22"/>
      <c r="B244" s="119"/>
      <c r="C244" s="120" t="s">
        <v>4232</v>
      </c>
      <c r="D244" s="120" t="s">
        <v>140</v>
      </c>
      <c r="E244" s="121" t="s">
        <v>4233</v>
      </c>
      <c r="F244" s="122" t="s">
        <v>4234</v>
      </c>
      <c r="G244" s="123" t="s">
        <v>403</v>
      </c>
      <c r="H244" s="124">
        <v>1</v>
      </c>
      <c r="I244" s="125"/>
      <c r="J244" s="125">
        <f t="shared" si="60"/>
        <v>0</v>
      </c>
      <c r="K244" s="122" t="s">
        <v>144</v>
      </c>
      <c r="L244" s="23"/>
      <c r="M244" s="126" t="s">
        <v>1</v>
      </c>
      <c r="N244" s="127" t="s">
        <v>23</v>
      </c>
      <c r="O244" s="128">
        <v>0.22</v>
      </c>
      <c r="P244" s="128">
        <f t="shared" si="61"/>
        <v>0.22</v>
      </c>
      <c r="Q244" s="128">
        <v>0.00031</v>
      </c>
      <c r="R244" s="128">
        <f t="shared" si="62"/>
        <v>0.00031</v>
      </c>
      <c r="S244" s="128">
        <v>0</v>
      </c>
      <c r="T244" s="129">
        <f t="shared" si="63"/>
        <v>0</v>
      </c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R244" s="130" t="s">
        <v>200</v>
      </c>
      <c r="AT244" s="130" t="s">
        <v>140</v>
      </c>
      <c r="AU244" s="130" t="s">
        <v>60</v>
      </c>
      <c r="AY244" s="12" t="s">
        <v>137</v>
      </c>
      <c r="BE244" s="131">
        <f t="shared" si="64"/>
        <v>0</v>
      </c>
      <c r="BF244" s="131">
        <f t="shared" si="65"/>
        <v>0</v>
      </c>
      <c r="BG244" s="131">
        <f t="shared" si="66"/>
        <v>0</v>
      </c>
      <c r="BH244" s="131">
        <f t="shared" si="67"/>
        <v>0</v>
      </c>
      <c r="BI244" s="131">
        <f t="shared" si="68"/>
        <v>0</v>
      </c>
      <c r="BJ244" s="12" t="s">
        <v>58</v>
      </c>
      <c r="BK244" s="131">
        <f t="shared" si="69"/>
        <v>0</v>
      </c>
      <c r="BL244" s="12" t="s">
        <v>200</v>
      </c>
      <c r="BM244" s="130" t="s">
        <v>4235</v>
      </c>
    </row>
    <row r="245" spans="1:65" s="2" customFormat="1" ht="24.15" customHeight="1">
      <c r="A245" s="22"/>
      <c r="B245" s="119"/>
      <c r="C245" s="120" t="s">
        <v>4236</v>
      </c>
      <c r="D245" s="120" t="s">
        <v>140</v>
      </c>
      <c r="E245" s="121" t="s">
        <v>4237</v>
      </c>
      <c r="F245" s="122" t="s">
        <v>4238</v>
      </c>
      <c r="G245" s="123" t="s">
        <v>403</v>
      </c>
      <c r="H245" s="124">
        <v>1</v>
      </c>
      <c r="I245" s="125"/>
      <c r="J245" s="125">
        <f t="shared" si="60"/>
        <v>0</v>
      </c>
      <c r="K245" s="122" t="s">
        <v>144</v>
      </c>
      <c r="L245" s="23"/>
      <c r="M245" s="126" t="s">
        <v>1</v>
      </c>
      <c r="N245" s="127" t="s">
        <v>23</v>
      </c>
      <c r="O245" s="128">
        <v>0.26</v>
      </c>
      <c r="P245" s="128">
        <f t="shared" si="61"/>
        <v>0.26</v>
      </c>
      <c r="Q245" s="128">
        <v>0.00043</v>
      </c>
      <c r="R245" s="128">
        <f t="shared" si="62"/>
        <v>0.00043</v>
      </c>
      <c r="S245" s="128">
        <v>0</v>
      </c>
      <c r="T245" s="129">
        <f t="shared" si="63"/>
        <v>0</v>
      </c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R245" s="130" t="s">
        <v>200</v>
      </c>
      <c r="AT245" s="130" t="s">
        <v>140</v>
      </c>
      <c r="AU245" s="130" t="s">
        <v>60</v>
      </c>
      <c r="AY245" s="12" t="s">
        <v>137</v>
      </c>
      <c r="BE245" s="131">
        <f t="shared" si="64"/>
        <v>0</v>
      </c>
      <c r="BF245" s="131">
        <f t="shared" si="65"/>
        <v>0</v>
      </c>
      <c r="BG245" s="131">
        <f t="shared" si="66"/>
        <v>0</v>
      </c>
      <c r="BH245" s="131">
        <f t="shared" si="67"/>
        <v>0</v>
      </c>
      <c r="BI245" s="131">
        <f t="shared" si="68"/>
        <v>0</v>
      </c>
      <c r="BJ245" s="12" t="s">
        <v>58</v>
      </c>
      <c r="BK245" s="131">
        <f t="shared" si="69"/>
        <v>0</v>
      </c>
      <c r="BL245" s="12" t="s">
        <v>200</v>
      </c>
      <c r="BM245" s="130" t="s">
        <v>4239</v>
      </c>
    </row>
    <row r="246" spans="1:65" s="2" customFormat="1" ht="21.75" customHeight="1">
      <c r="A246" s="22"/>
      <c r="B246" s="119"/>
      <c r="C246" s="120" t="s">
        <v>4240</v>
      </c>
      <c r="D246" s="120" t="s">
        <v>140</v>
      </c>
      <c r="E246" s="121" t="s">
        <v>4241</v>
      </c>
      <c r="F246" s="122" t="s">
        <v>4242</v>
      </c>
      <c r="G246" s="123" t="s">
        <v>403</v>
      </c>
      <c r="H246" s="124">
        <v>100</v>
      </c>
      <c r="I246" s="125"/>
      <c r="J246" s="125">
        <f t="shared" si="60"/>
        <v>0</v>
      </c>
      <c r="K246" s="122" t="s">
        <v>144</v>
      </c>
      <c r="L246" s="23"/>
      <c r="M246" s="126" t="s">
        <v>1</v>
      </c>
      <c r="N246" s="127" t="s">
        <v>23</v>
      </c>
      <c r="O246" s="128">
        <v>0.165</v>
      </c>
      <c r="P246" s="128">
        <f t="shared" si="61"/>
        <v>16.5</v>
      </c>
      <c r="Q246" s="128">
        <v>2E-05</v>
      </c>
      <c r="R246" s="128">
        <f t="shared" si="62"/>
        <v>0.002</v>
      </c>
      <c r="S246" s="128">
        <v>0</v>
      </c>
      <c r="T246" s="129">
        <f t="shared" si="63"/>
        <v>0</v>
      </c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R246" s="130" t="s">
        <v>200</v>
      </c>
      <c r="AT246" s="130" t="s">
        <v>140</v>
      </c>
      <c r="AU246" s="130" t="s">
        <v>60</v>
      </c>
      <c r="AY246" s="12" t="s">
        <v>137</v>
      </c>
      <c r="BE246" s="131">
        <f t="shared" si="64"/>
        <v>0</v>
      </c>
      <c r="BF246" s="131">
        <f t="shared" si="65"/>
        <v>0</v>
      </c>
      <c r="BG246" s="131">
        <f t="shared" si="66"/>
        <v>0</v>
      </c>
      <c r="BH246" s="131">
        <f t="shared" si="67"/>
        <v>0</v>
      </c>
      <c r="BI246" s="131">
        <f t="shared" si="68"/>
        <v>0</v>
      </c>
      <c r="BJ246" s="12" t="s">
        <v>58</v>
      </c>
      <c r="BK246" s="131">
        <f t="shared" si="69"/>
        <v>0</v>
      </c>
      <c r="BL246" s="12" t="s">
        <v>200</v>
      </c>
      <c r="BM246" s="130" t="s">
        <v>4243</v>
      </c>
    </row>
    <row r="247" spans="1:65" s="2" customFormat="1" ht="21.75" customHeight="1">
      <c r="A247" s="22"/>
      <c r="B247" s="119"/>
      <c r="C247" s="120" t="s">
        <v>4244</v>
      </c>
      <c r="D247" s="120" t="s">
        <v>140</v>
      </c>
      <c r="E247" s="121" t="s">
        <v>4245</v>
      </c>
      <c r="F247" s="122" t="s">
        <v>4246</v>
      </c>
      <c r="G247" s="123" t="s">
        <v>403</v>
      </c>
      <c r="H247" s="124">
        <v>100</v>
      </c>
      <c r="I247" s="125"/>
      <c r="J247" s="125">
        <f t="shared" si="60"/>
        <v>0</v>
      </c>
      <c r="K247" s="122" t="s">
        <v>144</v>
      </c>
      <c r="L247" s="23"/>
      <c r="M247" s="126" t="s">
        <v>1</v>
      </c>
      <c r="N247" s="127" t="s">
        <v>23</v>
      </c>
      <c r="O247" s="128">
        <v>0.207</v>
      </c>
      <c r="P247" s="128">
        <f t="shared" si="61"/>
        <v>20.7</v>
      </c>
      <c r="Q247" s="128">
        <v>2E-05</v>
      </c>
      <c r="R247" s="128">
        <f t="shared" si="62"/>
        <v>0.002</v>
      </c>
      <c r="S247" s="128">
        <v>0</v>
      </c>
      <c r="T247" s="129">
        <f t="shared" si="63"/>
        <v>0</v>
      </c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R247" s="130" t="s">
        <v>200</v>
      </c>
      <c r="AT247" s="130" t="s">
        <v>140</v>
      </c>
      <c r="AU247" s="130" t="s">
        <v>60</v>
      </c>
      <c r="AY247" s="12" t="s">
        <v>137</v>
      </c>
      <c r="BE247" s="131">
        <f t="shared" si="64"/>
        <v>0</v>
      </c>
      <c r="BF247" s="131">
        <f t="shared" si="65"/>
        <v>0</v>
      </c>
      <c r="BG247" s="131">
        <f t="shared" si="66"/>
        <v>0</v>
      </c>
      <c r="BH247" s="131">
        <f t="shared" si="67"/>
        <v>0</v>
      </c>
      <c r="BI247" s="131">
        <f t="shared" si="68"/>
        <v>0</v>
      </c>
      <c r="BJ247" s="12" t="s">
        <v>58</v>
      </c>
      <c r="BK247" s="131">
        <f t="shared" si="69"/>
        <v>0</v>
      </c>
      <c r="BL247" s="12" t="s">
        <v>200</v>
      </c>
      <c r="BM247" s="130" t="s">
        <v>4247</v>
      </c>
    </row>
    <row r="248" spans="1:65" s="2" customFormat="1" ht="21.75" customHeight="1">
      <c r="A248" s="22"/>
      <c r="B248" s="119"/>
      <c r="C248" s="120" t="s">
        <v>4248</v>
      </c>
      <c r="D248" s="120" t="s">
        <v>140</v>
      </c>
      <c r="E248" s="121" t="s">
        <v>4249</v>
      </c>
      <c r="F248" s="122" t="s">
        <v>4250</v>
      </c>
      <c r="G248" s="123" t="s">
        <v>403</v>
      </c>
      <c r="H248" s="124">
        <v>10</v>
      </c>
      <c r="I248" s="125"/>
      <c r="J248" s="125">
        <f t="shared" si="60"/>
        <v>0</v>
      </c>
      <c r="K248" s="122" t="s">
        <v>144</v>
      </c>
      <c r="L248" s="23"/>
      <c r="M248" s="126" t="s">
        <v>1</v>
      </c>
      <c r="N248" s="127" t="s">
        <v>23</v>
      </c>
      <c r="O248" s="128">
        <v>0.227</v>
      </c>
      <c r="P248" s="128">
        <f t="shared" si="61"/>
        <v>2.27</v>
      </c>
      <c r="Q248" s="128">
        <v>2E-05</v>
      </c>
      <c r="R248" s="128">
        <f t="shared" si="62"/>
        <v>0.0002</v>
      </c>
      <c r="S248" s="128">
        <v>0</v>
      </c>
      <c r="T248" s="129">
        <f t="shared" si="63"/>
        <v>0</v>
      </c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R248" s="130" t="s">
        <v>200</v>
      </c>
      <c r="AT248" s="130" t="s">
        <v>140</v>
      </c>
      <c r="AU248" s="130" t="s">
        <v>60</v>
      </c>
      <c r="AY248" s="12" t="s">
        <v>137</v>
      </c>
      <c r="BE248" s="131">
        <f t="shared" si="64"/>
        <v>0</v>
      </c>
      <c r="BF248" s="131">
        <f t="shared" si="65"/>
        <v>0</v>
      </c>
      <c r="BG248" s="131">
        <f t="shared" si="66"/>
        <v>0</v>
      </c>
      <c r="BH248" s="131">
        <f t="shared" si="67"/>
        <v>0</v>
      </c>
      <c r="BI248" s="131">
        <f t="shared" si="68"/>
        <v>0</v>
      </c>
      <c r="BJ248" s="12" t="s">
        <v>58</v>
      </c>
      <c r="BK248" s="131">
        <f t="shared" si="69"/>
        <v>0</v>
      </c>
      <c r="BL248" s="12" t="s">
        <v>200</v>
      </c>
      <c r="BM248" s="130" t="s">
        <v>4251</v>
      </c>
    </row>
    <row r="249" spans="1:65" s="2" customFormat="1" ht="21.75" customHeight="1">
      <c r="A249" s="22"/>
      <c r="B249" s="119"/>
      <c r="C249" s="120" t="s">
        <v>4252</v>
      </c>
      <c r="D249" s="120" t="s">
        <v>140</v>
      </c>
      <c r="E249" s="121" t="s">
        <v>4253</v>
      </c>
      <c r="F249" s="122" t="s">
        <v>4254</v>
      </c>
      <c r="G249" s="123" t="s">
        <v>403</v>
      </c>
      <c r="H249" s="124">
        <v>10</v>
      </c>
      <c r="I249" s="125"/>
      <c r="J249" s="125">
        <f t="shared" si="60"/>
        <v>0</v>
      </c>
      <c r="K249" s="122" t="s">
        <v>144</v>
      </c>
      <c r="L249" s="23"/>
      <c r="M249" s="126" t="s">
        <v>1</v>
      </c>
      <c r="N249" s="127" t="s">
        <v>23</v>
      </c>
      <c r="O249" s="128">
        <v>0.269</v>
      </c>
      <c r="P249" s="128">
        <f t="shared" si="61"/>
        <v>2.6900000000000004</v>
      </c>
      <c r="Q249" s="128">
        <v>2E-05</v>
      </c>
      <c r="R249" s="128">
        <f t="shared" si="62"/>
        <v>0.0002</v>
      </c>
      <c r="S249" s="128">
        <v>0</v>
      </c>
      <c r="T249" s="129">
        <f t="shared" si="63"/>
        <v>0</v>
      </c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R249" s="130" t="s">
        <v>200</v>
      </c>
      <c r="AT249" s="130" t="s">
        <v>140</v>
      </c>
      <c r="AU249" s="130" t="s">
        <v>60</v>
      </c>
      <c r="AY249" s="12" t="s">
        <v>137</v>
      </c>
      <c r="BE249" s="131">
        <f t="shared" si="64"/>
        <v>0</v>
      </c>
      <c r="BF249" s="131">
        <f t="shared" si="65"/>
        <v>0</v>
      </c>
      <c r="BG249" s="131">
        <f t="shared" si="66"/>
        <v>0</v>
      </c>
      <c r="BH249" s="131">
        <f t="shared" si="67"/>
        <v>0</v>
      </c>
      <c r="BI249" s="131">
        <f t="shared" si="68"/>
        <v>0</v>
      </c>
      <c r="BJ249" s="12" t="s">
        <v>58</v>
      </c>
      <c r="BK249" s="131">
        <f t="shared" si="69"/>
        <v>0</v>
      </c>
      <c r="BL249" s="12" t="s">
        <v>200</v>
      </c>
      <c r="BM249" s="130" t="s">
        <v>4255</v>
      </c>
    </row>
    <row r="250" spans="1:65" s="2" customFormat="1" ht="16.5" customHeight="1">
      <c r="A250" s="22"/>
      <c r="B250" s="119"/>
      <c r="C250" s="120" t="s">
        <v>4256</v>
      </c>
      <c r="D250" s="120" t="s">
        <v>140</v>
      </c>
      <c r="E250" s="121" t="s">
        <v>4257</v>
      </c>
      <c r="F250" s="122" t="s">
        <v>4258</v>
      </c>
      <c r="G250" s="123" t="s">
        <v>403</v>
      </c>
      <c r="H250" s="124">
        <v>10</v>
      </c>
      <c r="I250" s="125"/>
      <c r="J250" s="125">
        <f t="shared" si="60"/>
        <v>0</v>
      </c>
      <c r="K250" s="122" t="s">
        <v>144</v>
      </c>
      <c r="L250" s="23"/>
      <c r="M250" s="126" t="s">
        <v>1</v>
      </c>
      <c r="N250" s="127" t="s">
        <v>23</v>
      </c>
      <c r="O250" s="128">
        <v>0.204</v>
      </c>
      <c r="P250" s="128">
        <f t="shared" si="61"/>
        <v>2.04</v>
      </c>
      <c r="Q250" s="128">
        <v>0.00076</v>
      </c>
      <c r="R250" s="128">
        <f t="shared" si="62"/>
        <v>0.007600000000000001</v>
      </c>
      <c r="S250" s="128">
        <v>0</v>
      </c>
      <c r="T250" s="129">
        <f t="shared" si="63"/>
        <v>0</v>
      </c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R250" s="130" t="s">
        <v>200</v>
      </c>
      <c r="AT250" s="130" t="s">
        <v>140</v>
      </c>
      <c r="AU250" s="130" t="s">
        <v>60</v>
      </c>
      <c r="AY250" s="12" t="s">
        <v>137</v>
      </c>
      <c r="BE250" s="131">
        <f t="shared" si="64"/>
        <v>0</v>
      </c>
      <c r="BF250" s="131">
        <f t="shared" si="65"/>
        <v>0</v>
      </c>
      <c r="BG250" s="131">
        <f t="shared" si="66"/>
        <v>0</v>
      </c>
      <c r="BH250" s="131">
        <f t="shared" si="67"/>
        <v>0</v>
      </c>
      <c r="BI250" s="131">
        <f t="shared" si="68"/>
        <v>0</v>
      </c>
      <c r="BJ250" s="12" t="s">
        <v>58</v>
      </c>
      <c r="BK250" s="131">
        <f t="shared" si="69"/>
        <v>0</v>
      </c>
      <c r="BL250" s="12" t="s">
        <v>200</v>
      </c>
      <c r="BM250" s="130" t="s">
        <v>4259</v>
      </c>
    </row>
    <row r="251" spans="1:65" s="2" customFormat="1" ht="16.5" customHeight="1">
      <c r="A251" s="22"/>
      <c r="B251" s="119"/>
      <c r="C251" s="120" t="s">
        <v>4260</v>
      </c>
      <c r="D251" s="120" t="s">
        <v>140</v>
      </c>
      <c r="E251" s="121" t="s">
        <v>4261</v>
      </c>
      <c r="F251" s="122" t="s">
        <v>4262</v>
      </c>
      <c r="G251" s="123" t="s">
        <v>403</v>
      </c>
      <c r="H251" s="124">
        <v>10</v>
      </c>
      <c r="I251" s="125"/>
      <c r="J251" s="125">
        <f t="shared" si="60"/>
        <v>0</v>
      </c>
      <c r="K251" s="122" t="s">
        <v>144</v>
      </c>
      <c r="L251" s="23"/>
      <c r="M251" s="126" t="s">
        <v>1</v>
      </c>
      <c r="N251" s="127" t="s">
        <v>23</v>
      </c>
      <c r="O251" s="128">
        <v>0.225</v>
      </c>
      <c r="P251" s="128">
        <f t="shared" si="61"/>
        <v>2.25</v>
      </c>
      <c r="Q251" s="128">
        <v>0.00095</v>
      </c>
      <c r="R251" s="128">
        <f t="shared" si="62"/>
        <v>0.0095</v>
      </c>
      <c r="S251" s="128">
        <v>0</v>
      </c>
      <c r="T251" s="129">
        <f t="shared" si="63"/>
        <v>0</v>
      </c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R251" s="130" t="s">
        <v>200</v>
      </c>
      <c r="AT251" s="130" t="s">
        <v>140</v>
      </c>
      <c r="AU251" s="130" t="s">
        <v>60</v>
      </c>
      <c r="AY251" s="12" t="s">
        <v>137</v>
      </c>
      <c r="BE251" s="131">
        <f t="shared" si="64"/>
        <v>0</v>
      </c>
      <c r="BF251" s="131">
        <f t="shared" si="65"/>
        <v>0</v>
      </c>
      <c r="BG251" s="131">
        <f t="shared" si="66"/>
        <v>0</v>
      </c>
      <c r="BH251" s="131">
        <f t="shared" si="67"/>
        <v>0</v>
      </c>
      <c r="BI251" s="131">
        <f t="shared" si="68"/>
        <v>0</v>
      </c>
      <c r="BJ251" s="12" t="s">
        <v>58</v>
      </c>
      <c r="BK251" s="131">
        <f t="shared" si="69"/>
        <v>0</v>
      </c>
      <c r="BL251" s="12" t="s">
        <v>200</v>
      </c>
      <c r="BM251" s="130" t="s">
        <v>4263</v>
      </c>
    </row>
    <row r="252" spans="1:65" s="2" customFormat="1" ht="16.5" customHeight="1">
      <c r="A252" s="22"/>
      <c r="B252" s="119"/>
      <c r="C252" s="120" t="s">
        <v>4264</v>
      </c>
      <c r="D252" s="120" t="s">
        <v>140</v>
      </c>
      <c r="E252" s="121" t="s">
        <v>4265</v>
      </c>
      <c r="F252" s="122" t="s">
        <v>4266</v>
      </c>
      <c r="G252" s="123" t="s">
        <v>403</v>
      </c>
      <c r="H252" s="124">
        <v>10</v>
      </c>
      <c r="I252" s="125"/>
      <c r="J252" s="125">
        <f t="shared" si="60"/>
        <v>0</v>
      </c>
      <c r="K252" s="122" t="s">
        <v>144</v>
      </c>
      <c r="L252" s="23"/>
      <c r="M252" s="126" t="s">
        <v>1</v>
      </c>
      <c r="N252" s="127" t="s">
        <v>23</v>
      </c>
      <c r="O252" s="128">
        <v>0.266</v>
      </c>
      <c r="P252" s="128">
        <f t="shared" si="61"/>
        <v>2.66</v>
      </c>
      <c r="Q252" s="128">
        <v>0.00136</v>
      </c>
      <c r="R252" s="128">
        <f t="shared" si="62"/>
        <v>0.013600000000000001</v>
      </c>
      <c r="S252" s="128">
        <v>0</v>
      </c>
      <c r="T252" s="129">
        <f t="shared" si="63"/>
        <v>0</v>
      </c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R252" s="130" t="s">
        <v>200</v>
      </c>
      <c r="AT252" s="130" t="s">
        <v>140</v>
      </c>
      <c r="AU252" s="130" t="s">
        <v>60</v>
      </c>
      <c r="AY252" s="12" t="s">
        <v>137</v>
      </c>
      <c r="BE252" s="131">
        <f t="shared" si="64"/>
        <v>0</v>
      </c>
      <c r="BF252" s="131">
        <f t="shared" si="65"/>
        <v>0</v>
      </c>
      <c r="BG252" s="131">
        <f t="shared" si="66"/>
        <v>0</v>
      </c>
      <c r="BH252" s="131">
        <f t="shared" si="67"/>
        <v>0</v>
      </c>
      <c r="BI252" s="131">
        <f t="shared" si="68"/>
        <v>0</v>
      </c>
      <c r="BJ252" s="12" t="s">
        <v>58</v>
      </c>
      <c r="BK252" s="131">
        <f t="shared" si="69"/>
        <v>0</v>
      </c>
      <c r="BL252" s="12" t="s">
        <v>200</v>
      </c>
      <c r="BM252" s="130" t="s">
        <v>4267</v>
      </c>
    </row>
    <row r="253" spans="1:65" s="2" customFormat="1" ht="16.5" customHeight="1">
      <c r="A253" s="22"/>
      <c r="B253" s="119"/>
      <c r="C253" s="120" t="s">
        <v>4268</v>
      </c>
      <c r="D253" s="120" t="s">
        <v>140</v>
      </c>
      <c r="E253" s="121" t="s">
        <v>4269</v>
      </c>
      <c r="F253" s="122" t="s">
        <v>4270</v>
      </c>
      <c r="G253" s="123" t="s">
        <v>403</v>
      </c>
      <c r="H253" s="124">
        <v>10</v>
      </c>
      <c r="I253" s="125"/>
      <c r="J253" s="125">
        <f t="shared" si="60"/>
        <v>0</v>
      </c>
      <c r="K253" s="122" t="s">
        <v>144</v>
      </c>
      <c r="L253" s="23"/>
      <c r="M253" s="126" t="s">
        <v>1</v>
      </c>
      <c r="N253" s="127" t="s">
        <v>23</v>
      </c>
      <c r="O253" s="128">
        <v>0.307</v>
      </c>
      <c r="P253" s="128">
        <f t="shared" si="61"/>
        <v>3.07</v>
      </c>
      <c r="Q253" s="128">
        <v>0.00188</v>
      </c>
      <c r="R253" s="128">
        <f t="shared" si="62"/>
        <v>0.0188</v>
      </c>
      <c r="S253" s="128">
        <v>0</v>
      </c>
      <c r="T253" s="129">
        <f t="shared" si="63"/>
        <v>0</v>
      </c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R253" s="130" t="s">
        <v>200</v>
      </c>
      <c r="AT253" s="130" t="s">
        <v>140</v>
      </c>
      <c r="AU253" s="130" t="s">
        <v>60</v>
      </c>
      <c r="AY253" s="12" t="s">
        <v>137</v>
      </c>
      <c r="BE253" s="131">
        <f t="shared" si="64"/>
        <v>0</v>
      </c>
      <c r="BF253" s="131">
        <f t="shared" si="65"/>
        <v>0</v>
      </c>
      <c r="BG253" s="131">
        <f t="shared" si="66"/>
        <v>0</v>
      </c>
      <c r="BH253" s="131">
        <f t="shared" si="67"/>
        <v>0</v>
      </c>
      <c r="BI253" s="131">
        <f t="shared" si="68"/>
        <v>0</v>
      </c>
      <c r="BJ253" s="12" t="s">
        <v>58</v>
      </c>
      <c r="BK253" s="131">
        <f t="shared" si="69"/>
        <v>0</v>
      </c>
      <c r="BL253" s="12" t="s">
        <v>200</v>
      </c>
      <c r="BM253" s="130" t="s">
        <v>4271</v>
      </c>
    </row>
    <row r="254" spans="1:65" s="2" customFormat="1" ht="16.5" customHeight="1">
      <c r="A254" s="22"/>
      <c r="B254" s="119"/>
      <c r="C254" s="120" t="s">
        <v>4272</v>
      </c>
      <c r="D254" s="120" t="s">
        <v>140</v>
      </c>
      <c r="E254" s="121" t="s">
        <v>4273</v>
      </c>
      <c r="F254" s="122" t="s">
        <v>4274</v>
      </c>
      <c r="G254" s="123" t="s">
        <v>403</v>
      </c>
      <c r="H254" s="124">
        <v>10</v>
      </c>
      <c r="I254" s="125"/>
      <c r="J254" s="125">
        <f t="shared" si="60"/>
        <v>0</v>
      </c>
      <c r="K254" s="122" t="s">
        <v>144</v>
      </c>
      <c r="L254" s="23"/>
      <c r="M254" s="126" t="s">
        <v>1</v>
      </c>
      <c r="N254" s="127" t="s">
        <v>23</v>
      </c>
      <c r="O254" s="128">
        <v>0.183</v>
      </c>
      <c r="P254" s="128">
        <f t="shared" si="61"/>
        <v>1.83</v>
      </c>
      <c r="Q254" s="128">
        <v>0.0006</v>
      </c>
      <c r="R254" s="128">
        <f t="shared" si="62"/>
        <v>0.005999999999999999</v>
      </c>
      <c r="S254" s="128">
        <v>0</v>
      </c>
      <c r="T254" s="129">
        <f t="shared" si="63"/>
        <v>0</v>
      </c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R254" s="130" t="s">
        <v>200</v>
      </c>
      <c r="AT254" s="130" t="s">
        <v>140</v>
      </c>
      <c r="AU254" s="130" t="s">
        <v>60</v>
      </c>
      <c r="AY254" s="12" t="s">
        <v>137</v>
      </c>
      <c r="BE254" s="131">
        <f t="shared" si="64"/>
        <v>0</v>
      </c>
      <c r="BF254" s="131">
        <f t="shared" si="65"/>
        <v>0</v>
      </c>
      <c r="BG254" s="131">
        <f t="shared" si="66"/>
        <v>0</v>
      </c>
      <c r="BH254" s="131">
        <f t="shared" si="67"/>
        <v>0</v>
      </c>
      <c r="BI254" s="131">
        <f t="shared" si="68"/>
        <v>0</v>
      </c>
      <c r="BJ254" s="12" t="s">
        <v>58</v>
      </c>
      <c r="BK254" s="131">
        <f t="shared" si="69"/>
        <v>0</v>
      </c>
      <c r="BL254" s="12" t="s">
        <v>200</v>
      </c>
      <c r="BM254" s="130" t="s">
        <v>4275</v>
      </c>
    </row>
    <row r="255" spans="1:65" s="2" customFormat="1" ht="16.5" customHeight="1">
      <c r="A255" s="22"/>
      <c r="B255" s="119"/>
      <c r="C255" s="120" t="s">
        <v>4276</v>
      </c>
      <c r="D255" s="120" t="s">
        <v>140</v>
      </c>
      <c r="E255" s="121" t="s">
        <v>4277</v>
      </c>
      <c r="F255" s="122" t="s">
        <v>4278</v>
      </c>
      <c r="G255" s="123" t="s">
        <v>403</v>
      </c>
      <c r="H255" s="124">
        <v>10</v>
      </c>
      <c r="I255" s="125"/>
      <c r="J255" s="125">
        <f aca="true" t="shared" si="70" ref="J255:J266">ROUND(I255*H255,2)</f>
        <v>0</v>
      </c>
      <c r="K255" s="122" t="s">
        <v>144</v>
      </c>
      <c r="L255" s="23"/>
      <c r="M255" s="126" t="s">
        <v>1</v>
      </c>
      <c r="N255" s="127" t="s">
        <v>23</v>
      </c>
      <c r="O255" s="128">
        <v>0.204</v>
      </c>
      <c r="P255" s="128">
        <f aca="true" t="shared" si="71" ref="P255:P266">O255*H255</f>
        <v>2.04</v>
      </c>
      <c r="Q255" s="128">
        <v>0.00075</v>
      </c>
      <c r="R255" s="128">
        <f aca="true" t="shared" si="72" ref="R255:R266">Q255*H255</f>
        <v>0.0075</v>
      </c>
      <c r="S255" s="128">
        <v>0</v>
      </c>
      <c r="T255" s="129">
        <f aca="true" t="shared" si="73" ref="T255:T266">S255*H255</f>
        <v>0</v>
      </c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R255" s="130" t="s">
        <v>200</v>
      </c>
      <c r="AT255" s="130" t="s">
        <v>140</v>
      </c>
      <c r="AU255" s="130" t="s">
        <v>60</v>
      </c>
      <c r="AY255" s="12" t="s">
        <v>137</v>
      </c>
      <c r="BE255" s="131">
        <f aca="true" t="shared" si="74" ref="BE255:BE266">IF(N255="základní",J255,0)</f>
        <v>0</v>
      </c>
      <c r="BF255" s="131">
        <f aca="true" t="shared" si="75" ref="BF255:BF266">IF(N255="snížená",J255,0)</f>
        <v>0</v>
      </c>
      <c r="BG255" s="131">
        <f aca="true" t="shared" si="76" ref="BG255:BG266">IF(N255="zákl. přenesená",J255,0)</f>
        <v>0</v>
      </c>
      <c r="BH255" s="131">
        <f aca="true" t="shared" si="77" ref="BH255:BH266">IF(N255="sníž. přenesená",J255,0)</f>
        <v>0</v>
      </c>
      <c r="BI255" s="131">
        <f aca="true" t="shared" si="78" ref="BI255:BI266">IF(N255="nulová",J255,0)</f>
        <v>0</v>
      </c>
      <c r="BJ255" s="12" t="s">
        <v>58</v>
      </c>
      <c r="BK255" s="131">
        <f aca="true" t="shared" si="79" ref="BK255:BK266">ROUND(I255*H255,2)</f>
        <v>0</v>
      </c>
      <c r="BL255" s="12" t="s">
        <v>200</v>
      </c>
      <c r="BM255" s="130" t="s">
        <v>4279</v>
      </c>
    </row>
    <row r="256" spans="1:65" s="2" customFormat="1" ht="16.5" customHeight="1">
      <c r="A256" s="22"/>
      <c r="B256" s="119"/>
      <c r="C256" s="120" t="s">
        <v>4280</v>
      </c>
      <c r="D256" s="120" t="s">
        <v>140</v>
      </c>
      <c r="E256" s="121" t="s">
        <v>4281</v>
      </c>
      <c r="F256" s="122" t="s">
        <v>4282</v>
      </c>
      <c r="G256" s="123" t="s">
        <v>403</v>
      </c>
      <c r="H256" s="124">
        <v>10</v>
      </c>
      <c r="I256" s="125"/>
      <c r="J256" s="125">
        <f t="shared" si="70"/>
        <v>0</v>
      </c>
      <c r="K256" s="122" t="s">
        <v>144</v>
      </c>
      <c r="L256" s="23"/>
      <c r="M256" s="126" t="s">
        <v>1</v>
      </c>
      <c r="N256" s="127" t="s">
        <v>23</v>
      </c>
      <c r="O256" s="128">
        <v>0.225</v>
      </c>
      <c r="P256" s="128">
        <f t="shared" si="71"/>
        <v>2.25</v>
      </c>
      <c r="Q256" s="128">
        <v>0.00097</v>
      </c>
      <c r="R256" s="128">
        <f t="shared" si="72"/>
        <v>0.0097</v>
      </c>
      <c r="S256" s="128">
        <v>0</v>
      </c>
      <c r="T256" s="129">
        <f t="shared" si="73"/>
        <v>0</v>
      </c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R256" s="130" t="s">
        <v>200</v>
      </c>
      <c r="AT256" s="130" t="s">
        <v>140</v>
      </c>
      <c r="AU256" s="130" t="s">
        <v>60</v>
      </c>
      <c r="AY256" s="12" t="s">
        <v>137</v>
      </c>
      <c r="BE256" s="131">
        <f t="shared" si="74"/>
        <v>0</v>
      </c>
      <c r="BF256" s="131">
        <f t="shared" si="75"/>
        <v>0</v>
      </c>
      <c r="BG256" s="131">
        <f t="shared" si="76"/>
        <v>0</v>
      </c>
      <c r="BH256" s="131">
        <f t="shared" si="77"/>
        <v>0</v>
      </c>
      <c r="BI256" s="131">
        <f t="shared" si="78"/>
        <v>0</v>
      </c>
      <c r="BJ256" s="12" t="s">
        <v>58</v>
      </c>
      <c r="BK256" s="131">
        <f t="shared" si="79"/>
        <v>0</v>
      </c>
      <c r="BL256" s="12" t="s">
        <v>200</v>
      </c>
      <c r="BM256" s="130" t="s">
        <v>4283</v>
      </c>
    </row>
    <row r="257" spans="1:65" s="2" customFormat="1" ht="16.5" customHeight="1">
      <c r="A257" s="22"/>
      <c r="B257" s="119"/>
      <c r="C257" s="120" t="s">
        <v>4284</v>
      </c>
      <c r="D257" s="120" t="s">
        <v>140</v>
      </c>
      <c r="E257" s="121" t="s">
        <v>4285</v>
      </c>
      <c r="F257" s="122" t="s">
        <v>4286</v>
      </c>
      <c r="G257" s="123" t="s">
        <v>403</v>
      </c>
      <c r="H257" s="124">
        <v>10</v>
      </c>
      <c r="I257" s="125"/>
      <c r="J257" s="125">
        <f t="shared" si="70"/>
        <v>0</v>
      </c>
      <c r="K257" s="122" t="s">
        <v>144</v>
      </c>
      <c r="L257" s="23"/>
      <c r="M257" s="126" t="s">
        <v>1</v>
      </c>
      <c r="N257" s="127" t="s">
        <v>23</v>
      </c>
      <c r="O257" s="128">
        <v>0.266</v>
      </c>
      <c r="P257" s="128">
        <f t="shared" si="71"/>
        <v>2.66</v>
      </c>
      <c r="Q257" s="128">
        <v>0.00123</v>
      </c>
      <c r="R257" s="128">
        <f t="shared" si="72"/>
        <v>0.0123</v>
      </c>
      <c r="S257" s="128">
        <v>0</v>
      </c>
      <c r="T257" s="129">
        <f t="shared" si="73"/>
        <v>0</v>
      </c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R257" s="130" t="s">
        <v>200</v>
      </c>
      <c r="AT257" s="130" t="s">
        <v>140</v>
      </c>
      <c r="AU257" s="130" t="s">
        <v>60</v>
      </c>
      <c r="AY257" s="12" t="s">
        <v>137</v>
      </c>
      <c r="BE257" s="131">
        <f t="shared" si="74"/>
        <v>0</v>
      </c>
      <c r="BF257" s="131">
        <f t="shared" si="75"/>
        <v>0</v>
      </c>
      <c r="BG257" s="131">
        <f t="shared" si="76"/>
        <v>0</v>
      </c>
      <c r="BH257" s="131">
        <f t="shared" si="77"/>
        <v>0</v>
      </c>
      <c r="BI257" s="131">
        <f t="shared" si="78"/>
        <v>0</v>
      </c>
      <c r="BJ257" s="12" t="s">
        <v>58</v>
      </c>
      <c r="BK257" s="131">
        <f t="shared" si="79"/>
        <v>0</v>
      </c>
      <c r="BL257" s="12" t="s">
        <v>200</v>
      </c>
      <c r="BM257" s="130" t="s">
        <v>4287</v>
      </c>
    </row>
    <row r="258" spans="1:65" s="2" customFormat="1" ht="16.5" customHeight="1">
      <c r="A258" s="22"/>
      <c r="B258" s="119"/>
      <c r="C258" s="120" t="s">
        <v>4288</v>
      </c>
      <c r="D258" s="120" t="s">
        <v>140</v>
      </c>
      <c r="E258" s="121" t="s">
        <v>4289</v>
      </c>
      <c r="F258" s="122" t="s">
        <v>4290</v>
      </c>
      <c r="G258" s="123" t="s">
        <v>403</v>
      </c>
      <c r="H258" s="124">
        <v>10</v>
      </c>
      <c r="I258" s="125"/>
      <c r="J258" s="125">
        <f t="shared" si="70"/>
        <v>0</v>
      </c>
      <c r="K258" s="122" t="s">
        <v>144</v>
      </c>
      <c r="L258" s="23"/>
      <c r="M258" s="126" t="s">
        <v>1</v>
      </c>
      <c r="N258" s="127" t="s">
        <v>23</v>
      </c>
      <c r="O258" s="128">
        <v>0.307</v>
      </c>
      <c r="P258" s="128">
        <f t="shared" si="71"/>
        <v>3.07</v>
      </c>
      <c r="Q258" s="128">
        <v>0.00176</v>
      </c>
      <c r="R258" s="128">
        <f t="shared" si="72"/>
        <v>0.0176</v>
      </c>
      <c r="S258" s="128">
        <v>0</v>
      </c>
      <c r="T258" s="129">
        <f t="shared" si="73"/>
        <v>0</v>
      </c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R258" s="130" t="s">
        <v>200</v>
      </c>
      <c r="AT258" s="130" t="s">
        <v>140</v>
      </c>
      <c r="AU258" s="130" t="s">
        <v>60</v>
      </c>
      <c r="AY258" s="12" t="s">
        <v>137</v>
      </c>
      <c r="BE258" s="131">
        <f t="shared" si="74"/>
        <v>0</v>
      </c>
      <c r="BF258" s="131">
        <f t="shared" si="75"/>
        <v>0</v>
      </c>
      <c r="BG258" s="131">
        <f t="shared" si="76"/>
        <v>0</v>
      </c>
      <c r="BH258" s="131">
        <f t="shared" si="77"/>
        <v>0</v>
      </c>
      <c r="BI258" s="131">
        <f t="shared" si="78"/>
        <v>0</v>
      </c>
      <c r="BJ258" s="12" t="s">
        <v>58</v>
      </c>
      <c r="BK258" s="131">
        <f t="shared" si="79"/>
        <v>0</v>
      </c>
      <c r="BL258" s="12" t="s">
        <v>200</v>
      </c>
      <c r="BM258" s="130" t="s">
        <v>4291</v>
      </c>
    </row>
    <row r="259" spans="1:65" s="2" customFormat="1" ht="21.75" customHeight="1">
      <c r="A259" s="22"/>
      <c r="B259" s="119"/>
      <c r="C259" s="120" t="s">
        <v>4292</v>
      </c>
      <c r="D259" s="120" t="s">
        <v>140</v>
      </c>
      <c r="E259" s="121" t="s">
        <v>4293</v>
      </c>
      <c r="F259" s="122" t="s">
        <v>4294</v>
      </c>
      <c r="G259" s="123" t="s">
        <v>403</v>
      </c>
      <c r="H259" s="124">
        <v>10</v>
      </c>
      <c r="I259" s="125"/>
      <c r="J259" s="125">
        <f t="shared" si="70"/>
        <v>0</v>
      </c>
      <c r="K259" s="122" t="s">
        <v>144</v>
      </c>
      <c r="L259" s="23"/>
      <c r="M259" s="126" t="s">
        <v>1</v>
      </c>
      <c r="N259" s="127" t="s">
        <v>23</v>
      </c>
      <c r="O259" s="128">
        <v>0.183</v>
      </c>
      <c r="P259" s="128">
        <f t="shared" si="71"/>
        <v>1.83</v>
      </c>
      <c r="Q259" s="128">
        <v>0.00049</v>
      </c>
      <c r="R259" s="128">
        <f t="shared" si="72"/>
        <v>0.0049</v>
      </c>
      <c r="S259" s="128">
        <v>0</v>
      </c>
      <c r="T259" s="129">
        <f t="shared" si="73"/>
        <v>0</v>
      </c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R259" s="130" t="s">
        <v>200</v>
      </c>
      <c r="AT259" s="130" t="s">
        <v>140</v>
      </c>
      <c r="AU259" s="130" t="s">
        <v>60</v>
      </c>
      <c r="AY259" s="12" t="s">
        <v>137</v>
      </c>
      <c r="BE259" s="131">
        <f t="shared" si="74"/>
        <v>0</v>
      </c>
      <c r="BF259" s="131">
        <f t="shared" si="75"/>
        <v>0</v>
      </c>
      <c r="BG259" s="131">
        <f t="shared" si="76"/>
        <v>0</v>
      </c>
      <c r="BH259" s="131">
        <f t="shared" si="77"/>
        <v>0</v>
      </c>
      <c r="BI259" s="131">
        <f t="shared" si="78"/>
        <v>0</v>
      </c>
      <c r="BJ259" s="12" t="s">
        <v>58</v>
      </c>
      <c r="BK259" s="131">
        <f t="shared" si="79"/>
        <v>0</v>
      </c>
      <c r="BL259" s="12" t="s">
        <v>200</v>
      </c>
      <c r="BM259" s="130" t="s">
        <v>4295</v>
      </c>
    </row>
    <row r="260" spans="1:65" s="2" customFormat="1" ht="21.75" customHeight="1">
      <c r="A260" s="22"/>
      <c r="B260" s="119"/>
      <c r="C260" s="120" t="s">
        <v>4296</v>
      </c>
      <c r="D260" s="120" t="s">
        <v>140</v>
      </c>
      <c r="E260" s="121" t="s">
        <v>4297</v>
      </c>
      <c r="F260" s="122" t="s">
        <v>4298</v>
      </c>
      <c r="G260" s="123" t="s">
        <v>403</v>
      </c>
      <c r="H260" s="124">
        <v>10</v>
      </c>
      <c r="I260" s="125"/>
      <c r="J260" s="125">
        <f t="shared" si="70"/>
        <v>0</v>
      </c>
      <c r="K260" s="122" t="s">
        <v>144</v>
      </c>
      <c r="L260" s="23"/>
      <c r="M260" s="126" t="s">
        <v>1</v>
      </c>
      <c r="N260" s="127" t="s">
        <v>23</v>
      </c>
      <c r="O260" s="128">
        <v>0.204</v>
      </c>
      <c r="P260" s="128">
        <f t="shared" si="71"/>
        <v>2.04</v>
      </c>
      <c r="Q260" s="128">
        <v>0.00061</v>
      </c>
      <c r="R260" s="128">
        <f t="shared" si="72"/>
        <v>0.0060999999999999995</v>
      </c>
      <c r="S260" s="128">
        <v>0</v>
      </c>
      <c r="T260" s="129">
        <f t="shared" si="73"/>
        <v>0</v>
      </c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R260" s="130" t="s">
        <v>200</v>
      </c>
      <c r="AT260" s="130" t="s">
        <v>140</v>
      </c>
      <c r="AU260" s="130" t="s">
        <v>60</v>
      </c>
      <c r="AY260" s="12" t="s">
        <v>137</v>
      </c>
      <c r="BE260" s="131">
        <f t="shared" si="74"/>
        <v>0</v>
      </c>
      <c r="BF260" s="131">
        <f t="shared" si="75"/>
        <v>0</v>
      </c>
      <c r="BG260" s="131">
        <f t="shared" si="76"/>
        <v>0</v>
      </c>
      <c r="BH260" s="131">
        <f t="shared" si="77"/>
        <v>0</v>
      </c>
      <c r="BI260" s="131">
        <f t="shared" si="78"/>
        <v>0</v>
      </c>
      <c r="BJ260" s="12" t="s">
        <v>58</v>
      </c>
      <c r="BK260" s="131">
        <f t="shared" si="79"/>
        <v>0</v>
      </c>
      <c r="BL260" s="12" t="s">
        <v>200</v>
      </c>
      <c r="BM260" s="130" t="s">
        <v>4299</v>
      </c>
    </row>
    <row r="261" spans="1:65" s="2" customFormat="1" ht="21.75" customHeight="1">
      <c r="A261" s="22"/>
      <c r="B261" s="119"/>
      <c r="C261" s="120" t="s">
        <v>4300</v>
      </c>
      <c r="D261" s="120" t="s">
        <v>140</v>
      </c>
      <c r="E261" s="121" t="s">
        <v>4301</v>
      </c>
      <c r="F261" s="122" t="s">
        <v>4302</v>
      </c>
      <c r="G261" s="123" t="s">
        <v>403</v>
      </c>
      <c r="H261" s="124">
        <v>10</v>
      </c>
      <c r="I261" s="125"/>
      <c r="J261" s="125">
        <f t="shared" si="70"/>
        <v>0</v>
      </c>
      <c r="K261" s="122" t="s">
        <v>144</v>
      </c>
      <c r="L261" s="23"/>
      <c r="M261" s="126" t="s">
        <v>1</v>
      </c>
      <c r="N261" s="127" t="s">
        <v>23</v>
      </c>
      <c r="O261" s="128">
        <v>0.225</v>
      </c>
      <c r="P261" s="128">
        <f t="shared" si="71"/>
        <v>2.25</v>
      </c>
      <c r="Q261" s="128">
        <v>0.00076</v>
      </c>
      <c r="R261" s="128">
        <f t="shared" si="72"/>
        <v>0.007600000000000001</v>
      </c>
      <c r="S261" s="128">
        <v>0</v>
      </c>
      <c r="T261" s="129">
        <f t="shared" si="73"/>
        <v>0</v>
      </c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R261" s="130" t="s">
        <v>200</v>
      </c>
      <c r="AT261" s="130" t="s">
        <v>140</v>
      </c>
      <c r="AU261" s="130" t="s">
        <v>60</v>
      </c>
      <c r="AY261" s="12" t="s">
        <v>137</v>
      </c>
      <c r="BE261" s="131">
        <f t="shared" si="74"/>
        <v>0</v>
      </c>
      <c r="BF261" s="131">
        <f t="shared" si="75"/>
        <v>0</v>
      </c>
      <c r="BG261" s="131">
        <f t="shared" si="76"/>
        <v>0</v>
      </c>
      <c r="BH261" s="131">
        <f t="shared" si="77"/>
        <v>0</v>
      </c>
      <c r="BI261" s="131">
        <f t="shared" si="78"/>
        <v>0</v>
      </c>
      <c r="BJ261" s="12" t="s">
        <v>58</v>
      </c>
      <c r="BK261" s="131">
        <f t="shared" si="79"/>
        <v>0</v>
      </c>
      <c r="BL261" s="12" t="s">
        <v>200</v>
      </c>
      <c r="BM261" s="130" t="s">
        <v>4303</v>
      </c>
    </row>
    <row r="262" spans="1:65" s="2" customFormat="1" ht="21.75" customHeight="1">
      <c r="A262" s="22"/>
      <c r="B262" s="119"/>
      <c r="C262" s="120" t="s">
        <v>4304</v>
      </c>
      <c r="D262" s="120" t="s">
        <v>140</v>
      </c>
      <c r="E262" s="121" t="s">
        <v>4305</v>
      </c>
      <c r="F262" s="122" t="s">
        <v>4306</v>
      </c>
      <c r="G262" s="123" t="s">
        <v>403</v>
      </c>
      <c r="H262" s="124">
        <v>10</v>
      </c>
      <c r="I262" s="125"/>
      <c r="J262" s="125">
        <f t="shared" si="70"/>
        <v>0</v>
      </c>
      <c r="K262" s="122" t="s">
        <v>144</v>
      </c>
      <c r="L262" s="23"/>
      <c r="M262" s="126" t="s">
        <v>1</v>
      </c>
      <c r="N262" s="127" t="s">
        <v>23</v>
      </c>
      <c r="O262" s="128">
        <v>0.266</v>
      </c>
      <c r="P262" s="128">
        <f t="shared" si="71"/>
        <v>2.66</v>
      </c>
      <c r="Q262" s="128">
        <v>0.00093</v>
      </c>
      <c r="R262" s="128">
        <f t="shared" si="72"/>
        <v>0.009300000000000001</v>
      </c>
      <c r="S262" s="128">
        <v>0</v>
      </c>
      <c r="T262" s="129">
        <f t="shared" si="73"/>
        <v>0</v>
      </c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R262" s="130" t="s">
        <v>200</v>
      </c>
      <c r="AT262" s="130" t="s">
        <v>140</v>
      </c>
      <c r="AU262" s="130" t="s">
        <v>60</v>
      </c>
      <c r="AY262" s="12" t="s">
        <v>137</v>
      </c>
      <c r="BE262" s="131">
        <f t="shared" si="74"/>
        <v>0</v>
      </c>
      <c r="BF262" s="131">
        <f t="shared" si="75"/>
        <v>0</v>
      </c>
      <c r="BG262" s="131">
        <f t="shared" si="76"/>
        <v>0</v>
      </c>
      <c r="BH262" s="131">
        <f t="shared" si="77"/>
        <v>0</v>
      </c>
      <c r="BI262" s="131">
        <f t="shared" si="78"/>
        <v>0</v>
      </c>
      <c r="BJ262" s="12" t="s">
        <v>58</v>
      </c>
      <c r="BK262" s="131">
        <f t="shared" si="79"/>
        <v>0</v>
      </c>
      <c r="BL262" s="12" t="s">
        <v>200</v>
      </c>
      <c r="BM262" s="130" t="s">
        <v>4307</v>
      </c>
    </row>
    <row r="263" spans="1:65" s="2" customFormat="1" ht="21.75" customHeight="1">
      <c r="A263" s="22"/>
      <c r="B263" s="119"/>
      <c r="C263" s="120" t="s">
        <v>4308</v>
      </c>
      <c r="D263" s="120" t="s">
        <v>140</v>
      </c>
      <c r="E263" s="121" t="s">
        <v>4309</v>
      </c>
      <c r="F263" s="122" t="s">
        <v>4310</v>
      </c>
      <c r="G263" s="123" t="s">
        <v>403</v>
      </c>
      <c r="H263" s="124">
        <v>10</v>
      </c>
      <c r="I263" s="125"/>
      <c r="J263" s="125">
        <f t="shared" si="70"/>
        <v>0</v>
      </c>
      <c r="K263" s="122" t="s">
        <v>144</v>
      </c>
      <c r="L263" s="23"/>
      <c r="M263" s="126" t="s">
        <v>1</v>
      </c>
      <c r="N263" s="127" t="s">
        <v>23</v>
      </c>
      <c r="O263" s="128">
        <v>0.307</v>
      </c>
      <c r="P263" s="128">
        <f t="shared" si="71"/>
        <v>3.07</v>
      </c>
      <c r="Q263" s="128">
        <v>0.00122</v>
      </c>
      <c r="R263" s="128">
        <f t="shared" si="72"/>
        <v>0.012199999999999999</v>
      </c>
      <c r="S263" s="128">
        <v>0</v>
      </c>
      <c r="T263" s="129">
        <f t="shared" si="73"/>
        <v>0</v>
      </c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R263" s="130" t="s">
        <v>200</v>
      </c>
      <c r="AT263" s="130" t="s">
        <v>140</v>
      </c>
      <c r="AU263" s="130" t="s">
        <v>60</v>
      </c>
      <c r="AY263" s="12" t="s">
        <v>137</v>
      </c>
      <c r="BE263" s="131">
        <f t="shared" si="74"/>
        <v>0</v>
      </c>
      <c r="BF263" s="131">
        <f t="shared" si="75"/>
        <v>0</v>
      </c>
      <c r="BG263" s="131">
        <f t="shared" si="76"/>
        <v>0</v>
      </c>
      <c r="BH263" s="131">
        <f t="shared" si="77"/>
        <v>0</v>
      </c>
      <c r="BI263" s="131">
        <f t="shared" si="78"/>
        <v>0</v>
      </c>
      <c r="BJ263" s="12" t="s">
        <v>58</v>
      </c>
      <c r="BK263" s="131">
        <f t="shared" si="79"/>
        <v>0</v>
      </c>
      <c r="BL263" s="12" t="s">
        <v>200</v>
      </c>
      <c r="BM263" s="130" t="s">
        <v>4311</v>
      </c>
    </row>
    <row r="264" spans="1:65" s="2" customFormat="1" ht="24.15" customHeight="1">
      <c r="A264" s="22"/>
      <c r="B264" s="119"/>
      <c r="C264" s="120" t="s">
        <v>4312</v>
      </c>
      <c r="D264" s="120" t="s">
        <v>140</v>
      </c>
      <c r="E264" s="121" t="s">
        <v>4313</v>
      </c>
      <c r="F264" s="122" t="s">
        <v>4314</v>
      </c>
      <c r="G264" s="123" t="s">
        <v>314</v>
      </c>
      <c r="H264" s="124">
        <v>100</v>
      </c>
      <c r="I264" s="125"/>
      <c r="J264" s="125">
        <f t="shared" si="70"/>
        <v>0</v>
      </c>
      <c r="K264" s="122" t="s">
        <v>144</v>
      </c>
      <c r="L264" s="23"/>
      <c r="M264" s="126" t="s">
        <v>1</v>
      </c>
      <c r="N264" s="127" t="s">
        <v>23</v>
      </c>
      <c r="O264" s="128">
        <v>0.067</v>
      </c>
      <c r="P264" s="128">
        <f t="shared" si="71"/>
        <v>6.7</v>
      </c>
      <c r="Q264" s="128">
        <v>2E-05</v>
      </c>
      <c r="R264" s="128">
        <f t="shared" si="72"/>
        <v>0.002</v>
      </c>
      <c r="S264" s="128">
        <v>0</v>
      </c>
      <c r="T264" s="129">
        <f t="shared" si="73"/>
        <v>0</v>
      </c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R264" s="130" t="s">
        <v>200</v>
      </c>
      <c r="AT264" s="130" t="s">
        <v>140</v>
      </c>
      <c r="AU264" s="130" t="s">
        <v>60</v>
      </c>
      <c r="AY264" s="12" t="s">
        <v>137</v>
      </c>
      <c r="BE264" s="131">
        <f t="shared" si="74"/>
        <v>0</v>
      </c>
      <c r="BF264" s="131">
        <f t="shared" si="75"/>
        <v>0</v>
      </c>
      <c r="BG264" s="131">
        <f t="shared" si="76"/>
        <v>0</v>
      </c>
      <c r="BH264" s="131">
        <f t="shared" si="77"/>
        <v>0</v>
      </c>
      <c r="BI264" s="131">
        <f t="shared" si="78"/>
        <v>0</v>
      </c>
      <c r="BJ264" s="12" t="s">
        <v>58</v>
      </c>
      <c r="BK264" s="131">
        <f t="shared" si="79"/>
        <v>0</v>
      </c>
      <c r="BL264" s="12" t="s">
        <v>200</v>
      </c>
      <c r="BM264" s="130" t="s">
        <v>4315</v>
      </c>
    </row>
    <row r="265" spans="1:65" s="2" customFormat="1" ht="24.15" customHeight="1">
      <c r="A265" s="22"/>
      <c r="B265" s="119"/>
      <c r="C265" s="120" t="s">
        <v>4316</v>
      </c>
      <c r="D265" s="120" t="s">
        <v>140</v>
      </c>
      <c r="E265" s="121" t="s">
        <v>4317</v>
      </c>
      <c r="F265" s="122" t="s">
        <v>4318</v>
      </c>
      <c r="G265" s="123" t="s">
        <v>314</v>
      </c>
      <c r="H265" s="124">
        <v>100</v>
      </c>
      <c r="I265" s="125"/>
      <c r="J265" s="125">
        <f t="shared" si="70"/>
        <v>0</v>
      </c>
      <c r="K265" s="122" t="s">
        <v>144</v>
      </c>
      <c r="L265" s="23"/>
      <c r="M265" s="126" t="s">
        <v>1</v>
      </c>
      <c r="N265" s="127" t="s">
        <v>23</v>
      </c>
      <c r="O265" s="128">
        <v>0.136</v>
      </c>
      <c r="P265" s="128">
        <f t="shared" si="71"/>
        <v>13.600000000000001</v>
      </c>
      <c r="Q265" s="128">
        <v>6E-05</v>
      </c>
      <c r="R265" s="128">
        <f t="shared" si="72"/>
        <v>0.006</v>
      </c>
      <c r="S265" s="128">
        <v>0</v>
      </c>
      <c r="T265" s="129">
        <f t="shared" si="73"/>
        <v>0</v>
      </c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R265" s="130" t="s">
        <v>200</v>
      </c>
      <c r="AT265" s="130" t="s">
        <v>140</v>
      </c>
      <c r="AU265" s="130" t="s">
        <v>60</v>
      </c>
      <c r="AY265" s="12" t="s">
        <v>137</v>
      </c>
      <c r="BE265" s="131">
        <f t="shared" si="74"/>
        <v>0</v>
      </c>
      <c r="BF265" s="131">
        <f t="shared" si="75"/>
        <v>0</v>
      </c>
      <c r="BG265" s="131">
        <f t="shared" si="76"/>
        <v>0</v>
      </c>
      <c r="BH265" s="131">
        <f t="shared" si="77"/>
        <v>0</v>
      </c>
      <c r="BI265" s="131">
        <f t="shared" si="78"/>
        <v>0</v>
      </c>
      <c r="BJ265" s="12" t="s">
        <v>58</v>
      </c>
      <c r="BK265" s="131">
        <f t="shared" si="79"/>
        <v>0</v>
      </c>
      <c r="BL265" s="12" t="s">
        <v>200</v>
      </c>
      <c r="BM265" s="130" t="s">
        <v>4319</v>
      </c>
    </row>
    <row r="266" spans="1:65" s="2" customFormat="1" ht="21.75" customHeight="1">
      <c r="A266" s="22"/>
      <c r="B266" s="119"/>
      <c r="C266" s="120" t="s">
        <v>4320</v>
      </c>
      <c r="D266" s="120" t="s">
        <v>140</v>
      </c>
      <c r="E266" s="121" t="s">
        <v>4321</v>
      </c>
      <c r="F266" s="122" t="s">
        <v>4322</v>
      </c>
      <c r="G266" s="123" t="s">
        <v>314</v>
      </c>
      <c r="H266" s="124">
        <v>100</v>
      </c>
      <c r="I266" s="125"/>
      <c r="J266" s="125">
        <f t="shared" si="70"/>
        <v>0</v>
      </c>
      <c r="K266" s="122" t="s">
        <v>144</v>
      </c>
      <c r="L266" s="23"/>
      <c r="M266" s="126" t="s">
        <v>1</v>
      </c>
      <c r="N266" s="127" t="s">
        <v>23</v>
      </c>
      <c r="O266" s="128">
        <v>0.082</v>
      </c>
      <c r="P266" s="128">
        <f t="shared" si="71"/>
        <v>8.200000000000001</v>
      </c>
      <c r="Q266" s="128">
        <v>1E-05</v>
      </c>
      <c r="R266" s="128">
        <f t="shared" si="72"/>
        <v>0.001</v>
      </c>
      <c r="S266" s="128">
        <v>0</v>
      </c>
      <c r="T266" s="129">
        <f t="shared" si="73"/>
        <v>0</v>
      </c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R266" s="130" t="s">
        <v>200</v>
      </c>
      <c r="AT266" s="130" t="s">
        <v>140</v>
      </c>
      <c r="AU266" s="130" t="s">
        <v>60</v>
      </c>
      <c r="AY266" s="12" t="s">
        <v>137</v>
      </c>
      <c r="BE266" s="131">
        <f t="shared" si="74"/>
        <v>0</v>
      </c>
      <c r="BF266" s="131">
        <f t="shared" si="75"/>
        <v>0</v>
      </c>
      <c r="BG266" s="131">
        <f t="shared" si="76"/>
        <v>0</v>
      </c>
      <c r="BH266" s="131">
        <f t="shared" si="77"/>
        <v>0</v>
      </c>
      <c r="BI266" s="131">
        <f t="shared" si="78"/>
        <v>0</v>
      </c>
      <c r="BJ266" s="12" t="s">
        <v>58</v>
      </c>
      <c r="BK266" s="131">
        <f t="shared" si="79"/>
        <v>0</v>
      </c>
      <c r="BL266" s="12" t="s">
        <v>200</v>
      </c>
      <c r="BM266" s="130" t="s">
        <v>4323</v>
      </c>
    </row>
    <row r="267" spans="2:63" s="9" customFormat="1" ht="22.95" customHeight="1">
      <c r="B267" s="107"/>
      <c r="D267" s="108" t="s">
        <v>49</v>
      </c>
      <c r="E267" s="117" t="s">
        <v>4324</v>
      </c>
      <c r="F267" s="117" t="s">
        <v>4325</v>
      </c>
      <c r="J267" s="118">
        <f>BK267</f>
        <v>0</v>
      </c>
      <c r="L267" s="107"/>
      <c r="M267" s="111"/>
      <c r="N267" s="112"/>
      <c r="O267" s="112"/>
      <c r="P267" s="113">
        <f>SUM(P268:P374)</f>
        <v>376.7139999999998</v>
      </c>
      <c r="Q267" s="112"/>
      <c r="R267" s="113">
        <f>SUM(R268:R374)</f>
        <v>0.8641699999999994</v>
      </c>
      <c r="S267" s="112"/>
      <c r="T267" s="114">
        <f>SUM(T268:T374)</f>
        <v>0</v>
      </c>
      <c r="AR267" s="108" t="s">
        <v>60</v>
      </c>
      <c r="AT267" s="115" t="s">
        <v>49</v>
      </c>
      <c r="AU267" s="115" t="s">
        <v>58</v>
      </c>
      <c r="AY267" s="108" t="s">
        <v>137</v>
      </c>
      <c r="BK267" s="116">
        <f>SUM(BK268:BK374)</f>
        <v>0</v>
      </c>
    </row>
    <row r="268" spans="1:65" s="2" customFormat="1" ht="24.15" customHeight="1">
      <c r="A268" s="22"/>
      <c r="B268" s="119"/>
      <c r="C268" s="120" t="s">
        <v>4326</v>
      </c>
      <c r="D268" s="120" t="s">
        <v>140</v>
      </c>
      <c r="E268" s="121" t="s">
        <v>4327</v>
      </c>
      <c r="F268" s="122" t="s">
        <v>4328</v>
      </c>
      <c r="G268" s="123" t="s">
        <v>3885</v>
      </c>
      <c r="H268" s="124">
        <v>1</v>
      </c>
      <c r="I268" s="125"/>
      <c r="J268" s="125">
        <f aca="true" t="shared" si="80" ref="J268:J290">ROUND(I268*H268,2)</f>
        <v>0</v>
      </c>
      <c r="K268" s="122" t="s">
        <v>144</v>
      </c>
      <c r="L268" s="23"/>
      <c r="M268" s="126" t="s">
        <v>1</v>
      </c>
      <c r="N268" s="127" t="s">
        <v>23</v>
      </c>
      <c r="O268" s="128">
        <v>0.95</v>
      </c>
      <c r="P268" s="128">
        <f aca="true" t="shared" si="81" ref="P268:P290">O268*H268</f>
        <v>0.95</v>
      </c>
      <c r="Q268" s="128">
        <v>0.01657</v>
      </c>
      <c r="R268" s="128">
        <f aca="true" t="shared" si="82" ref="R268:R290">Q268*H268</f>
        <v>0.01657</v>
      </c>
      <c r="S268" s="128">
        <v>0</v>
      </c>
      <c r="T268" s="129">
        <f aca="true" t="shared" si="83" ref="T268:T290">S268*H268</f>
        <v>0</v>
      </c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R268" s="130" t="s">
        <v>200</v>
      </c>
      <c r="AT268" s="130" t="s">
        <v>140</v>
      </c>
      <c r="AU268" s="130" t="s">
        <v>60</v>
      </c>
      <c r="AY268" s="12" t="s">
        <v>137</v>
      </c>
      <c r="BE268" s="131">
        <f aca="true" t="shared" si="84" ref="BE268:BE290">IF(N268="základní",J268,0)</f>
        <v>0</v>
      </c>
      <c r="BF268" s="131">
        <f aca="true" t="shared" si="85" ref="BF268:BF290">IF(N268="snížená",J268,0)</f>
        <v>0</v>
      </c>
      <c r="BG268" s="131">
        <f aca="true" t="shared" si="86" ref="BG268:BG290">IF(N268="zákl. přenesená",J268,0)</f>
        <v>0</v>
      </c>
      <c r="BH268" s="131">
        <f aca="true" t="shared" si="87" ref="BH268:BH290">IF(N268="sníž. přenesená",J268,0)</f>
        <v>0</v>
      </c>
      <c r="BI268" s="131">
        <f aca="true" t="shared" si="88" ref="BI268:BI290">IF(N268="nulová",J268,0)</f>
        <v>0</v>
      </c>
      <c r="BJ268" s="12" t="s">
        <v>58</v>
      </c>
      <c r="BK268" s="131">
        <f aca="true" t="shared" si="89" ref="BK268:BK290">ROUND(I268*H268,2)</f>
        <v>0</v>
      </c>
      <c r="BL268" s="12" t="s">
        <v>200</v>
      </c>
      <c r="BM268" s="130" t="s">
        <v>4329</v>
      </c>
    </row>
    <row r="269" spans="1:65" s="2" customFormat="1" ht="24.15" customHeight="1">
      <c r="A269" s="22"/>
      <c r="B269" s="119"/>
      <c r="C269" s="120" t="s">
        <v>4330</v>
      </c>
      <c r="D269" s="120" t="s">
        <v>140</v>
      </c>
      <c r="E269" s="121" t="s">
        <v>4331</v>
      </c>
      <c r="F269" s="122" t="s">
        <v>4332</v>
      </c>
      <c r="G269" s="123" t="s">
        <v>3885</v>
      </c>
      <c r="H269" s="124">
        <v>1</v>
      </c>
      <c r="I269" s="125"/>
      <c r="J269" s="125">
        <f t="shared" si="80"/>
        <v>0</v>
      </c>
      <c r="K269" s="122" t="s">
        <v>144</v>
      </c>
      <c r="L269" s="23"/>
      <c r="M269" s="126" t="s">
        <v>1</v>
      </c>
      <c r="N269" s="127" t="s">
        <v>23</v>
      </c>
      <c r="O269" s="128">
        <v>0.95</v>
      </c>
      <c r="P269" s="128">
        <f t="shared" si="81"/>
        <v>0.95</v>
      </c>
      <c r="Q269" s="128">
        <v>0.01476</v>
      </c>
      <c r="R269" s="128">
        <f t="shared" si="82"/>
        <v>0.01476</v>
      </c>
      <c r="S269" s="128">
        <v>0</v>
      </c>
      <c r="T269" s="129">
        <f t="shared" si="83"/>
        <v>0</v>
      </c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R269" s="130" t="s">
        <v>200</v>
      </c>
      <c r="AT269" s="130" t="s">
        <v>140</v>
      </c>
      <c r="AU269" s="130" t="s">
        <v>60</v>
      </c>
      <c r="AY269" s="12" t="s">
        <v>137</v>
      </c>
      <c r="BE269" s="131">
        <f t="shared" si="84"/>
        <v>0</v>
      </c>
      <c r="BF269" s="131">
        <f t="shared" si="85"/>
        <v>0</v>
      </c>
      <c r="BG269" s="131">
        <f t="shared" si="86"/>
        <v>0</v>
      </c>
      <c r="BH269" s="131">
        <f t="shared" si="87"/>
        <v>0</v>
      </c>
      <c r="BI269" s="131">
        <f t="shared" si="88"/>
        <v>0</v>
      </c>
      <c r="BJ269" s="12" t="s">
        <v>58</v>
      </c>
      <c r="BK269" s="131">
        <f t="shared" si="89"/>
        <v>0</v>
      </c>
      <c r="BL269" s="12" t="s">
        <v>200</v>
      </c>
      <c r="BM269" s="130" t="s">
        <v>4333</v>
      </c>
    </row>
    <row r="270" spans="1:65" s="2" customFormat="1" ht="24.15" customHeight="1">
      <c r="A270" s="22"/>
      <c r="B270" s="119"/>
      <c r="C270" s="120" t="s">
        <v>4334</v>
      </c>
      <c r="D270" s="120" t="s">
        <v>140</v>
      </c>
      <c r="E270" s="121" t="s">
        <v>4335</v>
      </c>
      <c r="F270" s="122" t="s">
        <v>4336</v>
      </c>
      <c r="G270" s="123" t="s">
        <v>3885</v>
      </c>
      <c r="H270" s="124">
        <v>1</v>
      </c>
      <c r="I270" s="125"/>
      <c r="J270" s="125">
        <f t="shared" si="80"/>
        <v>0</v>
      </c>
      <c r="K270" s="122" t="s">
        <v>144</v>
      </c>
      <c r="L270" s="23"/>
      <c r="M270" s="126" t="s">
        <v>1</v>
      </c>
      <c r="N270" s="127" t="s">
        <v>23</v>
      </c>
      <c r="O270" s="128">
        <v>0.95</v>
      </c>
      <c r="P270" s="128">
        <f t="shared" si="81"/>
        <v>0.95</v>
      </c>
      <c r="Q270" s="128">
        <v>0.01387</v>
      </c>
      <c r="R270" s="128">
        <f t="shared" si="82"/>
        <v>0.01387</v>
      </c>
      <c r="S270" s="128">
        <v>0</v>
      </c>
      <c r="T270" s="129">
        <f t="shared" si="83"/>
        <v>0</v>
      </c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R270" s="130" t="s">
        <v>200</v>
      </c>
      <c r="AT270" s="130" t="s">
        <v>140</v>
      </c>
      <c r="AU270" s="130" t="s">
        <v>60</v>
      </c>
      <c r="AY270" s="12" t="s">
        <v>137</v>
      </c>
      <c r="BE270" s="131">
        <f t="shared" si="84"/>
        <v>0</v>
      </c>
      <c r="BF270" s="131">
        <f t="shared" si="85"/>
        <v>0</v>
      </c>
      <c r="BG270" s="131">
        <f t="shared" si="86"/>
        <v>0</v>
      </c>
      <c r="BH270" s="131">
        <f t="shared" si="87"/>
        <v>0</v>
      </c>
      <c r="BI270" s="131">
        <f t="shared" si="88"/>
        <v>0</v>
      </c>
      <c r="BJ270" s="12" t="s">
        <v>58</v>
      </c>
      <c r="BK270" s="131">
        <f t="shared" si="89"/>
        <v>0</v>
      </c>
      <c r="BL270" s="12" t="s">
        <v>200</v>
      </c>
      <c r="BM270" s="130" t="s">
        <v>4337</v>
      </c>
    </row>
    <row r="271" spans="1:65" s="2" customFormat="1" ht="24.15" customHeight="1">
      <c r="A271" s="22"/>
      <c r="B271" s="119"/>
      <c r="C271" s="120" t="s">
        <v>4338</v>
      </c>
      <c r="D271" s="120" t="s">
        <v>140</v>
      </c>
      <c r="E271" s="121" t="s">
        <v>4339</v>
      </c>
      <c r="F271" s="122" t="s">
        <v>4340</v>
      </c>
      <c r="G271" s="123" t="s">
        <v>3885</v>
      </c>
      <c r="H271" s="124">
        <v>1</v>
      </c>
      <c r="I271" s="125"/>
      <c r="J271" s="125">
        <f t="shared" si="80"/>
        <v>0</v>
      </c>
      <c r="K271" s="122" t="s">
        <v>144</v>
      </c>
      <c r="L271" s="23"/>
      <c r="M271" s="126" t="s">
        <v>1</v>
      </c>
      <c r="N271" s="127" t="s">
        <v>23</v>
      </c>
      <c r="O271" s="128">
        <v>0.95</v>
      </c>
      <c r="P271" s="128">
        <f t="shared" si="81"/>
        <v>0.95</v>
      </c>
      <c r="Q271" s="128">
        <v>0.01666</v>
      </c>
      <c r="R271" s="128">
        <f t="shared" si="82"/>
        <v>0.01666</v>
      </c>
      <c r="S271" s="128">
        <v>0</v>
      </c>
      <c r="T271" s="129">
        <f t="shared" si="83"/>
        <v>0</v>
      </c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R271" s="130" t="s">
        <v>200</v>
      </c>
      <c r="AT271" s="130" t="s">
        <v>140</v>
      </c>
      <c r="AU271" s="130" t="s">
        <v>60</v>
      </c>
      <c r="AY271" s="12" t="s">
        <v>137</v>
      </c>
      <c r="BE271" s="131">
        <f t="shared" si="84"/>
        <v>0</v>
      </c>
      <c r="BF271" s="131">
        <f t="shared" si="85"/>
        <v>0</v>
      </c>
      <c r="BG271" s="131">
        <f t="shared" si="86"/>
        <v>0</v>
      </c>
      <c r="BH271" s="131">
        <f t="shared" si="87"/>
        <v>0</v>
      </c>
      <c r="BI271" s="131">
        <f t="shared" si="88"/>
        <v>0</v>
      </c>
      <c r="BJ271" s="12" t="s">
        <v>58</v>
      </c>
      <c r="BK271" s="131">
        <f t="shared" si="89"/>
        <v>0</v>
      </c>
      <c r="BL271" s="12" t="s">
        <v>200</v>
      </c>
      <c r="BM271" s="130" t="s">
        <v>4341</v>
      </c>
    </row>
    <row r="272" spans="1:65" s="2" customFormat="1" ht="24.15" customHeight="1">
      <c r="A272" s="22"/>
      <c r="B272" s="119"/>
      <c r="C272" s="120" t="s">
        <v>4342</v>
      </c>
      <c r="D272" s="120" t="s">
        <v>140</v>
      </c>
      <c r="E272" s="121" t="s">
        <v>4343</v>
      </c>
      <c r="F272" s="122" t="s">
        <v>4344</v>
      </c>
      <c r="G272" s="123" t="s">
        <v>3885</v>
      </c>
      <c r="H272" s="124">
        <v>1</v>
      </c>
      <c r="I272" s="125"/>
      <c r="J272" s="125">
        <f t="shared" si="80"/>
        <v>0</v>
      </c>
      <c r="K272" s="122" t="s">
        <v>144</v>
      </c>
      <c r="L272" s="23"/>
      <c r="M272" s="126" t="s">
        <v>1</v>
      </c>
      <c r="N272" s="127" t="s">
        <v>23</v>
      </c>
      <c r="O272" s="128">
        <v>0.95</v>
      </c>
      <c r="P272" s="128">
        <f t="shared" si="81"/>
        <v>0.95</v>
      </c>
      <c r="Q272" s="128">
        <v>0.01374</v>
      </c>
      <c r="R272" s="128">
        <f t="shared" si="82"/>
        <v>0.01374</v>
      </c>
      <c r="S272" s="128">
        <v>0</v>
      </c>
      <c r="T272" s="129">
        <f t="shared" si="83"/>
        <v>0</v>
      </c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R272" s="130" t="s">
        <v>200</v>
      </c>
      <c r="AT272" s="130" t="s">
        <v>140</v>
      </c>
      <c r="AU272" s="130" t="s">
        <v>60</v>
      </c>
      <c r="AY272" s="12" t="s">
        <v>137</v>
      </c>
      <c r="BE272" s="131">
        <f t="shared" si="84"/>
        <v>0</v>
      </c>
      <c r="BF272" s="131">
        <f t="shared" si="85"/>
        <v>0</v>
      </c>
      <c r="BG272" s="131">
        <f t="shared" si="86"/>
        <v>0</v>
      </c>
      <c r="BH272" s="131">
        <f t="shared" si="87"/>
        <v>0</v>
      </c>
      <c r="BI272" s="131">
        <f t="shared" si="88"/>
        <v>0</v>
      </c>
      <c r="BJ272" s="12" t="s">
        <v>58</v>
      </c>
      <c r="BK272" s="131">
        <f t="shared" si="89"/>
        <v>0</v>
      </c>
      <c r="BL272" s="12" t="s">
        <v>200</v>
      </c>
      <c r="BM272" s="130" t="s">
        <v>4345</v>
      </c>
    </row>
    <row r="273" spans="1:65" s="2" customFormat="1" ht="24.15" customHeight="1">
      <c r="A273" s="22"/>
      <c r="B273" s="119"/>
      <c r="C273" s="120" t="s">
        <v>4346</v>
      </c>
      <c r="D273" s="120" t="s">
        <v>140</v>
      </c>
      <c r="E273" s="121" t="s">
        <v>4347</v>
      </c>
      <c r="F273" s="122" t="s">
        <v>4348</v>
      </c>
      <c r="G273" s="123" t="s">
        <v>3885</v>
      </c>
      <c r="H273" s="124">
        <v>1</v>
      </c>
      <c r="I273" s="125"/>
      <c r="J273" s="125">
        <f t="shared" si="80"/>
        <v>0</v>
      </c>
      <c r="K273" s="122" t="s">
        <v>144</v>
      </c>
      <c r="L273" s="23"/>
      <c r="M273" s="126" t="s">
        <v>1</v>
      </c>
      <c r="N273" s="127" t="s">
        <v>23</v>
      </c>
      <c r="O273" s="128">
        <v>1.1</v>
      </c>
      <c r="P273" s="128">
        <f t="shared" si="81"/>
        <v>1.1</v>
      </c>
      <c r="Q273" s="128">
        <v>0.01697</v>
      </c>
      <c r="R273" s="128">
        <f t="shared" si="82"/>
        <v>0.01697</v>
      </c>
      <c r="S273" s="128">
        <v>0</v>
      </c>
      <c r="T273" s="129">
        <f t="shared" si="83"/>
        <v>0</v>
      </c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R273" s="130" t="s">
        <v>200</v>
      </c>
      <c r="AT273" s="130" t="s">
        <v>140</v>
      </c>
      <c r="AU273" s="130" t="s">
        <v>60</v>
      </c>
      <c r="AY273" s="12" t="s">
        <v>137</v>
      </c>
      <c r="BE273" s="131">
        <f t="shared" si="84"/>
        <v>0</v>
      </c>
      <c r="BF273" s="131">
        <f t="shared" si="85"/>
        <v>0</v>
      </c>
      <c r="BG273" s="131">
        <f t="shared" si="86"/>
        <v>0</v>
      </c>
      <c r="BH273" s="131">
        <f t="shared" si="87"/>
        <v>0</v>
      </c>
      <c r="BI273" s="131">
        <f t="shared" si="88"/>
        <v>0</v>
      </c>
      <c r="BJ273" s="12" t="s">
        <v>58</v>
      </c>
      <c r="BK273" s="131">
        <f t="shared" si="89"/>
        <v>0</v>
      </c>
      <c r="BL273" s="12" t="s">
        <v>200</v>
      </c>
      <c r="BM273" s="130" t="s">
        <v>4349</v>
      </c>
    </row>
    <row r="274" spans="1:65" s="2" customFormat="1" ht="24.15" customHeight="1">
      <c r="A274" s="22"/>
      <c r="B274" s="119"/>
      <c r="C274" s="120" t="s">
        <v>4350</v>
      </c>
      <c r="D274" s="120" t="s">
        <v>140</v>
      </c>
      <c r="E274" s="121" t="s">
        <v>4351</v>
      </c>
      <c r="F274" s="122" t="s">
        <v>4352</v>
      </c>
      <c r="G274" s="123" t="s">
        <v>3885</v>
      </c>
      <c r="H274" s="124">
        <v>1</v>
      </c>
      <c r="I274" s="125"/>
      <c r="J274" s="125">
        <f t="shared" si="80"/>
        <v>0</v>
      </c>
      <c r="K274" s="122" t="s">
        <v>144</v>
      </c>
      <c r="L274" s="23"/>
      <c r="M274" s="126" t="s">
        <v>1</v>
      </c>
      <c r="N274" s="127" t="s">
        <v>23</v>
      </c>
      <c r="O274" s="128">
        <v>1.4</v>
      </c>
      <c r="P274" s="128">
        <f t="shared" si="81"/>
        <v>1.4</v>
      </c>
      <c r="Q274" s="128">
        <v>0.02894</v>
      </c>
      <c r="R274" s="128">
        <f t="shared" si="82"/>
        <v>0.02894</v>
      </c>
      <c r="S274" s="128">
        <v>0</v>
      </c>
      <c r="T274" s="129">
        <f t="shared" si="83"/>
        <v>0</v>
      </c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R274" s="130" t="s">
        <v>200</v>
      </c>
      <c r="AT274" s="130" t="s">
        <v>140</v>
      </c>
      <c r="AU274" s="130" t="s">
        <v>60</v>
      </c>
      <c r="AY274" s="12" t="s">
        <v>137</v>
      </c>
      <c r="BE274" s="131">
        <f t="shared" si="84"/>
        <v>0</v>
      </c>
      <c r="BF274" s="131">
        <f t="shared" si="85"/>
        <v>0</v>
      </c>
      <c r="BG274" s="131">
        <f t="shared" si="86"/>
        <v>0</v>
      </c>
      <c r="BH274" s="131">
        <f t="shared" si="87"/>
        <v>0</v>
      </c>
      <c r="BI274" s="131">
        <f t="shared" si="88"/>
        <v>0</v>
      </c>
      <c r="BJ274" s="12" t="s">
        <v>58</v>
      </c>
      <c r="BK274" s="131">
        <f t="shared" si="89"/>
        <v>0</v>
      </c>
      <c r="BL274" s="12" t="s">
        <v>200</v>
      </c>
      <c r="BM274" s="130" t="s">
        <v>4353</v>
      </c>
    </row>
    <row r="275" spans="1:65" s="2" customFormat="1" ht="16.5" customHeight="1">
      <c r="A275" s="22"/>
      <c r="B275" s="119"/>
      <c r="C275" s="120" t="s">
        <v>4354</v>
      </c>
      <c r="D275" s="120" t="s">
        <v>140</v>
      </c>
      <c r="E275" s="121" t="s">
        <v>4355</v>
      </c>
      <c r="F275" s="122" t="s">
        <v>4356</v>
      </c>
      <c r="G275" s="123" t="s">
        <v>3885</v>
      </c>
      <c r="H275" s="124">
        <v>1</v>
      </c>
      <c r="I275" s="125"/>
      <c r="J275" s="125">
        <f t="shared" si="80"/>
        <v>0</v>
      </c>
      <c r="K275" s="122" t="s">
        <v>144</v>
      </c>
      <c r="L275" s="23"/>
      <c r="M275" s="126" t="s">
        <v>1</v>
      </c>
      <c r="N275" s="127" t="s">
        <v>23</v>
      </c>
      <c r="O275" s="128">
        <v>1.4</v>
      </c>
      <c r="P275" s="128">
        <f t="shared" si="81"/>
        <v>1.4</v>
      </c>
      <c r="Q275" s="128">
        <v>0.03192</v>
      </c>
      <c r="R275" s="128">
        <f t="shared" si="82"/>
        <v>0.03192</v>
      </c>
      <c r="S275" s="128">
        <v>0</v>
      </c>
      <c r="T275" s="129">
        <f t="shared" si="83"/>
        <v>0</v>
      </c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R275" s="130" t="s">
        <v>200</v>
      </c>
      <c r="AT275" s="130" t="s">
        <v>140</v>
      </c>
      <c r="AU275" s="130" t="s">
        <v>60</v>
      </c>
      <c r="AY275" s="12" t="s">
        <v>137</v>
      </c>
      <c r="BE275" s="131">
        <f t="shared" si="84"/>
        <v>0</v>
      </c>
      <c r="BF275" s="131">
        <f t="shared" si="85"/>
        <v>0</v>
      </c>
      <c r="BG275" s="131">
        <f t="shared" si="86"/>
        <v>0</v>
      </c>
      <c r="BH275" s="131">
        <f t="shared" si="87"/>
        <v>0</v>
      </c>
      <c r="BI275" s="131">
        <f t="shared" si="88"/>
        <v>0</v>
      </c>
      <c r="BJ275" s="12" t="s">
        <v>58</v>
      </c>
      <c r="BK275" s="131">
        <f t="shared" si="89"/>
        <v>0</v>
      </c>
      <c r="BL275" s="12" t="s">
        <v>200</v>
      </c>
      <c r="BM275" s="130" t="s">
        <v>4357</v>
      </c>
    </row>
    <row r="276" spans="1:65" s="2" customFormat="1" ht="21.75" customHeight="1">
      <c r="A276" s="22"/>
      <c r="B276" s="119"/>
      <c r="C276" s="120" t="s">
        <v>4358</v>
      </c>
      <c r="D276" s="120" t="s">
        <v>140</v>
      </c>
      <c r="E276" s="121" t="s">
        <v>4359</v>
      </c>
      <c r="F276" s="122" t="s">
        <v>4360</v>
      </c>
      <c r="G276" s="123" t="s">
        <v>3885</v>
      </c>
      <c r="H276" s="124">
        <v>1</v>
      </c>
      <c r="I276" s="125"/>
      <c r="J276" s="125">
        <f t="shared" si="80"/>
        <v>0</v>
      </c>
      <c r="K276" s="122" t="s">
        <v>144</v>
      </c>
      <c r="L276" s="23"/>
      <c r="M276" s="126" t="s">
        <v>1</v>
      </c>
      <c r="N276" s="127" t="s">
        <v>23</v>
      </c>
      <c r="O276" s="128">
        <v>1.6</v>
      </c>
      <c r="P276" s="128">
        <f t="shared" si="81"/>
        <v>1.6</v>
      </c>
      <c r="Q276" s="128">
        <v>0.02822</v>
      </c>
      <c r="R276" s="128">
        <f t="shared" si="82"/>
        <v>0.02822</v>
      </c>
      <c r="S276" s="128">
        <v>0</v>
      </c>
      <c r="T276" s="129">
        <f t="shared" si="83"/>
        <v>0</v>
      </c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R276" s="130" t="s">
        <v>200</v>
      </c>
      <c r="AT276" s="130" t="s">
        <v>140</v>
      </c>
      <c r="AU276" s="130" t="s">
        <v>60</v>
      </c>
      <c r="AY276" s="12" t="s">
        <v>137</v>
      </c>
      <c r="BE276" s="131">
        <f t="shared" si="84"/>
        <v>0</v>
      </c>
      <c r="BF276" s="131">
        <f t="shared" si="85"/>
        <v>0</v>
      </c>
      <c r="BG276" s="131">
        <f t="shared" si="86"/>
        <v>0</v>
      </c>
      <c r="BH276" s="131">
        <f t="shared" si="87"/>
        <v>0</v>
      </c>
      <c r="BI276" s="131">
        <f t="shared" si="88"/>
        <v>0</v>
      </c>
      <c r="BJ276" s="12" t="s">
        <v>58</v>
      </c>
      <c r="BK276" s="131">
        <f t="shared" si="89"/>
        <v>0</v>
      </c>
      <c r="BL276" s="12" t="s">
        <v>200</v>
      </c>
      <c r="BM276" s="130" t="s">
        <v>4361</v>
      </c>
    </row>
    <row r="277" spans="1:65" s="2" customFormat="1" ht="24.15" customHeight="1">
      <c r="A277" s="22"/>
      <c r="B277" s="119"/>
      <c r="C277" s="120" t="s">
        <v>4362</v>
      </c>
      <c r="D277" s="120" t="s">
        <v>140</v>
      </c>
      <c r="E277" s="121" t="s">
        <v>4363</v>
      </c>
      <c r="F277" s="122" t="s">
        <v>4364</v>
      </c>
      <c r="G277" s="123" t="s">
        <v>3885</v>
      </c>
      <c r="H277" s="124">
        <v>1</v>
      </c>
      <c r="I277" s="125"/>
      <c r="J277" s="125">
        <f t="shared" si="80"/>
        <v>0</v>
      </c>
      <c r="K277" s="122" t="s">
        <v>144</v>
      </c>
      <c r="L277" s="23"/>
      <c r="M277" s="126" t="s">
        <v>1</v>
      </c>
      <c r="N277" s="127" t="s">
        <v>23</v>
      </c>
      <c r="O277" s="128">
        <v>1</v>
      </c>
      <c r="P277" s="128">
        <f t="shared" si="81"/>
        <v>1</v>
      </c>
      <c r="Q277" s="128">
        <v>0.01413</v>
      </c>
      <c r="R277" s="128">
        <f t="shared" si="82"/>
        <v>0.01413</v>
      </c>
      <c r="S277" s="128">
        <v>0</v>
      </c>
      <c r="T277" s="129">
        <f t="shared" si="83"/>
        <v>0</v>
      </c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R277" s="130" t="s">
        <v>200</v>
      </c>
      <c r="AT277" s="130" t="s">
        <v>140</v>
      </c>
      <c r="AU277" s="130" t="s">
        <v>60</v>
      </c>
      <c r="AY277" s="12" t="s">
        <v>137</v>
      </c>
      <c r="BE277" s="131">
        <f t="shared" si="84"/>
        <v>0</v>
      </c>
      <c r="BF277" s="131">
        <f t="shared" si="85"/>
        <v>0</v>
      </c>
      <c r="BG277" s="131">
        <f t="shared" si="86"/>
        <v>0</v>
      </c>
      <c r="BH277" s="131">
        <f t="shared" si="87"/>
        <v>0</v>
      </c>
      <c r="BI277" s="131">
        <f t="shared" si="88"/>
        <v>0</v>
      </c>
      <c r="BJ277" s="12" t="s">
        <v>58</v>
      </c>
      <c r="BK277" s="131">
        <f t="shared" si="89"/>
        <v>0</v>
      </c>
      <c r="BL277" s="12" t="s">
        <v>200</v>
      </c>
      <c r="BM277" s="130" t="s">
        <v>4365</v>
      </c>
    </row>
    <row r="278" spans="1:65" s="2" customFormat="1" ht="16.5" customHeight="1">
      <c r="A278" s="22"/>
      <c r="B278" s="119"/>
      <c r="C278" s="120" t="s">
        <v>4366</v>
      </c>
      <c r="D278" s="120" t="s">
        <v>140</v>
      </c>
      <c r="E278" s="121" t="s">
        <v>4367</v>
      </c>
      <c r="F278" s="122" t="s">
        <v>4368</v>
      </c>
      <c r="G278" s="123" t="s">
        <v>403</v>
      </c>
      <c r="H278" s="124">
        <v>10</v>
      </c>
      <c r="I278" s="125"/>
      <c r="J278" s="125">
        <f t="shared" si="80"/>
        <v>0</v>
      </c>
      <c r="K278" s="122" t="s">
        <v>144</v>
      </c>
      <c r="L278" s="23"/>
      <c r="M278" s="126" t="s">
        <v>1</v>
      </c>
      <c r="N278" s="127" t="s">
        <v>23</v>
      </c>
      <c r="O278" s="128">
        <v>1.116</v>
      </c>
      <c r="P278" s="128">
        <f t="shared" si="81"/>
        <v>11.16</v>
      </c>
      <c r="Q278" s="128">
        <v>0.00055</v>
      </c>
      <c r="R278" s="128">
        <f t="shared" si="82"/>
        <v>0.0055000000000000005</v>
      </c>
      <c r="S278" s="128">
        <v>0</v>
      </c>
      <c r="T278" s="129">
        <f t="shared" si="83"/>
        <v>0</v>
      </c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R278" s="130" t="s">
        <v>200</v>
      </c>
      <c r="AT278" s="130" t="s">
        <v>140</v>
      </c>
      <c r="AU278" s="130" t="s">
        <v>60</v>
      </c>
      <c r="AY278" s="12" t="s">
        <v>137</v>
      </c>
      <c r="BE278" s="131">
        <f t="shared" si="84"/>
        <v>0</v>
      </c>
      <c r="BF278" s="131">
        <f t="shared" si="85"/>
        <v>0</v>
      </c>
      <c r="BG278" s="131">
        <f t="shared" si="86"/>
        <v>0</v>
      </c>
      <c r="BH278" s="131">
        <f t="shared" si="87"/>
        <v>0</v>
      </c>
      <c r="BI278" s="131">
        <f t="shared" si="88"/>
        <v>0</v>
      </c>
      <c r="BJ278" s="12" t="s">
        <v>58</v>
      </c>
      <c r="BK278" s="131">
        <f t="shared" si="89"/>
        <v>0</v>
      </c>
      <c r="BL278" s="12" t="s">
        <v>200</v>
      </c>
      <c r="BM278" s="130" t="s">
        <v>4369</v>
      </c>
    </row>
    <row r="279" spans="1:65" s="2" customFormat="1" ht="16.5" customHeight="1">
      <c r="A279" s="22"/>
      <c r="B279" s="119"/>
      <c r="C279" s="120" t="s">
        <v>4370</v>
      </c>
      <c r="D279" s="120" t="s">
        <v>140</v>
      </c>
      <c r="E279" s="121" t="s">
        <v>4371</v>
      </c>
      <c r="F279" s="122" t="s">
        <v>4372</v>
      </c>
      <c r="G279" s="123" t="s">
        <v>403</v>
      </c>
      <c r="H279" s="124">
        <v>10</v>
      </c>
      <c r="I279" s="125"/>
      <c r="J279" s="125">
        <f t="shared" si="80"/>
        <v>0</v>
      </c>
      <c r="K279" s="122" t="s">
        <v>144</v>
      </c>
      <c r="L279" s="23"/>
      <c r="M279" s="126" t="s">
        <v>1</v>
      </c>
      <c r="N279" s="127" t="s">
        <v>23</v>
      </c>
      <c r="O279" s="128">
        <v>0.283</v>
      </c>
      <c r="P279" s="128">
        <f t="shared" si="81"/>
        <v>2.8299999999999996</v>
      </c>
      <c r="Q279" s="128">
        <v>0</v>
      </c>
      <c r="R279" s="128">
        <f t="shared" si="82"/>
        <v>0</v>
      </c>
      <c r="S279" s="128">
        <v>0</v>
      </c>
      <c r="T279" s="129">
        <f t="shared" si="83"/>
        <v>0</v>
      </c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R279" s="130" t="s">
        <v>200</v>
      </c>
      <c r="AT279" s="130" t="s">
        <v>140</v>
      </c>
      <c r="AU279" s="130" t="s">
        <v>60</v>
      </c>
      <c r="AY279" s="12" t="s">
        <v>137</v>
      </c>
      <c r="BE279" s="131">
        <f t="shared" si="84"/>
        <v>0</v>
      </c>
      <c r="BF279" s="131">
        <f t="shared" si="85"/>
        <v>0</v>
      </c>
      <c r="BG279" s="131">
        <f t="shared" si="86"/>
        <v>0</v>
      </c>
      <c r="BH279" s="131">
        <f t="shared" si="87"/>
        <v>0</v>
      </c>
      <c r="BI279" s="131">
        <f t="shared" si="88"/>
        <v>0</v>
      </c>
      <c r="BJ279" s="12" t="s">
        <v>58</v>
      </c>
      <c r="BK279" s="131">
        <f t="shared" si="89"/>
        <v>0</v>
      </c>
      <c r="BL279" s="12" t="s">
        <v>200</v>
      </c>
      <c r="BM279" s="130" t="s">
        <v>4373</v>
      </c>
    </row>
    <row r="280" spans="1:65" s="2" customFormat="1" ht="24.15" customHeight="1">
      <c r="A280" s="22"/>
      <c r="B280" s="119"/>
      <c r="C280" s="120" t="s">
        <v>4374</v>
      </c>
      <c r="D280" s="120" t="s">
        <v>140</v>
      </c>
      <c r="E280" s="121" t="s">
        <v>4375</v>
      </c>
      <c r="F280" s="122" t="s">
        <v>4376</v>
      </c>
      <c r="G280" s="123" t="s">
        <v>3885</v>
      </c>
      <c r="H280" s="124">
        <v>1</v>
      </c>
      <c r="I280" s="125"/>
      <c r="J280" s="125">
        <f t="shared" si="80"/>
        <v>0</v>
      </c>
      <c r="K280" s="122" t="s">
        <v>144</v>
      </c>
      <c r="L280" s="23"/>
      <c r="M280" s="126" t="s">
        <v>1</v>
      </c>
      <c r="N280" s="127" t="s">
        <v>23</v>
      </c>
      <c r="O280" s="128">
        <v>0.5</v>
      </c>
      <c r="P280" s="128">
        <f t="shared" si="81"/>
        <v>0.5</v>
      </c>
      <c r="Q280" s="128">
        <v>0.00118</v>
      </c>
      <c r="R280" s="128">
        <f t="shared" si="82"/>
        <v>0.00118</v>
      </c>
      <c r="S280" s="128">
        <v>0</v>
      </c>
      <c r="T280" s="129">
        <f t="shared" si="83"/>
        <v>0</v>
      </c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R280" s="130" t="s">
        <v>200</v>
      </c>
      <c r="AT280" s="130" t="s">
        <v>140</v>
      </c>
      <c r="AU280" s="130" t="s">
        <v>60</v>
      </c>
      <c r="AY280" s="12" t="s">
        <v>137</v>
      </c>
      <c r="BE280" s="131">
        <f t="shared" si="84"/>
        <v>0</v>
      </c>
      <c r="BF280" s="131">
        <f t="shared" si="85"/>
        <v>0</v>
      </c>
      <c r="BG280" s="131">
        <f t="shared" si="86"/>
        <v>0</v>
      </c>
      <c r="BH280" s="131">
        <f t="shared" si="87"/>
        <v>0</v>
      </c>
      <c r="BI280" s="131">
        <f t="shared" si="88"/>
        <v>0</v>
      </c>
      <c r="BJ280" s="12" t="s">
        <v>58</v>
      </c>
      <c r="BK280" s="131">
        <f t="shared" si="89"/>
        <v>0</v>
      </c>
      <c r="BL280" s="12" t="s">
        <v>200</v>
      </c>
      <c r="BM280" s="130" t="s">
        <v>4377</v>
      </c>
    </row>
    <row r="281" spans="1:65" s="2" customFormat="1" ht="24.15" customHeight="1">
      <c r="A281" s="22"/>
      <c r="B281" s="119"/>
      <c r="C281" s="120" t="s">
        <v>4378</v>
      </c>
      <c r="D281" s="120" t="s">
        <v>140</v>
      </c>
      <c r="E281" s="121" t="s">
        <v>4379</v>
      </c>
      <c r="F281" s="122" t="s">
        <v>4380</v>
      </c>
      <c r="G281" s="123" t="s">
        <v>3885</v>
      </c>
      <c r="H281" s="124">
        <v>1</v>
      </c>
      <c r="I281" s="125"/>
      <c r="J281" s="125">
        <f t="shared" si="80"/>
        <v>0</v>
      </c>
      <c r="K281" s="122" t="s">
        <v>144</v>
      </c>
      <c r="L281" s="23"/>
      <c r="M281" s="126" t="s">
        <v>1</v>
      </c>
      <c r="N281" s="127" t="s">
        <v>23</v>
      </c>
      <c r="O281" s="128">
        <v>0.5</v>
      </c>
      <c r="P281" s="128">
        <f t="shared" si="81"/>
        <v>0.5</v>
      </c>
      <c r="Q281" s="128">
        <v>0.00211</v>
      </c>
      <c r="R281" s="128">
        <f t="shared" si="82"/>
        <v>0.00211</v>
      </c>
      <c r="S281" s="128">
        <v>0</v>
      </c>
      <c r="T281" s="129">
        <f t="shared" si="83"/>
        <v>0</v>
      </c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R281" s="130" t="s">
        <v>200</v>
      </c>
      <c r="AT281" s="130" t="s">
        <v>140</v>
      </c>
      <c r="AU281" s="130" t="s">
        <v>60</v>
      </c>
      <c r="AY281" s="12" t="s">
        <v>137</v>
      </c>
      <c r="BE281" s="131">
        <f t="shared" si="84"/>
        <v>0</v>
      </c>
      <c r="BF281" s="131">
        <f t="shared" si="85"/>
        <v>0</v>
      </c>
      <c r="BG281" s="131">
        <f t="shared" si="86"/>
        <v>0</v>
      </c>
      <c r="BH281" s="131">
        <f t="shared" si="87"/>
        <v>0</v>
      </c>
      <c r="BI281" s="131">
        <f t="shared" si="88"/>
        <v>0</v>
      </c>
      <c r="BJ281" s="12" t="s">
        <v>58</v>
      </c>
      <c r="BK281" s="131">
        <f t="shared" si="89"/>
        <v>0</v>
      </c>
      <c r="BL281" s="12" t="s">
        <v>200</v>
      </c>
      <c r="BM281" s="130" t="s">
        <v>4381</v>
      </c>
    </row>
    <row r="282" spans="1:65" s="2" customFormat="1" ht="24.15" customHeight="1">
      <c r="A282" s="22"/>
      <c r="B282" s="119"/>
      <c r="C282" s="120" t="s">
        <v>4382</v>
      </c>
      <c r="D282" s="120" t="s">
        <v>140</v>
      </c>
      <c r="E282" s="121" t="s">
        <v>4383</v>
      </c>
      <c r="F282" s="122" t="s">
        <v>4384</v>
      </c>
      <c r="G282" s="123" t="s">
        <v>3885</v>
      </c>
      <c r="H282" s="124">
        <v>1</v>
      </c>
      <c r="I282" s="125"/>
      <c r="J282" s="125">
        <f t="shared" si="80"/>
        <v>0</v>
      </c>
      <c r="K282" s="122" t="s">
        <v>144</v>
      </c>
      <c r="L282" s="23"/>
      <c r="M282" s="126" t="s">
        <v>1</v>
      </c>
      <c r="N282" s="127" t="s">
        <v>23</v>
      </c>
      <c r="O282" s="128">
        <v>1.1</v>
      </c>
      <c r="P282" s="128">
        <f t="shared" si="81"/>
        <v>1.1</v>
      </c>
      <c r="Q282" s="128">
        <v>0.01197</v>
      </c>
      <c r="R282" s="128">
        <f t="shared" si="82"/>
        <v>0.01197</v>
      </c>
      <c r="S282" s="128">
        <v>0</v>
      </c>
      <c r="T282" s="129">
        <f t="shared" si="83"/>
        <v>0</v>
      </c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R282" s="130" t="s">
        <v>200</v>
      </c>
      <c r="AT282" s="130" t="s">
        <v>140</v>
      </c>
      <c r="AU282" s="130" t="s">
        <v>60</v>
      </c>
      <c r="AY282" s="12" t="s">
        <v>137</v>
      </c>
      <c r="BE282" s="131">
        <f t="shared" si="84"/>
        <v>0</v>
      </c>
      <c r="BF282" s="131">
        <f t="shared" si="85"/>
        <v>0</v>
      </c>
      <c r="BG282" s="131">
        <f t="shared" si="86"/>
        <v>0</v>
      </c>
      <c r="BH282" s="131">
        <f t="shared" si="87"/>
        <v>0</v>
      </c>
      <c r="BI282" s="131">
        <f t="shared" si="88"/>
        <v>0</v>
      </c>
      <c r="BJ282" s="12" t="s">
        <v>58</v>
      </c>
      <c r="BK282" s="131">
        <f t="shared" si="89"/>
        <v>0</v>
      </c>
      <c r="BL282" s="12" t="s">
        <v>200</v>
      </c>
      <c r="BM282" s="130" t="s">
        <v>4385</v>
      </c>
    </row>
    <row r="283" spans="1:65" s="2" customFormat="1" ht="24.15" customHeight="1">
      <c r="A283" s="22"/>
      <c r="B283" s="119"/>
      <c r="C283" s="120" t="s">
        <v>4386</v>
      </c>
      <c r="D283" s="120" t="s">
        <v>140</v>
      </c>
      <c r="E283" s="121" t="s">
        <v>4387</v>
      </c>
      <c r="F283" s="122" t="s">
        <v>4388</v>
      </c>
      <c r="G283" s="123" t="s">
        <v>3885</v>
      </c>
      <c r="H283" s="124">
        <v>1</v>
      </c>
      <c r="I283" s="125"/>
      <c r="J283" s="125">
        <f t="shared" si="80"/>
        <v>0</v>
      </c>
      <c r="K283" s="122" t="s">
        <v>144</v>
      </c>
      <c r="L283" s="23"/>
      <c r="M283" s="126" t="s">
        <v>1</v>
      </c>
      <c r="N283" s="127" t="s">
        <v>23</v>
      </c>
      <c r="O283" s="128">
        <v>1.1</v>
      </c>
      <c r="P283" s="128">
        <f t="shared" si="81"/>
        <v>1.1</v>
      </c>
      <c r="Q283" s="128">
        <v>0.01497</v>
      </c>
      <c r="R283" s="128">
        <f t="shared" si="82"/>
        <v>0.01497</v>
      </c>
      <c r="S283" s="128">
        <v>0</v>
      </c>
      <c r="T283" s="129">
        <f t="shared" si="83"/>
        <v>0</v>
      </c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R283" s="130" t="s">
        <v>200</v>
      </c>
      <c r="AT283" s="130" t="s">
        <v>140</v>
      </c>
      <c r="AU283" s="130" t="s">
        <v>60</v>
      </c>
      <c r="AY283" s="12" t="s">
        <v>137</v>
      </c>
      <c r="BE283" s="131">
        <f t="shared" si="84"/>
        <v>0</v>
      </c>
      <c r="BF283" s="131">
        <f t="shared" si="85"/>
        <v>0</v>
      </c>
      <c r="BG283" s="131">
        <f t="shared" si="86"/>
        <v>0</v>
      </c>
      <c r="BH283" s="131">
        <f t="shared" si="87"/>
        <v>0</v>
      </c>
      <c r="BI283" s="131">
        <f t="shared" si="88"/>
        <v>0</v>
      </c>
      <c r="BJ283" s="12" t="s">
        <v>58</v>
      </c>
      <c r="BK283" s="131">
        <f t="shared" si="89"/>
        <v>0</v>
      </c>
      <c r="BL283" s="12" t="s">
        <v>200</v>
      </c>
      <c r="BM283" s="130" t="s">
        <v>4389</v>
      </c>
    </row>
    <row r="284" spans="1:65" s="2" customFormat="1" ht="24.15" customHeight="1">
      <c r="A284" s="22"/>
      <c r="B284" s="119"/>
      <c r="C284" s="120" t="s">
        <v>4390</v>
      </c>
      <c r="D284" s="120" t="s">
        <v>140</v>
      </c>
      <c r="E284" s="121" t="s">
        <v>4391</v>
      </c>
      <c r="F284" s="122" t="s">
        <v>4392</v>
      </c>
      <c r="G284" s="123" t="s">
        <v>3885</v>
      </c>
      <c r="H284" s="124">
        <v>1</v>
      </c>
      <c r="I284" s="125"/>
      <c r="J284" s="125">
        <f t="shared" si="80"/>
        <v>0</v>
      </c>
      <c r="K284" s="122" t="s">
        <v>144</v>
      </c>
      <c r="L284" s="23"/>
      <c r="M284" s="126" t="s">
        <v>1</v>
      </c>
      <c r="N284" s="127" t="s">
        <v>23</v>
      </c>
      <c r="O284" s="128">
        <v>1.1</v>
      </c>
      <c r="P284" s="128">
        <f t="shared" si="81"/>
        <v>1.1</v>
      </c>
      <c r="Q284" s="128">
        <v>0.01647</v>
      </c>
      <c r="R284" s="128">
        <f t="shared" si="82"/>
        <v>0.01647</v>
      </c>
      <c r="S284" s="128">
        <v>0</v>
      </c>
      <c r="T284" s="129">
        <f t="shared" si="83"/>
        <v>0</v>
      </c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R284" s="130" t="s">
        <v>200</v>
      </c>
      <c r="AT284" s="130" t="s">
        <v>140</v>
      </c>
      <c r="AU284" s="130" t="s">
        <v>60</v>
      </c>
      <c r="AY284" s="12" t="s">
        <v>137</v>
      </c>
      <c r="BE284" s="131">
        <f t="shared" si="84"/>
        <v>0</v>
      </c>
      <c r="BF284" s="131">
        <f t="shared" si="85"/>
        <v>0</v>
      </c>
      <c r="BG284" s="131">
        <f t="shared" si="86"/>
        <v>0</v>
      </c>
      <c r="BH284" s="131">
        <f t="shared" si="87"/>
        <v>0</v>
      </c>
      <c r="BI284" s="131">
        <f t="shared" si="88"/>
        <v>0</v>
      </c>
      <c r="BJ284" s="12" t="s">
        <v>58</v>
      </c>
      <c r="BK284" s="131">
        <f t="shared" si="89"/>
        <v>0</v>
      </c>
      <c r="BL284" s="12" t="s">
        <v>200</v>
      </c>
      <c r="BM284" s="130" t="s">
        <v>4393</v>
      </c>
    </row>
    <row r="285" spans="1:65" s="2" customFormat="1" ht="24.15" customHeight="1">
      <c r="A285" s="22"/>
      <c r="B285" s="119"/>
      <c r="C285" s="120" t="s">
        <v>4394</v>
      </c>
      <c r="D285" s="120" t="s">
        <v>140</v>
      </c>
      <c r="E285" s="121" t="s">
        <v>4395</v>
      </c>
      <c r="F285" s="122" t="s">
        <v>4396</v>
      </c>
      <c r="G285" s="123" t="s">
        <v>3885</v>
      </c>
      <c r="H285" s="124">
        <v>1</v>
      </c>
      <c r="I285" s="125"/>
      <c r="J285" s="125">
        <f t="shared" si="80"/>
        <v>0</v>
      </c>
      <c r="K285" s="122" t="s">
        <v>144</v>
      </c>
      <c r="L285" s="23"/>
      <c r="M285" s="126" t="s">
        <v>1</v>
      </c>
      <c r="N285" s="127" t="s">
        <v>23</v>
      </c>
      <c r="O285" s="128">
        <v>1.1</v>
      </c>
      <c r="P285" s="128">
        <f t="shared" si="81"/>
        <v>1.1</v>
      </c>
      <c r="Q285" s="128">
        <v>0.01797</v>
      </c>
      <c r="R285" s="128">
        <f t="shared" si="82"/>
        <v>0.01797</v>
      </c>
      <c r="S285" s="128">
        <v>0</v>
      </c>
      <c r="T285" s="129">
        <f t="shared" si="83"/>
        <v>0</v>
      </c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R285" s="130" t="s">
        <v>200</v>
      </c>
      <c r="AT285" s="130" t="s">
        <v>140</v>
      </c>
      <c r="AU285" s="130" t="s">
        <v>60</v>
      </c>
      <c r="AY285" s="12" t="s">
        <v>137</v>
      </c>
      <c r="BE285" s="131">
        <f t="shared" si="84"/>
        <v>0</v>
      </c>
      <c r="BF285" s="131">
        <f t="shared" si="85"/>
        <v>0</v>
      </c>
      <c r="BG285" s="131">
        <f t="shared" si="86"/>
        <v>0</v>
      </c>
      <c r="BH285" s="131">
        <f t="shared" si="87"/>
        <v>0</v>
      </c>
      <c r="BI285" s="131">
        <f t="shared" si="88"/>
        <v>0</v>
      </c>
      <c r="BJ285" s="12" t="s">
        <v>58</v>
      </c>
      <c r="BK285" s="131">
        <f t="shared" si="89"/>
        <v>0</v>
      </c>
      <c r="BL285" s="12" t="s">
        <v>200</v>
      </c>
      <c r="BM285" s="130" t="s">
        <v>4397</v>
      </c>
    </row>
    <row r="286" spans="1:65" s="2" customFormat="1" ht="24.15" customHeight="1">
      <c r="A286" s="22"/>
      <c r="B286" s="119"/>
      <c r="C286" s="120" t="s">
        <v>4398</v>
      </c>
      <c r="D286" s="120" t="s">
        <v>140</v>
      </c>
      <c r="E286" s="121" t="s">
        <v>4399</v>
      </c>
      <c r="F286" s="122" t="s">
        <v>4400</v>
      </c>
      <c r="G286" s="123" t="s">
        <v>3885</v>
      </c>
      <c r="H286" s="124">
        <v>1</v>
      </c>
      <c r="I286" s="125"/>
      <c r="J286" s="125">
        <f t="shared" si="80"/>
        <v>0</v>
      </c>
      <c r="K286" s="122" t="s">
        <v>144</v>
      </c>
      <c r="L286" s="23"/>
      <c r="M286" s="126" t="s">
        <v>1</v>
      </c>
      <c r="N286" s="127" t="s">
        <v>23</v>
      </c>
      <c r="O286" s="128">
        <v>1.1</v>
      </c>
      <c r="P286" s="128">
        <f t="shared" si="81"/>
        <v>1.1</v>
      </c>
      <c r="Q286" s="128">
        <v>0.01607</v>
      </c>
      <c r="R286" s="128">
        <f t="shared" si="82"/>
        <v>0.01607</v>
      </c>
      <c r="S286" s="128">
        <v>0</v>
      </c>
      <c r="T286" s="129">
        <f t="shared" si="83"/>
        <v>0</v>
      </c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R286" s="130" t="s">
        <v>200</v>
      </c>
      <c r="AT286" s="130" t="s">
        <v>140</v>
      </c>
      <c r="AU286" s="130" t="s">
        <v>60</v>
      </c>
      <c r="AY286" s="12" t="s">
        <v>137</v>
      </c>
      <c r="BE286" s="131">
        <f t="shared" si="84"/>
        <v>0</v>
      </c>
      <c r="BF286" s="131">
        <f t="shared" si="85"/>
        <v>0</v>
      </c>
      <c r="BG286" s="131">
        <f t="shared" si="86"/>
        <v>0</v>
      </c>
      <c r="BH286" s="131">
        <f t="shared" si="87"/>
        <v>0</v>
      </c>
      <c r="BI286" s="131">
        <f t="shared" si="88"/>
        <v>0</v>
      </c>
      <c r="BJ286" s="12" t="s">
        <v>58</v>
      </c>
      <c r="BK286" s="131">
        <f t="shared" si="89"/>
        <v>0</v>
      </c>
      <c r="BL286" s="12" t="s">
        <v>200</v>
      </c>
      <c r="BM286" s="130" t="s">
        <v>4401</v>
      </c>
    </row>
    <row r="287" spans="1:65" s="2" customFormat="1" ht="16.5" customHeight="1">
      <c r="A287" s="22"/>
      <c r="B287" s="119"/>
      <c r="C287" s="120" t="s">
        <v>4402</v>
      </c>
      <c r="D287" s="120" t="s">
        <v>140</v>
      </c>
      <c r="E287" s="121" t="s">
        <v>4403</v>
      </c>
      <c r="F287" s="122" t="s">
        <v>4404</v>
      </c>
      <c r="G287" s="123" t="s">
        <v>3885</v>
      </c>
      <c r="H287" s="124">
        <v>10</v>
      </c>
      <c r="I287" s="125"/>
      <c r="J287" s="125">
        <f t="shared" si="80"/>
        <v>0</v>
      </c>
      <c r="K287" s="122" t="s">
        <v>144</v>
      </c>
      <c r="L287" s="23"/>
      <c r="M287" s="126" t="s">
        <v>1</v>
      </c>
      <c r="N287" s="127" t="s">
        <v>23</v>
      </c>
      <c r="O287" s="128">
        <v>1.1</v>
      </c>
      <c r="P287" s="128">
        <f t="shared" si="81"/>
        <v>11</v>
      </c>
      <c r="Q287" s="128">
        <v>0.00326</v>
      </c>
      <c r="R287" s="128">
        <f t="shared" si="82"/>
        <v>0.0326</v>
      </c>
      <c r="S287" s="128">
        <v>0</v>
      </c>
      <c r="T287" s="129">
        <f t="shared" si="83"/>
        <v>0</v>
      </c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R287" s="130" t="s">
        <v>200</v>
      </c>
      <c r="AT287" s="130" t="s">
        <v>140</v>
      </c>
      <c r="AU287" s="130" t="s">
        <v>60</v>
      </c>
      <c r="AY287" s="12" t="s">
        <v>137</v>
      </c>
      <c r="BE287" s="131">
        <f t="shared" si="84"/>
        <v>0</v>
      </c>
      <c r="BF287" s="131">
        <f t="shared" si="85"/>
        <v>0</v>
      </c>
      <c r="BG287" s="131">
        <f t="shared" si="86"/>
        <v>0</v>
      </c>
      <c r="BH287" s="131">
        <f t="shared" si="87"/>
        <v>0</v>
      </c>
      <c r="BI287" s="131">
        <f t="shared" si="88"/>
        <v>0</v>
      </c>
      <c r="BJ287" s="12" t="s">
        <v>58</v>
      </c>
      <c r="BK287" s="131">
        <f t="shared" si="89"/>
        <v>0</v>
      </c>
      <c r="BL287" s="12" t="s">
        <v>200</v>
      </c>
      <c r="BM287" s="130" t="s">
        <v>4405</v>
      </c>
    </row>
    <row r="288" spans="1:65" s="2" customFormat="1" ht="21.75" customHeight="1">
      <c r="A288" s="22"/>
      <c r="B288" s="119"/>
      <c r="C288" s="120" t="s">
        <v>4406</v>
      </c>
      <c r="D288" s="120" t="s">
        <v>140</v>
      </c>
      <c r="E288" s="121" t="s">
        <v>4407</v>
      </c>
      <c r="F288" s="122" t="s">
        <v>4408</v>
      </c>
      <c r="G288" s="123" t="s">
        <v>3885</v>
      </c>
      <c r="H288" s="124">
        <v>10</v>
      </c>
      <c r="I288" s="125"/>
      <c r="J288" s="125">
        <f t="shared" si="80"/>
        <v>0</v>
      </c>
      <c r="K288" s="122" t="s">
        <v>144</v>
      </c>
      <c r="L288" s="23"/>
      <c r="M288" s="126" t="s">
        <v>1</v>
      </c>
      <c r="N288" s="127" t="s">
        <v>23</v>
      </c>
      <c r="O288" s="128">
        <v>1.1</v>
      </c>
      <c r="P288" s="128">
        <f t="shared" si="81"/>
        <v>11</v>
      </c>
      <c r="Q288" s="128">
        <v>0.00173</v>
      </c>
      <c r="R288" s="128">
        <f t="shared" si="82"/>
        <v>0.0173</v>
      </c>
      <c r="S288" s="128">
        <v>0</v>
      </c>
      <c r="T288" s="129">
        <f t="shared" si="83"/>
        <v>0</v>
      </c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R288" s="130" t="s">
        <v>200</v>
      </c>
      <c r="AT288" s="130" t="s">
        <v>140</v>
      </c>
      <c r="AU288" s="130" t="s">
        <v>60</v>
      </c>
      <c r="AY288" s="12" t="s">
        <v>137</v>
      </c>
      <c r="BE288" s="131">
        <f t="shared" si="84"/>
        <v>0</v>
      </c>
      <c r="BF288" s="131">
        <f t="shared" si="85"/>
        <v>0</v>
      </c>
      <c r="BG288" s="131">
        <f t="shared" si="86"/>
        <v>0</v>
      </c>
      <c r="BH288" s="131">
        <f t="shared" si="87"/>
        <v>0</v>
      </c>
      <c r="BI288" s="131">
        <f t="shared" si="88"/>
        <v>0</v>
      </c>
      <c r="BJ288" s="12" t="s">
        <v>58</v>
      </c>
      <c r="BK288" s="131">
        <f t="shared" si="89"/>
        <v>0</v>
      </c>
      <c r="BL288" s="12" t="s">
        <v>200</v>
      </c>
      <c r="BM288" s="130" t="s">
        <v>4409</v>
      </c>
    </row>
    <row r="289" spans="1:65" s="2" customFormat="1" ht="24.15" customHeight="1">
      <c r="A289" s="22"/>
      <c r="B289" s="119"/>
      <c r="C289" s="120" t="s">
        <v>4410</v>
      </c>
      <c r="D289" s="120" t="s">
        <v>140</v>
      </c>
      <c r="E289" s="121" t="s">
        <v>4411</v>
      </c>
      <c r="F289" s="122" t="s">
        <v>4412</v>
      </c>
      <c r="G289" s="123" t="s">
        <v>3885</v>
      </c>
      <c r="H289" s="124">
        <v>1</v>
      </c>
      <c r="I289" s="125"/>
      <c r="J289" s="125">
        <f t="shared" si="80"/>
        <v>0</v>
      </c>
      <c r="K289" s="122" t="s">
        <v>144</v>
      </c>
      <c r="L289" s="23"/>
      <c r="M289" s="126" t="s">
        <v>1</v>
      </c>
      <c r="N289" s="127" t="s">
        <v>23</v>
      </c>
      <c r="O289" s="128">
        <v>2.462</v>
      </c>
      <c r="P289" s="128">
        <f t="shared" si="81"/>
        <v>2.462</v>
      </c>
      <c r="Q289" s="128">
        <v>0.01657</v>
      </c>
      <c r="R289" s="128">
        <f t="shared" si="82"/>
        <v>0.01657</v>
      </c>
      <c r="S289" s="128">
        <v>0</v>
      </c>
      <c r="T289" s="129">
        <f t="shared" si="83"/>
        <v>0</v>
      </c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R289" s="130" t="s">
        <v>200</v>
      </c>
      <c r="AT289" s="130" t="s">
        <v>140</v>
      </c>
      <c r="AU289" s="130" t="s">
        <v>60</v>
      </c>
      <c r="AY289" s="12" t="s">
        <v>137</v>
      </c>
      <c r="BE289" s="131">
        <f t="shared" si="84"/>
        <v>0</v>
      </c>
      <c r="BF289" s="131">
        <f t="shared" si="85"/>
        <v>0</v>
      </c>
      <c r="BG289" s="131">
        <f t="shared" si="86"/>
        <v>0</v>
      </c>
      <c r="BH289" s="131">
        <f t="shared" si="87"/>
        <v>0</v>
      </c>
      <c r="BI289" s="131">
        <f t="shared" si="88"/>
        <v>0</v>
      </c>
      <c r="BJ289" s="12" t="s">
        <v>58</v>
      </c>
      <c r="BK289" s="131">
        <f t="shared" si="89"/>
        <v>0</v>
      </c>
      <c r="BL289" s="12" t="s">
        <v>200</v>
      </c>
      <c r="BM289" s="130" t="s">
        <v>4413</v>
      </c>
    </row>
    <row r="290" spans="1:65" s="2" customFormat="1" ht="24.15" customHeight="1">
      <c r="A290" s="22"/>
      <c r="B290" s="119"/>
      <c r="C290" s="120" t="s">
        <v>4414</v>
      </c>
      <c r="D290" s="120" t="s">
        <v>140</v>
      </c>
      <c r="E290" s="121" t="s">
        <v>4415</v>
      </c>
      <c r="F290" s="122" t="s">
        <v>4416</v>
      </c>
      <c r="G290" s="123" t="s">
        <v>3885</v>
      </c>
      <c r="H290" s="124">
        <v>1</v>
      </c>
      <c r="I290" s="125"/>
      <c r="J290" s="125">
        <f t="shared" si="80"/>
        <v>0</v>
      </c>
      <c r="K290" s="122" t="s">
        <v>144</v>
      </c>
      <c r="L290" s="23"/>
      <c r="M290" s="126" t="s">
        <v>1</v>
      </c>
      <c r="N290" s="127" t="s">
        <v>23</v>
      </c>
      <c r="O290" s="128">
        <v>2.462</v>
      </c>
      <c r="P290" s="128">
        <f t="shared" si="81"/>
        <v>2.462</v>
      </c>
      <c r="Q290" s="128">
        <v>0.01757</v>
      </c>
      <c r="R290" s="128">
        <f t="shared" si="82"/>
        <v>0.01757</v>
      </c>
      <c r="S290" s="128">
        <v>0</v>
      </c>
      <c r="T290" s="129">
        <f t="shared" si="83"/>
        <v>0</v>
      </c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R290" s="130" t="s">
        <v>200</v>
      </c>
      <c r="AT290" s="130" t="s">
        <v>140</v>
      </c>
      <c r="AU290" s="130" t="s">
        <v>60</v>
      </c>
      <c r="AY290" s="12" t="s">
        <v>137</v>
      </c>
      <c r="BE290" s="131">
        <f t="shared" si="84"/>
        <v>0</v>
      </c>
      <c r="BF290" s="131">
        <f t="shared" si="85"/>
        <v>0</v>
      </c>
      <c r="BG290" s="131">
        <f t="shared" si="86"/>
        <v>0</v>
      </c>
      <c r="BH290" s="131">
        <f t="shared" si="87"/>
        <v>0</v>
      </c>
      <c r="BI290" s="131">
        <f t="shared" si="88"/>
        <v>0</v>
      </c>
      <c r="BJ290" s="12" t="s">
        <v>58</v>
      </c>
      <c r="BK290" s="131">
        <f t="shared" si="89"/>
        <v>0</v>
      </c>
      <c r="BL290" s="12" t="s">
        <v>200</v>
      </c>
      <c r="BM290" s="130" t="s">
        <v>4417</v>
      </c>
    </row>
    <row r="291" spans="1:65" s="2" customFormat="1" ht="21.75" customHeight="1">
      <c r="A291" s="22"/>
      <c r="B291" s="119"/>
      <c r="C291" s="120" t="s">
        <v>4418</v>
      </c>
      <c r="D291" s="120" t="s">
        <v>140</v>
      </c>
      <c r="E291" s="121" t="s">
        <v>4419</v>
      </c>
      <c r="F291" s="122" t="s">
        <v>4420</v>
      </c>
      <c r="G291" s="123" t="s">
        <v>3885</v>
      </c>
      <c r="H291" s="124">
        <v>10</v>
      </c>
      <c r="I291" s="125"/>
      <c r="J291" s="125">
        <f aca="true" t="shared" si="90" ref="J291:J315">ROUND(I291*H291,2)</f>
        <v>0</v>
      </c>
      <c r="K291" s="122" t="s">
        <v>144</v>
      </c>
      <c r="L291" s="23"/>
      <c r="M291" s="126" t="s">
        <v>1</v>
      </c>
      <c r="N291" s="127" t="s">
        <v>23</v>
      </c>
      <c r="O291" s="128">
        <v>2.462</v>
      </c>
      <c r="P291" s="128">
        <f aca="true" t="shared" si="91" ref="P291:P315">O291*H291</f>
        <v>24.62</v>
      </c>
      <c r="Q291" s="128">
        <v>0.00157</v>
      </c>
      <c r="R291" s="128">
        <f aca="true" t="shared" si="92" ref="R291:R315">Q291*H291</f>
        <v>0.0157</v>
      </c>
      <c r="S291" s="128">
        <v>0</v>
      </c>
      <c r="T291" s="129">
        <f aca="true" t="shared" si="93" ref="T291:T315">S291*H291</f>
        <v>0</v>
      </c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R291" s="130" t="s">
        <v>200</v>
      </c>
      <c r="AT291" s="130" t="s">
        <v>140</v>
      </c>
      <c r="AU291" s="130" t="s">
        <v>60</v>
      </c>
      <c r="AY291" s="12" t="s">
        <v>137</v>
      </c>
      <c r="BE291" s="131">
        <f aca="true" t="shared" si="94" ref="BE291:BE315">IF(N291="základní",J291,0)</f>
        <v>0</v>
      </c>
      <c r="BF291" s="131">
        <f aca="true" t="shared" si="95" ref="BF291:BF315">IF(N291="snížená",J291,0)</f>
        <v>0</v>
      </c>
      <c r="BG291" s="131">
        <f aca="true" t="shared" si="96" ref="BG291:BG315">IF(N291="zákl. přenesená",J291,0)</f>
        <v>0</v>
      </c>
      <c r="BH291" s="131">
        <f aca="true" t="shared" si="97" ref="BH291:BH315">IF(N291="sníž. přenesená",J291,0)</f>
        <v>0</v>
      </c>
      <c r="BI291" s="131">
        <f aca="true" t="shared" si="98" ref="BI291:BI315">IF(N291="nulová",J291,0)</f>
        <v>0</v>
      </c>
      <c r="BJ291" s="12" t="s">
        <v>58</v>
      </c>
      <c r="BK291" s="131">
        <f aca="true" t="shared" si="99" ref="BK291:BK315">ROUND(I291*H291,2)</f>
        <v>0</v>
      </c>
      <c r="BL291" s="12" t="s">
        <v>200</v>
      </c>
      <c r="BM291" s="130" t="s">
        <v>4421</v>
      </c>
    </row>
    <row r="292" spans="1:65" s="2" customFormat="1" ht="24.15" customHeight="1">
      <c r="A292" s="22"/>
      <c r="B292" s="119"/>
      <c r="C292" s="120" t="s">
        <v>4422</v>
      </c>
      <c r="D292" s="120" t="s">
        <v>140</v>
      </c>
      <c r="E292" s="121" t="s">
        <v>4423</v>
      </c>
      <c r="F292" s="122" t="s">
        <v>4424</v>
      </c>
      <c r="G292" s="123" t="s">
        <v>3885</v>
      </c>
      <c r="H292" s="124">
        <v>1</v>
      </c>
      <c r="I292" s="125"/>
      <c r="J292" s="125">
        <f t="shared" si="90"/>
        <v>0</v>
      </c>
      <c r="K292" s="122" t="s">
        <v>144</v>
      </c>
      <c r="L292" s="23"/>
      <c r="M292" s="126" t="s">
        <v>1</v>
      </c>
      <c r="N292" s="127" t="s">
        <v>23</v>
      </c>
      <c r="O292" s="128">
        <v>2.462</v>
      </c>
      <c r="P292" s="128">
        <f t="shared" si="91"/>
        <v>2.462</v>
      </c>
      <c r="Q292" s="128">
        <v>0.0015</v>
      </c>
      <c r="R292" s="128">
        <f t="shared" si="92"/>
        <v>0.0015</v>
      </c>
      <c r="S292" s="128">
        <v>0</v>
      </c>
      <c r="T292" s="129">
        <f t="shared" si="93"/>
        <v>0</v>
      </c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R292" s="130" t="s">
        <v>200</v>
      </c>
      <c r="AT292" s="130" t="s">
        <v>140</v>
      </c>
      <c r="AU292" s="130" t="s">
        <v>60</v>
      </c>
      <c r="AY292" s="12" t="s">
        <v>137</v>
      </c>
      <c r="BE292" s="131">
        <f t="shared" si="94"/>
        <v>0</v>
      </c>
      <c r="BF292" s="131">
        <f t="shared" si="95"/>
        <v>0</v>
      </c>
      <c r="BG292" s="131">
        <f t="shared" si="96"/>
        <v>0</v>
      </c>
      <c r="BH292" s="131">
        <f t="shared" si="97"/>
        <v>0</v>
      </c>
      <c r="BI292" s="131">
        <f t="shared" si="98"/>
        <v>0</v>
      </c>
      <c r="BJ292" s="12" t="s">
        <v>58</v>
      </c>
      <c r="BK292" s="131">
        <f t="shared" si="99"/>
        <v>0</v>
      </c>
      <c r="BL292" s="12" t="s">
        <v>200</v>
      </c>
      <c r="BM292" s="130" t="s">
        <v>4425</v>
      </c>
    </row>
    <row r="293" spans="1:65" s="2" customFormat="1" ht="24.15" customHeight="1">
      <c r="A293" s="22"/>
      <c r="B293" s="119"/>
      <c r="C293" s="120" t="s">
        <v>4426</v>
      </c>
      <c r="D293" s="120" t="s">
        <v>140</v>
      </c>
      <c r="E293" s="121" t="s">
        <v>4427</v>
      </c>
      <c r="F293" s="122" t="s">
        <v>4428</v>
      </c>
      <c r="G293" s="123" t="s">
        <v>3885</v>
      </c>
      <c r="H293" s="124">
        <v>1</v>
      </c>
      <c r="I293" s="125"/>
      <c r="J293" s="125">
        <f t="shared" si="90"/>
        <v>0</v>
      </c>
      <c r="K293" s="122" t="s">
        <v>144</v>
      </c>
      <c r="L293" s="23"/>
      <c r="M293" s="126" t="s">
        <v>1</v>
      </c>
      <c r="N293" s="127" t="s">
        <v>23</v>
      </c>
      <c r="O293" s="128">
        <v>1.3</v>
      </c>
      <c r="P293" s="128">
        <f t="shared" si="91"/>
        <v>1.3</v>
      </c>
      <c r="Q293" s="128">
        <v>0.01449</v>
      </c>
      <c r="R293" s="128">
        <f t="shared" si="92"/>
        <v>0.01449</v>
      </c>
      <c r="S293" s="128">
        <v>0</v>
      </c>
      <c r="T293" s="129">
        <f t="shared" si="93"/>
        <v>0</v>
      </c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R293" s="130" t="s">
        <v>200</v>
      </c>
      <c r="AT293" s="130" t="s">
        <v>140</v>
      </c>
      <c r="AU293" s="130" t="s">
        <v>60</v>
      </c>
      <c r="AY293" s="12" t="s">
        <v>137</v>
      </c>
      <c r="BE293" s="131">
        <f t="shared" si="94"/>
        <v>0</v>
      </c>
      <c r="BF293" s="131">
        <f t="shared" si="95"/>
        <v>0</v>
      </c>
      <c r="BG293" s="131">
        <f t="shared" si="96"/>
        <v>0</v>
      </c>
      <c r="BH293" s="131">
        <f t="shared" si="97"/>
        <v>0</v>
      </c>
      <c r="BI293" s="131">
        <f t="shared" si="98"/>
        <v>0</v>
      </c>
      <c r="BJ293" s="12" t="s">
        <v>58</v>
      </c>
      <c r="BK293" s="131">
        <f t="shared" si="99"/>
        <v>0</v>
      </c>
      <c r="BL293" s="12" t="s">
        <v>200</v>
      </c>
      <c r="BM293" s="130" t="s">
        <v>4429</v>
      </c>
    </row>
    <row r="294" spans="1:65" s="2" customFormat="1" ht="24.15" customHeight="1">
      <c r="A294" s="22"/>
      <c r="B294" s="119"/>
      <c r="C294" s="120" t="s">
        <v>4430</v>
      </c>
      <c r="D294" s="120" t="s">
        <v>140</v>
      </c>
      <c r="E294" s="121" t="s">
        <v>4431</v>
      </c>
      <c r="F294" s="122" t="s">
        <v>4432</v>
      </c>
      <c r="G294" s="123" t="s">
        <v>3885</v>
      </c>
      <c r="H294" s="124">
        <v>1</v>
      </c>
      <c r="I294" s="125"/>
      <c r="J294" s="125">
        <f t="shared" si="90"/>
        <v>0</v>
      </c>
      <c r="K294" s="122" t="s">
        <v>144</v>
      </c>
      <c r="L294" s="23"/>
      <c r="M294" s="126" t="s">
        <v>1</v>
      </c>
      <c r="N294" s="127" t="s">
        <v>23</v>
      </c>
      <c r="O294" s="128">
        <v>1.4</v>
      </c>
      <c r="P294" s="128">
        <f t="shared" si="91"/>
        <v>1.4</v>
      </c>
      <c r="Q294" s="128">
        <v>0.01689</v>
      </c>
      <c r="R294" s="128">
        <f t="shared" si="92"/>
        <v>0.01689</v>
      </c>
      <c r="S294" s="128">
        <v>0</v>
      </c>
      <c r="T294" s="129">
        <f t="shared" si="93"/>
        <v>0</v>
      </c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R294" s="130" t="s">
        <v>200</v>
      </c>
      <c r="AT294" s="130" t="s">
        <v>140</v>
      </c>
      <c r="AU294" s="130" t="s">
        <v>60</v>
      </c>
      <c r="AY294" s="12" t="s">
        <v>137</v>
      </c>
      <c r="BE294" s="131">
        <f t="shared" si="94"/>
        <v>0</v>
      </c>
      <c r="BF294" s="131">
        <f t="shared" si="95"/>
        <v>0</v>
      </c>
      <c r="BG294" s="131">
        <f t="shared" si="96"/>
        <v>0</v>
      </c>
      <c r="BH294" s="131">
        <f t="shared" si="97"/>
        <v>0</v>
      </c>
      <c r="BI294" s="131">
        <f t="shared" si="98"/>
        <v>0</v>
      </c>
      <c r="BJ294" s="12" t="s">
        <v>58</v>
      </c>
      <c r="BK294" s="131">
        <f t="shared" si="99"/>
        <v>0</v>
      </c>
      <c r="BL294" s="12" t="s">
        <v>200</v>
      </c>
      <c r="BM294" s="130" t="s">
        <v>4433</v>
      </c>
    </row>
    <row r="295" spans="1:65" s="2" customFormat="1" ht="16.5" customHeight="1">
      <c r="A295" s="22"/>
      <c r="B295" s="119"/>
      <c r="C295" s="120" t="s">
        <v>4434</v>
      </c>
      <c r="D295" s="120" t="s">
        <v>140</v>
      </c>
      <c r="E295" s="121" t="s">
        <v>4435</v>
      </c>
      <c r="F295" s="122" t="s">
        <v>4436</v>
      </c>
      <c r="G295" s="123" t="s">
        <v>403</v>
      </c>
      <c r="H295" s="124">
        <v>1</v>
      </c>
      <c r="I295" s="125"/>
      <c r="J295" s="125">
        <f t="shared" si="90"/>
        <v>0</v>
      </c>
      <c r="K295" s="122" t="s">
        <v>144</v>
      </c>
      <c r="L295" s="23"/>
      <c r="M295" s="126" t="s">
        <v>1</v>
      </c>
      <c r="N295" s="127" t="s">
        <v>23</v>
      </c>
      <c r="O295" s="128">
        <v>1.313</v>
      </c>
      <c r="P295" s="128">
        <f t="shared" si="91"/>
        <v>1.313</v>
      </c>
      <c r="Q295" s="128">
        <v>0.00139</v>
      </c>
      <c r="R295" s="128">
        <f t="shared" si="92"/>
        <v>0.00139</v>
      </c>
      <c r="S295" s="128">
        <v>0</v>
      </c>
      <c r="T295" s="129">
        <f t="shared" si="93"/>
        <v>0</v>
      </c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R295" s="130" t="s">
        <v>200</v>
      </c>
      <c r="AT295" s="130" t="s">
        <v>140</v>
      </c>
      <c r="AU295" s="130" t="s">
        <v>60</v>
      </c>
      <c r="AY295" s="12" t="s">
        <v>137</v>
      </c>
      <c r="BE295" s="131">
        <f t="shared" si="94"/>
        <v>0</v>
      </c>
      <c r="BF295" s="131">
        <f t="shared" si="95"/>
        <v>0</v>
      </c>
      <c r="BG295" s="131">
        <f t="shared" si="96"/>
        <v>0</v>
      </c>
      <c r="BH295" s="131">
        <f t="shared" si="97"/>
        <v>0</v>
      </c>
      <c r="BI295" s="131">
        <f t="shared" si="98"/>
        <v>0</v>
      </c>
      <c r="BJ295" s="12" t="s">
        <v>58</v>
      </c>
      <c r="BK295" s="131">
        <f t="shared" si="99"/>
        <v>0</v>
      </c>
      <c r="BL295" s="12" t="s">
        <v>200</v>
      </c>
      <c r="BM295" s="130" t="s">
        <v>4437</v>
      </c>
    </row>
    <row r="296" spans="1:65" s="2" customFormat="1" ht="21.75" customHeight="1">
      <c r="A296" s="22"/>
      <c r="B296" s="119"/>
      <c r="C296" s="120" t="s">
        <v>4438</v>
      </c>
      <c r="D296" s="120" t="s">
        <v>140</v>
      </c>
      <c r="E296" s="121" t="s">
        <v>4439</v>
      </c>
      <c r="F296" s="122" t="s">
        <v>4440</v>
      </c>
      <c r="G296" s="123" t="s">
        <v>3885</v>
      </c>
      <c r="H296" s="124">
        <v>1</v>
      </c>
      <c r="I296" s="125"/>
      <c r="J296" s="125">
        <f t="shared" si="90"/>
        <v>0</v>
      </c>
      <c r="K296" s="122" t="s">
        <v>144</v>
      </c>
      <c r="L296" s="23"/>
      <c r="M296" s="126" t="s">
        <v>1</v>
      </c>
      <c r="N296" s="127" t="s">
        <v>23</v>
      </c>
      <c r="O296" s="128">
        <v>2.54</v>
      </c>
      <c r="P296" s="128">
        <f t="shared" si="91"/>
        <v>2.54</v>
      </c>
      <c r="Q296" s="128">
        <v>0.01234</v>
      </c>
      <c r="R296" s="128">
        <f t="shared" si="92"/>
        <v>0.01234</v>
      </c>
      <c r="S296" s="128">
        <v>0</v>
      </c>
      <c r="T296" s="129">
        <f t="shared" si="93"/>
        <v>0</v>
      </c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R296" s="130" t="s">
        <v>200</v>
      </c>
      <c r="AT296" s="130" t="s">
        <v>140</v>
      </c>
      <c r="AU296" s="130" t="s">
        <v>60</v>
      </c>
      <c r="AY296" s="12" t="s">
        <v>137</v>
      </c>
      <c r="BE296" s="131">
        <f t="shared" si="94"/>
        <v>0</v>
      </c>
      <c r="BF296" s="131">
        <f t="shared" si="95"/>
        <v>0</v>
      </c>
      <c r="BG296" s="131">
        <f t="shared" si="96"/>
        <v>0</v>
      </c>
      <c r="BH296" s="131">
        <f t="shared" si="97"/>
        <v>0</v>
      </c>
      <c r="BI296" s="131">
        <f t="shared" si="98"/>
        <v>0</v>
      </c>
      <c r="BJ296" s="12" t="s">
        <v>58</v>
      </c>
      <c r="BK296" s="131">
        <f t="shared" si="99"/>
        <v>0</v>
      </c>
      <c r="BL296" s="12" t="s">
        <v>200</v>
      </c>
      <c r="BM296" s="130" t="s">
        <v>4441</v>
      </c>
    </row>
    <row r="297" spans="1:65" s="2" customFormat="1" ht="21.75" customHeight="1">
      <c r="A297" s="22"/>
      <c r="B297" s="119"/>
      <c r="C297" s="120" t="s">
        <v>4442</v>
      </c>
      <c r="D297" s="120" t="s">
        <v>140</v>
      </c>
      <c r="E297" s="121" t="s">
        <v>4443</v>
      </c>
      <c r="F297" s="122" t="s">
        <v>4444</v>
      </c>
      <c r="G297" s="123" t="s">
        <v>3885</v>
      </c>
      <c r="H297" s="124">
        <v>1</v>
      </c>
      <c r="I297" s="125"/>
      <c r="J297" s="125">
        <f t="shared" si="90"/>
        <v>0</v>
      </c>
      <c r="K297" s="122" t="s">
        <v>144</v>
      </c>
      <c r="L297" s="23"/>
      <c r="M297" s="126" t="s">
        <v>1</v>
      </c>
      <c r="N297" s="127" t="s">
        <v>23</v>
      </c>
      <c r="O297" s="128">
        <v>2.54</v>
      </c>
      <c r="P297" s="128">
        <f t="shared" si="91"/>
        <v>2.54</v>
      </c>
      <c r="Q297" s="128">
        <v>0.01452</v>
      </c>
      <c r="R297" s="128">
        <f t="shared" si="92"/>
        <v>0.01452</v>
      </c>
      <c r="S297" s="128">
        <v>0</v>
      </c>
      <c r="T297" s="129">
        <f t="shared" si="93"/>
        <v>0</v>
      </c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R297" s="130" t="s">
        <v>200</v>
      </c>
      <c r="AT297" s="130" t="s">
        <v>140</v>
      </c>
      <c r="AU297" s="130" t="s">
        <v>60</v>
      </c>
      <c r="AY297" s="12" t="s">
        <v>137</v>
      </c>
      <c r="BE297" s="131">
        <f t="shared" si="94"/>
        <v>0</v>
      </c>
      <c r="BF297" s="131">
        <f t="shared" si="95"/>
        <v>0</v>
      </c>
      <c r="BG297" s="131">
        <f t="shared" si="96"/>
        <v>0</v>
      </c>
      <c r="BH297" s="131">
        <f t="shared" si="97"/>
        <v>0</v>
      </c>
      <c r="BI297" s="131">
        <f t="shared" si="98"/>
        <v>0</v>
      </c>
      <c r="BJ297" s="12" t="s">
        <v>58</v>
      </c>
      <c r="BK297" s="131">
        <f t="shared" si="99"/>
        <v>0</v>
      </c>
      <c r="BL297" s="12" t="s">
        <v>200</v>
      </c>
      <c r="BM297" s="130" t="s">
        <v>4445</v>
      </c>
    </row>
    <row r="298" spans="1:65" s="2" customFormat="1" ht="21.75" customHeight="1">
      <c r="A298" s="22"/>
      <c r="B298" s="119"/>
      <c r="C298" s="120" t="s">
        <v>4446</v>
      </c>
      <c r="D298" s="120" t="s">
        <v>140</v>
      </c>
      <c r="E298" s="121" t="s">
        <v>4447</v>
      </c>
      <c r="F298" s="122" t="s">
        <v>4448</v>
      </c>
      <c r="G298" s="123" t="s">
        <v>3885</v>
      </c>
      <c r="H298" s="124">
        <v>1</v>
      </c>
      <c r="I298" s="125"/>
      <c r="J298" s="125">
        <f t="shared" si="90"/>
        <v>0</v>
      </c>
      <c r="K298" s="122" t="s">
        <v>144</v>
      </c>
      <c r="L298" s="23"/>
      <c r="M298" s="126" t="s">
        <v>1</v>
      </c>
      <c r="N298" s="127" t="s">
        <v>23</v>
      </c>
      <c r="O298" s="128">
        <v>2.54</v>
      </c>
      <c r="P298" s="128">
        <f t="shared" si="91"/>
        <v>2.54</v>
      </c>
      <c r="Q298" s="128">
        <v>0.021</v>
      </c>
      <c r="R298" s="128">
        <f t="shared" si="92"/>
        <v>0.021</v>
      </c>
      <c r="S298" s="128">
        <v>0</v>
      </c>
      <c r="T298" s="129">
        <f t="shared" si="93"/>
        <v>0</v>
      </c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R298" s="130" t="s">
        <v>200</v>
      </c>
      <c r="AT298" s="130" t="s">
        <v>140</v>
      </c>
      <c r="AU298" s="130" t="s">
        <v>60</v>
      </c>
      <c r="AY298" s="12" t="s">
        <v>137</v>
      </c>
      <c r="BE298" s="131">
        <f t="shared" si="94"/>
        <v>0</v>
      </c>
      <c r="BF298" s="131">
        <f t="shared" si="95"/>
        <v>0</v>
      </c>
      <c r="BG298" s="131">
        <f t="shared" si="96"/>
        <v>0</v>
      </c>
      <c r="BH298" s="131">
        <f t="shared" si="97"/>
        <v>0</v>
      </c>
      <c r="BI298" s="131">
        <f t="shared" si="98"/>
        <v>0</v>
      </c>
      <c r="BJ298" s="12" t="s">
        <v>58</v>
      </c>
      <c r="BK298" s="131">
        <f t="shared" si="99"/>
        <v>0</v>
      </c>
      <c r="BL298" s="12" t="s">
        <v>200</v>
      </c>
      <c r="BM298" s="130" t="s">
        <v>4449</v>
      </c>
    </row>
    <row r="299" spans="1:65" s="2" customFormat="1" ht="24.15" customHeight="1">
      <c r="A299" s="22"/>
      <c r="B299" s="119"/>
      <c r="C299" s="120" t="s">
        <v>4450</v>
      </c>
      <c r="D299" s="120" t="s">
        <v>140</v>
      </c>
      <c r="E299" s="121" t="s">
        <v>4451</v>
      </c>
      <c r="F299" s="122" t="s">
        <v>4452</v>
      </c>
      <c r="G299" s="123" t="s">
        <v>3885</v>
      </c>
      <c r="H299" s="124">
        <v>1</v>
      </c>
      <c r="I299" s="125"/>
      <c r="J299" s="125">
        <f t="shared" si="90"/>
        <v>0</v>
      </c>
      <c r="K299" s="122" t="s">
        <v>144</v>
      </c>
      <c r="L299" s="23"/>
      <c r="M299" s="126" t="s">
        <v>1</v>
      </c>
      <c r="N299" s="127" t="s">
        <v>23</v>
      </c>
      <c r="O299" s="128">
        <v>2.54</v>
      </c>
      <c r="P299" s="128">
        <f t="shared" si="91"/>
        <v>2.54</v>
      </c>
      <c r="Q299" s="128">
        <v>0.03598</v>
      </c>
      <c r="R299" s="128">
        <f t="shared" si="92"/>
        <v>0.03598</v>
      </c>
      <c r="S299" s="128">
        <v>0</v>
      </c>
      <c r="T299" s="129">
        <f t="shared" si="93"/>
        <v>0</v>
      </c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R299" s="130" t="s">
        <v>200</v>
      </c>
      <c r="AT299" s="130" t="s">
        <v>140</v>
      </c>
      <c r="AU299" s="130" t="s">
        <v>60</v>
      </c>
      <c r="AY299" s="12" t="s">
        <v>137</v>
      </c>
      <c r="BE299" s="131">
        <f t="shared" si="94"/>
        <v>0</v>
      </c>
      <c r="BF299" s="131">
        <f t="shared" si="95"/>
        <v>0</v>
      </c>
      <c r="BG299" s="131">
        <f t="shared" si="96"/>
        <v>0</v>
      </c>
      <c r="BH299" s="131">
        <f t="shared" si="97"/>
        <v>0</v>
      </c>
      <c r="BI299" s="131">
        <f t="shared" si="98"/>
        <v>0</v>
      </c>
      <c r="BJ299" s="12" t="s">
        <v>58</v>
      </c>
      <c r="BK299" s="131">
        <f t="shared" si="99"/>
        <v>0</v>
      </c>
      <c r="BL299" s="12" t="s">
        <v>200</v>
      </c>
      <c r="BM299" s="130" t="s">
        <v>4453</v>
      </c>
    </row>
    <row r="300" spans="1:65" s="2" customFormat="1" ht="16.5" customHeight="1">
      <c r="A300" s="22"/>
      <c r="B300" s="119"/>
      <c r="C300" s="120" t="s">
        <v>4454</v>
      </c>
      <c r="D300" s="120" t="s">
        <v>140</v>
      </c>
      <c r="E300" s="121" t="s">
        <v>4455</v>
      </c>
      <c r="F300" s="122" t="s">
        <v>4456</v>
      </c>
      <c r="G300" s="123" t="s">
        <v>3885</v>
      </c>
      <c r="H300" s="124">
        <v>1</v>
      </c>
      <c r="I300" s="125"/>
      <c r="J300" s="125">
        <f t="shared" si="90"/>
        <v>0</v>
      </c>
      <c r="K300" s="122" t="s">
        <v>144</v>
      </c>
      <c r="L300" s="23"/>
      <c r="M300" s="126" t="s">
        <v>1</v>
      </c>
      <c r="N300" s="127" t="s">
        <v>23</v>
      </c>
      <c r="O300" s="128">
        <v>11.04</v>
      </c>
      <c r="P300" s="128">
        <f t="shared" si="91"/>
        <v>11.04</v>
      </c>
      <c r="Q300" s="128">
        <v>0.00034</v>
      </c>
      <c r="R300" s="128">
        <f t="shared" si="92"/>
        <v>0.00034</v>
      </c>
      <c r="S300" s="128">
        <v>0</v>
      </c>
      <c r="T300" s="129">
        <f t="shared" si="93"/>
        <v>0</v>
      </c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R300" s="130" t="s">
        <v>200</v>
      </c>
      <c r="AT300" s="130" t="s">
        <v>140</v>
      </c>
      <c r="AU300" s="130" t="s">
        <v>60</v>
      </c>
      <c r="AY300" s="12" t="s">
        <v>137</v>
      </c>
      <c r="BE300" s="131">
        <f t="shared" si="94"/>
        <v>0</v>
      </c>
      <c r="BF300" s="131">
        <f t="shared" si="95"/>
        <v>0</v>
      </c>
      <c r="BG300" s="131">
        <f t="shared" si="96"/>
        <v>0</v>
      </c>
      <c r="BH300" s="131">
        <f t="shared" si="97"/>
        <v>0</v>
      </c>
      <c r="BI300" s="131">
        <f t="shared" si="98"/>
        <v>0</v>
      </c>
      <c r="BJ300" s="12" t="s">
        <v>58</v>
      </c>
      <c r="BK300" s="131">
        <f t="shared" si="99"/>
        <v>0</v>
      </c>
      <c r="BL300" s="12" t="s">
        <v>200</v>
      </c>
      <c r="BM300" s="130" t="s">
        <v>4457</v>
      </c>
    </row>
    <row r="301" spans="1:65" s="2" customFormat="1" ht="33" customHeight="1">
      <c r="A301" s="22"/>
      <c r="B301" s="119"/>
      <c r="C301" s="120" t="s">
        <v>4458</v>
      </c>
      <c r="D301" s="120" t="s">
        <v>140</v>
      </c>
      <c r="E301" s="121" t="s">
        <v>4459</v>
      </c>
      <c r="F301" s="122" t="s">
        <v>4460</v>
      </c>
      <c r="G301" s="123" t="s">
        <v>3885</v>
      </c>
      <c r="H301" s="124">
        <v>1</v>
      </c>
      <c r="I301" s="125"/>
      <c r="J301" s="125">
        <f t="shared" si="90"/>
        <v>0</v>
      </c>
      <c r="K301" s="122" t="s">
        <v>144</v>
      </c>
      <c r="L301" s="23"/>
      <c r="M301" s="126" t="s">
        <v>1</v>
      </c>
      <c r="N301" s="127" t="s">
        <v>23</v>
      </c>
      <c r="O301" s="128">
        <v>2.88</v>
      </c>
      <c r="P301" s="128">
        <f t="shared" si="91"/>
        <v>2.88</v>
      </c>
      <c r="Q301" s="128">
        <v>0.01736</v>
      </c>
      <c r="R301" s="128">
        <f t="shared" si="92"/>
        <v>0.01736</v>
      </c>
      <c r="S301" s="128">
        <v>0</v>
      </c>
      <c r="T301" s="129">
        <f t="shared" si="93"/>
        <v>0</v>
      </c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R301" s="130" t="s">
        <v>200</v>
      </c>
      <c r="AT301" s="130" t="s">
        <v>140</v>
      </c>
      <c r="AU301" s="130" t="s">
        <v>60</v>
      </c>
      <c r="AY301" s="12" t="s">
        <v>137</v>
      </c>
      <c r="BE301" s="131">
        <f t="shared" si="94"/>
        <v>0</v>
      </c>
      <c r="BF301" s="131">
        <f t="shared" si="95"/>
        <v>0</v>
      </c>
      <c r="BG301" s="131">
        <f t="shared" si="96"/>
        <v>0</v>
      </c>
      <c r="BH301" s="131">
        <f t="shared" si="97"/>
        <v>0</v>
      </c>
      <c r="BI301" s="131">
        <f t="shared" si="98"/>
        <v>0</v>
      </c>
      <c r="BJ301" s="12" t="s">
        <v>58</v>
      </c>
      <c r="BK301" s="131">
        <f t="shared" si="99"/>
        <v>0</v>
      </c>
      <c r="BL301" s="12" t="s">
        <v>200</v>
      </c>
      <c r="BM301" s="130" t="s">
        <v>4461</v>
      </c>
    </row>
    <row r="302" spans="1:65" s="2" customFormat="1" ht="33" customHeight="1">
      <c r="A302" s="22"/>
      <c r="B302" s="119"/>
      <c r="C302" s="120" t="s">
        <v>1165</v>
      </c>
      <c r="D302" s="120" t="s">
        <v>140</v>
      </c>
      <c r="E302" s="121" t="s">
        <v>4462</v>
      </c>
      <c r="F302" s="122" t="s">
        <v>4463</v>
      </c>
      <c r="G302" s="123" t="s">
        <v>3885</v>
      </c>
      <c r="H302" s="124">
        <v>1</v>
      </c>
      <c r="I302" s="125"/>
      <c r="J302" s="125">
        <f t="shared" si="90"/>
        <v>0</v>
      </c>
      <c r="K302" s="122" t="s">
        <v>144</v>
      </c>
      <c r="L302" s="23"/>
      <c r="M302" s="126" t="s">
        <v>1</v>
      </c>
      <c r="N302" s="127" t="s">
        <v>23</v>
      </c>
      <c r="O302" s="128">
        <v>2.88</v>
      </c>
      <c r="P302" s="128">
        <f t="shared" si="91"/>
        <v>2.88</v>
      </c>
      <c r="Q302" s="128">
        <v>0.01937</v>
      </c>
      <c r="R302" s="128">
        <f t="shared" si="92"/>
        <v>0.01937</v>
      </c>
      <c r="S302" s="128">
        <v>0</v>
      </c>
      <c r="T302" s="129">
        <f t="shared" si="93"/>
        <v>0</v>
      </c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R302" s="130" t="s">
        <v>200</v>
      </c>
      <c r="AT302" s="130" t="s">
        <v>140</v>
      </c>
      <c r="AU302" s="130" t="s">
        <v>60</v>
      </c>
      <c r="AY302" s="12" t="s">
        <v>137</v>
      </c>
      <c r="BE302" s="131">
        <f t="shared" si="94"/>
        <v>0</v>
      </c>
      <c r="BF302" s="131">
        <f t="shared" si="95"/>
        <v>0</v>
      </c>
      <c r="BG302" s="131">
        <f t="shared" si="96"/>
        <v>0</v>
      </c>
      <c r="BH302" s="131">
        <f t="shared" si="97"/>
        <v>0</v>
      </c>
      <c r="BI302" s="131">
        <f t="shared" si="98"/>
        <v>0</v>
      </c>
      <c r="BJ302" s="12" t="s">
        <v>58</v>
      </c>
      <c r="BK302" s="131">
        <f t="shared" si="99"/>
        <v>0</v>
      </c>
      <c r="BL302" s="12" t="s">
        <v>200</v>
      </c>
      <c r="BM302" s="130" t="s">
        <v>4464</v>
      </c>
    </row>
    <row r="303" spans="1:65" s="2" customFormat="1" ht="24.15" customHeight="1">
      <c r="A303" s="22"/>
      <c r="B303" s="119"/>
      <c r="C303" s="120" t="s">
        <v>4465</v>
      </c>
      <c r="D303" s="120" t="s">
        <v>140</v>
      </c>
      <c r="E303" s="121" t="s">
        <v>4466</v>
      </c>
      <c r="F303" s="122" t="s">
        <v>4467</v>
      </c>
      <c r="G303" s="123" t="s">
        <v>3885</v>
      </c>
      <c r="H303" s="124">
        <v>1</v>
      </c>
      <c r="I303" s="125"/>
      <c r="J303" s="125">
        <f t="shared" si="90"/>
        <v>0</v>
      </c>
      <c r="K303" s="122" t="s">
        <v>144</v>
      </c>
      <c r="L303" s="23"/>
      <c r="M303" s="126" t="s">
        <v>1</v>
      </c>
      <c r="N303" s="127" t="s">
        <v>23</v>
      </c>
      <c r="O303" s="128">
        <v>2.32</v>
      </c>
      <c r="P303" s="128">
        <f t="shared" si="91"/>
        <v>2.32</v>
      </c>
      <c r="Q303" s="128">
        <v>0.02021</v>
      </c>
      <c r="R303" s="128">
        <f t="shared" si="92"/>
        <v>0.02021</v>
      </c>
      <c r="S303" s="128">
        <v>0</v>
      </c>
      <c r="T303" s="129">
        <f t="shared" si="93"/>
        <v>0</v>
      </c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R303" s="130" t="s">
        <v>200</v>
      </c>
      <c r="AT303" s="130" t="s">
        <v>140</v>
      </c>
      <c r="AU303" s="130" t="s">
        <v>60</v>
      </c>
      <c r="AY303" s="12" t="s">
        <v>137</v>
      </c>
      <c r="BE303" s="131">
        <f t="shared" si="94"/>
        <v>0</v>
      </c>
      <c r="BF303" s="131">
        <f t="shared" si="95"/>
        <v>0</v>
      </c>
      <c r="BG303" s="131">
        <f t="shared" si="96"/>
        <v>0</v>
      </c>
      <c r="BH303" s="131">
        <f t="shared" si="97"/>
        <v>0</v>
      </c>
      <c r="BI303" s="131">
        <f t="shared" si="98"/>
        <v>0</v>
      </c>
      <c r="BJ303" s="12" t="s">
        <v>58</v>
      </c>
      <c r="BK303" s="131">
        <f t="shared" si="99"/>
        <v>0</v>
      </c>
      <c r="BL303" s="12" t="s">
        <v>200</v>
      </c>
      <c r="BM303" s="130" t="s">
        <v>4468</v>
      </c>
    </row>
    <row r="304" spans="1:65" s="2" customFormat="1" ht="24.15" customHeight="1">
      <c r="A304" s="22"/>
      <c r="B304" s="119"/>
      <c r="C304" s="120" t="s">
        <v>4469</v>
      </c>
      <c r="D304" s="120" t="s">
        <v>140</v>
      </c>
      <c r="E304" s="121" t="s">
        <v>4470</v>
      </c>
      <c r="F304" s="122" t="s">
        <v>4471</v>
      </c>
      <c r="G304" s="123" t="s">
        <v>3885</v>
      </c>
      <c r="H304" s="124">
        <v>1</v>
      </c>
      <c r="I304" s="125"/>
      <c r="J304" s="125">
        <f t="shared" si="90"/>
        <v>0</v>
      </c>
      <c r="K304" s="122" t="s">
        <v>144</v>
      </c>
      <c r="L304" s="23"/>
      <c r="M304" s="126" t="s">
        <v>1</v>
      </c>
      <c r="N304" s="127" t="s">
        <v>23</v>
      </c>
      <c r="O304" s="128">
        <v>2.32</v>
      </c>
      <c r="P304" s="128">
        <f t="shared" si="91"/>
        <v>2.32</v>
      </c>
      <c r="Q304" s="128">
        <v>0.02221</v>
      </c>
      <c r="R304" s="128">
        <f t="shared" si="92"/>
        <v>0.02221</v>
      </c>
      <c r="S304" s="128">
        <v>0</v>
      </c>
      <c r="T304" s="129">
        <f t="shared" si="93"/>
        <v>0</v>
      </c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R304" s="130" t="s">
        <v>200</v>
      </c>
      <c r="AT304" s="130" t="s">
        <v>140</v>
      </c>
      <c r="AU304" s="130" t="s">
        <v>60</v>
      </c>
      <c r="AY304" s="12" t="s">
        <v>137</v>
      </c>
      <c r="BE304" s="131">
        <f t="shared" si="94"/>
        <v>0</v>
      </c>
      <c r="BF304" s="131">
        <f t="shared" si="95"/>
        <v>0</v>
      </c>
      <c r="BG304" s="131">
        <f t="shared" si="96"/>
        <v>0</v>
      </c>
      <c r="BH304" s="131">
        <f t="shared" si="97"/>
        <v>0</v>
      </c>
      <c r="BI304" s="131">
        <f t="shared" si="98"/>
        <v>0</v>
      </c>
      <c r="BJ304" s="12" t="s">
        <v>58</v>
      </c>
      <c r="BK304" s="131">
        <f t="shared" si="99"/>
        <v>0</v>
      </c>
      <c r="BL304" s="12" t="s">
        <v>200</v>
      </c>
      <c r="BM304" s="130" t="s">
        <v>4472</v>
      </c>
    </row>
    <row r="305" spans="1:65" s="2" customFormat="1" ht="16.5" customHeight="1">
      <c r="A305" s="22"/>
      <c r="B305" s="119"/>
      <c r="C305" s="120" t="s">
        <v>4473</v>
      </c>
      <c r="D305" s="120" t="s">
        <v>140</v>
      </c>
      <c r="E305" s="121" t="s">
        <v>4474</v>
      </c>
      <c r="F305" s="122" t="s">
        <v>4475</v>
      </c>
      <c r="G305" s="123" t="s">
        <v>3885</v>
      </c>
      <c r="H305" s="124">
        <v>10</v>
      </c>
      <c r="I305" s="125"/>
      <c r="J305" s="125">
        <f t="shared" si="90"/>
        <v>0</v>
      </c>
      <c r="K305" s="122" t="s">
        <v>144</v>
      </c>
      <c r="L305" s="23"/>
      <c r="M305" s="126" t="s">
        <v>1</v>
      </c>
      <c r="N305" s="127" t="s">
        <v>23</v>
      </c>
      <c r="O305" s="128">
        <v>2.88</v>
      </c>
      <c r="P305" s="128">
        <f t="shared" si="91"/>
        <v>28.799999999999997</v>
      </c>
      <c r="Q305" s="128">
        <v>0.00017</v>
      </c>
      <c r="R305" s="128">
        <f t="shared" si="92"/>
        <v>0.0017000000000000001</v>
      </c>
      <c r="S305" s="128">
        <v>0</v>
      </c>
      <c r="T305" s="129">
        <f t="shared" si="93"/>
        <v>0</v>
      </c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R305" s="130" t="s">
        <v>200</v>
      </c>
      <c r="AT305" s="130" t="s">
        <v>140</v>
      </c>
      <c r="AU305" s="130" t="s">
        <v>60</v>
      </c>
      <c r="AY305" s="12" t="s">
        <v>137</v>
      </c>
      <c r="BE305" s="131">
        <f t="shared" si="94"/>
        <v>0</v>
      </c>
      <c r="BF305" s="131">
        <f t="shared" si="95"/>
        <v>0</v>
      </c>
      <c r="BG305" s="131">
        <f t="shared" si="96"/>
        <v>0</v>
      </c>
      <c r="BH305" s="131">
        <f t="shared" si="97"/>
        <v>0</v>
      </c>
      <c r="BI305" s="131">
        <f t="shared" si="98"/>
        <v>0</v>
      </c>
      <c r="BJ305" s="12" t="s">
        <v>58</v>
      </c>
      <c r="BK305" s="131">
        <f t="shared" si="99"/>
        <v>0</v>
      </c>
      <c r="BL305" s="12" t="s">
        <v>200</v>
      </c>
      <c r="BM305" s="130" t="s">
        <v>4476</v>
      </c>
    </row>
    <row r="306" spans="1:65" s="2" customFormat="1" ht="16.5" customHeight="1">
      <c r="A306" s="22"/>
      <c r="B306" s="119"/>
      <c r="C306" s="120" t="s">
        <v>4477</v>
      </c>
      <c r="D306" s="120" t="s">
        <v>140</v>
      </c>
      <c r="E306" s="121" t="s">
        <v>4478</v>
      </c>
      <c r="F306" s="122" t="s">
        <v>4479</v>
      </c>
      <c r="G306" s="123" t="s">
        <v>3885</v>
      </c>
      <c r="H306" s="124">
        <v>10</v>
      </c>
      <c r="I306" s="125"/>
      <c r="J306" s="125">
        <f t="shared" si="90"/>
        <v>0</v>
      </c>
      <c r="K306" s="122" t="s">
        <v>144</v>
      </c>
      <c r="L306" s="23"/>
      <c r="M306" s="126" t="s">
        <v>1</v>
      </c>
      <c r="N306" s="127" t="s">
        <v>23</v>
      </c>
      <c r="O306" s="128">
        <v>2.32</v>
      </c>
      <c r="P306" s="128">
        <f t="shared" si="91"/>
        <v>23.2</v>
      </c>
      <c r="Q306" s="128">
        <v>0.00017</v>
      </c>
      <c r="R306" s="128">
        <f t="shared" si="92"/>
        <v>0.0017000000000000001</v>
      </c>
      <c r="S306" s="128">
        <v>0</v>
      </c>
      <c r="T306" s="129">
        <f t="shared" si="93"/>
        <v>0</v>
      </c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R306" s="130" t="s">
        <v>200</v>
      </c>
      <c r="AT306" s="130" t="s">
        <v>140</v>
      </c>
      <c r="AU306" s="130" t="s">
        <v>60</v>
      </c>
      <c r="AY306" s="12" t="s">
        <v>137</v>
      </c>
      <c r="BE306" s="131">
        <f t="shared" si="94"/>
        <v>0</v>
      </c>
      <c r="BF306" s="131">
        <f t="shared" si="95"/>
        <v>0</v>
      </c>
      <c r="BG306" s="131">
        <f t="shared" si="96"/>
        <v>0</v>
      </c>
      <c r="BH306" s="131">
        <f t="shared" si="97"/>
        <v>0</v>
      </c>
      <c r="BI306" s="131">
        <f t="shared" si="98"/>
        <v>0</v>
      </c>
      <c r="BJ306" s="12" t="s">
        <v>58</v>
      </c>
      <c r="BK306" s="131">
        <f t="shared" si="99"/>
        <v>0</v>
      </c>
      <c r="BL306" s="12" t="s">
        <v>200</v>
      </c>
      <c r="BM306" s="130" t="s">
        <v>4480</v>
      </c>
    </row>
    <row r="307" spans="1:65" s="2" customFormat="1" ht="16.5" customHeight="1">
      <c r="A307" s="22"/>
      <c r="B307" s="119"/>
      <c r="C307" s="120" t="s">
        <v>4481</v>
      </c>
      <c r="D307" s="120" t="s">
        <v>140</v>
      </c>
      <c r="E307" s="121" t="s">
        <v>4482</v>
      </c>
      <c r="F307" s="122" t="s">
        <v>4483</v>
      </c>
      <c r="G307" s="123" t="s">
        <v>3885</v>
      </c>
      <c r="H307" s="124">
        <v>10</v>
      </c>
      <c r="I307" s="125"/>
      <c r="J307" s="125">
        <f t="shared" si="90"/>
        <v>0</v>
      </c>
      <c r="K307" s="122" t="s">
        <v>144</v>
      </c>
      <c r="L307" s="23"/>
      <c r="M307" s="126" t="s">
        <v>1</v>
      </c>
      <c r="N307" s="127" t="s">
        <v>23</v>
      </c>
      <c r="O307" s="128">
        <v>3.32</v>
      </c>
      <c r="P307" s="128">
        <f t="shared" si="91"/>
        <v>33.199999999999996</v>
      </c>
      <c r="Q307" s="128">
        <v>0.00017</v>
      </c>
      <c r="R307" s="128">
        <f t="shared" si="92"/>
        <v>0.0017000000000000001</v>
      </c>
      <c r="S307" s="128">
        <v>0</v>
      </c>
      <c r="T307" s="129">
        <f t="shared" si="93"/>
        <v>0</v>
      </c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R307" s="130" t="s">
        <v>200</v>
      </c>
      <c r="AT307" s="130" t="s">
        <v>140</v>
      </c>
      <c r="AU307" s="130" t="s">
        <v>60</v>
      </c>
      <c r="AY307" s="12" t="s">
        <v>137</v>
      </c>
      <c r="BE307" s="131">
        <f t="shared" si="94"/>
        <v>0</v>
      </c>
      <c r="BF307" s="131">
        <f t="shared" si="95"/>
        <v>0</v>
      </c>
      <c r="BG307" s="131">
        <f t="shared" si="96"/>
        <v>0</v>
      </c>
      <c r="BH307" s="131">
        <f t="shared" si="97"/>
        <v>0</v>
      </c>
      <c r="BI307" s="131">
        <f t="shared" si="98"/>
        <v>0</v>
      </c>
      <c r="BJ307" s="12" t="s">
        <v>58</v>
      </c>
      <c r="BK307" s="131">
        <f t="shared" si="99"/>
        <v>0</v>
      </c>
      <c r="BL307" s="12" t="s">
        <v>200</v>
      </c>
      <c r="BM307" s="130" t="s">
        <v>4484</v>
      </c>
    </row>
    <row r="308" spans="1:65" s="2" customFormat="1" ht="16.5" customHeight="1">
      <c r="A308" s="22"/>
      <c r="B308" s="119"/>
      <c r="C308" s="120" t="s">
        <v>4485</v>
      </c>
      <c r="D308" s="120" t="s">
        <v>140</v>
      </c>
      <c r="E308" s="121" t="s">
        <v>4486</v>
      </c>
      <c r="F308" s="122" t="s">
        <v>4487</v>
      </c>
      <c r="G308" s="123" t="s">
        <v>3885</v>
      </c>
      <c r="H308" s="124">
        <v>10</v>
      </c>
      <c r="I308" s="125"/>
      <c r="J308" s="125">
        <f t="shared" si="90"/>
        <v>0</v>
      </c>
      <c r="K308" s="122" t="s">
        <v>144</v>
      </c>
      <c r="L308" s="23"/>
      <c r="M308" s="126" t="s">
        <v>1</v>
      </c>
      <c r="N308" s="127" t="s">
        <v>23</v>
      </c>
      <c r="O308" s="128">
        <v>4.37</v>
      </c>
      <c r="P308" s="128">
        <f t="shared" si="91"/>
        <v>43.7</v>
      </c>
      <c r="Q308" s="128">
        <v>0.00017</v>
      </c>
      <c r="R308" s="128">
        <f t="shared" si="92"/>
        <v>0.0017000000000000001</v>
      </c>
      <c r="S308" s="128">
        <v>0</v>
      </c>
      <c r="T308" s="129">
        <f t="shared" si="93"/>
        <v>0</v>
      </c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R308" s="130" t="s">
        <v>200</v>
      </c>
      <c r="AT308" s="130" t="s">
        <v>140</v>
      </c>
      <c r="AU308" s="130" t="s">
        <v>60</v>
      </c>
      <c r="AY308" s="12" t="s">
        <v>137</v>
      </c>
      <c r="BE308" s="131">
        <f t="shared" si="94"/>
        <v>0</v>
      </c>
      <c r="BF308" s="131">
        <f t="shared" si="95"/>
        <v>0</v>
      </c>
      <c r="BG308" s="131">
        <f t="shared" si="96"/>
        <v>0</v>
      </c>
      <c r="BH308" s="131">
        <f t="shared" si="97"/>
        <v>0</v>
      </c>
      <c r="BI308" s="131">
        <f t="shared" si="98"/>
        <v>0</v>
      </c>
      <c r="BJ308" s="12" t="s">
        <v>58</v>
      </c>
      <c r="BK308" s="131">
        <f t="shared" si="99"/>
        <v>0</v>
      </c>
      <c r="BL308" s="12" t="s">
        <v>200</v>
      </c>
      <c r="BM308" s="130" t="s">
        <v>4488</v>
      </c>
    </row>
    <row r="309" spans="1:65" s="2" customFormat="1" ht="24.15" customHeight="1">
      <c r="A309" s="22"/>
      <c r="B309" s="119"/>
      <c r="C309" s="120" t="s">
        <v>4489</v>
      </c>
      <c r="D309" s="120" t="s">
        <v>140</v>
      </c>
      <c r="E309" s="121" t="s">
        <v>4490</v>
      </c>
      <c r="F309" s="122" t="s">
        <v>4491</v>
      </c>
      <c r="G309" s="123" t="s">
        <v>3885</v>
      </c>
      <c r="H309" s="124">
        <v>1</v>
      </c>
      <c r="I309" s="125"/>
      <c r="J309" s="125">
        <f t="shared" si="90"/>
        <v>0</v>
      </c>
      <c r="K309" s="122" t="s">
        <v>144</v>
      </c>
      <c r="L309" s="23"/>
      <c r="M309" s="126" t="s">
        <v>1</v>
      </c>
      <c r="N309" s="127" t="s">
        <v>23</v>
      </c>
      <c r="O309" s="128">
        <v>0.85</v>
      </c>
      <c r="P309" s="128">
        <f t="shared" si="91"/>
        <v>0.85</v>
      </c>
      <c r="Q309" s="128">
        <v>0.0206</v>
      </c>
      <c r="R309" s="128">
        <f t="shared" si="92"/>
        <v>0.0206</v>
      </c>
      <c r="S309" s="128">
        <v>0</v>
      </c>
      <c r="T309" s="129">
        <f t="shared" si="93"/>
        <v>0</v>
      </c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R309" s="130" t="s">
        <v>200</v>
      </c>
      <c r="AT309" s="130" t="s">
        <v>140</v>
      </c>
      <c r="AU309" s="130" t="s">
        <v>60</v>
      </c>
      <c r="AY309" s="12" t="s">
        <v>137</v>
      </c>
      <c r="BE309" s="131">
        <f t="shared" si="94"/>
        <v>0</v>
      </c>
      <c r="BF309" s="131">
        <f t="shared" si="95"/>
        <v>0</v>
      </c>
      <c r="BG309" s="131">
        <f t="shared" si="96"/>
        <v>0</v>
      </c>
      <c r="BH309" s="131">
        <f t="shared" si="97"/>
        <v>0</v>
      </c>
      <c r="BI309" s="131">
        <f t="shared" si="98"/>
        <v>0</v>
      </c>
      <c r="BJ309" s="12" t="s">
        <v>58</v>
      </c>
      <c r="BK309" s="131">
        <f t="shared" si="99"/>
        <v>0</v>
      </c>
      <c r="BL309" s="12" t="s">
        <v>200</v>
      </c>
      <c r="BM309" s="130" t="s">
        <v>4492</v>
      </c>
    </row>
    <row r="310" spans="1:65" s="2" customFormat="1" ht="33" customHeight="1">
      <c r="A310" s="22"/>
      <c r="B310" s="119"/>
      <c r="C310" s="120" t="s">
        <v>4493</v>
      </c>
      <c r="D310" s="120" t="s">
        <v>140</v>
      </c>
      <c r="E310" s="121" t="s">
        <v>4494</v>
      </c>
      <c r="F310" s="122" t="s">
        <v>4495</v>
      </c>
      <c r="G310" s="123" t="s">
        <v>3885</v>
      </c>
      <c r="H310" s="124">
        <v>1</v>
      </c>
      <c r="I310" s="125"/>
      <c r="J310" s="125">
        <f t="shared" si="90"/>
        <v>0</v>
      </c>
      <c r="K310" s="122" t="s">
        <v>144</v>
      </c>
      <c r="L310" s="23"/>
      <c r="M310" s="126" t="s">
        <v>1</v>
      </c>
      <c r="N310" s="127" t="s">
        <v>23</v>
      </c>
      <c r="O310" s="128">
        <v>0.85</v>
      </c>
      <c r="P310" s="128">
        <f t="shared" si="91"/>
        <v>0.85</v>
      </c>
      <c r="Q310" s="128">
        <v>0.00493</v>
      </c>
      <c r="R310" s="128">
        <f t="shared" si="92"/>
        <v>0.00493</v>
      </c>
      <c r="S310" s="128">
        <v>0</v>
      </c>
      <c r="T310" s="129">
        <f t="shared" si="93"/>
        <v>0</v>
      </c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R310" s="130" t="s">
        <v>200</v>
      </c>
      <c r="AT310" s="130" t="s">
        <v>140</v>
      </c>
      <c r="AU310" s="130" t="s">
        <v>60</v>
      </c>
      <c r="AY310" s="12" t="s">
        <v>137</v>
      </c>
      <c r="BE310" s="131">
        <f t="shared" si="94"/>
        <v>0</v>
      </c>
      <c r="BF310" s="131">
        <f t="shared" si="95"/>
        <v>0</v>
      </c>
      <c r="BG310" s="131">
        <f t="shared" si="96"/>
        <v>0</v>
      </c>
      <c r="BH310" s="131">
        <f t="shared" si="97"/>
        <v>0</v>
      </c>
      <c r="BI310" s="131">
        <f t="shared" si="98"/>
        <v>0</v>
      </c>
      <c r="BJ310" s="12" t="s">
        <v>58</v>
      </c>
      <c r="BK310" s="131">
        <f t="shared" si="99"/>
        <v>0</v>
      </c>
      <c r="BL310" s="12" t="s">
        <v>200</v>
      </c>
      <c r="BM310" s="130" t="s">
        <v>4496</v>
      </c>
    </row>
    <row r="311" spans="1:65" s="2" customFormat="1" ht="24.15" customHeight="1">
      <c r="A311" s="22"/>
      <c r="B311" s="119"/>
      <c r="C311" s="120" t="s">
        <v>4497</v>
      </c>
      <c r="D311" s="120" t="s">
        <v>140</v>
      </c>
      <c r="E311" s="121" t="s">
        <v>4498</v>
      </c>
      <c r="F311" s="122" t="s">
        <v>4499</v>
      </c>
      <c r="G311" s="123" t="s">
        <v>3885</v>
      </c>
      <c r="H311" s="124">
        <v>1</v>
      </c>
      <c r="I311" s="125"/>
      <c r="J311" s="125">
        <f t="shared" si="90"/>
        <v>0</v>
      </c>
      <c r="K311" s="122" t="s">
        <v>144</v>
      </c>
      <c r="L311" s="23"/>
      <c r="M311" s="126" t="s">
        <v>1</v>
      </c>
      <c r="N311" s="127" t="s">
        <v>23</v>
      </c>
      <c r="O311" s="128">
        <v>0.85</v>
      </c>
      <c r="P311" s="128">
        <f t="shared" si="91"/>
        <v>0.85</v>
      </c>
      <c r="Q311" s="128">
        <v>0.00983</v>
      </c>
      <c r="R311" s="128">
        <f t="shared" si="92"/>
        <v>0.00983</v>
      </c>
      <c r="S311" s="128">
        <v>0</v>
      </c>
      <c r="T311" s="129">
        <f t="shared" si="93"/>
        <v>0</v>
      </c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R311" s="130" t="s">
        <v>200</v>
      </c>
      <c r="AT311" s="130" t="s">
        <v>140</v>
      </c>
      <c r="AU311" s="130" t="s">
        <v>60</v>
      </c>
      <c r="AY311" s="12" t="s">
        <v>137</v>
      </c>
      <c r="BE311" s="131">
        <f t="shared" si="94"/>
        <v>0</v>
      </c>
      <c r="BF311" s="131">
        <f t="shared" si="95"/>
        <v>0</v>
      </c>
      <c r="BG311" s="131">
        <f t="shared" si="96"/>
        <v>0</v>
      </c>
      <c r="BH311" s="131">
        <f t="shared" si="97"/>
        <v>0</v>
      </c>
      <c r="BI311" s="131">
        <f t="shared" si="98"/>
        <v>0</v>
      </c>
      <c r="BJ311" s="12" t="s">
        <v>58</v>
      </c>
      <c r="BK311" s="131">
        <f t="shared" si="99"/>
        <v>0</v>
      </c>
      <c r="BL311" s="12" t="s">
        <v>200</v>
      </c>
      <c r="BM311" s="130" t="s">
        <v>4500</v>
      </c>
    </row>
    <row r="312" spans="1:65" s="2" customFormat="1" ht="24.15" customHeight="1">
      <c r="A312" s="22"/>
      <c r="B312" s="119"/>
      <c r="C312" s="120" t="s">
        <v>4501</v>
      </c>
      <c r="D312" s="120" t="s">
        <v>140</v>
      </c>
      <c r="E312" s="121" t="s">
        <v>4502</v>
      </c>
      <c r="F312" s="122" t="s">
        <v>4503</v>
      </c>
      <c r="G312" s="123" t="s">
        <v>3885</v>
      </c>
      <c r="H312" s="124">
        <v>1</v>
      </c>
      <c r="I312" s="125"/>
      <c r="J312" s="125">
        <f t="shared" si="90"/>
        <v>0</v>
      </c>
      <c r="K312" s="122" t="s">
        <v>144</v>
      </c>
      <c r="L312" s="23"/>
      <c r="M312" s="126" t="s">
        <v>1</v>
      </c>
      <c r="N312" s="127" t="s">
        <v>23</v>
      </c>
      <c r="O312" s="128">
        <v>1.5</v>
      </c>
      <c r="P312" s="128">
        <f t="shared" si="91"/>
        <v>1.5</v>
      </c>
      <c r="Q312" s="128">
        <v>0.01475</v>
      </c>
      <c r="R312" s="128">
        <f t="shared" si="92"/>
        <v>0.01475</v>
      </c>
      <c r="S312" s="128">
        <v>0</v>
      </c>
      <c r="T312" s="129">
        <f t="shared" si="93"/>
        <v>0</v>
      </c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R312" s="130" t="s">
        <v>200</v>
      </c>
      <c r="AT312" s="130" t="s">
        <v>140</v>
      </c>
      <c r="AU312" s="130" t="s">
        <v>60</v>
      </c>
      <c r="AY312" s="12" t="s">
        <v>137</v>
      </c>
      <c r="BE312" s="131">
        <f t="shared" si="94"/>
        <v>0</v>
      </c>
      <c r="BF312" s="131">
        <f t="shared" si="95"/>
        <v>0</v>
      </c>
      <c r="BG312" s="131">
        <f t="shared" si="96"/>
        <v>0</v>
      </c>
      <c r="BH312" s="131">
        <f t="shared" si="97"/>
        <v>0</v>
      </c>
      <c r="BI312" s="131">
        <f t="shared" si="98"/>
        <v>0</v>
      </c>
      <c r="BJ312" s="12" t="s">
        <v>58</v>
      </c>
      <c r="BK312" s="131">
        <f t="shared" si="99"/>
        <v>0</v>
      </c>
      <c r="BL312" s="12" t="s">
        <v>200</v>
      </c>
      <c r="BM312" s="130" t="s">
        <v>4504</v>
      </c>
    </row>
    <row r="313" spans="1:65" s="2" customFormat="1" ht="16.5" customHeight="1">
      <c r="A313" s="22"/>
      <c r="B313" s="119"/>
      <c r="C313" s="120" t="s">
        <v>4505</v>
      </c>
      <c r="D313" s="120" t="s">
        <v>140</v>
      </c>
      <c r="E313" s="121" t="s">
        <v>4506</v>
      </c>
      <c r="F313" s="122" t="s">
        <v>4507</v>
      </c>
      <c r="G313" s="123" t="s">
        <v>3885</v>
      </c>
      <c r="H313" s="124">
        <v>1</v>
      </c>
      <c r="I313" s="125"/>
      <c r="J313" s="125">
        <f t="shared" si="90"/>
        <v>0</v>
      </c>
      <c r="K313" s="122" t="s">
        <v>144</v>
      </c>
      <c r="L313" s="23"/>
      <c r="M313" s="126" t="s">
        <v>1</v>
      </c>
      <c r="N313" s="127" t="s">
        <v>23</v>
      </c>
      <c r="O313" s="128">
        <v>1.5</v>
      </c>
      <c r="P313" s="128">
        <f t="shared" si="91"/>
        <v>1.5</v>
      </c>
      <c r="Q313" s="128">
        <v>0.00064</v>
      </c>
      <c r="R313" s="128">
        <f t="shared" si="92"/>
        <v>0.00064</v>
      </c>
      <c r="S313" s="128">
        <v>0</v>
      </c>
      <c r="T313" s="129">
        <f t="shared" si="93"/>
        <v>0</v>
      </c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R313" s="130" t="s">
        <v>200</v>
      </c>
      <c r="AT313" s="130" t="s">
        <v>140</v>
      </c>
      <c r="AU313" s="130" t="s">
        <v>60</v>
      </c>
      <c r="AY313" s="12" t="s">
        <v>137</v>
      </c>
      <c r="BE313" s="131">
        <f t="shared" si="94"/>
        <v>0</v>
      </c>
      <c r="BF313" s="131">
        <f t="shared" si="95"/>
        <v>0</v>
      </c>
      <c r="BG313" s="131">
        <f t="shared" si="96"/>
        <v>0</v>
      </c>
      <c r="BH313" s="131">
        <f t="shared" si="97"/>
        <v>0</v>
      </c>
      <c r="BI313" s="131">
        <f t="shared" si="98"/>
        <v>0</v>
      </c>
      <c r="BJ313" s="12" t="s">
        <v>58</v>
      </c>
      <c r="BK313" s="131">
        <f t="shared" si="99"/>
        <v>0</v>
      </c>
      <c r="BL313" s="12" t="s">
        <v>200</v>
      </c>
      <c r="BM313" s="130" t="s">
        <v>4508</v>
      </c>
    </row>
    <row r="314" spans="1:65" s="2" customFormat="1" ht="24.15" customHeight="1">
      <c r="A314" s="22"/>
      <c r="B314" s="119"/>
      <c r="C314" s="120" t="s">
        <v>4509</v>
      </c>
      <c r="D314" s="120" t="s">
        <v>140</v>
      </c>
      <c r="E314" s="121" t="s">
        <v>4510</v>
      </c>
      <c r="F314" s="122" t="s">
        <v>4511</v>
      </c>
      <c r="G314" s="123" t="s">
        <v>3885</v>
      </c>
      <c r="H314" s="124">
        <v>1</v>
      </c>
      <c r="I314" s="125"/>
      <c r="J314" s="125">
        <f t="shared" si="90"/>
        <v>0</v>
      </c>
      <c r="K314" s="122" t="s">
        <v>144</v>
      </c>
      <c r="L314" s="23"/>
      <c r="M314" s="126" t="s">
        <v>1</v>
      </c>
      <c r="N314" s="127" t="s">
        <v>23</v>
      </c>
      <c r="O314" s="128">
        <v>2.34</v>
      </c>
      <c r="P314" s="128">
        <f t="shared" si="91"/>
        <v>2.34</v>
      </c>
      <c r="Q314" s="128">
        <v>0.03034</v>
      </c>
      <c r="R314" s="128">
        <f t="shared" si="92"/>
        <v>0.03034</v>
      </c>
      <c r="S314" s="128">
        <v>0</v>
      </c>
      <c r="T314" s="129">
        <f t="shared" si="93"/>
        <v>0</v>
      </c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R314" s="130" t="s">
        <v>200</v>
      </c>
      <c r="AT314" s="130" t="s">
        <v>140</v>
      </c>
      <c r="AU314" s="130" t="s">
        <v>60</v>
      </c>
      <c r="AY314" s="12" t="s">
        <v>137</v>
      </c>
      <c r="BE314" s="131">
        <f t="shared" si="94"/>
        <v>0</v>
      </c>
      <c r="BF314" s="131">
        <f t="shared" si="95"/>
        <v>0</v>
      </c>
      <c r="BG314" s="131">
        <f t="shared" si="96"/>
        <v>0</v>
      </c>
      <c r="BH314" s="131">
        <f t="shared" si="97"/>
        <v>0</v>
      </c>
      <c r="BI314" s="131">
        <f t="shared" si="98"/>
        <v>0</v>
      </c>
      <c r="BJ314" s="12" t="s">
        <v>58</v>
      </c>
      <c r="BK314" s="131">
        <f t="shared" si="99"/>
        <v>0</v>
      </c>
      <c r="BL314" s="12" t="s">
        <v>200</v>
      </c>
      <c r="BM314" s="130" t="s">
        <v>4512</v>
      </c>
    </row>
    <row r="315" spans="1:65" s="2" customFormat="1" ht="24.15" customHeight="1">
      <c r="A315" s="22"/>
      <c r="B315" s="119"/>
      <c r="C315" s="120" t="s">
        <v>4513</v>
      </c>
      <c r="D315" s="120" t="s">
        <v>140</v>
      </c>
      <c r="E315" s="121" t="s">
        <v>4514</v>
      </c>
      <c r="F315" s="122" t="s">
        <v>4515</v>
      </c>
      <c r="G315" s="123" t="s">
        <v>3885</v>
      </c>
      <c r="H315" s="124">
        <v>1</v>
      </c>
      <c r="I315" s="125"/>
      <c r="J315" s="125">
        <f t="shared" si="90"/>
        <v>0</v>
      </c>
      <c r="K315" s="122" t="s">
        <v>144</v>
      </c>
      <c r="L315" s="23"/>
      <c r="M315" s="126" t="s">
        <v>1</v>
      </c>
      <c r="N315" s="127" t="s">
        <v>23</v>
      </c>
      <c r="O315" s="128">
        <v>2.48</v>
      </c>
      <c r="P315" s="128">
        <f t="shared" si="91"/>
        <v>2.48</v>
      </c>
      <c r="Q315" s="128">
        <v>0.05534</v>
      </c>
      <c r="R315" s="128">
        <f t="shared" si="92"/>
        <v>0.05534</v>
      </c>
      <c r="S315" s="128">
        <v>0</v>
      </c>
      <c r="T315" s="129">
        <f t="shared" si="93"/>
        <v>0</v>
      </c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R315" s="130" t="s">
        <v>200</v>
      </c>
      <c r="AT315" s="130" t="s">
        <v>140</v>
      </c>
      <c r="AU315" s="130" t="s">
        <v>60</v>
      </c>
      <c r="AY315" s="12" t="s">
        <v>137</v>
      </c>
      <c r="BE315" s="131">
        <f t="shared" si="94"/>
        <v>0</v>
      </c>
      <c r="BF315" s="131">
        <f t="shared" si="95"/>
        <v>0</v>
      </c>
      <c r="BG315" s="131">
        <f t="shared" si="96"/>
        <v>0</v>
      </c>
      <c r="BH315" s="131">
        <f t="shared" si="97"/>
        <v>0</v>
      </c>
      <c r="BI315" s="131">
        <f t="shared" si="98"/>
        <v>0</v>
      </c>
      <c r="BJ315" s="12" t="s">
        <v>58</v>
      </c>
      <c r="BK315" s="131">
        <f t="shared" si="99"/>
        <v>0</v>
      </c>
      <c r="BL315" s="12" t="s">
        <v>200</v>
      </c>
      <c r="BM315" s="130" t="s">
        <v>4516</v>
      </c>
    </row>
    <row r="316" spans="1:65" s="2" customFormat="1" ht="24.15" customHeight="1">
      <c r="A316" s="22"/>
      <c r="B316" s="119"/>
      <c r="C316" s="120" t="s">
        <v>4517</v>
      </c>
      <c r="D316" s="120" t="s">
        <v>140</v>
      </c>
      <c r="E316" s="121" t="s">
        <v>4518</v>
      </c>
      <c r="F316" s="122" t="s">
        <v>4519</v>
      </c>
      <c r="G316" s="123" t="s">
        <v>3885</v>
      </c>
      <c r="H316" s="124">
        <v>1</v>
      </c>
      <c r="I316" s="125"/>
      <c r="J316" s="125">
        <f aca="true" t="shared" si="100" ref="J316:J357">ROUND(I316*H316,2)</f>
        <v>0</v>
      </c>
      <c r="K316" s="122" t="s">
        <v>144</v>
      </c>
      <c r="L316" s="23"/>
      <c r="M316" s="126" t="s">
        <v>1</v>
      </c>
      <c r="N316" s="127" t="s">
        <v>23</v>
      </c>
      <c r="O316" s="128">
        <v>2.67</v>
      </c>
      <c r="P316" s="128">
        <f aca="true" t="shared" si="101" ref="P316:P357">O316*H316</f>
        <v>2.67</v>
      </c>
      <c r="Q316" s="128">
        <v>0.06934</v>
      </c>
      <c r="R316" s="128">
        <f aca="true" t="shared" si="102" ref="R316:R357">Q316*H316</f>
        <v>0.06934</v>
      </c>
      <c r="S316" s="128">
        <v>0</v>
      </c>
      <c r="T316" s="129">
        <f aca="true" t="shared" si="103" ref="T316:T357">S316*H316</f>
        <v>0</v>
      </c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R316" s="130" t="s">
        <v>200</v>
      </c>
      <c r="AT316" s="130" t="s">
        <v>140</v>
      </c>
      <c r="AU316" s="130" t="s">
        <v>60</v>
      </c>
      <c r="AY316" s="12" t="s">
        <v>137</v>
      </c>
      <c r="BE316" s="131">
        <f aca="true" t="shared" si="104" ref="BE316:BE357">IF(N316="základní",J316,0)</f>
        <v>0</v>
      </c>
      <c r="BF316" s="131">
        <f aca="true" t="shared" si="105" ref="BF316:BF357">IF(N316="snížená",J316,0)</f>
        <v>0</v>
      </c>
      <c r="BG316" s="131">
        <f aca="true" t="shared" si="106" ref="BG316:BG357">IF(N316="zákl. přenesená",J316,0)</f>
        <v>0</v>
      </c>
      <c r="BH316" s="131">
        <f aca="true" t="shared" si="107" ref="BH316:BH357">IF(N316="sníž. přenesená",J316,0)</f>
        <v>0</v>
      </c>
      <c r="BI316" s="131">
        <f aca="true" t="shared" si="108" ref="BI316:BI357">IF(N316="nulová",J316,0)</f>
        <v>0</v>
      </c>
      <c r="BJ316" s="12" t="s">
        <v>58</v>
      </c>
      <c r="BK316" s="131">
        <f aca="true" t="shared" si="109" ref="BK316:BK357">ROUND(I316*H316,2)</f>
        <v>0</v>
      </c>
      <c r="BL316" s="12" t="s">
        <v>200</v>
      </c>
      <c r="BM316" s="130" t="s">
        <v>4520</v>
      </c>
    </row>
    <row r="317" spans="1:65" s="2" customFormat="1" ht="16.5" customHeight="1">
      <c r="A317" s="22"/>
      <c r="B317" s="119"/>
      <c r="C317" s="120" t="s">
        <v>4521</v>
      </c>
      <c r="D317" s="120" t="s">
        <v>140</v>
      </c>
      <c r="E317" s="121" t="s">
        <v>4522</v>
      </c>
      <c r="F317" s="122" t="s">
        <v>4523</v>
      </c>
      <c r="G317" s="123" t="s">
        <v>403</v>
      </c>
      <c r="H317" s="124">
        <v>1</v>
      </c>
      <c r="I317" s="125"/>
      <c r="J317" s="125">
        <f t="shared" si="100"/>
        <v>0</v>
      </c>
      <c r="K317" s="122" t="s">
        <v>144</v>
      </c>
      <c r="L317" s="23"/>
      <c r="M317" s="126" t="s">
        <v>1</v>
      </c>
      <c r="N317" s="127" t="s">
        <v>23</v>
      </c>
      <c r="O317" s="128">
        <v>0.321</v>
      </c>
      <c r="P317" s="128">
        <f t="shared" si="101"/>
        <v>0.321</v>
      </c>
      <c r="Q317" s="128">
        <v>0.0003</v>
      </c>
      <c r="R317" s="128">
        <f t="shared" si="102"/>
        <v>0.0003</v>
      </c>
      <c r="S317" s="128">
        <v>0</v>
      </c>
      <c r="T317" s="129">
        <f t="shared" si="103"/>
        <v>0</v>
      </c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R317" s="130" t="s">
        <v>200</v>
      </c>
      <c r="AT317" s="130" t="s">
        <v>140</v>
      </c>
      <c r="AU317" s="130" t="s">
        <v>60</v>
      </c>
      <c r="AY317" s="12" t="s">
        <v>137</v>
      </c>
      <c r="BE317" s="131">
        <f t="shared" si="104"/>
        <v>0</v>
      </c>
      <c r="BF317" s="131">
        <f t="shared" si="105"/>
        <v>0</v>
      </c>
      <c r="BG317" s="131">
        <f t="shared" si="106"/>
        <v>0</v>
      </c>
      <c r="BH317" s="131">
        <f t="shared" si="107"/>
        <v>0</v>
      </c>
      <c r="BI317" s="131">
        <f t="shared" si="108"/>
        <v>0</v>
      </c>
      <c r="BJ317" s="12" t="s">
        <v>58</v>
      </c>
      <c r="BK317" s="131">
        <f t="shared" si="109"/>
        <v>0</v>
      </c>
      <c r="BL317" s="12" t="s">
        <v>200</v>
      </c>
      <c r="BM317" s="130" t="s">
        <v>4524</v>
      </c>
    </row>
    <row r="318" spans="1:65" s="2" customFormat="1" ht="16.5" customHeight="1">
      <c r="A318" s="22"/>
      <c r="B318" s="119"/>
      <c r="C318" s="120" t="s">
        <v>4525</v>
      </c>
      <c r="D318" s="120" t="s">
        <v>140</v>
      </c>
      <c r="E318" s="121" t="s">
        <v>4526</v>
      </c>
      <c r="F318" s="122" t="s">
        <v>4527</v>
      </c>
      <c r="G318" s="123" t="s">
        <v>403</v>
      </c>
      <c r="H318" s="124">
        <v>1</v>
      </c>
      <c r="I318" s="125"/>
      <c r="J318" s="125">
        <f t="shared" si="100"/>
        <v>0</v>
      </c>
      <c r="K318" s="122" t="s">
        <v>144</v>
      </c>
      <c r="L318" s="23"/>
      <c r="M318" s="126" t="s">
        <v>1</v>
      </c>
      <c r="N318" s="127" t="s">
        <v>23</v>
      </c>
      <c r="O318" s="128">
        <v>0.321</v>
      </c>
      <c r="P318" s="128">
        <f t="shared" si="101"/>
        <v>0.321</v>
      </c>
      <c r="Q318" s="128">
        <v>0.0003</v>
      </c>
      <c r="R318" s="128">
        <f t="shared" si="102"/>
        <v>0.0003</v>
      </c>
      <c r="S318" s="128">
        <v>0</v>
      </c>
      <c r="T318" s="129">
        <f t="shared" si="103"/>
        <v>0</v>
      </c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R318" s="130" t="s">
        <v>200</v>
      </c>
      <c r="AT318" s="130" t="s">
        <v>140</v>
      </c>
      <c r="AU318" s="130" t="s">
        <v>60</v>
      </c>
      <c r="AY318" s="12" t="s">
        <v>137</v>
      </c>
      <c r="BE318" s="131">
        <f t="shared" si="104"/>
        <v>0</v>
      </c>
      <c r="BF318" s="131">
        <f t="shared" si="105"/>
        <v>0</v>
      </c>
      <c r="BG318" s="131">
        <f t="shared" si="106"/>
        <v>0</v>
      </c>
      <c r="BH318" s="131">
        <f t="shared" si="107"/>
        <v>0</v>
      </c>
      <c r="BI318" s="131">
        <f t="shared" si="108"/>
        <v>0</v>
      </c>
      <c r="BJ318" s="12" t="s">
        <v>58</v>
      </c>
      <c r="BK318" s="131">
        <f t="shared" si="109"/>
        <v>0</v>
      </c>
      <c r="BL318" s="12" t="s">
        <v>200</v>
      </c>
      <c r="BM318" s="130" t="s">
        <v>4528</v>
      </c>
    </row>
    <row r="319" spans="1:65" s="2" customFormat="1" ht="16.5" customHeight="1">
      <c r="A319" s="22"/>
      <c r="B319" s="119"/>
      <c r="C319" s="120" t="s">
        <v>4529</v>
      </c>
      <c r="D319" s="120" t="s">
        <v>140</v>
      </c>
      <c r="E319" s="121" t="s">
        <v>4530</v>
      </c>
      <c r="F319" s="122" t="s">
        <v>4531</v>
      </c>
      <c r="G319" s="123" t="s">
        <v>3885</v>
      </c>
      <c r="H319" s="124">
        <v>1</v>
      </c>
      <c r="I319" s="125"/>
      <c r="J319" s="125">
        <f t="shared" si="100"/>
        <v>0</v>
      </c>
      <c r="K319" s="122" t="s">
        <v>144</v>
      </c>
      <c r="L319" s="23"/>
      <c r="M319" s="126" t="s">
        <v>1</v>
      </c>
      <c r="N319" s="127" t="s">
        <v>23</v>
      </c>
      <c r="O319" s="128">
        <v>0.176</v>
      </c>
      <c r="P319" s="128">
        <f t="shared" si="101"/>
        <v>0.176</v>
      </c>
      <c r="Q319" s="128">
        <v>0.00189</v>
      </c>
      <c r="R319" s="128">
        <f t="shared" si="102"/>
        <v>0.00189</v>
      </c>
      <c r="S319" s="128">
        <v>0</v>
      </c>
      <c r="T319" s="129">
        <f t="shared" si="103"/>
        <v>0</v>
      </c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R319" s="130" t="s">
        <v>200</v>
      </c>
      <c r="AT319" s="130" t="s">
        <v>140</v>
      </c>
      <c r="AU319" s="130" t="s">
        <v>60</v>
      </c>
      <c r="AY319" s="12" t="s">
        <v>137</v>
      </c>
      <c r="BE319" s="131">
        <f t="shared" si="104"/>
        <v>0</v>
      </c>
      <c r="BF319" s="131">
        <f t="shared" si="105"/>
        <v>0</v>
      </c>
      <c r="BG319" s="131">
        <f t="shared" si="106"/>
        <v>0</v>
      </c>
      <c r="BH319" s="131">
        <f t="shared" si="107"/>
        <v>0</v>
      </c>
      <c r="BI319" s="131">
        <f t="shared" si="108"/>
        <v>0</v>
      </c>
      <c r="BJ319" s="12" t="s">
        <v>58</v>
      </c>
      <c r="BK319" s="131">
        <f t="shared" si="109"/>
        <v>0</v>
      </c>
      <c r="BL319" s="12" t="s">
        <v>200</v>
      </c>
      <c r="BM319" s="130" t="s">
        <v>4532</v>
      </c>
    </row>
    <row r="320" spans="1:65" s="2" customFormat="1" ht="16.5" customHeight="1">
      <c r="A320" s="22"/>
      <c r="B320" s="119"/>
      <c r="C320" s="120" t="s">
        <v>4533</v>
      </c>
      <c r="D320" s="120" t="s">
        <v>140</v>
      </c>
      <c r="E320" s="121" t="s">
        <v>4534</v>
      </c>
      <c r="F320" s="122" t="s">
        <v>4535</v>
      </c>
      <c r="G320" s="123" t="s">
        <v>3885</v>
      </c>
      <c r="H320" s="124">
        <v>1</v>
      </c>
      <c r="I320" s="125"/>
      <c r="J320" s="125">
        <f t="shared" si="100"/>
        <v>0</v>
      </c>
      <c r="K320" s="122" t="s">
        <v>144</v>
      </c>
      <c r="L320" s="23"/>
      <c r="M320" s="126" t="s">
        <v>1</v>
      </c>
      <c r="N320" s="127" t="s">
        <v>23</v>
      </c>
      <c r="O320" s="128">
        <v>0.176</v>
      </c>
      <c r="P320" s="128">
        <f t="shared" si="101"/>
        <v>0.176</v>
      </c>
      <c r="Q320" s="128">
        <v>0.00189</v>
      </c>
      <c r="R320" s="128">
        <f t="shared" si="102"/>
        <v>0.00189</v>
      </c>
      <c r="S320" s="128">
        <v>0</v>
      </c>
      <c r="T320" s="129">
        <f t="shared" si="103"/>
        <v>0</v>
      </c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R320" s="130" t="s">
        <v>200</v>
      </c>
      <c r="AT320" s="130" t="s">
        <v>140</v>
      </c>
      <c r="AU320" s="130" t="s">
        <v>60</v>
      </c>
      <c r="AY320" s="12" t="s">
        <v>137</v>
      </c>
      <c r="BE320" s="131">
        <f t="shared" si="104"/>
        <v>0</v>
      </c>
      <c r="BF320" s="131">
        <f t="shared" si="105"/>
        <v>0</v>
      </c>
      <c r="BG320" s="131">
        <f t="shared" si="106"/>
        <v>0</v>
      </c>
      <c r="BH320" s="131">
        <f t="shared" si="107"/>
        <v>0</v>
      </c>
      <c r="BI320" s="131">
        <f t="shared" si="108"/>
        <v>0</v>
      </c>
      <c r="BJ320" s="12" t="s">
        <v>58</v>
      </c>
      <c r="BK320" s="131">
        <f t="shared" si="109"/>
        <v>0</v>
      </c>
      <c r="BL320" s="12" t="s">
        <v>200</v>
      </c>
      <c r="BM320" s="130" t="s">
        <v>4536</v>
      </c>
    </row>
    <row r="321" spans="1:65" s="2" customFormat="1" ht="24.15" customHeight="1">
      <c r="A321" s="22"/>
      <c r="B321" s="119"/>
      <c r="C321" s="120" t="s">
        <v>4537</v>
      </c>
      <c r="D321" s="120" t="s">
        <v>140</v>
      </c>
      <c r="E321" s="121" t="s">
        <v>4538</v>
      </c>
      <c r="F321" s="122" t="s">
        <v>4539</v>
      </c>
      <c r="G321" s="123" t="s">
        <v>403</v>
      </c>
      <c r="H321" s="124">
        <v>1</v>
      </c>
      <c r="I321" s="125"/>
      <c r="J321" s="125">
        <f t="shared" si="100"/>
        <v>0</v>
      </c>
      <c r="K321" s="122" t="s">
        <v>144</v>
      </c>
      <c r="L321" s="23"/>
      <c r="M321" s="126" t="s">
        <v>1</v>
      </c>
      <c r="N321" s="127" t="s">
        <v>23</v>
      </c>
      <c r="O321" s="128">
        <v>0.176</v>
      </c>
      <c r="P321" s="128">
        <f t="shared" si="101"/>
        <v>0.176</v>
      </c>
      <c r="Q321" s="128">
        <v>0.00152</v>
      </c>
      <c r="R321" s="128">
        <f t="shared" si="102"/>
        <v>0.00152</v>
      </c>
      <c r="S321" s="128">
        <v>0</v>
      </c>
      <c r="T321" s="129">
        <f t="shared" si="103"/>
        <v>0</v>
      </c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R321" s="130" t="s">
        <v>200</v>
      </c>
      <c r="AT321" s="130" t="s">
        <v>140</v>
      </c>
      <c r="AU321" s="130" t="s">
        <v>60</v>
      </c>
      <c r="AY321" s="12" t="s">
        <v>137</v>
      </c>
      <c r="BE321" s="131">
        <f t="shared" si="104"/>
        <v>0</v>
      </c>
      <c r="BF321" s="131">
        <f t="shared" si="105"/>
        <v>0</v>
      </c>
      <c r="BG321" s="131">
        <f t="shared" si="106"/>
        <v>0</v>
      </c>
      <c r="BH321" s="131">
        <f t="shared" si="107"/>
        <v>0</v>
      </c>
      <c r="BI321" s="131">
        <f t="shared" si="108"/>
        <v>0</v>
      </c>
      <c r="BJ321" s="12" t="s">
        <v>58</v>
      </c>
      <c r="BK321" s="131">
        <f t="shared" si="109"/>
        <v>0</v>
      </c>
      <c r="BL321" s="12" t="s">
        <v>200</v>
      </c>
      <c r="BM321" s="130" t="s">
        <v>4540</v>
      </c>
    </row>
    <row r="322" spans="1:65" s="2" customFormat="1" ht="24.15" customHeight="1">
      <c r="A322" s="22"/>
      <c r="B322" s="119"/>
      <c r="C322" s="120" t="s">
        <v>4541</v>
      </c>
      <c r="D322" s="120" t="s">
        <v>140</v>
      </c>
      <c r="E322" s="121" t="s">
        <v>4542</v>
      </c>
      <c r="F322" s="122" t="s">
        <v>4543</v>
      </c>
      <c r="G322" s="123" t="s">
        <v>403</v>
      </c>
      <c r="H322" s="124">
        <v>1</v>
      </c>
      <c r="I322" s="125"/>
      <c r="J322" s="125">
        <f t="shared" si="100"/>
        <v>0</v>
      </c>
      <c r="K322" s="122" t="s">
        <v>144</v>
      </c>
      <c r="L322" s="23"/>
      <c r="M322" s="126" t="s">
        <v>1</v>
      </c>
      <c r="N322" s="127" t="s">
        <v>23</v>
      </c>
      <c r="O322" s="128">
        <v>0.176</v>
      </c>
      <c r="P322" s="128">
        <f t="shared" si="101"/>
        <v>0.176</v>
      </c>
      <c r="Q322" s="128">
        <v>0.00084</v>
      </c>
      <c r="R322" s="128">
        <f t="shared" si="102"/>
        <v>0.00084</v>
      </c>
      <c r="S322" s="128">
        <v>0</v>
      </c>
      <c r="T322" s="129">
        <f t="shared" si="103"/>
        <v>0</v>
      </c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R322" s="130" t="s">
        <v>200</v>
      </c>
      <c r="AT322" s="130" t="s">
        <v>140</v>
      </c>
      <c r="AU322" s="130" t="s">
        <v>60</v>
      </c>
      <c r="AY322" s="12" t="s">
        <v>137</v>
      </c>
      <c r="BE322" s="131">
        <f t="shared" si="104"/>
        <v>0</v>
      </c>
      <c r="BF322" s="131">
        <f t="shared" si="105"/>
        <v>0</v>
      </c>
      <c r="BG322" s="131">
        <f t="shared" si="106"/>
        <v>0</v>
      </c>
      <c r="BH322" s="131">
        <f t="shared" si="107"/>
        <v>0</v>
      </c>
      <c r="BI322" s="131">
        <f t="shared" si="108"/>
        <v>0</v>
      </c>
      <c r="BJ322" s="12" t="s">
        <v>58</v>
      </c>
      <c r="BK322" s="131">
        <f t="shared" si="109"/>
        <v>0</v>
      </c>
      <c r="BL322" s="12" t="s">
        <v>200</v>
      </c>
      <c r="BM322" s="130" t="s">
        <v>4544</v>
      </c>
    </row>
    <row r="323" spans="1:65" s="2" customFormat="1" ht="16.5" customHeight="1">
      <c r="A323" s="22"/>
      <c r="B323" s="119"/>
      <c r="C323" s="120" t="s">
        <v>4545</v>
      </c>
      <c r="D323" s="120" t="s">
        <v>140</v>
      </c>
      <c r="E323" s="121" t="s">
        <v>4546</v>
      </c>
      <c r="F323" s="122" t="s">
        <v>4547</v>
      </c>
      <c r="G323" s="123" t="s">
        <v>403</v>
      </c>
      <c r="H323" s="124">
        <v>1</v>
      </c>
      <c r="I323" s="125"/>
      <c r="J323" s="125">
        <f t="shared" si="100"/>
        <v>0</v>
      </c>
      <c r="K323" s="122" t="s">
        <v>144</v>
      </c>
      <c r="L323" s="23"/>
      <c r="M323" s="126" t="s">
        <v>1</v>
      </c>
      <c r="N323" s="127" t="s">
        <v>23</v>
      </c>
      <c r="O323" s="128">
        <v>0.124</v>
      </c>
      <c r="P323" s="128">
        <f t="shared" si="101"/>
        <v>0.124</v>
      </c>
      <c r="Q323" s="128">
        <v>0.00071</v>
      </c>
      <c r="R323" s="128">
        <f t="shared" si="102"/>
        <v>0.00071</v>
      </c>
      <c r="S323" s="128">
        <v>0</v>
      </c>
      <c r="T323" s="129">
        <f t="shared" si="103"/>
        <v>0</v>
      </c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R323" s="130" t="s">
        <v>200</v>
      </c>
      <c r="AT323" s="130" t="s">
        <v>140</v>
      </c>
      <c r="AU323" s="130" t="s">
        <v>60</v>
      </c>
      <c r="AY323" s="12" t="s">
        <v>137</v>
      </c>
      <c r="BE323" s="131">
        <f t="shared" si="104"/>
        <v>0</v>
      </c>
      <c r="BF323" s="131">
        <f t="shared" si="105"/>
        <v>0</v>
      </c>
      <c r="BG323" s="131">
        <f t="shared" si="106"/>
        <v>0</v>
      </c>
      <c r="BH323" s="131">
        <f t="shared" si="107"/>
        <v>0</v>
      </c>
      <c r="BI323" s="131">
        <f t="shared" si="108"/>
        <v>0</v>
      </c>
      <c r="BJ323" s="12" t="s">
        <v>58</v>
      </c>
      <c r="BK323" s="131">
        <f t="shared" si="109"/>
        <v>0</v>
      </c>
      <c r="BL323" s="12" t="s">
        <v>200</v>
      </c>
      <c r="BM323" s="130" t="s">
        <v>4548</v>
      </c>
    </row>
    <row r="324" spans="1:65" s="2" customFormat="1" ht="16.5" customHeight="1">
      <c r="A324" s="22"/>
      <c r="B324" s="119"/>
      <c r="C324" s="120" t="s">
        <v>4549</v>
      </c>
      <c r="D324" s="120" t="s">
        <v>140</v>
      </c>
      <c r="E324" s="121" t="s">
        <v>4550</v>
      </c>
      <c r="F324" s="122" t="s">
        <v>4551</v>
      </c>
      <c r="G324" s="123" t="s">
        <v>403</v>
      </c>
      <c r="H324" s="124">
        <v>1</v>
      </c>
      <c r="I324" s="125"/>
      <c r="J324" s="125">
        <f t="shared" si="100"/>
        <v>0</v>
      </c>
      <c r="K324" s="122" t="s">
        <v>144</v>
      </c>
      <c r="L324" s="23"/>
      <c r="M324" s="126" t="s">
        <v>1</v>
      </c>
      <c r="N324" s="127" t="s">
        <v>23</v>
      </c>
      <c r="O324" s="128">
        <v>0.124</v>
      </c>
      <c r="P324" s="128">
        <f t="shared" si="101"/>
        <v>0.124</v>
      </c>
      <c r="Q324" s="128">
        <v>0.001</v>
      </c>
      <c r="R324" s="128">
        <f t="shared" si="102"/>
        <v>0.001</v>
      </c>
      <c r="S324" s="128">
        <v>0</v>
      </c>
      <c r="T324" s="129">
        <f t="shared" si="103"/>
        <v>0</v>
      </c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R324" s="130" t="s">
        <v>200</v>
      </c>
      <c r="AT324" s="130" t="s">
        <v>140</v>
      </c>
      <c r="AU324" s="130" t="s">
        <v>60</v>
      </c>
      <c r="AY324" s="12" t="s">
        <v>137</v>
      </c>
      <c r="BE324" s="131">
        <f t="shared" si="104"/>
        <v>0</v>
      </c>
      <c r="BF324" s="131">
        <f t="shared" si="105"/>
        <v>0</v>
      </c>
      <c r="BG324" s="131">
        <f t="shared" si="106"/>
        <v>0</v>
      </c>
      <c r="BH324" s="131">
        <f t="shared" si="107"/>
        <v>0</v>
      </c>
      <c r="BI324" s="131">
        <f t="shared" si="108"/>
        <v>0</v>
      </c>
      <c r="BJ324" s="12" t="s">
        <v>58</v>
      </c>
      <c r="BK324" s="131">
        <f t="shared" si="109"/>
        <v>0</v>
      </c>
      <c r="BL324" s="12" t="s">
        <v>200</v>
      </c>
      <c r="BM324" s="130" t="s">
        <v>4552</v>
      </c>
    </row>
    <row r="325" spans="1:65" s="2" customFormat="1" ht="24.15" customHeight="1">
      <c r="A325" s="22"/>
      <c r="B325" s="119"/>
      <c r="C325" s="120" t="s">
        <v>4553</v>
      </c>
      <c r="D325" s="120" t="s">
        <v>140</v>
      </c>
      <c r="E325" s="121" t="s">
        <v>4554</v>
      </c>
      <c r="F325" s="122" t="s">
        <v>4555</v>
      </c>
      <c r="G325" s="123" t="s">
        <v>3885</v>
      </c>
      <c r="H325" s="124">
        <v>1</v>
      </c>
      <c r="I325" s="125"/>
      <c r="J325" s="125">
        <f t="shared" si="100"/>
        <v>0</v>
      </c>
      <c r="K325" s="122" t="s">
        <v>144</v>
      </c>
      <c r="L325" s="23"/>
      <c r="M325" s="126" t="s">
        <v>1</v>
      </c>
      <c r="N325" s="127" t="s">
        <v>23</v>
      </c>
      <c r="O325" s="128">
        <v>0.227</v>
      </c>
      <c r="P325" s="128">
        <f t="shared" si="101"/>
        <v>0.227</v>
      </c>
      <c r="Q325" s="128">
        <v>0.00024</v>
      </c>
      <c r="R325" s="128">
        <f t="shared" si="102"/>
        <v>0.00024</v>
      </c>
      <c r="S325" s="128">
        <v>0</v>
      </c>
      <c r="T325" s="129">
        <f t="shared" si="103"/>
        <v>0</v>
      </c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R325" s="130" t="s">
        <v>200</v>
      </c>
      <c r="AT325" s="130" t="s">
        <v>140</v>
      </c>
      <c r="AU325" s="130" t="s">
        <v>60</v>
      </c>
      <c r="AY325" s="12" t="s">
        <v>137</v>
      </c>
      <c r="BE325" s="131">
        <f t="shared" si="104"/>
        <v>0</v>
      </c>
      <c r="BF325" s="131">
        <f t="shared" si="105"/>
        <v>0</v>
      </c>
      <c r="BG325" s="131">
        <f t="shared" si="106"/>
        <v>0</v>
      </c>
      <c r="BH325" s="131">
        <f t="shared" si="107"/>
        <v>0</v>
      </c>
      <c r="BI325" s="131">
        <f t="shared" si="108"/>
        <v>0</v>
      </c>
      <c r="BJ325" s="12" t="s">
        <v>58</v>
      </c>
      <c r="BK325" s="131">
        <f t="shared" si="109"/>
        <v>0</v>
      </c>
      <c r="BL325" s="12" t="s">
        <v>200</v>
      </c>
      <c r="BM325" s="130" t="s">
        <v>4556</v>
      </c>
    </row>
    <row r="326" spans="1:65" s="2" customFormat="1" ht="16.5" customHeight="1">
      <c r="A326" s="22"/>
      <c r="B326" s="119"/>
      <c r="C326" s="120" t="s">
        <v>4557</v>
      </c>
      <c r="D326" s="120" t="s">
        <v>140</v>
      </c>
      <c r="E326" s="121" t="s">
        <v>4558</v>
      </c>
      <c r="F326" s="122" t="s">
        <v>4559</v>
      </c>
      <c r="G326" s="123" t="s">
        <v>403</v>
      </c>
      <c r="H326" s="124">
        <v>1</v>
      </c>
      <c r="I326" s="125"/>
      <c r="J326" s="125">
        <f t="shared" si="100"/>
        <v>0</v>
      </c>
      <c r="K326" s="122" t="s">
        <v>144</v>
      </c>
      <c r="L326" s="23"/>
      <c r="M326" s="126" t="s">
        <v>1</v>
      </c>
      <c r="N326" s="127" t="s">
        <v>23</v>
      </c>
      <c r="O326" s="128">
        <v>0.176</v>
      </c>
      <c r="P326" s="128">
        <f t="shared" si="101"/>
        <v>0.176</v>
      </c>
      <c r="Q326" s="128">
        <v>0.00109</v>
      </c>
      <c r="R326" s="128">
        <f t="shared" si="102"/>
        <v>0.00109</v>
      </c>
      <c r="S326" s="128">
        <v>0</v>
      </c>
      <c r="T326" s="129">
        <f t="shared" si="103"/>
        <v>0</v>
      </c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R326" s="130" t="s">
        <v>200</v>
      </c>
      <c r="AT326" s="130" t="s">
        <v>140</v>
      </c>
      <c r="AU326" s="130" t="s">
        <v>60</v>
      </c>
      <c r="AY326" s="12" t="s">
        <v>137</v>
      </c>
      <c r="BE326" s="131">
        <f t="shared" si="104"/>
        <v>0</v>
      </c>
      <c r="BF326" s="131">
        <f t="shared" si="105"/>
        <v>0</v>
      </c>
      <c r="BG326" s="131">
        <f t="shared" si="106"/>
        <v>0</v>
      </c>
      <c r="BH326" s="131">
        <f t="shared" si="107"/>
        <v>0</v>
      </c>
      <c r="BI326" s="131">
        <f t="shared" si="108"/>
        <v>0</v>
      </c>
      <c r="BJ326" s="12" t="s">
        <v>58</v>
      </c>
      <c r="BK326" s="131">
        <f t="shared" si="109"/>
        <v>0</v>
      </c>
      <c r="BL326" s="12" t="s">
        <v>200</v>
      </c>
      <c r="BM326" s="130" t="s">
        <v>4560</v>
      </c>
    </row>
    <row r="327" spans="1:65" s="2" customFormat="1" ht="24.15" customHeight="1">
      <c r="A327" s="22"/>
      <c r="B327" s="119"/>
      <c r="C327" s="120" t="s">
        <v>4561</v>
      </c>
      <c r="D327" s="120" t="s">
        <v>140</v>
      </c>
      <c r="E327" s="121" t="s">
        <v>4562</v>
      </c>
      <c r="F327" s="122" t="s">
        <v>4563</v>
      </c>
      <c r="G327" s="123" t="s">
        <v>3885</v>
      </c>
      <c r="H327" s="124">
        <v>1</v>
      </c>
      <c r="I327" s="125"/>
      <c r="J327" s="125">
        <f t="shared" si="100"/>
        <v>0</v>
      </c>
      <c r="K327" s="122" t="s">
        <v>144</v>
      </c>
      <c r="L327" s="23"/>
      <c r="M327" s="126" t="s">
        <v>1</v>
      </c>
      <c r="N327" s="127" t="s">
        <v>23</v>
      </c>
      <c r="O327" s="128">
        <v>0.2</v>
      </c>
      <c r="P327" s="128">
        <f t="shared" si="101"/>
        <v>0.2</v>
      </c>
      <c r="Q327" s="128">
        <v>0.00208</v>
      </c>
      <c r="R327" s="128">
        <f t="shared" si="102"/>
        <v>0.00208</v>
      </c>
      <c r="S327" s="128">
        <v>0</v>
      </c>
      <c r="T327" s="129">
        <f t="shared" si="103"/>
        <v>0</v>
      </c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R327" s="130" t="s">
        <v>200</v>
      </c>
      <c r="AT327" s="130" t="s">
        <v>140</v>
      </c>
      <c r="AU327" s="130" t="s">
        <v>60</v>
      </c>
      <c r="AY327" s="12" t="s">
        <v>137</v>
      </c>
      <c r="BE327" s="131">
        <f t="shared" si="104"/>
        <v>0</v>
      </c>
      <c r="BF327" s="131">
        <f t="shared" si="105"/>
        <v>0</v>
      </c>
      <c r="BG327" s="131">
        <f t="shared" si="106"/>
        <v>0</v>
      </c>
      <c r="BH327" s="131">
        <f t="shared" si="107"/>
        <v>0</v>
      </c>
      <c r="BI327" s="131">
        <f t="shared" si="108"/>
        <v>0</v>
      </c>
      <c r="BJ327" s="12" t="s">
        <v>58</v>
      </c>
      <c r="BK327" s="131">
        <f t="shared" si="109"/>
        <v>0</v>
      </c>
      <c r="BL327" s="12" t="s">
        <v>200</v>
      </c>
      <c r="BM327" s="130" t="s">
        <v>4564</v>
      </c>
    </row>
    <row r="328" spans="1:65" s="2" customFormat="1" ht="24.15" customHeight="1">
      <c r="A328" s="22"/>
      <c r="B328" s="119"/>
      <c r="C328" s="120" t="s">
        <v>4565</v>
      </c>
      <c r="D328" s="120" t="s">
        <v>140</v>
      </c>
      <c r="E328" s="121" t="s">
        <v>4566</v>
      </c>
      <c r="F328" s="122" t="s">
        <v>4567</v>
      </c>
      <c r="G328" s="123" t="s">
        <v>3885</v>
      </c>
      <c r="H328" s="124">
        <v>1</v>
      </c>
      <c r="I328" s="125"/>
      <c r="J328" s="125">
        <f t="shared" si="100"/>
        <v>0</v>
      </c>
      <c r="K328" s="122" t="s">
        <v>144</v>
      </c>
      <c r="L328" s="23"/>
      <c r="M328" s="126" t="s">
        <v>1</v>
      </c>
      <c r="N328" s="127" t="s">
        <v>23</v>
      </c>
      <c r="O328" s="128">
        <v>0.2</v>
      </c>
      <c r="P328" s="128">
        <f t="shared" si="101"/>
        <v>0.2</v>
      </c>
      <c r="Q328" s="128">
        <v>0.00172</v>
      </c>
      <c r="R328" s="128">
        <f t="shared" si="102"/>
        <v>0.00172</v>
      </c>
      <c r="S328" s="128">
        <v>0</v>
      </c>
      <c r="T328" s="129">
        <f t="shared" si="103"/>
        <v>0</v>
      </c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R328" s="130" t="s">
        <v>200</v>
      </c>
      <c r="AT328" s="130" t="s">
        <v>140</v>
      </c>
      <c r="AU328" s="130" t="s">
        <v>60</v>
      </c>
      <c r="AY328" s="12" t="s">
        <v>137</v>
      </c>
      <c r="BE328" s="131">
        <f t="shared" si="104"/>
        <v>0</v>
      </c>
      <c r="BF328" s="131">
        <f t="shared" si="105"/>
        <v>0</v>
      </c>
      <c r="BG328" s="131">
        <f t="shared" si="106"/>
        <v>0</v>
      </c>
      <c r="BH328" s="131">
        <f t="shared" si="107"/>
        <v>0</v>
      </c>
      <c r="BI328" s="131">
        <f t="shared" si="108"/>
        <v>0</v>
      </c>
      <c r="BJ328" s="12" t="s">
        <v>58</v>
      </c>
      <c r="BK328" s="131">
        <f t="shared" si="109"/>
        <v>0</v>
      </c>
      <c r="BL328" s="12" t="s">
        <v>200</v>
      </c>
      <c r="BM328" s="130" t="s">
        <v>4568</v>
      </c>
    </row>
    <row r="329" spans="1:65" s="2" customFormat="1" ht="24.15" customHeight="1">
      <c r="A329" s="22"/>
      <c r="B329" s="119"/>
      <c r="C329" s="120" t="s">
        <v>4569</v>
      </c>
      <c r="D329" s="120" t="s">
        <v>140</v>
      </c>
      <c r="E329" s="121" t="s">
        <v>4570</v>
      </c>
      <c r="F329" s="122" t="s">
        <v>4571</v>
      </c>
      <c r="G329" s="123" t="s">
        <v>3885</v>
      </c>
      <c r="H329" s="124">
        <v>1</v>
      </c>
      <c r="I329" s="125"/>
      <c r="J329" s="125">
        <f t="shared" si="100"/>
        <v>0</v>
      </c>
      <c r="K329" s="122" t="s">
        <v>144</v>
      </c>
      <c r="L329" s="23"/>
      <c r="M329" s="126" t="s">
        <v>1</v>
      </c>
      <c r="N329" s="127" t="s">
        <v>23</v>
      </c>
      <c r="O329" s="128">
        <v>0.2</v>
      </c>
      <c r="P329" s="128">
        <f t="shared" si="101"/>
        <v>0.2</v>
      </c>
      <c r="Q329" s="128">
        <v>0.00196</v>
      </c>
      <c r="R329" s="128">
        <f t="shared" si="102"/>
        <v>0.00196</v>
      </c>
      <c r="S329" s="128">
        <v>0</v>
      </c>
      <c r="T329" s="129">
        <f t="shared" si="103"/>
        <v>0</v>
      </c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R329" s="130" t="s">
        <v>200</v>
      </c>
      <c r="AT329" s="130" t="s">
        <v>140</v>
      </c>
      <c r="AU329" s="130" t="s">
        <v>60</v>
      </c>
      <c r="AY329" s="12" t="s">
        <v>137</v>
      </c>
      <c r="BE329" s="131">
        <f t="shared" si="104"/>
        <v>0</v>
      </c>
      <c r="BF329" s="131">
        <f t="shared" si="105"/>
        <v>0</v>
      </c>
      <c r="BG329" s="131">
        <f t="shared" si="106"/>
        <v>0</v>
      </c>
      <c r="BH329" s="131">
        <f t="shared" si="107"/>
        <v>0</v>
      </c>
      <c r="BI329" s="131">
        <f t="shared" si="108"/>
        <v>0</v>
      </c>
      <c r="BJ329" s="12" t="s">
        <v>58</v>
      </c>
      <c r="BK329" s="131">
        <f t="shared" si="109"/>
        <v>0</v>
      </c>
      <c r="BL329" s="12" t="s">
        <v>200</v>
      </c>
      <c r="BM329" s="130" t="s">
        <v>4572</v>
      </c>
    </row>
    <row r="330" spans="1:65" s="2" customFormat="1" ht="24.15" customHeight="1">
      <c r="A330" s="22"/>
      <c r="B330" s="119"/>
      <c r="C330" s="120" t="s">
        <v>4573</v>
      </c>
      <c r="D330" s="120" t="s">
        <v>140</v>
      </c>
      <c r="E330" s="121" t="s">
        <v>4574</v>
      </c>
      <c r="F330" s="122" t="s">
        <v>4575</v>
      </c>
      <c r="G330" s="123" t="s">
        <v>3885</v>
      </c>
      <c r="H330" s="124">
        <v>1</v>
      </c>
      <c r="I330" s="125"/>
      <c r="J330" s="125">
        <f t="shared" si="100"/>
        <v>0</v>
      </c>
      <c r="K330" s="122" t="s">
        <v>144</v>
      </c>
      <c r="L330" s="23"/>
      <c r="M330" s="126" t="s">
        <v>1</v>
      </c>
      <c r="N330" s="127" t="s">
        <v>23</v>
      </c>
      <c r="O330" s="128">
        <v>0.2</v>
      </c>
      <c r="P330" s="128">
        <f t="shared" si="101"/>
        <v>0.2</v>
      </c>
      <c r="Q330" s="128">
        <v>0.00196</v>
      </c>
      <c r="R330" s="128">
        <f t="shared" si="102"/>
        <v>0.00196</v>
      </c>
      <c r="S330" s="128">
        <v>0</v>
      </c>
      <c r="T330" s="129">
        <f t="shared" si="103"/>
        <v>0</v>
      </c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R330" s="130" t="s">
        <v>200</v>
      </c>
      <c r="AT330" s="130" t="s">
        <v>140</v>
      </c>
      <c r="AU330" s="130" t="s">
        <v>60</v>
      </c>
      <c r="AY330" s="12" t="s">
        <v>137</v>
      </c>
      <c r="BE330" s="131">
        <f t="shared" si="104"/>
        <v>0</v>
      </c>
      <c r="BF330" s="131">
        <f t="shared" si="105"/>
        <v>0</v>
      </c>
      <c r="BG330" s="131">
        <f t="shared" si="106"/>
        <v>0</v>
      </c>
      <c r="BH330" s="131">
        <f t="shared" si="107"/>
        <v>0</v>
      </c>
      <c r="BI330" s="131">
        <f t="shared" si="108"/>
        <v>0</v>
      </c>
      <c r="BJ330" s="12" t="s">
        <v>58</v>
      </c>
      <c r="BK330" s="131">
        <f t="shared" si="109"/>
        <v>0</v>
      </c>
      <c r="BL330" s="12" t="s">
        <v>200</v>
      </c>
      <c r="BM330" s="130" t="s">
        <v>4576</v>
      </c>
    </row>
    <row r="331" spans="1:65" s="2" customFormat="1" ht="24.15" customHeight="1">
      <c r="A331" s="22"/>
      <c r="B331" s="119"/>
      <c r="C331" s="120" t="s">
        <v>4577</v>
      </c>
      <c r="D331" s="120" t="s">
        <v>140</v>
      </c>
      <c r="E331" s="121" t="s">
        <v>4578</v>
      </c>
      <c r="F331" s="122" t="s">
        <v>4579</v>
      </c>
      <c r="G331" s="123" t="s">
        <v>3885</v>
      </c>
      <c r="H331" s="124">
        <v>1</v>
      </c>
      <c r="I331" s="125"/>
      <c r="J331" s="125">
        <f t="shared" si="100"/>
        <v>0</v>
      </c>
      <c r="K331" s="122" t="s">
        <v>144</v>
      </c>
      <c r="L331" s="23"/>
      <c r="M331" s="126" t="s">
        <v>1</v>
      </c>
      <c r="N331" s="127" t="s">
        <v>23</v>
      </c>
      <c r="O331" s="128">
        <v>0.2</v>
      </c>
      <c r="P331" s="128">
        <f t="shared" si="101"/>
        <v>0.2</v>
      </c>
      <c r="Q331" s="128">
        <v>0.00116</v>
      </c>
      <c r="R331" s="128">
        <f t="shared" si="102"/>
        <v>0.00116</v>
      </c>
      <c r="S331" s="128">
        <v>0</v>
      </c>
      <c r="T331" s="129">
        <f t="shared" si="103"/>
        <v>0</v>
      </c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R331" s="130" t="s">
        <v>200</v>
      </c>
      <c r="AT331" s="130" t="s">
        <v>140</v>
      </c>
      <c r="AU331" s="130" t="s">
        <v>60</v>
      </c>
      <c r="AY331" s="12" t="s">
        <v>137</v>
      </c>
      <c r="BE331" s="131">
        <f t="shared" si="104"/>
        <v>0</v>
      </c>
      <c r="BF331" s="131">
        <f t="shared" si="105"/>
        <v>0</v>
      </c>
      <c r="BG331" s="131">
        <f t="shared" si="106"/>
        <v>0</v>
      </c>
      <c r="BH331" s="131">
        <f t="shared" si="107"/>
        <v>0</v>
      </c>
      <c r="BI331" s="131">
        <f t="shared" si="108"/>
        <v>0</v>
      </c>
      <c r="BJ331" s="12" t="s">
        <v>58</v>
      </c>
      <c r="BK331" s="131">
        <f t="shared" si="109"/>
        <v>0</v>
      </c>
      <c r="BL331" s="12" t="s">
        <v>200</v>
      </c>
      <c r="BM331" s="130" t="s">
        <v>4580</v>
      </c>
    </row>
    <row r="332" spans="1:65" s="2" customFormat="1" ht="24.15" customHeight="1">
      <c r="A332" s="22"/>
      <c r="B332" s="119"/>
      <c r="C332" s="120" t="s">
        <v>4581</v>
      </c>
      <c r="D332" s="120" t="s">
        <v>140</v>
      </c>
      <c r="E332" s="121" t="s">
        <v>4582</v>
      </c>
      <c r="F332" s="122" t="s">
        <v>4583</v>
      </c>
      <c r="G332" s="123" t="s">
        <v>3885</v>
      </c>
      <c r="H332" s="124">
        <v>1</v>
      </c>
      <c r="I332" s="125"/>
      <c r="J332" s="125">
        <f t="shared" si="100"/>
        <v>0</v>
      </c>
      <c r="K332" s="122" t="s">
        <v>144</v>
      </c>
      <c r="L332" s="23"/>
      <c r="M332" s="126" t="s">
        <v>1</v>
      </c>
      <c r="N332" s="127" t="s">
        <v>23</v>
      </c>
      <c r="O332" s="128">
        <v>0.2</v>
      </c>
      <c r="P332" s="128">
        <f t="shared" si="101"/>
        <v>0.2</v>
      </c>
      <c r="Q332" s="128">
        <v>0.00125</v>
      </c>
      <c r="R332" s="128">
        <f t="shared" si="102"/>
        <v>0.00125</v>
      </c>
      <c r="S332" s="128">
        <v>0</v>
      </c>
      <c r="T332" s="129">
        <f t="shared" si="103"/>
        <v>0</v>
      </c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R332" s="130" t="s">
        <v>200</v>
      </c>
      <c r="AT332" s="130" t="s">
        <v>140</v>
      </c>
      <c r="AU332" s="130" t="s">
        <v>60</v>
      </c>
      <c r="AY332" s="12" t="s">
        <v>137</v>
      </c>
      <c r="BE332" s="131">
        <f t="shared" si="104"/>
        <v>0</v>
      </c>
      <c r="BF332" s="131">
        <f t="shared" si="105"/>
        <v>0</v>
      </c>
      <c r="BG332" s="131">
        <f t="shared" si="106"/>
        <v>0</v>
      </c>
      <c r="BH332" s="131">
        <f t="shared" si="107"/>
        <v>0</v>
      </c>
      <c r="BI332" s="131">
        <f t="shared" si="108"/>
        <v>0</v>
      </c>
      <c r="BJ332" s="12" t="s">
        <v>58</v>
      </c>
      <c r="BK332" s="131">
        <f t="shared" si="109"/>
        <v>0</v>
      </c>
      <c r="BL332" s="12" t="s">
        <v>200</v>
      </c>
      <c r="BM332" s="130" t="s">
        <v>4584</v>
      </c>
    </row>
    <row r="333" spans="1:65" s="2" customFormat="1" ht="24.15" customHeight="1">
      <c r="A333" s="22"/>
      <c r="B333" s="119"/>
      <c r="C333" s="120" t="s">
        <v>4585</v>
      </c>
      <c r="D333" s="120" t="s">
        <v>140</v>
      </c>
      <c r="E333" s="121" t="s">
        <v>4586</v>
      </c>
      <c r="F333" s="122" t="s">
        <v>4587</v>
      </c>
      <c r="G333" s="123" t="s">
        <v>3885</v>
      </c>
      <c r="H333" s="124">
        <v>1</v>
      </c>
      <c r="I333" s="125"/>
      <c r="J333" s="125">
        <f t="shared" si="100"/>
        <v>0</v>
      </c>
      <c r="K333" s="122" t="s">
        <v>144</v>
      </c>
      <c r="L333" s="23"/>
      <c r="M333" s="126" t="s">
        <v>1</v>
      </c>
      <c r="N333" s="127" t="s">
        <v>23</v>
      </c>
      <c r="O333" s="128">
        <v>0.2</v>
      </c>
      <c r="P333" s="128">
        <f t="shared" si="101"/>
        <v>0.2</v>
      </c>
      <c r="Q333" s="128">
        <v>0.0018</v>
      </c>
      <c r="R333" s="128">
        <f t="shared" si="102"/>
        <v>0.0018</v>
      </c>
      <c r="S333" s="128">
        <v>0</v>
      </c>
      <c r="T333" s="129">
        <f t="shared" si="103"/>
        <v>0</v>
      </c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R333" s="130" t="s">
        <v>200</v>
      </c>
      <c r="AT333" s="130" t="s">
        <v>140</v>
      </c>
      <c r="AU333" s="130" t="s">
        <v>60</v>
      </c>
      <c r="AY333" s="12" t="s">
        <v>137</v>
      </c>
      <c r="BE333" s="131">
        <f t="shared" si="104"/>
        <v>0</v>
      </c>
      <c r="BF333" s="131">
        <f t="shared" si="105"/>
        <v>0</v>
      </c>
      <c r="BG333" s="131">
        <f t="shared" si="106"/>
        <v>0</v>
      </c>
      <c r="BH333" s="131">
        <f t="shared" si="107"/>
        <v>0</v>
      </c>
      <c r="BI333" s="131">
        <f t="shared" si="108"/>
        <v>0</v>
      </c>
      <c r="BJ333" s="12" t="s">
        <v>58</v>
      </c>
      <c r="BK333" s="131">
        <f t="shared" si="109"/>
        <v>0</v>
      </c>
      <c r="BL333" s="12" t="s">
        <v>200</v>
      </c>
      <c r="BM333" s="130" t="s">
        <v>4588</v>
      </c>
    </row>
    <row r="334" spans="1:65" s="2" customFormat="1" ht="24.15" customHeight="1">
      <c r="A334" s="22"/>
      <c r="B334" s="119"/>
      <c r="C334" s="120" t="s">
        <v>4589</v>
      </c>
      <c r="D334" s="120" t="s">
        <v>140</v>
      </c>
      <c r="E334" s="121" t="s">
        <v>4590</v>
      </c>
      <c r="F334" s="122" t="s">
        <v>4591</v>
      </c>
      <c r="G334" s="123" t="s">
        <v>3885</v>
      </c>
      <c r="H334" s="124">
        <v>1</v>
      </c>
      <c r="I334" s="125"/>
      <c r="J334" s="125">
        <f t="shared" si="100"/>
        <v>0</v>
      </c>
      <c r="K334" s="122" t="s">
        <v>144</v>
      </c>
      <c r="L334" s="23"/>
      <c r="M334" s="126" t="s">
        <v>1</v>
      </c>
      <c r="N334" s="127" t="s">
        <v>23</v>
      </c>
      <c r="O334" s="128">
        <v>0.2</v>
      </c>
      <c r="P334" s="128">
        <f t="shared" si="101"/>
        <v>0.2</v>
      </c>
      <c r="Q334" s="128">
        <v>0.001</v>
      </c>
      <c r="R334" s="128">
        <f t="shared" si="102"/>
        <v>0.001</v>
      </c>
      <c r="S334" s="128">
        <v>0</v>
      </c>
      <c r="T334" s="129">
        <f t="shared" si="103"/>
        <v>0</v>
      </c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R334" s="130" t="s">
        <v>200</v>
      </c>
      <c r="AT334" s="130" t="s">
        <v>140</v>
      </c>
      <c r="AU334" s="130" t="s">
        <v>60</v>
      </c>
      <c r="AY334" s="12" t="s">
        <v>137</v>
      </c>
      <c r="BE334" s="131">
        <f t="shared" si="104"/>
        <v>0</v>
      </c>
      <c r="BF334" s="131">
        <f t="shared" si="105"/>
        <v>0</v>
      </c>
      <c r="BG334" s="131">
        <f t="shared" si="106"/>
        <v>0</v>
      </c>
      <c r="BH334" s="131">
        <f t="shared" si="107"/>
        <v>0</v>
      </c>
      <c r="BI334" s="131">
        <f t="shared" si="108"/>
        <v>0</v>
      </c>
      <c r="BJ334" s="12" t="s">
        <v>58</v>
      </c>
      <c r="BK334" s="131">
        <f t="shared" si="109"/>
        <v>0</v>
      </c>
      <c r="BL334" s="12" t="s">
        <v>200</v>
      </c>
      <c r="BM334" s="130" t="s">
        <v>4592</v>
      </c>
    </row>
    <row r="335" spans="1:65" s="2" customFormat="1" ht="21.75" customHeight="1">
      <c r="A335" s="22"/>
      <c r="B335" s="119"/>
      <c r="C335" s="120" t="s">
        <v>4593</v>
      </c>
      <c r="D335" s="120" t="s">
        <v>140</v>
      </c>
      <c r="E335" s="121" t="s">
        <v>4594</v>
      </c>
      <c r="F335" s="122" t="s">
        <v>4595</v>
      </c>
      <c r="G335" s="123" t="s">
        <v>3885</v>
      </c>
      <c r="H335" s="124">
        <v>1</v>
      </c>
      <c r="I335" s="125"/>
      <c r="J335" s="125">
        <f t="shared" si="100"/>
        <v>0</v>
      </c>
      <c r="K335" s="122" t="s">
        <v>144</v>
      </c>
      <c r="L335" s="23"/>
      <c r="M335" s="126" t="s">
        <v>1</v>
      </c>
      <c r="N335" s="127" t="s">
        <v>23</v>
      </c>
      <c r="O335" s="128">
        <v>0.2</v>
      </c>
      <c r="P335" s="128">
        <f t="shared" si="101"/>
        <v>0.2</v>
      </c>
      <c r="Q335" s="128">
        <v>0.0018</v>
      </c>
      <c r="R335" s="128">
        <f t="shared" si="102"/>
        <v>0.0018</v>
      </c>
      <c r="S335" s="128">
        <v>0</v>
      </c>
      <c r="T335" s="129">
        <f t="shared" si="103"/>
        <v>0</v>
      </c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R335" s="130" t="s">
        <v>200</v>
      </c>
      <c r="AT335" s="130" t="s">
        <v>140</v>
      </c>
      <c r="AU335" s="130" t="s">
        <v>60</v>
      </c>
      <c r="AY335" s="12" t="s">
        <v>137</v>
      </c>
      <c r="BE335" s="131">
        <f t="shared" si="104"/>
        <v>0</v>
      </c>
      <c r="BF335" s="131">
        <f t="shared" si="105"/>
        <v>0</v>
      </c>
      <c r="BG335" s="131">
        <f t="shared" si="106"/>
        <v>0</v>
      </c>
      <c r="BH335" s="131">
        <f t="shared" si="107"/>
        <v>0</v>
      </c>
      <c r="BI335" s="131">
        <f t="shared" si="108"/>
        <v>0</v>
      </c>
      <c r="BJ335" s="12" t="s">
        <v>58</v>
      </c>
      <c r="BK335" s="131">
        <f t="shared" si="109"/>
        <v>0</v>
      </c>
      <c r="BL335" s="12" t="s">
        <v>200</v>
      </c>
      <c r="BM335" s="130" t="s">
        <v>4596</v>
      </c>
    </row>
    <row r="336" spans="1:65" s="2" customFormat="1" ht="16.5" customHeight="1">
      <c r="A336" s="22"/>
      <c r="B336" s="119"/>
      <c r="C336" s="120" t="s">
        <v>4597</v>
      </c>
      <c r="D336" s="120" t="s">
        <v>140</v>
      </c>
      <c r="E336" s="121" t="s">
        <v>4598</v>
      </c>
      <c r="F336" s="122" t="s">
        <v>4599</v>
      </c>
      <c r="G336" s="123" t="s">
        <v>3885</v>
      </c>
      <c r="H336" s="124">
        <v>1</v>
      </c>
      <c r="I336" s="125"/>
      <c r="J336" s="125">
        <f t="shared" si="100"/>
        <v>0</v>
      </c>
      <c r="K336" s="122" t="s">
        <v>144</v>
      </c>
      <c r="L336" s="23"/>
      <c r="M336" s="126" t="s">
        <v>1</v>
      </c>
      <c r="N336" s="127" t="s">
        <v>23</v>
      </c>
      <c r="O336" s="128">
        <v>0.2</v>
      </c>
      <c r="P336" s="128">
        <f t="shared" si="101"/>
        <v>0.2</v>
      </c>
      <c r="Q336" s="128">
        <v>0.00184</v>
      </c>
      <c r="R336" s="128">
        <f t="shared" si="102"/>
        <v>0.00184</v>
      </c>
      <c r="S336" s="128">
        <v>0</v>
      </c>
      <c r="T336" s="129">
        <f t="shared" si="103"/>
        <v>0</v>
      </c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R336" s="130" t="s">
        <v>200</v>
      </c>
      <c r="AT336" s="130" t="s">
        <v>140</v>
      </c>
      <c r="AU336" s="130" t="s">
        <v>60</v>
      </c>
      <c r="AY336" s="12" t="s">
        <v>137</v>
      </c>
      <c r="BE336" s="131">
        <f t="shared" si="104"/>
        <v>0</v>
      </c>
      <c r="BF336" s="131">
        <f t="shared" si="105"/>
        <v>0</v>
      </c>
      <c r="BG336" s="131">
        <f t="shared" si="106"/>
        <v>0</v>
      </c>
      <c r="BH336" s="131">
        <f t="shared" si="107"/>
        <v>0</v>
      </c>
      <c r="BI336" s="131">
        <f t="shared" si="108"/>
        <v>0</v>
      </c>
      <c r="BJ336" s="12" t="s">
        <v>58</v>
      </c>
      <c r="BK336" s="131">
        <f t="shared" si="109"/>
        <v>0</v>
      </c>
      <c r="BL336" s="12" t="s">
        <v>200</v>
      </c>
      <c r="BM336" s="130" t="s">
        <v>4600</v>
      </c>
    </row>
    <row r="337" spans="1:65" s="2" customFormat="1" ht="33" customHeight="1">
      <c r="A337" s="22"/>
      <c r="B337" s="119"/>
      <c r="C337" s="120" t="s">
        <v>4601</v>
      </c>
      <c r="D337" s="120" t="s">
        <v>140</v>
      </c>
      <c r="E337" s="121" t="s">
        <v>4602</v>
      </c>
      <c r="F337" s="122" t="s">
        <v>4603</v>
      </c>
      <c r="G337" s="123" t="s">
        <v>3885</v>
      </c>
      <c r="H337" s="124">
        <v>1</v>
      </c>
      <c r="I337" s="125"/>
      <c r="J337" s="125">
        <f t="shared" si="100"/>
        <v>0</v>
      </c>
      <c r="K337" s="122" t="s">
        <v>144</v>
      </c>
      <c r="L337" s="23"/>
      <c r="M337" s="126" t="s">
        <v>1</v>
      </c>
      <c r="N337" s="127" t="s">
        <v>23</v>
      </c>
      <c r="O337" s="128">
        <v>0.2</v>
      </c>
      <c r="P337" s="128">
        <f t="shared" si="101"/>
        <v>0.2</v>
      </c>
      <c r="Q337" s="128">
        <v>0.00154</v>
      </c>
      <c r="R337" s="128">
        <f t="shared" si="102"/>
        <v>0.00154</v>
      </c>
      <c r="S337" s="128">
        <v>0</v>
      </c>
      <c r="T337" s="129">
        <f t="shared" si="103"/>
        <v>0</v>
      </c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R337" s="130" t="s">
        <v>200</v>
      </c>
      <c r="AT337" s="130" t="s">
        <v>140</v>
      </c>
      <c r="AU337" s="130" t="s">
        <v>60</v>
      </c>
      <c r="AY337" s="12" t="s">
        <v>137</v>
      </c>
      <c r="BE337" s="131">
        <f t="shared" si="104"/>
        <v>0</v>
      </c>
      <c r="BF337" s="131">
        <f t="shared" si="105"/>
        <v>0</v>
      </c>
      <c r="BG337" s="131">
        <f t="shared" si="106"/>
        <v>0</v>
      </c>
      <c r="BH337" s="131">
        <f t="shared" si="107"/>
        <v>0</v>
      </c>
      <c r="BI337" s="131">
        <f t="shared" si="108"/>
        <v>0</v>
      </c>
      <c r="BJ337" s="12" t="s">
        <v>58</v>
      </c>
      <c r="BK337" s="131">
        <f t="shared" si="109"/>
        <v>0</v>
      </c>
      <c r="BL337" s="12" t="s">
        <v>200</v>
      </c>
      <c r="BM337" s="130" t="s">
        <v>4604</v>
      </c>
    </row>
    <row r="338" spans="1:65" s="2" customFormat="1" ht="21.75" customHeight="1">
      <c r="A338" s="22"/>
      <c r="B338" s="119"/>
      <c r="C338" s="120" t="s">
        <v>4605</v>
      </c>
      <c r="D338" s="120" t="s">
        <v>140</v>
      </c>
      <c r="E338" s="121" t="s">
        <v>4606</v>
      </c>
      <c r="F338" s="122" t="s">
        <v>4607</v>
      </c>
      <c r="G338" s="123" t="s">
        <v>3885</v>
      </c>
      <c r="H338" s="124">
        <v>1</v>
      </c>
      <c r="I338" s="125"/>
      <c r="J338" s="125">
        <f t="shared" si="100"/>
        <v>0</v>
      </c>
      <c r="K338" s="122" t="s">
        <v>144</v>
      </c>
      <c r="L338" s="23"/>
      <c r="M338" s="126" t="s">
        <v>1</v>
      </c>
      <c r="N338" s="127" t="s">
        <v>23</v>
      </c>
      <c r="O338" s="128">
        <v>0.2</v>
      </c>
      <c r="P338" s="128">
        <f t="shared" si="101"/>
        <v>0.2</v>
      </c>
      <c r="Q338" s="128">
        <v>0.00154</v>
      </c>
      <c r="R338" s="128">
        <f t="shared" si="102"/>
        <v>0.00154</v>
      </c>
      <c r="S338" s="128">
        <v>0</v>
      </c>
      <c r="T338" s="129">
        <f t="shared" si="103"/>
        <v>0</v>
      </c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R338" s="130" t="s">
        <v>200</v>
      </c>
      <c r="AT338" s="130" t="s">
        <v>140</v>
      </c>
      <c r="AU338" s="130" t="s">
        <v>60</v>
      </c>
      <c r="AY338" s="12" t="s">
        <v>137</v>
      </c>
      <c r="BE338" s="131">
        <f t="shared" si="104"/>
        <v>0</v>
      </c>
      <c r="BF338" s="131">
        <f t="shared" si="105"/>
        <v>0</v>
      </c>
      <c r="BG338" s="131">
        <f t="shared" si="106"/>
        <v>0</v>
      </c>
      <c r="BH338" s="131">
        <f t="shared" si="107"/>
        <v>0</v>
      </c>
      <c r="BI338" s="131">
        <f t="shared" si="108"/>
        <v>0</v>
      </c>
      <c r="BJ338" s="12" t="s">
        <v>58</v>
      </c>
      <c r="BK338" s="131">
        <f t="shared" si="109"/>
        <v>0</v>
      </c>
      <c r="BL338" s="12" t="s">
        <v>200</v>
      </c>
      <c r="BM338" s="130" t="s">
        <v>4608</v>
      </c>
    </row>
    <row r="339" spans="1:65" s="2" customFormat="1" ht="16.5" customHeight="1">
      <c r="A339" s="22"/>
      <c r="B339" s="119"/>
      <c r="C339" s="120" t="s">
        <v>4609</v>
      </c>
      <c r="D339" s="120" t="s">
        <v>140</v>
      </c>
      <c r="E339" s="121" t="s">
        <v>4610</v>
      </c>
      <c r="F339" s="122" t="s">
        <v>4611</v>
      </c>
      <c r="G339" s="123" t="s">
        <v>3885</v>
      </c>
      <c r="H339" s="124">
        <v>1</v>
      </c>
      <c r="I339" s="125"/>
      <c r="J339" s="125">
        <f t="shared" si="100"/>
        <v>0</v>
      </c>
      <c r="K339" s="122" t="s">
        <v>144</v>
      </c>
      <c r="L339" s="23"/>
      <c r="M339" s="126" t="s">
        <v>1</v>
      </c>
      <c r="N339" s="127" t="s">
        <v>23</v>
      </c>
      <c r="O339" s="128">
        <v>0.2</v>
      </c>
      <c r="P339" s="128">
        <f t="shared" si="101"/>
        <v>0.2</v>
      </c>
      <c r="Q339" s="128">
        <v>0.00154</v>
      </c>
      <c r="R339" s="128">
        <f t="shared" si="102"/>
        <v>0.00154</v>
      </c>
      <c r="S339" s="128">
        <v>0</v>
      </c>
      <c r="T339" s="129">
        <f t="shared" si="103"/>
        <v>0</v>
      </c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R339" s="130" t="s">
        <v>200</v>
      </c>
      <c r="AT339" s="130" t="s">
        <v>140</v>
      </c>
      <c r="AU339" s="130" t="s">
        <v>60</v>
      </c>
      <c r="AY339" s="12" t="s">
        <v>137</v>
      </c>
      <c r="BE339" s="131">
        <f t="shared" si="104"/>
        <v>0</v>
      </c>
      <c r="BF339" s="131">
        <f t="shared" si="105"/>
        <v>0</v>
      </c>
      <c r="BG339" s="131">
        <f t="shared" si="106"/>
        <v>0</v>
      </c>
      <c r="BH339" s="131">
        <f t="shared" si="107"/>
        <v>0</v>
      </c>
      <c r="BI339" s="131">
        <f t="shared" si="108"/>
        <v>0</v>
      </c>
      <c r="BJ339" s="12" t="s">
        <v>58</v>
      </c>
      <c r="BK339" s="131">
        <f t="shared" si="109"/>
        <v>0</v>
      </c>
      <c r="BL339" s="12" t="s">
        <v>200</v>
      </c>
      <c r="BM339" s="130" t="s">
        <v>4612</v>
      </c>
    </row>
    <row r="340" spans="1:65" s="2" customFormat="1" ht="24.15" customHeight="1">
      <c r="A340" s="22"/>
      <c r="B340" s="119"/>
      <c r="C340" s="120" t="s">
        <v>4613</v>
      </c>
      <c r="D340" s="120" t="s">
        <v>140</v>
      </c>
      <c r="E340" s="121" t="s">
        <v>4614</v>
      </c>
      <c r="F340" s="122" t="s">
        <v>4615</v>
      </c>
      <c r="G340" s="123" t="s">
        <v>3885</v>
      </c>
      <c r="H340" s="124">
        <v>1</v>
      </c>
      <c r="I340" s="125"/>
      <c r="J340" s="125">
        <f t="shared" si="100"/>
        <v>0</v>
      </c>
      <c r="K340" s="122" t="s">
        <v>144</v>
      </c>
      <c r="L340" s="23"/>
      <c r="M340" s="126" t="s">
        <v>1</v>
      </c>
      <c r="N340" s="127" t="s">
        <v>23</v>
      </c>
      <c r="O340" s="128">
        <v>0.5</v>
      </c>
      <c r="P340" s="128">
        <f t="shared" si="101"/>
        <v>0.5</v>
      </c>
      <c r="Q340" s="128">
        <v>0.00254</v>
      </c>
      <c r="R340" s="128">
        <f t="shared" si="102"/>
        <v>0.00254</v>
      </c>
      <c r="S340" s="128">
        <v>0</v>
      </c>
      <c r="T340" s="129">
        <f t="shared" si="103"/>
        <v>0</v>
      </c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R340" s="130" t="s">
        <v>200</v>
      </c>
      <c r="AT340" s="130" t="s">
        <v>140</v>
      </c>
      <c r="AU340" s="130" t="s">
        <v>60</v>
      </c>
      <c r="AY340" s="12" t="s">
        <v>137</v>
      </c>
      <c r="BE340" s="131">
        <f t="shared" si="104"/>
        <v>0</v>
      </c>
      <c r="BF340" s="131">
        <f t="shared" si="105"/>
        <v>0</v>
      </c>
      <c r="BG340" s="131">
        <f t="shared" si="106"/>
        <v>0</v>
      </c>
      <c r="BH340" s="131">
        <f t="shared" si="107"/>
        <v>0</v>
      </c>
      <c r="BI340" s="131">
        <f t="shared" si="108"/>
        <v>0</v>
      </c>
      <c r="BJ340" s="12" t="s">
        <v>58</v>
      </c>
      <c r="BK340" s="131">
        <f t="shared" si="109"/>
        <v>0</v>
      </c>
      <c r="BL340" s="12" t="s">
        <v>200</v>
      </c>
      <c r="BM340" s="130" t="s">
        <v>4616</v>
      </c>
    </row>
    <row r="341" spans="1:65" s="2" customFormat="1" ht="21.75" customHeight="1">
      <c r="A341" s="22"/>
      <c r="B341" s="119"/>
      <c r="C341" s="120" t="s">
        <v>4617</v>
      </c>
      <c r="D341" s="120" t="s">
        <v>140</v>
      </c>
      <c r="E341" s="121" t="s">
        <v>4618</v>
      </c>
      <c r="F341" s="122" t="s">
        <v>4619</v>
      </c>
      <c r="G341" s="123" t="s">
        <v>403</v>
      </c>
      <c r="H341" s="124">
        <v>10</v>
      </c>
      <c r="I341" s="125"/>
      <c r="J341" s="125">
        <f t="shared" si="100"/>
        <v>0</v>
      </c>
      <c r="K341" s="122" t="s">
        <v>144</v>
      </c>
      <c r="L341" s="23"/>
      <c r="M341" s="126" t="s">
        <v>1</v>
      </c>
      <c r="N341" s="127" t="s">
        <v>23</v>
      </c>
      <c r="O341" s="128">
        <v>0.414</v>
      </c>
      <c r="P341" s="128">
        <f t="shared" si="101"/>
        <v>4.14</v>
      </c>
      <c r="Q341" s="128">
        <v>0.00016</v>
      </c>
      <c r="R341" s="128">
        <f t="shared" si="102"/>
        <v>0.0016</v>
      </c>
      <c r="S341" s="128">
        <v>0</v>
      </c>
      <c r="T341" s="129">
        <f t="shared" si="103"/>
        <v>0</v>
      </c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R341" s="130" t="s">
        <v>200</v>
      </c>
      <c r="AT341" s="130" t="s">
        <v>140</v>
      </c>
      <c r="AU341" s="130" t="s">
        <v>60</v>
      </c>
      <c r="AY341" s="12" t="s">
        <v>137</v>
      </c>
      <c r="BE341" s="131">
        <f t="shared" si="104"/>
        <v>0</v>
      </c>
      <c r="BF341" s="131">
        <f t="shared" si="105"/>
        <v>0</v>
      </c>
      <c r="BG341" s="131">
        <f t="shared" si="106"/>
        <v>0</v>
      </c>
      <c r="BH341" s="131">
        <f t="shared" si="107"/>
        <v>0</v>
      </c>
      <c r="BI341" s="131">
        <f t="shared" si="108"/>
        <v>0</v>
      </c>
      <c r="BJ341" s="12" t="s">
        <v>58</v>
      </c>
      <c r="BK341" s="131">
        <f t="shared" si="109"/>
        <v>0</v>
      </c>
      <c r="BL341" s="12" t="s">
        <v>200</v>
      </c>
      <c r="BM341" s="130" t="s">
        <v>4620</v>
      </c>
    </row>
    <row r="342" spans="1:65" s="2" customFormat="1" ht="16.5" customHeight="1">
      <c r="A342" s="22"/>
      <c r="B342" s="119"/>
      <c r="C342" s="120" t="s">
        <v>4621</v>
      </c>
      <c r="D342" s="120" t="s">
        <v>140</v>
      </c>
      <c r="E342" s="121" t="s">
        <v>4622</v>
      </c>
      <c r="F342" s="122" t="s">
        <v>4623</v>
      </c>
      <c r="G342" s="123" t="s">
        <v>403</v>
      </c>
      <c r="H342" s="124">
        <v>10</v>
      </c>
      <c r="I342" s="125"/>
      <c r="J342" s="125">
        <f t="shared" si="100"/>
        <v>0</v>
      </c>
      <c r="K342" s="122" t="s">
        <v>144</v>
      </c>
      <c r="L342" s="23"/>
      <c r="M342" s="126" t="s">
        <v>1</v>
      </c>
      <c r="N342" s="127" t="s">
        <v>23</v>
      </c>
      <c r="O342" s="128">
        <v>0.538</v>
      </c>
      <c r="P342" s="128">
        <f t="shared" si="101"/>
        <v>5.380000000000001</v>
      </c>
      <c r="Q342" s="128">
        <v>0.00016</v>
      </c>
      <c r="R342" s="128">
        <f t="shared" si="102"/>
        <v>0.0016</v>
      </c>
      <c r="S342" s="128">
        <v>0</v>
      </c>
      <c r="T342" s="129">
        <f t="shared" si="103"/>
        <v>0</v>
      </c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R342" s="130" t="s">
        <v>200</v>
      </c>
      <c r="AT342" s="130" t="s">
        <v>140</v>
      </c>
      <c r="AU342" s="130" t="s">
        <v>60</v>
      </c>
      <c r="AY342" s="12" t="s">
        <v>137</v>
      </c>
      <c r="BE342" s="131">
        <f t="shared" si="104"/>
        <v>0</v>
      </c>
      <c r="BF342" s="131">
        <f t="shared" si="105"/>
        <v>0</v>
      </c>
      <c r="BG342" s="131">
        <f t="shared" si="106"/>
        <v>0</v>
      </c>
      <c r="BH342" s="131">
        <f t="shared" si="107"/>
        <v>0</v>
      </c>
      <c r="BI342" s="131">
        <f t="shared" si="108"/>
        <v>0</v>
      </c>
      <c r="BJ342" s="12" t="s">
        <v>58</v>
      </c>
      <c r="BK342" s="131">
        <f t="shared" si="109"/>
        <v>0</v>
      </c>
      <c r="BL342" s="12" t="s">
        <v>200</v>
      </c>
      <c r="BM342" s="130" t="s">
        <v>4624</v>
      </c>
    </row>
    <row r="343" spans="1:65" s="2" customFormat="1" ht="16.5" customHeight="1">
      <c r="A343" s="22"/>
      <c r="B343" s="119"/>
      <c r="C343" s="120" t="s">
        <v>4625</v>
      </c>
      <c r="D343" s="120" t="s">
        <v>140</v>
      </c>
      <c r="E343" s="121" t="s">
        <v>4626</v>
      </c>
      <c r="F343" s="122" t="s">
        <v>4627</v>
      </c>
      <c r="G343" s="123" t="s">
        <v>403</v>
      </c>
      <c r="H343" s="124">
        <v>10</v>
      </c>
      <c r="I343" s="125"/>
      <c r="J343" s="125">
        <f t="shared" si="100"/>
        <v>0</v>
      </c>
      <c r="K343" s="122" t="s">
        <v>144</v>
      </c>
      <c r="L343" s="23"/>
      <c r="M343" s="126" t="s">
        <v>1</v>
      </c>
      <c r="N343" s="127" t="s">
        <v>23</v>
      </c>
      <c r="O343" s="128">
        <v>0.445</v>
      </c>
      <c r="P343" s="128">
        <f t="shared" si="101"/>
        <v>4.45</v>
      </c>
      <c r="Q343" s="128">
        <v>0</v>
      </c>
      <c r="R343" s="128">
        <f t="shared" si="102"/>
        <v>0</v>
      </c>
      <c r="S343" s="128">
        <v>0</v>
      </c>
      <c r="T343" s="129">
        <f t="shared" si="103"/>
        <v>0</v>
      </c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R343" s="130" t="s">
        <v>200</v>
      </c>
      <c r="AT343" s="130" t="s">
        <v>140</v>
      </c>
      <c r="AU343" s="130" t="s">
        <v>60</v>
      </c>
      <c r="AY343" s="12" t="s">
        <v>137</v>
      </c>
      <c r="BE343" s="131">
        <f t="shared" si="104"/>
        <v>0</v>
      </c>
      <c r="BF343" s="131">
        <f t="shared" si="105"/>
        <v>0</v>
      </c>
      <c r="BG343" s="131">
        <f t="shared" si="106"/>
        <v>0</v>
      </c>
      <c r="BH343" s="131">
        <f t="shared" si="107"/>
        <v>0</v>
      </c>
      <c r="BI343" s="131">
        <f t="shared" si="108"/>
        <v>0</v>
      </c>
      <c r="BJ343" s="12" t="s">
        <v>58</v>
      </c>
      <c r="BK343" s="131">
        <f t="shared" si="109"/>
        <v>0</v>
      </c>
      <c r="BL343" s="12" t="s">
        <v>200</v>
      </c>
      <c r="BM343" s="130" t="s">
        <v>4628</v>
      </c>
    </row>
    <row r="344" spans="1:65" s="2" customFormat="1" ht="24.15" customHeight="1">
      <c r="A344" s="22"/>
      <c r="B344" s="119"/>
      <c r="C344" s="120" t="s">
        <v>4629</v>
      </c>
      <c r="D344" s="120" t="s">
        <v>140</v>
      </c>
      <c r="E344" s="121" t="s">
        <v>4630</v>
      </c>
      <c r="F344" s="122" t="s">
        <v>4631</v>
      </c>
      <c r="G344" s="123" t="s">
        <v>403</v>
      </c>
      <c r="H344" s="124">
        <v>10</v>
      </c>
      <c r="I344" s="125"/>
      <c r="J344" s="125">
        <f t="shared" si="100"/>
        <v>0</v>
      </c>
      <c r="K344" s="122" t="s">
        <v>144</v>
      </c>
      <c r="L344" s="23"/>
      <c r="M344" s="126" t="s">
        <v>1</v>
      </c>
      <c r="N344" s="127" t="s">
        <v>23</v>
      </c>
      <c r="O344" s="128">
        <v>0.5</v>
      </c>
      <c r="P344" s="128">
        <f t="shared" si="101"/>
        <v>5</v>
      </c>
      <c r="Q344" s="128">
        <v>4E-05</v>
      </c>
      <c r="R344" s="128">
        <f t="shared" si="102"/>
        <v>0.0004</v>
      </c>
      <c r="S344" s="128">
        <v>0</v>
      </c>
      <c r="T344" s="129">
        <f t="shared" si="103"/>
        <v>0</v>
      </c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R344" s="130" t="s">
        <v>200</v>
      </c>
      <c r="AT344" s="130" t="s">
        <v>140</v>
      </c>
      <c r="AU344" s="130" t="s">
        <v>60</v>
      </c>
      <c r="AY344" s="12" t="s">
        <v>137</v>
      </c>
      <c r="BE344" s="131">
        <f t="shared" si="104"/>
        <v>0</v>
      </c>
      <c r="BF344" s="131">
        <f t="shared" si="105"/>
        <v>0</v>
      </c>
      <c r="BG344" s="131">
        <f t="shared" si="106"/>
        <v>0</v>
      </c>
      <c r="BH344" s="131">
        <f t="shared" si="107"/>
        <v>0</v>
      </c>
      <c r="BI344" s="131">
        <f t="shared" si="108"/>
        <v>0</v>
      </c>
      <c r="BJ344" s="12" t="s">
        <v>58</v>
      </c>
      <c r="BK344" s="131">
        <f t="shared" si="109"/>
        <v>0</v>
      </c>
      <c r="BL344" s="12" t="s">
        <v>200</v>
      </c>
      <c r="BM344" s="130" t="s">
        <v>4632</v>
      </c>
    </row>
    <row r="345" spans="1:65" s="2" customFormat="1" ht="24.15" customHeight="1">
      <c r="A345" s="22"/>
      <c r="B345" s="119"/>
      <c r="C345" s="120" t="s">
        <v>4633</v>
      </c>
      <c r="D345" s="120" t="s">
        <v>140</v>
      </c>
      <c r="E345" s="121" t="s">
        <v>4634</v>
      </c>
      <c r="F345" s="122" t="s">
        <v>4635</v>
      </c>
      <c r="G345" s="123" t="s">
        <v>403</v>
      </c>
      <c r="H345" s="124">
        <v>10</v>
      </c>
      <c r="I345" s="125"/>
      <c r="J345" s="125">
        <f t="shared" si="100"/>
        <v>0</v>
      </c>
      <c r="K345" s="122" t="s">
        <v>144</v>
      </c>
      <c r="L345" s="23"/>
      <c r="M345" s="126" t="s">
        <v>1</v>
      </c>
      <c r="N345" s="127" t="s">
        <v>23</v>
      </c>
      <c r="O345" s="128">
        <v>0.3</v>
      </c>
      <c r="P345" s="128">
        <f t="shared" si="101"/>
        <v>3</v>
      </c>
      <c r="Q345" s="128">
        <v>0.00016</v>
      </c>
      <c r="R345" s="128">
        <f t="shared" si="102"/>
        <v>0.0016</v>
      </c>
      <c r="S345" s="128">
        <v>0</v>
      </c>
      <c r="T345" s="129">
        <f t="shared" si="103"/>
        <v>0</v>
      </c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R345" s="130" t="s">
        <v>200</v>
      </c>
      <c r="AT345" s="130" t="s">
        <v>140</v>
      </c>
      <c r="AU345" s="130" t="s">
        <v>60</v>
      </c>
      <c r="AY345" s="12" t="s">
        <v>137</v>
      </c>
      <c r="BE345" s="131">
        <f t="shared" si="104"/>
        <v>0</v>
      </c>
      <c r="BF345" s="131">
        <f t="shared" si="105"/>
        <v>0</v>
      </c>
      <c r="BG345" s="131">
        <f t="shared" si="106"/>
        <v>0</v>
      </c>
      <c r="BH345" s="131">
        <f t="shared" si="107"/>
        <v>0</v>
      </c>
      <c r="BI345" s="131">
        <f t="shared" si="108"/>
        <v>0</v>
      </c>
      <c r="BJ345" s="12" t="s">
        <v>58</v>
      </c>
      <c r="BK345" s="131">
        <f t="shared" si="109"/>
        <v>0</v>
      </c>
      <c r="BL345" s="12" t="s">
        <v>200</v>
      </c>
      <c r="BM345" s="130" t="s">
        <v>4636</v>
      </c>
    </row>
    <row r="346" spans="1:65" s="2" customFormat="1" ht="24.15" customHeight="1">
      <c r="A346" s="22"/>
      <c r="B346" s="119"/>
      <c r="C346" s="120" t="s">
        <v>4637</v>
      </c>
      <c r="D346" s="120" t="s">
        <v>140</v>
      </c>
      <c r="E346" s="121" t="s">
        <v>4638</v>
      </c>
      <c r="F346" s="122" t="s">
        <v>4639</v>
      </c>
      <c r="G346" s="123" t="s">
        <v>403</v>
      </c>
      <c r="H346" s="124">
        <v>10</v>
      </c>
      <c r="I346" s="125"/>
      <c r="J346" s="125">
        <f t="shared" si="100"/>
        <v>0</v>
      </c>
      <c r="K346" s="122" t="s">
        <v>144</v>
      </c>
      <c r="L346" s="23"/>
      <c r="M346" s="126" t="s">
        <v>1</v>
      </c>
      <c r="N346" s="127" t="s">
        <v>23</v>
      </c>
      <c r="O346" s="128">
        <v>0.41</v>
      </c>
      <c r="P346" s="128">
        <f t="shared" si="101"/>
        <v>4.1</v>
      </c>
      <c r="Q346" s="128">
        <v>0.00016</v>
      </c>
      <c r="R346" s="128">
        <f t="shared" si="102"/>
        <v>0.0016</v>
      </c>
      <c r="S346" s="128">
        <v>0</v>
      </c>
      <c r="T346" s="129">
        <f t="shared" si="103"/>
        <v>0</v>
      </c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R346" s="130" t="s">
        <v>200</v>
      </c>
      <c r="AT346" s="130" t="s">
        <v>140</v>
      </c>
      <c r="AU346" s="130" t="s">
        <v>60</v>
      </c>
      <c r="AY346" s="12" t="s">
        <v>137</v>
      </c>
      <c r="BE346" s="131">
        <f t="shared" si="104"/>
        <v>0</v>
      </c>
      <c r="BF346" s="131">
        <f t="shared" si="105"/>
        <v>0</v>
      </c>
      <c r="BG346" s="131">
        <f t="shared" si="106"/>
        <v>0</v>
      </c>
      <c r="BH346" s="131">
        <f t="shared" si="107"/>
        <v>0</v>
      </c>
      <c r="BI346" s="131">
        <f t="shared" si="108"/>
        <v>0</v>
      </c>
      <c r="BJ346" s="12" t="s">
        <v>58</v>
      </c>
      <c r="BK346" s="131">
        <f t="shared" si="109"/>
        <v>0</v>
      </c>
      <c r="BL346" s="12" t="s">
        <v>200</v>
      </c>
      <c r="BM346" s="130" t="s">
        <v>4640</v>
      </c>
    </row>
    <row r="347" spans="1:65" s="2" customFormat="1" ht="24.15" customHeight="1">
      <c r="A347" s="22"/>
      <c r="B347" s="119"/>
      <c r="C347" s="120" t="s">
        <v>4641</v>
      </c>
      <c r="D347" s="120" t="s">
        <v>140</v>
      </c>
      <c r="E347" s="121" t="s">
        <v>4642</v>
      </c>
      <c r="F347" s="122" t="s">
        <v>4643</v>
      </c>
      <c r="G347" s="123" t="s">
        <v>403</v>
      </c>
      <c r="H347" s="124">
        <v>10</v>
      </c>
      <c r="I347" s="125"/>
      <c r="J347" s="125">
        <f t="shared" si="100"/>
        <v>0</v>
      </c>
      <c r="K347" s="122" t="s">
        <v>144</v>
      </c>
      <c r="L347" s="23"/>
      <c r="M347" s="126" t="s">
        <v>1</v>
      </c>
      <c r="N347" s="127" t="s">
        <v>23</v>
      </c>
      <c r="O347" s="128">
        <v>0.32</v>
      </c>
      <c r="P347" s="128">
        <f t="shared" si="101"/>
        <v>3.2</v>
      </c>
      <c r="Q347" s="128">
        <v>4E-05</v>
      </c>
      <c r="R347" s="128">
        <f t="shared" si="102"/>
        <v>0.0004</v>
      </c>
      <c r="S347" s="128">
        <v>0</v>
      </c>
      <c r="T347" s="129">
        <f t="shared" si="103"/>
        <v>0</v>
      </c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R347" s="130" t="s">
        <v>200</v>
      </c>
      <c r="AT347" s="130" t="s">
        <v>140</v>
      </c>
      <c r="AU347" s="130" t="s">
        <v>60</v>
      </c>
      <c r="AY347" s="12" t="s">
        <v>137</v>
      </c>
      <c r="BE347" s="131">
        <f t="shared" si="104"/>
        <v>0</v>
      </c>
      <c r="BF347" s="131">
        <f t="shared" si="105"/>
        <v>0</v>
      </c>
      <c r="BG347" s="131">
        <f t="shared" si="106"/>
        <v>0</v>
      </c>
      <c r="BH347" s="131">
        <f t="shared" si="107"/>
        <v>0</v>
      </c>
      <c r="BI347" s="131">
        <f t="shared" si="108"/>
        <v>0</v>
      </c>
      <c r="BJ347" s="12" t="s">
        <v>58</v>
      </c>
      <c r="BK347" s="131">
        <f t="shared" si="109"/>
        <v>0</v>
      </c>
      <c r="BL347" s="12" t="s">
        <v>200</v>
      </c>
      <c r="BM347" s="130" t="s">
        <v>4644</v>
      </c>
    </row>
    <row r="348" spans="1:65" s="2" customFormat="1" ht="24.15" customHeight="1">
      <c r="A348" s="22"/>
      <c r="B348" s="119"/>
      <c r="C348" s="120" t="s">
        <v>4645</v>
      </c>
      <c r="D348" s="120" t="s">
        <v>140</v>
      </c>
      <c r="E348" s="121" t="s">
        <v>4646</v>
      </c>
      <c r="F348" s="122" t="s">
        <v>4647</v>
      </c>
      <c r="G348" s="123" t="s">
        <v>403</v>
      </c>
      <c r="H348" s="124">
        <v>10</v>
      </c>
      <c r="I348" s="125"/>
      <c r="J348" s="125">
        <f t="shared" si="100"/>
        <v>0</v>
      </c>
      <c r="K348" s="122" t="s">
        <v>144</v>
      </c>
      <c r="L348" s="23"/>
      <c r="M348" s="126" t="s">
        <v>1</v>
      </c>
      <c r="N348" s="127" t="s">
        <v>23</v>
      </c>
      <c r="O348" s="128">
        <v>0.5</v>
      </c>
      <c r="P348" s="128">
        <f t="shared" si="101"/>
        <v>5</v>
      </c>
      <c r="Q348" s="128">
        <v>4E-05</v>
      </c>
      <c r="R348" s="128">
        <f t="shared" si="102"/>
        <v>0.0004</v>
      </c>
      <c r="S348" s="128">
        <v>0</v>
      </c>
      <c r="T348" s="129">
        <f t="shared" si="103"/>
        <v>0</v>
      </c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R348" s="130" t="s">
        <v>200</v>
      </c>
      <c r="AT348" s="130" t="s">
        <v>140</v>
      </c>
      <c r="AU348" s="130" t="s">
        <v>60</v>
      </c>
      <c r="AY348" s="12" t="s">
        <v>137</v>
      </c>
      <c r="BE348" s="131">
        <f t="shared" si="104"/>
        <v>0</v>
      </c>
      <c r="BF348" s="131">
        <f t="shared" si="105"/>
        <v>0</v>
      </c>
      <c r="BG348" s="131">
        <f t="shared" si="106"/>
        <v>0</v>
      </c>
      <c r="BH348" s="131">
        <f t="shared" si="107"/>
        <v>0</v>
      </c>
      <c r="BI348" s="131">
        <f t="shared" si="108"/>
        <v>0</v>
      </c>
      <c r="BJ348" s="12" t="s">
        <v>58</v>
      </c>
      <c r="BK348" s="131">
        <f t="shared" si="109"/>
        <v>0</v>
      </c>
      <c r="BL348" s="12" t="s">
        <v>200</v>
      </c>
      <c r="BM348" s="130" t="s">
        <v>4648</v>
      </c>
    </row>
    <row r="349" spans="1:65" s="2" customFormat="1" ht="24.15" customHeight="1">
      <c r="A349" s="22"/>
      <c r="B349" s="119"/>
      <c r="C349" s="120" t="s">
        <v>4649</v>
      </c>
      <c r="D349" s="120" t="s">
        <v>140</v>
      </c>
      <c r="E349" s="121" t="s">
        <v>4650</v>
      </c>
      <c r="F349" s="122" t="s">
        <v>4651</v>
      </c>
      <c r="G349" s="123" t="s">
        <v>3885</v>
      </c>
      <c r="H349" s="124">
        <v>1</v>
      </c>
      <c r="I349" s="125"/>
      <c r="J349" s="125">
        <f t="shared" si="100"/>
        <v>0</v>
      </c>
      <c r="K349" s="122" t="s">
        <v>144</v>
      </c>
      <c r="L349" s="23"/>
      <c r="M349" s="126" t="s">
        <v>1</v>
      </c>
      <c r="N349" s="127" t="s">
        <v>23</v>
      </c>
      <c r="O349" s="128">
        <v>0.4</v>
      </c>
      <c r="P349" s="128">
        <f t="shared" si="101"/>
        <v>0.4</v>
      </c>
      <c r="Q349" s="128">
        <v>0.00196</v>
      </c>
      <c r="R349" s="128">
        <f t="shared" si="102"/>
        <v>0.00196</v>
      </c>
      <c r="S349" s="128">
        <v>0</v>
      </c>
      <c r="T349" s="129">
        <f t="shared" si="103"/>
        <v>0</v>
      </c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R349" s="130" t="s">
        <v>200</v>
      </c>
      <c r="AT349" s="130" t="s">
        <v>140</v>
      </c>
      <c r="AU349" s="130" t="s">
        <v>60</v>
      </c>
      <c r="AY349" s="12" t="s">
        <v>137</v>
      </c>
      <c r="BE349" s="131">
        <f t="shared" si="104"/>
        <v>0</v>
      </c>
      <c r="BF349" s="131">
        <f t="shared" si="105"/>
        <v>0</v>
      </c>
      <c r="BG349" s="131">
        <f t="shared" si="106"/>
        <v>0</v>
      </c>
      <c r="BH349" s="131">
        <f t="shared" si="107"/>
        <v>0</v>
      </c>
      <c r="BI349" s="131">
        <f t="shared" si="108"/>
        <v>0</v>
      </c>
      <c r="BJ349" s="12" t="s">
        <v>58</v>
      </c>
      <c r="BK349" s="131">
        <f t="shared" si="109"/>
        <v>0</v>
      </c>
      <c r="BL349" s="12" t="s">
        <v>200</v>
      </c>
      <c r="BM349" s="130" t="s">
        <v>4652</v>
      </c>
    </row>
    <row r="350" spans="1:65" s="2" customFormat="1" ht="21.75" customHeight="1">
      <c r="A350" s="22"/>
      <c r="B350" s="119"/>
      <c r="C350" s="120" t="s">
        <v>4653</v>
      </c>
      <c r="D350" s="120" t="s">
        <v>140</v>
      </c>
      <c r="E350" s="121" t="s">
        <v>4654</v>
      </c>
      <c r="F350" s="122" t="s">
        <v>4655</v>
      </c>
      <c r="G350" s="123" t="s">
        <v>3885</v>
      </c>
      <c r="H350" s="124">
        <v>10</v>
      </c>
      <c r="I350" s="125"/>
      <c r="J350" s="125">
        <f t="shared" si="100"/>
        <v>0</v>
      </c>
      <c r="K350" s="122" t="s">
        <v>144</v>
      </c>
      <c r="L350" s="23"/>
      <c r="M350" s="126" t="s">
        <v>1</v>
      </c>
      <c r="N350" s="127" t="s">
        <v>23</v>
      </c>
      <c r="O350" s="128">
        <v>0.517</v>
      </c>
      <c r="P350" s="128">
        <f t="shared" si="101"/>
        <v>5.17</v>
      </c>
      <c r="Q350" s="128">
        <v>0.00012</v>
      </c>
      <c r="R350" s="128">
        <f t="shared" si="102"/>
        <v>0.0012000000000000001</v>
      </c>
      <c r="S350" s="128">
        <v>0</v>
      </c>
      <c r="T350" s="129">
        <f t="shared" si="103"/>
        <v>0</v>
      </c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R350" s="130" t="s">
        <v>200</v>
      </c>
      <c r="AT350" s="130" t="s">
        <v>140</v>
      </c>
      <c r="AU350" s="130" t="s">
        <v>60</v>
      </c>
      <c r="AY350" s="12" t="s">
        <v>137</v>
      </c>
      <c r="BE350" s="131">
        <f t="shared" si="104"/>
        <v>0</v>
      </c>
      <c r="BF350" s="131">
        <f t="shared" si="105"/>
        <v>0</v>
      </c>
      <c r="BG350" s="131">
        <f t="shared" si="106"/>
        <v>0</v>
      </c>
      <c r="BH350" s="131">
        <f t="shared" si="107"/>
        <v>0</v>
      </c>
      <c r="BI350" s="131">
        <f t="shared" si="108"/>
        <v>0</v>
      </c>
      <c r="BJ350" s="12" t="s">
        <v>58</v>
      </c>
      <c r="BK350" s="131">
        <f t="shared" si="109"/>
        <v>0</v>
      </c>
      <c r="BL350" s="12" t="s">
        <v>200</v>
      </c>
      <c r="BM350" s="130" t="s">
        <v>4656</v>
      </c>
    </row>
    <row r="351" spans="1:65" s="2" customFormat="1" ht="21.75" customHeight="1">
      <c r="A351" s="22"/>
      <c r="B351" s="119"/>
      <c r="C351" s="120" t="s">
        <v>4657</v>
      </c>
      <c r="D351" s="120" t="s">
        <v>140</v>
      </c>
      <c r="E351" s="121" t="s">
        <v>4658</v>
      </c>
      <c r="F351" s="122" t="s">
        <v>4659</v>
      </c>
      <c r="G351" s="123" t="s">
        <v>3885</v>
      </c>
      <c r="H351" s="124">
        <v>10</v>
      </c>
      <c r="I351" s="125"/>
      <c r="J351" s="125">
        <f t="shared" si="100"/>
        <v>0</v>
      </c>
      <c r="K351" s="122" t="s">
        <v>144</v>
      </c>
      <c r="L351" s="23"/>
      <c r="M351" s="126" t="s">
        <v>1</v>
      </c>
      <c r="N351" s="127" t="s">
        <v>23</v>
      </c>
      <c r="O351" s="128">
        <v>0.6</v>
      </c>
      <c r="P351" s="128">
        <f t="shared" si="101"/>
        <v>6</v>
      </c>
      <c r="Q351" s="128">
        <v>0.0002</v>
      </c>
      <c r="R351" s="128">
        <f t="shared" si="102"/>
        <v>0.002</v>
      </c>
      <c r="S351" s="128">
        <v>0</v>
      </c>
      <c r="T351" s="129">
        <f t="shared" si="103"/>
        <v>0</v>
      </c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R351" s="130" t="s">
        <v>200</v>
      </c>
      <c r="AT351" s="130" t="s">
        <v>140</v>
      </c>
      <c r="AU351" s="130" t="s">
        <v>60</v>
      </c>
      <c r="AY351" s="12" t="s">
        <v>137</v>
      </c>
      <c r="BE351" s="131">
        <f t="shared" si="104"/>
        <v>0</v>
      </c>
      <c r="BF351" s="131">
        <f t="shared" si="105"/>
        <v>0</v>
      </c>
      <c r="BG351" s="131">
        <f t="shared" si="106"/>
        <v>0</v>
      </c>
      <c r="BH351" s="131">
        <f t="shared" si="107"/>
        <v>0</v>
      </c>
      <c r="BI351" s="131">
        <f t="shared" si="108"/>
        <v>0</v>
      </c>
      <c r="BJ351" s="12" t="s">
        <v>58</v>
      </c>
      <c r="BK351" s="131">
        <f t="shared" si="109"/>
        <v>0</v>
      </c>
      <c r="BL351" s="12" t="s">
        <v>200</v>
      </c>
      <c r="BM351" s="130" t="s">
        <v>4660</v>
      </c>
    </row>
    <row r="352" spans="1:65" s="2" customFormat="1" ht="21.75" customHeight="1">
      <c r="A352" s="22"/>
      <c r="B352" s="119"/>
      <c r="C352" s="120" t="s">
        <v>4661</v>
      </c>
      <c r="D352" s="120" t="s">
        <v>140</v>
      </c>
      <c r="E352" s="121" t="s">
        <v>4662</v>
      </c>
      <c r="F352" s="122" t="s">
        <v>4663</v>
      </c>
      <c r="G352" s="123" t="s">
        <v>3885</v>
      </c>
      <c r="H352" s="124">
        <v>1</v>
      </c>
      <c r="I352" s="125"/>
      <c r="J352" s="125">
        <f t="shared" si="100"/>
        <v>0</v>
      </c>
      <c r="K352" s="122" t="s">
        <v>144</v>
      </c>
      <c r="L352" s="23"/>
      <c r="M352" s="126" t="s">
        <v>1</v>
      </c>
      <c r="N352" s="127" t="s">
        <v>23</v>
      </c>
      <c r="O352" s="128">
        <v>0.2</v>
      </c>
      <c r="P352" s="128">
        <f t="shared" si="101"/>
        <v>0.2</v>
      </c>
      <c r="Q352" s="128">
        <v>0.00211</v>
      </c>
      <c r="R352" s="128">
        <f t="shared" si="102"/>
        <v>0.00211</v>
      </c>
      <c r="S352" s="128">
        <v>0</v>
      </c>
      <c r="T352" s="129">
        <f t="shared" si="103"/>
        <v>0</v>
      </c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R352" s="130" t="s">
        <v>200</v>
      </c>
      <c r="AT352" s="130" t="s">
        <v>140</v>
      </c>
      <c r="AU352" s="130" t="s">
        <v>60</v>
      </c>
      <c r="AY352" s="12" t="s">
        <v>137</v>
      </c>
      <c r="BE352" s="131">
        <f t="shared" si="104"/>
        <v>0</v>
      </c>
      <c r="BF352" s="131">
        <f t="shared" si="105"/>
        <v>0</v>
      </c>
      <c r="BG352" s="131">
        <f t="shared" si="106"/>
        <v>0</v>
      </c>
      <c r="BH352" s="131">
        <f t="shared" si="107"/>
        <v>0</v>
      </c>
      <c r="BI352" s="131">
        <f t="shared" si="108"/>
        <v>0</v>
      </c>
      <c r="BJ352" s="12" t="s">
        <v>58</v>
      </c>
      <c r="BK352" s="131">
        <f t="shared" si="109"/>
        <v>0</v>
      </c>
      <c r="BL352" s="12" t="s">
        <v>200</v>
      </c>
      <c r="BM352" s="130" t="s">
        <v>4664</v>
      </c>
    </row>
    <row r="353" spans="1:65" s="2" customFormat="1" ht="21.75" customHeight="1">
      <c r="A353" s="22"/>
      <c r="B353" s="119"/>
      <c r="C353" s="120" t="s">
        <v>4665</v>
      </c>
      <c r="D353" s="120" t="s">
        <v>140</v>
      </c>
      <c r="E353" s="121" t="s">
        <v>4666</v>
      </c>
      <c r="F353" s="122" t="s">
        <v>4667</v>
      </c>
      <c r="G353" s="123" t="s">
        <v>3885</v>
      </c>
      <c r="H353" s="124">
        <v>1</v>
      </c>
      <c r="I353" s="125"/>
      <c r="J353" s="125">
        <f t="shared" si="100"/>
        <v>0</v>
      </c>
      <c r="K353" s="122" t="s">
        <v>144</v>
      </c>
      <c r="L353" s="23"/>
      <c r="M353" s="126" t="s">
        <v>1</v>
      </c>
      <c r="N353" s="127" t="s">
        <v>23</v>
      </c>
      <c r="O353" s="128">
        <v>0.2</v>
      </c>
      <c r="P353" s="128">
        <f t="shared" si="101"/>
        <v>0.2</v>
      </c>
      <c r="Q353" s="128">
        <v>0.00214</v>
      </c>
      <c r="R353" s="128">
        <f t="shared" si="102"/>
        <v>0.00214</v>
      </c>
      <c r="S353" s="128">
        <v>0</v>
      </c>
      <c r="T353" s="129">
        <f t="shared" si="103"/>
        <v>0</v>
      </c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R353" s="130" t="s">
        <v>200</v>
      </c>
      <c r="AT353" s="130" t="s">
        <v>140</v>
      </c>
      <c r="AU353" s="130" t="s">
        <v>60</v>
      </c>
      <c r="AY353" s="12" t="s">
        <v>137</v>
      </c>
      <c r="BE353" s="131">
        <f t="shared" si="104"/>
        <v>0</v>
      </c>
      <c r="BF353" s="131">
        <f t="shared" si="105"/>
        <v>0</v>
      </c>
      <c r="BG353" s="131">
        <f t="shared" si="106"/>
        <v>0</v>
      </c>
      <c r="BH353" s="131">
        <f t="shared" si="107"/>
        <v>0</v>
      </c>
      <c r="BI353" s="131">
        <f t="shared" si="108"/>
        <v>0</v>
      </c>
      <c r="BJ353" s="12" t="s">
        <v>58</v>
      </c>
      <c r="BK353" s="131">
        <f t="shared" si="109"/>
        <v>0</v>
      </c>
      <c r="BL353" s="12" t="s">
        <v>200</v>
      </c>
      <c r="BM353" s="130" t="s">
        <v>4668</v>
      </c>
    </row>
    <row r="354" spans="1:65" s="2" customFormat="1" ht="16.5" customHeight="1">
      <c r="A354" s="22"/>
      <c r="B354" s="119"/>
      <c r="C354" s="120" t="s">
        <v>4669</v>
      </c>
      <c r="D354" s="120" t="s">
        <v>140</v>
      </c>
      <c r="E354" s="121" t="s">
        <v>4670</v>
      </c>
      <c r="F354" s="122" t="s">
        <v>4671</v>
      </c>
      <c r="G354" s="123" t="s">
        <v>3885</v>
      </c>
      <c r="H354" s="124">
        <v>1</v>
      </c>
      <c r="I354" s="125"/>
      <c r="J354" s="125">
        <f t="shared" si="100"/>
        <v>0</v>
      </c>
      <c r="K354" s="122" t="s">
        <v>144</v>
      </c>
      <c r="L354" s="23"/>
      <c r="M354" s="126" t="s">
        <v>1</v>
      </c>
      <c r="N354" s="127" t="s">
        <v>23</v>
      </c>
      <c r="O354" s="128">
        <v>0.5</v>
      </c>
      <c r="P354" s="128">
        <f t="shared" si="101"/>
        <v>0.5</v>
      </c>
      <c r="Q354" s="128">
        <v>0.00184</v>
      </c>
      <c r="R354" s="128">
        <f t="shared" si="102"/>
        <v>0.00184</v>
      </c>
      <c r="S354" s="128">
        <v>0</v>
      </c>
      <c r="T354" s="129">
        <f t="shared" si="103"/>
        <v>0</v>
      </c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R354" s="130" t="s">
        <v>200</v>
      </c>
      <c r="AT354" s="130" t="s">
        <v>140</v>
      </c>
      <c r="AU354" s="130" t="s">
        <v>60</v>
      </c>
      <c r="AY354" s="12" t="s">
        <v>137</v>
      </c>
      <c r="BE354" s="131">
        <f t="shared" si="104"/>
        <v>0</v>
      </c>
      <c r="BF354" s="131">
        <f t="shared" si="105"/>
        <v>0</v>
      </c>
      <c r="BG354" s="131">
        <f t="shared" si="106"/>
        <v>0</v>
      </c>
      <c r="BH354" s="131">
        <f t="shared" si="107"/>
        <v>0</v>
      </c>
      <c r="BI354" s="131">
        <f t="shared" si="108"/>
        <v>0</v>
      </c>
      <c r="BJ354" s="12" t="s">
        <v>58</v>
      </c>
      <c r="BK354" s="131">
        <f t="shared" si="109"/>
        <v>0</v>
      </c>
      <c r="BL354" s="12" t="s">
        <v>200</v>
      </c>
      <c r="BM354" s="130" t="s">
        <v>4672</v>
      </c>
    </row>
    <row r="355" spans="1:65" s="2" customFormat="1" ht="24.15" customHeight="1">
      <c r="A355" s="22"/>
      <c r="B355" s="119"/>
      <c r="C355" s="120" t="s">
        <v>4673</v>
      </c>
      <c r="D355" s="120" t="s">
        <v>140</v>
      </c>
      <c r="E355" s="121" t="s">
        <v>4674</v>
      </c>
      <c r="F355" s="122" t="s">
        <v>4675</v>
      </c>
      <c r="G355" s="123" t="s">
        <v>3885</v>
      </c>
      <c r="H355" s="124">
        <v>1</v>
      </c>
      <c r="I355" s="125"/>
      <c r="J355" s="125">
        <f t="shared" si="100"/>
        <v>0</v>
      </c>
      <c r="K355" s="122" t="s">
        <v>144</v>
      </c>
      <c r="L355" s="23"/>
      <c r="M355" s="126" t="s">
        <v>1</v>
      </c>
      <c r="N355" s="127" t="s">
        <v>23</v>
      </c>
      <c r="O355" s="128">
        <v>1</v>
      </c>
      <c r="P355" s="128">
        <f t="shared" si="101"/>
        <v>1</v>
      </c>
      <c r="Q355" s="128">
        <v>0.00274</v>
      </c>
      <c r="R355" s="128">
        <f t="shared" si="102"/>
        <v>0.00274</v>
      </c>
      <c r="S355" s="128">
        <v>0</v>
      </c>
      <c r="T355" s="129">
        <f t="shared" si="103"/>
        <v>0</v>
      </c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R355" s="130" t="s">
        <v>200</v>
      </c>
      <c r="AT355" s="130" t="s">
        <v>140</v>
      </c>
      <c r="AU355" s="130" t="s">
        <v>60</v>
      </c>
      <c r="AY355" s="12" t="s">
        <v>137</v>
      </c>
      <c r="BE355" s="131">
        <f t="shared" si="104"/>
        <v>0</v>
      </c>
      <c r="BF355" s="131">
        <f t="shared" si="105"/>
        <v>0</v>
      </c>
      <c r="BG355" s="131">
        <f t="shared" si="106"/>
        <v>0</v>
      </c>
      <c r="BH355" s="131">
        <f t="shared" si="107"/>
        <v>0</v>
      </c>
      <c r="BI355" s="131">
        <f t="shared" si="108"/>
        <v>0</v>
      </c>
      <c r="BJ355" s="12" t="s">
        <v>58</v>
      </c>
      <c r="BK355" s="131">
        <f t="shared" si="109"/>
        <v>0</v>
      </c>
      <c r="BL355" s="12" t="s">
        <v>200</v>
      </c>
      <c r="BM355" s="130" t="s">
        <v>4676</v>
      </c>
    </row>
    <row r="356" spans="1:65" s="2" customFormat="1" ht="24.15" customHeight="1">
      <c r="A356" s="22"/>
      <c r="B356" s="119"/>
      <c r="C356" s="120" t="s">
        <v>4677</v>
      </c>
      <c r="D356" s="120" t="s">
        <v>140</v>
      </c>
      <c r="E356" s="121" t="s">
        <v>4678</v>
      </c>
      <c r="F356" s="122" t="s">
        <v>4679</v>
      </c>
      <c r="G356" s="123" t="s">
        <v>403</v>
      </c>
      <c r="H356" s="124">
        <v>10</v>
      </c>
      <c r="I356" s="125"/>
      <c r="J356" s="125">
        <f t="shared" si="100"/>
        <v>0</v>
      </c>
      <c r="K356" s="122" t="s">
        <v>144</v>
      </c>
      <c r="L356" s="23"/>
      <c r="M356" s="126" t="s">
        <v>1</v>
      </c>
      <c r="N356" s="127" t="s">
        <v>23</v>
      </c>
      <c r="O356" s="128">
        <v>0.655</v>
      </c>
      <c r="P356" s="128">
        <f t="shared" si="101"/>
        <v>6.550000000000001</v>
      </c>
      <c r="Q356" s="128">
        <v>0.00012</v>
      </c>
      <c r="R356" s="128">
        <f t="shared" si="102"/>
        <v>0.0012000000000000001</v>
      </c>
      <c r="S356" s="128">
        <v>0</v>
      </c>
      <c r="T356" s="129">
        <f t="shared" si="103"/>
        <v>0</v>
      </c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R356" s="130" t="s">
        <v>200</v>
      </c>
      <c r="AT356" s="130" t="s">
        <v>140</v>
      </c>
      <c r="AU356" s="130" t="s">
        <v>60</v>
      </c>
      <c r="AY356" s="12" t="s">
        <v>137</v>
      </c>
      <c r="BE356" s="131">
        <f t="shared" si="104"/>
        <v>0</v>
      </c>
      <c r="BF356" s="131">
        <f t="shared" si="105"/>
        <v>0</v>
      </c>
      <c r="BG356" s="131">
        <f t="shared" si="106"/>
        <v>0</v>
      </c>
      <c r="BH356" s="131">
        <f t="shared" si="107"/>
        <v>0</v>
      </c>
      <c r="BI356" s="131">
        <f t="shared" si="108"/>
        <v>0</v>
      </c>
      <c r="BJ356" s="12" t="s">
        <v>58</v>
      </c>
      <c r="BK356" s="131">
        <f t="shared" si="109"/>
        <v>0</v>
      </c>
      <c r="BL356" s="12" t="s">
        <v>200</v>
      </c>
      <c r="BM356" s="130" t="s">
        <v>4680</v>
      </c>
    </row>
    <row r="357" spans="1:65" s="2" customFormat="1" ht="24.15" customHeight="1">
      <c r="A357" s="22"/>
      <c r="B357" s="119"/>
      <c r="C357" s="120" t="s">
        <v>4681</v>
      </c>
      <c r="D357" s="120" t="s">
        <v>140</v>
      </c>
      <c r="E357" s="121" t="s">
        <v>4682</v>
      </c>
      <c r="F357" s="122" t="s">
        <v>4683</v>
      </c>
      <c r="G357" s="123" t="s">
        <v>403</v>
      </c>
      <c r="H357" s="124">
        <v>10</v>
      </c>
      <c r="I357" s="125"/>
      <c r="J357" s="125">
        <f t="shared" si="100"/>
        <v>0</v>
      </c>
      <c r="K357" s="122" t="s">
        <v>144</v>
      </c>
      <c r="L357" s="23"/>
      <c r="M357" s="126" t="s">
        <v>1</v>
      </c>
      <c r="N357" s="127" t="s">
        <v>23</v>
      </c>
      <c r="O357" s="128">
        <v>0.624</v>
      </c>
      <c r="P357" s="128">
        <f t="shared" si="101"/>
        <v>6.24</v>
      </c>
      <c r="Q357" s="128">
        <v>0.00012</v>
      </c>
      <c r="R357" s="128">
        <f t="shared" si="102"/>
        <v>0.0012000000000000001</v>
      </c>
      <c r="S357" s="128">
        <v>0</v>
      </c>
      <c r="T357" s="129">
        <f t="shared" si="103"/>
        <v>0</v>
      </c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R357" s="130" t="s">
        <v>200</v>
      </c>
      <c r="AT357" s="130" t="s">
        <v>140</v>
      </c>
      <c r="AU357" s="130" t="s">
        <v>60</v>
      </c>
      <c r="AY357" s="12" t="s">
        <v>137</v>
      </c>
      <c r="BE357" s="131">
        <f t="shared" si="104"/>
        <v>0</v>
      </c>
      <c r="BF357" s="131">
        <f t="shared" si="105"/>
        <v>0</v>
      </c>
      <c r="BG357" s="131">
        <f t="shared" si="106"/>
        <v>0</v>
      </c>
      <c r="BH357" s="131">
        <f t="shared" si="107"/>
        <v>0</v>
      </c>
      <c r="BI357" s="131">
        <f t="shared" si="108"/>
        <v>0</v>
      </c>
      <c r="BJ357" s="12" t="s">
        <v>58</v>
      </c>
      <c r="BK357" s="131">
        <f t="shared" si="109"/>
        <v>0</v>
      </c>
      <c r="BL357" s="12" t="s">
        <v>200</v>
      </c>
      <c r="BM357" s="130" t="s">
        <v>4684</v>
      </c>
    </row>
    <row r="358" spans="1:65" s="2" customFormat="1" ht="16.5" customHeight="1">
      <c r="A358" s="22"/>
      <c r="B358" s="119"/>
      <c r="C358" s="120" t="s">
        <v>4685</v>
      </c>
      <c r="D358" s="120" t="s">
        <v>140</v>
      </c>
      <c r="E358" s="121" t="s">
        <v>4686</v>
      </c>
      <c r="F358" s="122" t="s">
        <v>4687</v>
      </c>
      <c r="G358" s="123" t="s">
        <v>403</v>
      </c>
      <c r="H358" s="124">
        <v>10</v>
      </c>
      <c r="I358" s="125"/>
      <c r="J358" s="125">
        <f aca="true" t="shared" si="110" ref="J358:J374">ROUND(I358*H358,2)</f>
        <v>0</v>
      </c>
      <c r="K358" s="122" t="s">
        <v>144</v>
      </c>
      <c r="L358" s="23"/>
      <c r="M358" s="126" t="s">
        <v>1</v>
      </c>
      <c r="N358" s="127" t="s">
        <v>23</v>
      </c>
      <c r="O358" s="128">
        <v>1</v>
      </c>
      <c r="P358" s="128">
        <f aca="true" t="shared" si="111" ref="P358:P374">O358*H358</f>
        <v>10</v>
      </c>
      <c r="Q358" s="128">
        <v>4E-05</v>
      </c>
      <c r="R358" s="128">
        <f aca="true" t="shared" si="112" ref="R358:R374">Q358*H358</f>
        <v>0.0004</v>
      </c>
      <c r="S358" s="128">
        <v>0</v>
      </c>
      <c r="T358" s="129">
        <f aca="true" t="shared" si="113" ref="T358:T374">S358*H358</f>
        <v>0</v>
      </c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R358" s="130" t="s">
        <v>200</v>
      </c>
      <c r="AT358" s="130" t="s">
        <v>140</v>
      </c>
      <c r="AU358" s="130" t="s">
        <v>60</v>
      </c>
      <c r="AY358" s="12" t="s">
        <v>137</v>
      </c>
      <c r="BE358" s="131">
        <f aca="true" t="shared" si="114" ref="BE358:BE374">IF(N358="základní",J358,0)</f>
        <v>0</v>
      </c>
      <c r="BF358" s="131">
        <f aca="true" t="shared" si="115" ref="BF358:BF374">IF(N358="snížená",J358,0)</f>
        <v>0</v>
      </c>
      <c r="BG358" s="131">
        <f aca="true" t="shared" si="116" ref="BG358:BG374">IF(N358="zákl. přenesená",J358,0)</f>
        <v>0</v>
      </c>
      <c r="BH358" s="131">
        <f aca="true" t="shared" si="117" ref="BH358:BH374">IF(N358="sníž. přenesená",J358,0)</f>
        <v>0</v>
      </c>
      <c r="BI358" s="131">
        <f aca="true" t="shared" si="118" ref="BI358:BI374">IF(N358="nulová",J358,0)</f>
        <v>0</v>
      </c>
      <c r="BJ358" s="12" t="s">
        <v>58</v>
      </c>
      <c r="BK358" s="131">
        <f aca="true" t="shared" si="119" ref="BK358:BK374">ROUND(I358*H358,2)</f>
        <v>0</v>
      </c>
      <c r="BL358" s="12" t="s">
        <v>200</v>
      </c>
      <c r="BM358" s="130" t="s">
        <v>4688</v>
      </c>
    </row>
    <row r="359" spans="1:65" s="2" customFormat="1" ht="16.5" customHeight="1">
      <c r="A359" s="22"/>
      <c r="B359" s="119"/>
      <c r="C359" s="120" t="s">
        <v>4689</v>
      </c>
      <c r="D359" s="120" t="s">
        <v>140</v>
      </c>
      <c r="E359" s="121" t="s">
        <v>4690</v>
      </c>
      <c r="F359" s="122" t="s">
        <v>4691</v>
      </c>
      <c r="G359" s="123" t="s">
        <v>403</v>
      </c>
      <c r="H359" s="124">
        <v>1</v>
      </c>
      <c r="I359" s="125"/>
      <c r="J359" s="125">
        <f t="shared" si="110"/>
        <v>0</v>
      </c>
      <c r="K359" s="122" t="s">
        <v>144</v>
      </c>
      <c r="L359" s="23"/>
      <c r="M359" s="126" t="s">
        <v>1</v>
      </c>
      <c r="N359" s="127" t="s">
        <v>23</v>
      </c>
      <c r="O359" s="128">
        <v>0.113</v>
      </c>
      <c r="P359" s="128">
        <f t="shared" si="111"/>
        <v>0.113</v>
      </c>
      <c r="Q359" s="128">
        <v>0.00023</v>
      </c>
      <c r="R359" s="128">
        <f t="shared" si="112"/>
        <v>0.00023</v>
      </c>
      <c r="S359" s="128">
        <v>0</v>
      </c>
      <c r="T359" s="129">
        <f t="shared" si="113"/>
        <v>0</v>
      </c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R359" s="130" t="s">
        <v>200</v>
      </c>
      <c r="AT359" s="130" t="s">
        <v>140</v>
      </c>
      <c r="AU359" s="130" t="s">
        <v>60</v>
      </c>
      <c r="AY359" s="12" t="s">
        <v>137</v>
      </c>
      <c r="BE359" s="131">
        <f t="shared" si="114"/>
        <v>0</v>
      </c>
      <c r="BF359" s="131">
        <f t="shared" si="115"/>
        <v>0</v>
      </c>
      <c r="BG359" s="131">
        <f t="shared" si="116"/>
        <v>0</v>
      </c>
      <c r="BH359" s="131">
        <f t="shared" si="117"/>
        <v>0</v>
      </c>
      <c r="BI359" s="131">
        <f t="shared" si="118"/>
        <v>0</v>
      </c>
      <c r="BJ359" s="12" t="s">
        <v>58</v>
      </c>
      <c r="BK359" s="131">
        <f t="shared" si="119"/>
        <v>0</v>
      </c>
      <c r="BL359" s="12" t="s">
        <v>200</v>
      </c>
      <c r="BM359" s="130" t="s">
        <v>4692</v>
      </c>
    </row>
    <row r="360" spans="1:65" s="2" customFormat="1" ht="16.5" customHeight="1">
      <c r="A360" s="22"/>
      <c r="B360" s="119"/>
      <c r="C360" s="120" t="s">
        <v>4693</v>
      </c>
      <c r="D360" s="120" t="s">
        <v>140</v>
      </c>
      <c r="E360" s="121" t="s">
        <v>4694</v>
      </c>
      <c r="F360" s="122" t="s">
        <v>4695</v>
      </c>
      <c r="G360" s="123" t="s">
        <v>403</v>
      </c>
      <c r="H360" s="124">
        <v>1</v>
      </c>
      <c r="I360" s="125"/>
      <c r="J360" s="125">
        <f t="shared" si="110"/>
        <v>0</v>
      </c>
      <c r="K360" s="122" t="s">
        <v>144</v>
      </c>
      <c r="L360" s="23"/>
      <c r="M360" s="126" t="s">
        <v>1</v>
      </c>
      <c r="N360" s="127" t="s">
        <v>23</v>
      </c>
      <c r="O360" s="128">
        <v>0.113</v>
      </c>
      <c r="P360" s="128">
        <f t="shared" si="111"/>
        <v>0.113</v>
      </c>
      <c r="Q360" s="128">
        <v>0.00024</v>
      </c>
      <c r="R360" s="128">
        <f t="shared" si="112"/>
        <v>0.00024</v>
      </c>
      <c r="S360" s="128">
        <v>0</v>
      </c>
      <c r="T360" s="129">
        <f t="shared" si="113"/>
        <v>0</v>
      </c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R360" s="130" t="s">
        <v>200</v>
      </c>
      <c r="AT360" s="130" t="s">
        <v>140</v>
      </c>
      <c r="AU360" s="130" t="s">
        <v>60</v>
      </c>
      <c r="AY360" s="12" t="s">
        <v>137</v>
      </c>
      <c r="BE360" s="131">
        <f t="shared" si="114"/>
        <v>0</v>
      </c>
      <c r="BF360" s="131">
        <f t="shared" si="115"/>
        <v>0</v>
      </c>
      <c r="BG360" s="131">
        <f t="shared" si="116"/>
        <v>0</v>
      </c>
      <c r="BH360" s="131">
        <f t="shared" si="117"/>
        <v>0</v>
      </c>
      <c r="BI360" s="131">
        <f t="shared" si="118"/>
        <v>0</v>
      </c>
      <c r="BJ360" s="12" t="s">
        <v>58</v>
      </c>
      <c r="BK360" s="131">
        <f t="shared" si="119"/>
        <v>0</v>
      </c>
      <c r="BL360" s="12" t="s">
        <v>200</v>
      </c>
      <c r="BM360" s="130" t="s">
        <v>4696</v>
      </c>
    </row>
    <row r="361" spans="1:65" s="2" customFormat="1" ht="24.15" customHeight="1">
      <c r="A361" s="22"/>
      <c r="B361" s="119"/>
      <c r="C361" s="120" t="s">
        <v>4697</v>
      </c>
      <c r="D361" s="120" t="s">
        <v>140</v>
      </c>
      <c r="E361" s="121" t="s">
        <v>4698</v>
      </c>
      <c r="F361" s="122" t="s">
        <v>4699</v>
      </c>
      <c r="G361" s="123" t="s">
        <v>403</v>
      </c>
      <c r="H361" s="124">
        <v>1</v>
      </c>
      <c r="I361" s="125"/>
      <c r="J361" s="125">
        <f t="shared" si="110"/>
        <v>0</v>
      </c>
      <c r="K361" s="122" t="s">
        <v>144</v>
      </c>
      <c r="L361" s="23"/>
      <c r="M361" s="126" t="s">
        <v>1</v>
      </c>
      <c r="N361" s="127" t="s">
        <v>23</v>
      </c>
      <c r="O361" s="128">
        <v>0.113</v>
      </c>
      <c r="P361" s="128">
        <f t="shared" si="111"/>
        <v>0.113</v>
      </c>
      <c r="Q361" s="128">
        <v>0.00027</v>
      </c>
      <c r="R361" s="128">
        <f t="shared" si="112"/>
        <v>0.00027</v>
      </c>
      <c r="S361" s="128">
        <v>0</v>
      </c>
      <c r="T361" s="129">
        <f t="shared" si="113"/>
        <v>0</v>
      </c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R361" s="130" t="s">
        <v>200</v>
      </c>
      <c r="AT361" s="130" t="s">
        <v>140</v>
      </c>
      <c r="AU361" s="130" t="s">
        <v>60</v>
      </c>
      <c r="AY361" s="12" t="s">
        <v>137</v>
      </c>
      <c r="BE361" s="131">
        <f t="shared" si="114"/>
        <v>0</v>
      </c>
      <c r="BF361" s="131">
        <f t="shared" si="115"/>
        <v>0</v>
      </c>
      <c r="BG361" s="131">
        <f t="shared" si="116"/>
        <v>0</v>
      </c>
      <c r="BH361" s="131">
        <f t="shared" si="117"/>
        <v>0</v>
      </c>
      <c r="BI361" s="131">
        <f t="shared" si="118"/>
        <v>0</v>
      </c>
      <c r="BJ361" s="12" t="s">
        <v>58</v>
      </c>
      <c r="BK361" s="131">
        <f t="shared" si="119"/>
        <v>0</v>
      </c>
      <c r="BL361" s="12" t="s">
        <v>200</v>
      </c>
      <c r="BM361" s="130" t="s">
        <v>4700</v>
      </c>
    </row>
    <row r="362" spans="1:65" s="2" customFormat="1" ht="24.15" customHeight="1">
      <c r="A362" s="22"/>
      <c r="B362" s="119"/>
      <c r="C362" s="120" t="s">
        <v>4701</v>
      </c>
      <c r="D362" s="120" t="s">
        <v>140</v>
      </c>
      <c r="E362" s="121" t="s">
        <v>4702</v>
      </c>
      <c r="F362" s="122" t="s">
        <v>4703</v>
      </c>
      <c r="G362" s="123" t="s">
        <v>403</v>
      </c>
      <c r="H362" s="124">
        <v>1</v>
      </c>
      <c r="I362" s="125"/>
      <c r="J362" s="125">
        <f t="shared" si="110"/>
        <v>0</v>
      </c>
      <c r="K362" s="122" t="s">
        <v>144</v>
      </c>
      <c r="L362" s="23"/>
      <c r="M362" s="126" t="s">
        <v>1</v>
      </c>
      <c r="N362" s="127" t="s">
        <v>23</v>
      </c>
      <c r="O362" s="128">
        <v>0.246</v>
      </c>
      <c r="P362" s="128">
        <f t="shared" si="111"/>
        <v>0.246</v>
      </c>
      <c r="Q362" s="128">
        <v>0.00038</v>
      </c>
      <c r="R362" s="128">
        <f t="shared" si="112"/>
        <v>0.00038</v>
      </c>
      <c r="S362" s="128">
        <v>0</v>
      </c>
      <c r="T362" s="129">
        <f t="shared" si="113"/>
        <v>0</v>
      </c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R362" s="130" t="s">
        <v>200</v>
      </c>
      <c r="AT362" s="130" t="s">
        <v>140</v>
      </c>
      <c r="AU362" s="130" t="s">
        <v>60</v>
      </c>
      <c r="AY362" s="12" t="s">
        <v>137</v>
      </c>
      <c r="BE362" s="131">
        <f t="shared" si="114"/>
        <v>0</v>
      </c>
      <c r="BF362" s="131">
        <f t="shared" si="115"/>
        <v>0</v>
      </c>
      <c r="BG362" s="131">
        <f t="shared" si="116"/>
        <v>0</v>
      </c>
      <c r="BH362" s="131">
        <f t="shared" si="117"/>
        <v>0</v>
      </c>
      <c r="BI362" s="131">
        <f t="shared" si="118"/>
        <v>0</v>
      </c>
      <c r="BJ362" s="12" t="s">
        <v>58</v>
      </c>
      <c r="BK362" s="131">
        <f t="shared" si="119"/>
        <v>0</v>
      </c>
      <c r="BL362" s="12" t="s">
        <v>200</v>
      </c>
      <c r="BM362" s="130" t="s">
        <v>4704</v>
      </c>
    </row>
    <row r="363" spans="1:65" s="2" customFormat="1" ht="16.5" customHeight="1">
      <c r="A363" s="22"/>
      <c r="B363" s="119"/>
      <c r="C363" s="120" t="s">
        <v>4705</v>
      </c>
      <c r="D363" s="120" t="s">
        <v>140</v>
      </c>
      <c r="E363" s="121" t="s">
        <v>4706</v>
      </c>
      <c r="F363" s="122" t="s">
        <v>4707</v>
      </c>
      <c r="G363" s="123" t="s">
        <v>403</v>
      </c>
      <c r="H363" s="124">
        <v>1</v>
      </c>
      <c r="I363" s="125"/>
      <c r="J363" s="125">
        <f t="shared" si="110"/>
        <v>0</v>
      </c>
      <c r="K363" s="122" t="s">
        <v>144</v>
      </c>
      <c r="L363" s="23"/>
      <c r="M363" s="126" t="s">
        <v>1</v>
      </c>
      <c r="N363" s="127" t="s">
        <v>23</v>
      </c>
      <c r="O363" s="128">
        <v>0.113</v>
      </c>
      <c r="P363" s="128">
        <f t="shared" si="111"/>
        <v>0.113</v>
      </c>
      <c r="Q363" s="128">
        <v>0.00028</v>
      </c>
      <c r="R363" s="128">
        <f t="shared" si="112"/>
        <v>0.00028</v>
      </c>
      <c r="S363" s="128">
        <v>0</v>
      </c>
      <c r="T363" s="129">
        <f t="shared" si="113"/>
        <v>0</v>
      </c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R363" s="130" t="s">
        <v>200</v>
      </c>
      <c r="AT363" s="130" t="s">
        <v>140</v>
      </c>
      <c r="AU363" s="130" t="s">
        <v>60</v>
      </c>
      <c r="AY363" s="12" t="s">
        <v>137</v>
      </c>
      <c r="BE363" s="131">
        <f t="shared" si="114"/>
        <v>0</v>
      </c>
      <c r="BF363" s="131">
        <f t="shared" si="115"/>
        <v>0</v>
      </c>
      <c r="BG363" s="131">
        <f t="shared" si="116"/>
        <v>0</v>
      </c>
      <c r="BH363" s="131">
        <f t="shared" si="117"/>
        <v>0</v>
      </c>
      <c r="BI363" s="131">
        <f t="shared" si="118"/>
        <v>0</v>
      </c>
      <c r="BJ363" s="12" t="s">
        <v>58</v>
      </c>
      <c r="BK363" s="131">
        <f t="shared" si="119"/>
        <v>0</v>
      </c>
      <c r="BL363" s="12" t="s">
        <v>200</v>
      </c>
      <c r="BM363" s="130" t="s">
        <v>4708</v>
      </c>
    </row>
    <row r="364" spans="1:65" s="2" customFormat="1" ht="24.15" customHeight="1">
      <c r="A364" s="22"/>
      <c r="B364" s="119"/>
      <c r="C364" s="120" t="s">
        <v>4709</v>
      </c>
      <c r="D364" s="120" t="s">
        <v>140</v>
      </c>
      <c r="E364" s="121" t="s">
        <v>4710</v>
      </c>
      <c r="F364" s="122" t="s">
        <v>4711</v>
      </c>
      <c r="G364" s="123" t="s">
        <v>403</v>
      </c>
      <c r="H364" s="124">
        <v>1</v>
      </c>
      <c r="I364" s="125"/>
      <c r="J364" s="125">
        <f t="shared" si="110"/>
        <v>0</v>
      </c>
      <c r="K364" s="122" t="s">
        <v>144</v>
      </c>
      <c r="L364" s="23"/>
      <c r="M364" s="126" t="s">
        <v>1</v>
      </c>
      <c r="N364" s="127" t="s">
        <v>23</v>
      </c>
      <c r="O364" s="128">
        <v>0.113</v>
      </c>
      <c r="P364" s="128">
        <f t="shared" si="111"/>
        <v>0.113</v>
      </c>
      <c r="Q364" s="128">
        <v>0.00066</v>
      </c>
      <c r="R364" s="128">
        <f t="shared" si="112"/>
        <v>0.00066</v>
      </c>
      <c r="S364" s="128">
        <v>0</v>
      </c>
      <c r="T364" s="129">
        <f t="shared" si="113"/>
        <v>0</v>
      </c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R364" s="130" t="s">
        <v>200</v>
      </c>
      <c r="AT364" s="130" t="s">
        <v>140</v>
      </c>
      <c r="AU364" s="130" t="s">
        <v>60</v>
      </c>
      <c r="AY364" s="12" t="s">
        <v>137</v>
      </c>
      <c r="BE364" s="131">
        <f t="shared" si="114"/>
        <v>0</v>
      </c>
      <c r="BF364" s="131">
        <f t="shared" si="115"/>
        <v>0</v>
      </c>
      <c r="BG364" s="131">
        <f t="shared" si="116"/>
        <v>0</v>
      </c>
      <c r="BH364" s="131">
        <f t="shared" si="117"/>
        <v>0</v>
      </c>
      <c r="BI364" s="131">
        <f t="shared" si="118"/>
        <v>0</v>
      </c>
      <c r="BJ364" s="12" t="s">
        <v>58</v>
      </c>
      <c r="BK364" s="131">
        <f t="shared" si="119"/>
        <v>0</v>
      </c>
      <c r="BL364" s="12" t="s">
        <v>200</v>
      </c>
      <c r="BM364" s="130" t="s">
        <v>4712</v>
      </c>
    </row>
    <row r="365" spans="1:65" s="2" customFormat="1" ht="16.5" customHeight="1">
      <c r="A365" s="22"/>
      <c r="B365" s="119"/>
      <c r="C365" s="120" t="s">
        <v>4713</v>
      </c>
      <c r="D365" s="120" t="s">
        <v>140</v>
      </c>
      <c r="E365" s="121" t="s">
        <v>4714</v>
      </c>
      <c r="F365" s="122" t="s">
        <v>4715</v>
      </c>
      <c r="G365" s="123" t="s">
        <v>403</v>
      </c>
      <c r="H365" s="124">
        <v>1</v>
      </c>
      <c r="I365" s="125"/>
      <c r="J365" s="125">
        <f t="shared" si="110"/>
        <v>0</v>
      </c>
      <c r="K365" s="122" t="s">
        <v>144</v>
      </c>
      <c r="L365" s="23"/>
      <c r="M365" s="126" t="s">
        <v>1</v>
      </c>
      <c r="N365" s="127" t="s">
        <v>23</v>
      </c>
      <c r="O365" s="128">
        <v>0.266</v>
      </c>
      <c r="P365" s="128">
        <f t="shared" si="111"/>
        <v>0.266</v>
      </c>
      <c r="Q365" s="128">
        <v>0.00037</v>
      </c>
      <c r="R365" s="128">
        <f t="shared" si="112"/>
        <v>0.00037</v>
      </c>
      <c r="S365" s="128">
        <v>0</v>
      </c>
      <c r="T365" s="129">
        <f t="shared" si="113"/>
        <v>0</v>
      </c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R365" s="130" t="s">
        <v>200</v>
      </c>
      <c r="AT365" s="130" t="s">
        <v>140</v>
      </c>
      <c r="AU365" s="130" t="s">
        <v>60</v>
      </c>
      <c r="AY365" s="12" t="s">
        <v>137</v>
      </c>
      <c r="BE365" s="131">
        <f t="shared" si="114"/>
        <v>0</v>
      </c>
      <c r="BF365" s="131">
        <f t="shared" si="115"/>
        <v>0</v>
      </c>
      <c r="BG365" s="131">
        <f t="shared" si="116"/>
        <v>0</v>
      </c>
      <c r="BH365" s="131">
        <f t="shared" si="117"/>
        <v>0</v>
      </c>
      <c r="BI365" s="131">
        <f t="shared" si="118"/>
        <v>0</v>
      </c>
      <c r="BJ365" s="12" t="s">
        <v>58</v>
      </c>
      <c r="BK365" s="131">
        <f t="shared" si="119"/>
        <v>0</v>
      </c>
      <c r="BL365" s="12" t="s">
        <v>200</v>
      </c>
      <c r="BM365" s="130" t="s">
        <v>4716</v>
      </c>
    </row>
    <row r="366" spans="1:65" s="2" customFormat="1" ht="24.15" customHeight="1">
      <c r="A366" s="22"/>
      <c r="B366" s="119"/>
      <c r="C366" s="120" t="s">
        <v>4717</v>
      </c>
      <c r="D366" s="120" t="s">
        <v>140</v>
      </c>
      <c r="E366" s="121" t="s">
        <v>4718</v>
      </c>
      <c r="F366" s="122" t="s">
        <v>4719</v>
      </c>
      <c r="G366" s="123" t="s">
        <v>403</v>
      </c>
      <c r="H366" s="124">
        <v>1</v>
      </c>
      <c r="I366" s="125"/>
      <c r="J366" s="125">
        <f t="shared" si="110"/>
        <v>0</v>
      </c>
      <c r="K366" s="122" t="s">
        <v>144</v>
      </c>
      <c r="L366" s="23"/>
      <c r="M366" s="126" t="s">
        <v>1</v>
      </c>
      <c r="N366" s="127" t="s">
        <v>23</v>
      </c>
      <c r="O366" s="128">
        <v>0.339</v>
      </c>
      <c r="P366" s="128">
        <f t="shared" si="111"/>
        <v>0.339</v>
      </c>
      <c r="Q366" s="128">
        <v>0.00075</v>
      </c>
      <c r="R366" s="128">
        <f t="shared" si="112"/>
        <v>0.00075</v>
      </c>
      <c r="S366" s="128">
        <v>0</v>
      </c>
      <c r="T366" s="129">
        <f t="shared" si="113"/>
        <v>0</v>
      </c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R366" s="130" t="s">
        <v>200</v>
      </c>
      <c r="AT366" s="130" t="s">
        <v>140</v>
      </c>
      <c r="AU366" s="130" t="s">
        <v>60</v>
      </c>
      <c r="AY366" s="12" t="s">
        <v>137</v>
      </c>
      <c r="BE366" s="131">
        <f t="shared" si="114"/>
        <v>0</v>
      </c>
      <c r="BF366" s="131">
        <f t="shared" si="115"/>
        <v>0</v>
      </c>
      <c r="BG366" s="131">
        <f t="shared" si="116"/>
        <v>0</v>
      </c>
      <c r="BH366" s="131">
        <f t="shared" si="117"/>
        <v>0</v>
      </c>
      <c r="BI366" s="131">
        <f t="shared" si="118"/>
        <v>0</v>
      </c>
      <c r="BJ366" s="12" t="s">
        <v>58</v>
      </c>
      <c r="BK366" s="131">
        <f t="shared" si="119"/>
        <v>0</v>
      </c>
      <c r="BL366" s="12" t="s">
        <v>200</v>
      </c>
      <c r="BM366" s="130" t="s">
        <v>4720</v>
      </c>
    </row>
    <row r="367" spans="1:65" s="2" customFormat="1" ht="16.5" customHeight="1">
      <c r="A367" s="22"/>
      <c r="B367" s="119"/>
      <c r="C367" s="120" t="s">
        <v>4721</v>
      </c>
      <c r="D367" s="120" t="s">
        <v>140</v>
      </c>
      <c r="E367" s="121" t="s">
        <v>4722</v>
      </c>
      <c r="F367" s="122" t="s">
        <v>4723</v>
      </c>
      <c r="G367" s="123" t="s">
        <v>403</v>
      </c>
      <c r="H367" s="124">
        <v>1</v>
      </c>
      <c r="I367" s="125"/>
      <c r="J367" s="125">
        <f t="shared" si="110"/>
        <v>0</v>
      </c>
      <c r="K367" s="122" t="s">
        <v>144</v>
      </c>
      <c r="L367" s="23"/>
      <c r="M367" s="126" t="s">
        <v>1</v>
      </c>
      <c r="N367" s="127" t="s">
        <v>23</v>
      </c>
      <c r="O367" s="128">
        <v>0.113</v>
      </c>
      <c r="P367" s="128">
        <f t="shared" si="111"/>
        <v>0.113</v>
      </c>
      <c r="Q367" s="128">
        <v>0.00028</v>
      </c>
      <c r="R367" s="128">
        <f t="shared" si="112"/>
        <v>0.00028</v>
      </c>
      <c r="S367" s="128">
        <v>0</v>
      </c>
      <c r="T367" s="129">
        <f t="shared" si="113"/>
        <v>0</v>
      </c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R367" s="130" t="s">
        <v>200</v>
      </c>
      <c r="AT367" s="130" t="s">
        <v>140</v>
      </c>
      <c r="AU367" s="130" t="s">
        <v>60</v>
      </c>
      <c r="AY367" s="12" t="s">
        <v>137</v>
      </c>
      <c r="BE367" s="131">
        <f t="shared" si="114"/>
        <v>0</v>
      </c>
      <c r="BF367" s="131">
        <f t="shared" si="115"/>
        <v>0</v>
      </c>
      <c r="BG367" s="131">
        <f t="shared" si="116"/>
        <v>0</v>
      </c>
      <c r="BH367" s="131">
        <f t="shared" si="117"/>
        <v>0</v>
      </c>
      <c r="BI367" s="131">
        <f t="shared" si="118"/>
        <v>0</v>
      </c>
      <c r="BJ367" s="12" t="s">
        <v>58</v>
      </c>
      <c r="BK367" s="131">
        <f t="shared" si="119"/>
        <v>0</v>
      </c>
      <c r="BL367" s="12" t="s">
        <v>200</v>
      </c>
      <c r="BM367" s="130" t="s">
        <v>4724</v>
      </c>
    </row>
    <row r="368" spans="1:65" s="2" customFormat="1" ht="21.75" customHeight="1">
      <c r="A368" s="22"/>
      <c r="B368" s="119"/>
      <c r="C368" s="120" t="s">
        <v>4725</v>
      </c>
      <c r="D368" s="120" t="s">
        <v>140</v>
      </c>
      <c r="E368" s="121" t="s">
        <v>4726</v>
      </c>
      <c r="F368" s="122" t="s">
        <v>4727</v>
      </c>
      <c r="G368" s="123" t="s">
        <v>403</v>
      </c>
      <c r="H368" s="124">
        <v>1</v>
      </c>
      <c r="I368" s="125"/>
      <c r="J368" s="125">
        <f t="shared" si="110"/>
        <v>0</v>
      </c>
      <c r="K368" s="122" t="s">
        <v>144</v>
      </c>
      <c r="L368" s="23"/>
      <c r="M368" s="126" t="s">
        <v>1</v>
      </c>
      <c r="N368" s="127" t="s">
        <v>23</v>
      </c>
      <c r="O368" s="128">
        <v>0.339</v>
      </c>
      <c r="P368" s="128">
        <f t="shared" si="111"/>
        <v>0.339</v>
      </c>
      <c r="Q368" s="128">
        <v>0.00128</v>
      </c>
      <c r="R368" s="128">
        <f t="shared" si="112"/>
        <v>0.00128</v>
      </c>
      <c r="S368" s="128">
        <v>0</v>
      </c>
      <c r="T368" s="129">
        <f t="shared" si="113"/>
        <v>0</v>
      </c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R368" s="130" t="s">
        <v>200</v>
      </c>
      <c r="AT368" s="130" t="s">
        <v>140</v>
      </c>
      <c r="AU368" s="130" t="s">
        <v>60</v>
      </c>
      <c r="AY368" s="12" t="s">
        <v>137</v>
      </c>
      <c r="BE368" s="131">
        <f t="shared" si="114"/>
        <v>0</v>
      </c>
      <c r="BF368" s="131">
        <f t="shared" si="115"/>
        <v>0</v>
      </c>
      <c r="BG368" s="131">
        <f t="shared" si="116"/>
        <v>0</v>
      </c>
      <c r="BH368" s="131">
        <f t="shared" si="117"/>
        <v>0</v>
      </c>
      <c r="BI368" s="131">
        <f t="shared" si="118"/>
        <v>0</v>
      </c>
      <c r="BJ368" s="12" t="s">
        <v>58</v>
      </c>
      <c r="BK368" s="131">
        <f t="shared" si="119"/>
        <v>0</v>
      </c>
      <c r="BL368" s="12" t="s">
        <v>200</v>
      </c>
      <c r="BM368" s="130" t="s">
        <v>4728</v>
      </c>
    </row>
    <row r="369" spans="1:65" s="2" customFormat="1" ht="21.75" customHeight="1">
      <c r="A369" s="22"/>
      <c r="B369" s="119"/>
      <c r="C369" s="120" t="s">
        <v>4729</v>
      </c>
      <c r="D369" s="120" t="s">
        <v>140</v>
      </c>
      <c r="E369" s="121" t="s">
        <v>4730</v>
      </c>
      <c r="F369" s="122" t="s">
        <v>4731</v>
      </c>
      <c r="G369" s="123" t="s">
        <v>403</v>
      </c>
      <c r="H369" s="124">
        <v>10</v>
      </c>
      <c r="I369" s="125"/>
      <c r="J369" s="125">
        <f t="shared" si="110"/>
        <v>0</v>
      </c>
      <c r="K369" s="122" t="s">
        <v>144</v>
      </c>
      <c r="L369" s="23"/>
      <c r="M369" s="126" t="s">
        <v>1</v>
      </c>
      <c r="N369" s="127" t="s">
        <v>23</v>
      </c>
      <c r="O369" s="128">
        <v>0.246</v>
      </c>
      <c r="P369" s="128">
        <f t="shared" si="111"/>
        <v>2.46</v>
      </c>
      <c r="Q369" s="128">
        <v>0.00015</v>
      </c>
      <c r="R369" s="128">
        <f t="shared" si="112"/>
        <v>0.0014999999999999998</v>
      </c>
      <c r="S369" s="128">
        <v>0</v>
      </c>
      <c r="T369" s="129">
        <f t="shared" si="113"/>
        <v>0</v>
      </c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R369" s="130" t="s">
        <v>200</v>
      </c>
      <c r="AT369" s="130" t="s">
        <v>140</v>
      </c>
      <c r="AU369" s="130" t="s">
        <v>60</v>
      </c>
      <c r="AY369" s="12" t="s">
        <v>137</v>
      </c>
      <c r="BE369" s="131">
        <f t="shared" si="114"/>
        <v>0</v>
      </c>
      <c r="BF369" s="131">
        <f t="shared" si="115"/>
        <v>0</v>
      </c>
      <c r="BG369" s="131">
        <f t="shared" si="116"/>
        <v>0</v>
      </c>
      <c r="BH369" s="131">
        <f t="shared" si="117"/>
        <v>0</v>
      </c>
      <c r="BI369" s="131">
        <f t="shared" si="118"/>
        <v>0</v>
      </c>
      <c r="BJ369" s="12" t="s">
        <v>58</v>
      </c>
      <c r="BK369" s="131">
        <f t="shared" si="119"/>
        <v>0</v>
      </c>
      <c r="BL369" s="12" t="s">
        <v>200</v>
      </c>
      <c r="BM369" s="130" t="s">
        <v>4732</v>
      </c>
    </row>
    <row r="370" spans="1:65" s="2" customFormat="1" ht="24.15" customHeight="1">
      <c r="A370" s="22"/>
      <c r="B370" s="119"/>
      <c r="C370" s="120" t="s">
        <v>4733</v>
      </c>
      <c r="D370" s="120" t="s">
        <v>140</v>
      </c>
      <c r="E370" s="121" t="s">
        <v>4734</v>
      </c>
      <c r="F370" s="122" t="s">
        <v>4735</v>
      </c>
      <c r="G370" s="123" t="s">
        <v>403</v>
      </c>
      <c r="H370" s="124">
        <v>10</v>
      </c>
      <c r="I370" s="125"/>
      <c r="J370" s="125">
        <f t="shared" si="110"/>
        <v>0</v>
      </c>
      <c r="K370" s="122" t="s">
        <v>144</v>
      </c>
      <c r="L370" s="23"/>
      <c r="M370" s="126" t="s">
        <v>1</v>
      </c>
      <c r="N370" s="127" t="s">
        <v>23</v>
      </c>
      <c r="O370" s="128">
        <v>0.246</v>
      </c>
      <c r="P370" s="128">
        <f t="shared" si="111"/>
        <v>2.46</v>
      </c>
      <c r="Q370" s="128">
        <v>0.00017</v>
      </c>
      <c r="R370" s="128">
        <f t="shared" si="112"/>
        <v>0.0017000000000000001</v>
      </c>
      <c r="S370" s="128">
        <v>0</v>
      </c>
      <c r="T370" s="129">
        <f t="shared" si="113"/>
        <v>0</v>
      </c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R370" s="130" t="s">
        <v>200</v>
      </c>
      <c r="AT370" s="130" t="s">
        <v>140</v>
      </c>
      <c r="AU370" s="130" t="s">
        <v>60</v>
      </c>
      <c r="AY370" s="12" t="s">
        <v>137</v>
      </c>
      <c r="BE370" s="131">
        <f t="shared" si="114"/>
        <v>0</v>
      </c>
      <c r="BF370" s="131">
        <f t="shared" si="115"/>
        <v>0</v>
      </c>
      <c r="BG370" s="131">
        <f t="shared" si="116"/>
        <v>0</v>
      </c>
      <c r="BH370" s="131">
        <f t="shared" si="117"/>
        <v>0</v>
      </c>
      <c r="BI370" s="131">
        <f t="shared" si="118"/>
        <v>0</v>
      </c>
      <c r="BJ370" s="12" t="s">
        <v>58</v>
      </c>
      <c r="BK370" s="131">
        <f t="shared" si="119"/>
        <v>0</v>
      </c>
      <c r="BL370" s="12" t="s">
        <v>200</v>
      </c>
      <c r="BM370" s="130" t="s">
        <v>4736</v>
      </c>
    </row>
    <row r="371" spans="1:65" s="2" customFormat="1" ht="24.15" customHeight="1">
      <c r="A371" s="22"/>
      <c r="B371" s="119"/>
      <c r="C371" s="120" t="s">
        <v>4737</v>
      </c>
      <c r="D371" s="120" t="s">
        <v>140</v>
      </c>
      <c r="E371" s="121" t="s">
        <v>4738</v>
      </c>
      <c r="F371" s="122" t="s">
        <v>4739</v>
      </c>
      <c r="G371" s="123" t="s">
        <v>403</v>
      </c>
      <c r="H371" s="124">
        <v>10</v>
      </c>
      <c r="I371" s="125"/>
      <c r="J371" s="125">
        <f t="shared" si="110"/>
        <v>0</v>
      </c>
      <c r="K371" s="122" t="s">
        <v>144</v>
      </c>
      <c r="L371" s="23"/>
      <c r="M371" s="126" t="s">
        <v>1</v>
      </c>
      <c r="N371" s="127" t="s">
        <v>23</v>
      </c>
      <c r="O371" s="128">
        <v>0.25</v>
      </c>
      <c r="P371" s="128">
        <f t="shared" si="111"/>
        <v>2.5</v>
      </c>
      <c r="Q371" s="128">
        <v>0.00017</v>
      </c>
      <c r="R371" s="128">
        <f t="shared" si="112"/>
        <v>0.0017000000000000001</v>
      </c>
      <c r="S371" s="128">
        <v>0</v>
      </c>
      <c r="T371" s="129">
        <f t="shared" si="113"/>
        <v>0</v>
      </c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R371" s="130" t="s">
        <v>200</v>
      </c>
      <c r="AT371" s="130" t="s">
        <v>140</v>
      </c>
      <c r="AU371" s="130" t="s">
        <v>60</v>
      </c>
      <c r="AY371" s="12" t="s">
        <v>137</v>
      </c>
      <c r="BE371" s="131">
        <f t="shared" si="114"/>
        <v>0</v>
      </c>
      <c r="BF371" s="131">
        <f t="shared" si="115"/>
        <v>0</v>
      </c>
      <c r="BG371" s="131">
        <f t="shared" si="116"/>
        <v>0</v>
      </c>
      <c r="BH371" s="131">
        <f t="shared" si="117"/>
        <v>0</v>
      </c>
      <c r="BI371" s="131">
        <f t="shared" si="118"/>
        <v>0</v>
      </c>
      <c r="BJ371" s="12" t="s">
        <v>58</v>
      </c>
      <c r="BK371" s="131">
        <f t="shared" si="119"/>
        <v>0</v>
      </c>
      <c r="BL371" s="12" t="s">
        <v>200</v>
      </c>
      <c r="BM371" s="130" t="s">
        <v>4740</v>
      </c>
    </row>
    <row r="372" spans="1:65" s="2" customFormat="1" ht="16.5" customHeight="1">
      <c r="A372" s="22"/>
      <c r="B372" s="119"/>
      <c r="C372" s="120" t="s">
        <v>4741</v>
      </c>
      <c r="D372" s="120" t="s">
        <v>140</v>
      </c>
      <c r="E372" s="121" t="s">
        <v>4742</v>
      </c>
      <c r="F372" s="122" t="s">
        <v>4743</v>
      </c>
      <c r="G372" s="123" t="s">
        <v>403</v>
      </c>
      <c r="H372" s="124">
        <v>10</v>
      </c>
      <c r="I372" s="125"/>
      <c r="J372" s="125">
        <f t="shared" si="110"/>
        <v>0</v>
      </c>
      <c r="K372" s="122" t="s">
        <v>144</v>
      </c>
      <c r="L372" s="23"/>
      <c r="M372" s="126" t="s">
        <v>1</v>
      </c>
      <c r="N372" s="127" t="s">
        <v>23</v>
      </c>
      <c r="O372" s="128">
        <v>0.95</v>
      </c>
      <c r="P372" s="128">
        <f t="shared" si="111"/>
        <v>9.5</v>
      </c>
      <c r="Q372" s="128">
        <v>7E-05</v>
      </c>
      <c r="R372" s="128">
        <f t="shared" si="112"/>
        <v>0.0006999999999999999</v>
      </c>
      <c r="S372" s="128">
        <v>0</v>
      </c>
      <c r="T372" s="129">
        <f t="shared" si="113"/>
        <v>0</v>
      </c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R372" s="130" t="s">
        <v>200</v>
      </c>
      <c r="AT372" s="130" t="s">
        <v>140</v>
      </c>
      <c r="AU372" s="130" t="s">
        <v>60</v>
      </c>
      <c r="AY372" s="12" t="s">
        <v>137</v>
      </c>
      <c r="BE372" s="131">
        <f t="shared" si="114"/>
        <v>0</v>
      </c>
      <c r="BF372" s="131">
        <f t="shared" si="115"/>
        <v>0</v>
      </c>
      <c r="BG372" s="131">
        <f t="shared" si="116"/>
        <v>0</v>
      </c>
      <c r="BH372" s="131">
        <f t="shared" si="117"/>
        <v>0</v>
      </c>
      <c r="BI372" s="131">
        <f t="shared" si="118"/>
        <v>0</v>
      </c>
      <c r="BJ372" s="12" t="s">
        <v>58</v>
      </c>
      <c r="BK372" s="131">
        <f t="shared" si="119"/>
        <v>0</v>
      </c>
      <c r="BL372" s="12" t="s">
        <v>200</v>
      </c>
      <c r="BM372" s="130" t="s">
        <v>4744</v>
      </c>
    </row>
    <row r="373" spans="1:65" s="2" customFormat="1" ht="16.5" customHeight="1">
      <c r="A373" s="22"/>
      <c r="B373" s="119"/>
      <c r="C373" s="120" t="s">
        <v>4745</v>
      </c>
      <c r="D373" s="120" t="s">
        <v>140</v>
      </c>
      <c r="E373" s="121" t="s">
        <v>4746</v>
      </c>
      <c r="F373" s="122" t="s">
        <v>4747</v>
      </c>
      <c r="G373" s="123" t="s">
        <v>403</v>
      </c>
      <c r="H373" s="124">
        <v>10</v>
      </c>
      <c r="I373" s="125"/>
      <c r="J373" s="125">
        <f t="shared" si="110"/>
        <v>0</v>
      </c>
      <c r="K373" s="122" t="s">
        <v>144</v>
      </c>
      <c r="L373" s="23"/>
      <c r="M373" s="126" t="s">
        <v>1</v>
      </c>
      <c r="N373" s="127" t="s">
        <v>23</v>
      </c>
      <c r="O373" s="128">
        <v>0.95</v>
      </c>
      <c r="P373" s="128">
        <f t="shared" si="111"/>
        <v>9.5</v>
      </c>
      <c r="Q373" s="128">
        <v>9E-05</v>
      </c>
      <c r="R373" s="128">
        <f t="shared" si="112"/>
        <v>0.0009000000000000001</v>
      </c>
      <c r="S373" s="128">
        <v>0</v>
      </c>
      <c r="T373" s="129">
        <f t="shared" si="113"/>
        <v>0</v>
      </c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R373" s="130" t="s">
        <v>200</v>
      </c>
      <c r="AT373" s="130" t="s">
        <v>140</v>
      </c>
      <c r="AU373" s="130" t="s">
        <v>60</v>
      </c>
      <c r="AY373" s="12" t="s">
        <v>137</v>
      </c>
      <c r="BE373" s="131">
        <f t="shared" si="114"/>
        <v>0</v>
      </c>
      <c r="BF373" s="131">
        <f t="shared" si="115"/>
        <v>0</v>
      </c>
      <c r="BG373" s="131">
        <f t="shared" si="116"/>
        <v>0</v>
      </c>
      <c r="BH373" s="131">
        <f t="shared" si="117"/>
        <v>0</v>
      </c>
      <c r="BI373" s="131">
        <f t="shared" si="118"/>
        <v>0</v>
      </c>
      <c r="BJ373" s="12" t="s">
        <v>58</v>
      </c>
      <c r="BK373" s="131">
        <f t="shared" si="119"/>
        <v>0</v>
      </c>
      <c r="BL373" s="12" t="s">
        <v>200</v>
      </c>
      <c r="BM373" s="130" t="s">
        <v>4748</v>
      </c>
    </row>
    <row r="374" spans="1:65" s="2" customFormat="1" ht="16.5" customHeight="1">
      <c r="A374" s="22"/>
      <c r="B374" s="119"/>
      <c r="C374" s="120" t="s">
        <v>4749</v>
      </c>
      <c r="D374" s="120" t="s">
        <v>140</v>
      </c>
      <c r="E374" s="121" t="s">
        <v>4750</v>
      </c>
      <c r="F374" s="122" t="s">
        <v>4751</v>
      </c>
      <c r="G374" s="123" t="s">
        <v>403</v>
      </c>
      <c r="H374" s="124">
        <v>10</v>
      </c>
      <c r="I374" s="125"/>
      <c r="J374" s="125">
        <f t="shared" si="110"/>
        <v>0</v>
      </c>
      <c r="K374" s="122" t="s">
        <v>144</v>
      </c>
      <c r="L374" s="23"/>
      <c r="M374" s="126" t="s">
        <v>1</v>
      </c>
      <c r="N374" s="127" t="s">
        <v>23</v>
      </c>
      <c r="O374" s="128">
        <v>0.95</v>
      </c>
      <c r="P374" s="128">
        <f t="shared" si="111"/>
        <v>9.5</v>
      </c>
      <c r="Q374" s="128">
        <v>0.00031</v>
      </c>
      <c r="R374" s="128">
        <f t="shared" si="112"/>
        <v>0.0031</v>
      </c>
      <c r="S374" s="128">
        <v>0</v>
      </c>
      <c r="T374" s="129">
        <f t="shared" si="113"/>
        <v>0</v>
      </c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R374" s="130" t="s">
        <v>200</v>
      </c>
      <c r="AT374" s="130" t="s">
        <v>140</v>
      </c>
      <c r="AU374" s="130" t="s">
        <v>60</v>
      </c>
      <c r="AY374" s="12" t="s">
        <v>137</v>
      </c>
      <c r="BE374" s="131">
        <f t="shared" si="114"/>
        <v>0</v>
      </c>
      <c r="BF374" s="131">
        <f t="shared" si="115"/>
        <v>0</v>
      </c>
      <c r="BG374" s="131">
        <f t="shared" si="116"/>
        <v>0</v>
      </c>
      <c r="BH374" s="131">
        <f t="shared" si="117"/>
        <v>0</v>
      </c>
      <c r="BI374" s="131">
        <f t="shared" si="118"/>
        <v>0</v>
      </c>
      <c r="BJ374" s="12" t="s">
        <v>58</v>
      </c>
      <c r="BK374" s="131">
        <f t="shared" si="119"/>
        <v>0</v>
      </c>
      <c r="BL374" s="12" t="s">
        <v>200</v>
      </c>
      <c r="BM374" s="130" t="s">
        <v>4752</v>
      </c>
    </row>
    <row r="375" spans="2:63" s="9" customFormat="1" ht="22.95" customHeight="1">
      <c r="B375" s="107"/>
      <c r="D375" s="108" t="s">
        <v>49</v>
      </c>
      <c r="E375" s="117" t="s">
        <v>4753</v>
      </c>
      <c r="F375" s="117" t="s">
        <v>4754</v>
      </c>
      <c r="J375" s="118">
        <f>BK375</f>
        <v>0</v>
      </c>
      <c r="L375" s="107"/>
      <c r="M375" s="111"/>
      <c r="N375" s="112"/>
      <c r="O375" s="112"/>
      <c r="P375" s="113">
        <f>SUM(P376:P381)</f>
        <v>8.45</v>
      </c>
      <c r="Q375" s="112"/>
      <c r="R375" s="113">
        <f>SUM(R376:R381)</f>
        <v>0.007049999999999999</v>
      </c>
      <c r="S375" s="112"/>
      <c r="T375" s="114">
        <f>SUM(T376:T381)</f>
        <v>0</v>
      </c>
      <c r="AR375" s="108" t="s">
        <v>60</v>
      </c>
      <c r="AT375" s="115" t="s">
        <v>49</v>
      </c>
      <c r="AU375" s="115" t="s">
        <v>58</v>
      </c>
      <c r="AY375" s="108" t="s">
        <v>137</v>
      </c>
      <c r="BK375" s="116">
        <f>SUM(BK376:BK381)</f>
        <v>0</v>
      </c>
    </row>
    <row r="376" spans="1:65" s="2" customFormat="1" ht="33" customHeight="1">
      <c r="A376" s="22"/>
      <c r="B376" s="119"/>
      <c r="C376" s="120" t="s">
        <v>4755</v>
      </c>
      <c r="D376" s="120" t="s">
        <v>140</v>
      </c>
      <c r="E376" s="121" t="s">
        <v>4756</v>
      </c>
      <c r="F376" s="122" t="s">
        <v>4757</v>
      </c>
      <c r="G376" s="123" t="s">
        <v>3885</v>
      </c>
      <c r="H376" s="124">
        <v>1</v>
      </c>
      <c r="I376" s="125"/>
      <c r="J376" s="125">
        <f aca="true" t="shared" si="120" ref="J376:J381">ROUND(I376*H376,2)</f>
        <v>0</v>
      </c>
      <c r="K376" s="122" t="s">
        <v>144</v>
      </c>
      <c r="L376" s="23"/>
      <c r="M376" s="126" t="s">
        <v>1</v>
      </c>
      <c r="N376" s="127" t="s">
        <v>23</v>
      </c>
      <c r="O376" s="128">
        <v>1.7</v>
      </c>
      <c r="P376" s="128">
        <f aca="true" t="shared" si="121" ref="P376:P381">O376*H376</f>
        <v>1.7</v>
      </c>
      <c r="Q376" s="128">
        <v>0.0025</v>
      </c>
      <c r="R376" s="128">
        <f aca="true" t="shared" si="122" ref="R376:R381">Q376*H376</f>
        <v>0.0025</v>
      </c>
      <c r="S376" s="128">
        <v>0</v>
      </c>
      <c r="T376" s="129">
        <f aca="true" t="shared" si="123" ref="T376:T381">S376*H376</f>
        <v>0</v>
      </c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R376" s="130" t="s">
        <v>200</v>
      </c>
      <c r="AT376" s="130" t="s">
        <v>140</v>
      </c>
      <c r="AU376" s="130" t="s">
        <v>60</v>
      </c>
      <c r="AY376" s="12" t="s">
        <v>137</v>
      </c>
      <c r="BE376" s="131">
        <f aca="true" t="shared" si="124" ref="BE376:BE381">IF(N376="základní",J376,0)</f>
        <v>0</v>
      </c>
      <c r="BF376" s="131">
        <f aca="true" t="shared" si="125" ref="BF376:BF381">IF(N376="snížená",J376,0)</f>
        <v>0</v>
      </c>
      <c r="BG376" s="131">
        <f aca="true" t="shared" si="126" ref="BG376:BG381">IF(N376="zákl. přenesená",J376,0)</f>
        <v>0</v>
      </c>
      <c r="BH376" s="131">
        <f aca="true" t="shared" si="127" ref="BH376:BH381">IF(N376="sníž. přenesená",J376,0)</f>
        <v>0</v>
      </c>
      <c r="BI376" s="131">
        <f aca="true" t="shared" si="128" ref="BI376:BI381">IF(N376="nulová",J376,0)</f>
        <v>0</v>
      </c>
      <c r="BJ376" s="12" t="s">
        <v>58</v>
      </c>
      <c r="BK376" s="131">
        <f aca="true" t="shared" si="129" ref="BK376:BK381">ROUND(I376*H376,2)</f>
        <v>0</v>
      </c>
      <c r="BL376" s="12" t="s">
        <v>200</v>
      </c>
      <c r="BM376" s="130" t="s">
        <v>4758</v>
      </c>
    </row>
    <row r="377" spans="1:65" s="2" customFormat="1" ht="24.15" customHeight="1">
      <c r="A377" s="22"/>
      <c r="B377" s="119"/>
      <c r="C377" s="120" t="s">
        <v>4759</v>
      </c>
      <c r="D377" s="120" t="s">
        <v>140</v>
      </c>
      <c r="E377" s="121" t="s">
        <v>4760</v>
      </c>
      <c r="F377" s="122" t="s">
        <v>4761</v>
      </c>
      <c r="G377" s="123" t="s">
        <v>3885</v>
      </c>
      <c r="H377" s="124">
        <v>1</v>
      </c>
      <c r="I377" s="125"/>
      <c r="J377" s="125">
        <f t="shared" si="120"/>
        <v>0</v>
      </c>
      <c r="K377" s="122" t="s">
        <v>144</v>
      </c>
      <c r="L377" s="23"/>
      <c r="M377" s="126" t="s">
        <v>1</v>
      </c>
      <c r="N377" s="127" t="s">
        <v>23</v>
      </c>
      <c r="O377" s="128">
        <v>1.85</v>
      </c>
      <c r="P377" s="128">
        <f t="shared" si="121"/>
        <v>1.85</v>
      </c>
      <c r="Q377" s="128">
        <v>0.0039</v>
      </c>
      <c r="R377" s="128">
        <f t="shared" si="122"/>
        <v>0.0039</v>
      </c>
      <c r="S377" s="128">
        <v>0</v>
      </c>
      <c r="T377" s="129">
        <f t="shared" si="123"/>
        <v>0</v>
      </c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R377" s="130" t="s">
        <v>200</v>
      </c>
      <c r="AT377" s="130" t="s">
        <v>140</v>
      </c>
      <c r="AU377" s="130" t="s">
        <v>60</v>
      </c>
      <c r="AY377" s="12" t="s">
        <v>137</v>
      </c>
      <c r="BE377" s="131">
        <f t="shared" si="124"/>
        <v>0</v>
      </c>
      <c r="BF377" s="131">
        <f t="shared" si="125"/>
        <v>0</v>
      </c>
      <c r="BG377" s="131">
        <f t="shared" si="126"/>
        <v>0</v>
      </c>
      <c r="BH377" s="131">
        <f t="shared" si="127"/>
        <v>0</v>
      </c>
      <c r="BI377" s="131">
        <f t="shared" si="128"/>
        <v>0</v>
      </c>
      <c r="BJ377" s="12" t="s">
        <v>58</v>
      </c>
      <c r="BK377" s="131">
        <f t="shared" si="129"/>
        <v>0</v>
      </c>
      <c r="BL377" s="12" t="s">
        <v>200</v>
      </c>
      <c r="BM377" s="130" t="s">
        <v>4762</v>
      </c>
    </row>
    <row r="378" spans="1:65" s="2" customFormat="1" ht="24.15" customHeight="1">
      <c r="A378" s="22"/>
      <c r="B378" s="119"/>
      <c r="C378" s="120" t="s">
        <v>4763</v>
      </c>
      <c r="D378" s="120" t="s">
        <v>140</v>
      </c>
      <c r="E378" s="121" t="s">
        <v>4764</v>
      </c>
      <c r="F378" s="122" t="s">
        <v>4765</v>
      </c>
      <c r="G378" s="123" t="s">
        <v>3885</v>
      </c>
      <c r="H378" s="124">
        <v>1</v>
      </c>
      <c r="I378" s="125"/>
      <c r="J378" s="125">
        <f t="shared" si="120"/>
        <v>0</v>
      </c>
      <c r="K378" s="122" t="s">
        <v>144</v>
      </c>
      <c r="L378" s="23"/>
      <c r="M378" s="126" t="s">
        <v>1</v>
      </c>
      <c r="N378" s="127" t="s">
        <v>23</v>
      </c>
      <c r="O378" s="128">
        <v>2</v>
      </c>
      <c r="P378" s="128">
        <f t="shared" si="121"/>
        <v>2</v>
      </c>
      <c r="Q378" s="128">
        <v>0</v>
      </c>
      <c r="R378" s="128">
        <f t="shared" si="122"/>
        <v>0</v>
      </c>
      <c r="S378" s="128">
        <v>0</v>
      </c>
      <c r="T378" s="129">
        <f t="shared" si="123"/>
        <v>0</v>
      </c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R378" s="130" t="s">
        <v>200</v>
      </c>
      <c r="AT378" s="130" t="s">
        <v>140</v>
      </c>
      <c r="AU378" s="130" t="s">
        <v>60</v>
      </c>
      <c r="AY378" s="12" t="s">
        <v>137</v>
      </c>
      <c r="BE378" s="131">
        <f t="shared" si="124"/>
        <v>0</v>
      </c>
      <c r="BF378" s="131">
        <f t="shared" si="125"/>
        <v>0</v>
      </c>
      <c r="BG378" s="131">
        <f t="shared" si="126"/>
        <v>0</v>
      </c>
      <c r="BH378" s="131">
        <f t="shared" si="127"/>
        <v>0</v>
      </c>
      <c r="BI378" s="131">
        <f t="shared" si="128"/>
        <v>0</v>
      </c>
      <c r="BJ378" s="12" t="s">
        <v>58</v>
      </c>
      <c r="BK378" s="131">
        <f t="shared" si="129"/>
        <v>0</v>
      </c>
      <c r="BL378" s="12" t="s">
        <v>200</v>
      </c>
      <c r="BM378" s="130" t="s">
        <v>4766</v>
      </c>
    </row>
    <row r="379" spans="1:65" s="2" customFormat="1" ht="24.15" customHeight="1">
      <c r="A379" s="22"/>
      <c r="B379" s="119"/>
      <c r="C379" s="120" t="s">
        <v>4767</v>
      </c>
      <c r="D379" s="120" t="s">
        <v>140</v>
      </c>
      <c r="E379" s="121" t="s">
        <v>4768</v>
      </c>
      <c r="F379" s="122" t="s">
        <v>4769</v>
      </c>
      <c r="G379" s="123" t="s">
        <v>3885</v>
      </c>
      <c r="H379" s="124">
        <v>1</v>
      </c>
      <c r="I379" s="125"/>
      <c r="J379" s="125">
        <f t="shared" si="120"/>
        <v>0</v>
      </c>
      <c r="K379" s="122" t="s">
        <v>144</v>
      </c>
      <c r="L379" s="23"/>
      <c r="M379" s="126" t="s">
        <v>1</v>
      </c>
      <c r="N379" s="127" t="s">
        <v>23</v>
      </c>
      <c r="O379" s="128">
        <v>2.3</v>
      </c>
      <c r="P379" s="128">
        <f t="shared" si="121"/>
        <v>2.3</v>
      </c>
      <c r="Q379" s="128">
        <v>0</v>
      </c>
      <c r="R379" s="128">
        <f t="shared" si="122"/>
        <v>0</v>
      </c>
      <c r="S379" s="128">
        <v>0</v>
      </c>
      <c r="T379" s="129">
        <f t="shared" si="123"/>
        <v>0</v>
      </c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R379" s="130" t="s">
        <v>200</v>
      </c>
      <c r="AT379" s="130" t="s">
        <v>140</v>
      </c>
      <c r="AU379" s="130" t="s">
        <v>60</v>
      </c>
      <c r="AY379" s="12" t="s">
        <v>137</v>
      </c>
      <c r="BE379" s="131">
        <f t="shared" si="124"/>
        <v>0</v>
      </c>
      <c r="BF379" s="131">
        <f t="shared" si="125"/>
        <v>0</v>
      </c>
      <c r="BG379" s="131">
        <f t="shared" si="126"/>
        <v>0</v>
      </c>
      <c r="BH379" s="131">
        <f t="shared" si="127"/>
        <v>0</v>
      </c>
      <c r="BI379" s="131">
        <f t="shared" si="128"/>
        <v>0</v>
      </c>
      <c r="BJ379" s="12" t="s">
        <v>58</v>
      </c>
      <c r="BK379" s="131">
        <f t="shared" si="129"/>
        <v>0</v>
      </c>
      <c r="BL379" s="12" t="s">
        <v>200</v>
      </c>
      <c r="BM379" s="130" t="s">
        <v>4770</v>
      </c>
    </row>
    <row r="380" spans="1:65" s="2" customFormat="1" ht="16.5" customHeight="1">
      <c r="A380" s="22"/>
      <c r="B380" s="119"/>
      <c r="C380" s="120" t="s">
        <v>4771</v>
      </c>
      <c r="D380" s="120" t="s">
        <v>140</v>
      </c>
      <c r="E380" s="121" t="s">
        <v>4772</v>
      </c>
      <c r="F380" s="122" t="s">
        <v>4773</v>
      </c>
      <c r="G380" s="123" t="s">
        <v>3885</v>
      </c>
      <c r="H380" s="124">
        <v>1</v>
      </c>
      <c r="I380" s="125"/>
      <c r="J380" s="125">
        <f t="shared" si="120"/>
        <v>0</v>
      </c>
      <c r="K380" s="122" t="s">
        <v>144</v>
      </c>
      <c r="L380" s="23"/>
      <c r="M380" s="126" t="s">
        <v>1</v>
      </c>
      <c r="N380" s="127" t="s">
        <v>23</v>
      </c>
      <c r="O380" s="128">
        <v>0.1</v>
      </c>
      <c r="P380" s="128">
        <f t="shared" si="121"/>
        <v>0.1</v>
      </c>
      <c r="Q380" s="128">
        <v>0.00015</v>
      </c>
      <c r="R380" s="128">
        <f t="shared" si="122"/>
        <v>0.00015</v>
      </c>
      <c r="S380" s="128">
        <v>0</v>
      </c>
      <c r="T380" s="129">
        <f t="shared" si="123"/>
        <v>0</v>
      </c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R380" s="130" t="s">
        <v>200</v>
      </c>
      <c r="AT380" s="130" t="s">
        <v>140</v>
      </c>
      <c r="AU380" s="130" t="s">
        <v>60</v>
      </c>
      <c r="AY380" s="12" t="s">
        <v>137</v>
      </c>
      <c r="BE380" s="131">
        <f t="shared" si="124"/>
        <v>0</v>
      </c>
      <c r="BF380" s="131">
        <f t="shared" si="125"/>
        <v>0</v>
      </c>
      <c r="BG380" s="131">
        <f t="shared" si="126"/>
        <v>0</v>
      </c>
      <c r="BH380" s="131">
        <f t="shared" si="127"/>
        <v>0</v>
      </c>
      <c r="BI380" s="131">
        <f t="shared" si="128"/>
        <v>0</v>
      </c>
      <c r="BJ380" s="12" t="s">
        <v>58</v>
      </c>
      <c r="BK380" s="131">
        <f t="shared" si="129"/>
        <v>0</v>
      </c>
      <c r="BL380" s="12" t="s">
        <v>200</v>
      </c>
      <c r="BM380" s="130" t="s">
        <v>4774</v>
      </c>
    </row>
    <row r="381" spans="1:65" s="2" customFormat="1" ht="16.5" customHeight="1">
      <c r="A381" s="22"/>
      <c r="B381" s="119"/>
      <c r="C381" s="120" t="s">
        <v>4775</v>
      </c>
      <c r="D381" s="120" t="s">
        <v>140</v>
      </c>
      <c r="E381" s="121" t="s">
        <v>4776</v>
      </c>
      <c r="F381" s="122" t="s">
        <v>4777</v>
      </c>
      <c r="G381" s="123" t="s">
        <v>3885</v>
      </c>
      <c r="H381" s="124">
        <v>1</v>
      </c>
      <c r="I381" s="125"/>
      <c r="J381" s="125">
        <f t="shared" si="120"/>
        <v>0</v>
      </c>
      <c r="K381" s="122" t="s">
        <v>144</v>
      </c>
      <c r="L381" s="23"/>
      <c r="M381" s="132" t="s">
        <v>1</v>
      </c>
      <c r="N381" s="133" t="s">
        <v>23</v>
      </c>
      <c r="O381" s="134">
        <v>0.5</v>
      </c>
      <c r="P381" s="134">
        <f t="shared" si="121"/>
        <v>0.5</v>
      </c>
      <c r="Q381" s="134">
        <v>0.0005</v>
      </c>
      <c r="R381" s="134">
        <f t="shared" si="122"/>
        <v>0.0005</v>
      </c>
      <c r="S381" s="134">
        <v>0</v>
      </c>
      <c r="T381" s="135">
        <f t="shared" si="123"/>
        <v>0</v>
      </c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R381" s="130" t="s">
        <v>200</v>
      </c>
      <c r="AT381" s="130" t="s">
        <v>140</v>
      </c>
      <c r="AU381" s="130" t="s">
        <v>60</v>
      </c>
      <c r="AY381" s="12" t="s">
        <v>137</v>
      </c>
      <c r="BE381" s="131">
        <f t="shared" si="124"/>
        <v>0</v>
      </c>
      <c r="BF381" s="131">
        <f t="shared" si="125"/>
        <v>0</v>
      </c>
      <c r="BG381" s="131">
        <f t="shared" si="126"/>
        <v>0</v>
      </c>
      <c r="BH381" s="131">
        <f t="shared" si="127"/>
        <v>0</v>
      </c>
      <c r="BI381" s="131">
        <f t="shared" si="128"/>
        <v>0</v>
      </c>
      <c r="BJ381" s="12" t="s">
        <v>58</v>
      </c>
      <c r="BK381" s="131">
        <f t="shared" si="129"/>
        <v>0</v>
      </c>
      <c r="BL381" s="12" t="s">
        <v>200</v>
      </c>
      <c r="BM381" s="130" t="s">
        <v>4778</v>
      </c>
    </row>
    <row r="382" spans="1:31" s="2" customFormat="1" ht="6.9" customHeight="1">
      <c r="A382" s="22"/>
      <c r="B382" s="33"/>
      <c r="C382" s="34"/>
      <c r="D382" s="34"/>
      <c r="E382" s="34"/>
      <c r="F382" s="34"/>
      <c r="G382" s="34"/>
      <c r="H382" s="34"/>
      <c r="I382" s="34"/>
      <c r="J382" s="34"/>
      <c r="K382" s="34"/>
      <c r="L382" s="23"/>
      <c r="M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</row>
  </sheetData>
  <autoFilter ref="C34:K381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M72"/>
  <sheetViews>
    <sheetView showGridLines="0" workbookViewId="0" topLeftCell="A1">
      <selection activeCell="I71" sqref="I7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99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5857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ROUND(J29,2)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ROUND((SUM(BE29:BE71)),2)</f>
        <v>0</v>
      </c>
      <c r="G10" s="22"/>
      <c r="H10" s="22"/>
      <c r="I10" s="79">
        <v>0.21</v>
      </c>
      <c r="J10" s="78">
        <f>ROUND(((SUM(BE29:BE71))*I10),2)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ROUND((SUM(BF29:BF71)),2)</f>
        <v>0</v>
      </c>
      <c r="G11" s="22"/>
      <c r="H11" s="22"/>
      <c r="I11" s="79">
        <v>0.12</v>
      </c>
      <c r="J11" s="78">
        <f>ROUND(((SUM(BF29:BF71))*I11),2)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ROUND((SUM(BG29:BG71)),2)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ROUND((SUM(BH29:BH71)),2)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ROUND((SUM(BI29:BI71)),2)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J29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J30</f>
        <v>0</v>
      </c>
      <c r="L20" s="89"/>
    </row>
    <row r="21" spans="2:12" s="7" customFormat="1" ht="19.95" customHeight="1">
      <c r="B21" s="93"/>
      <c r="D21" s="94" t="s">
        <v>4779</v>
      </c>
      <c r="E21" s="95"/>
      <c r="F21" s="95"/>
      <c r="G21" s="95"/>
      <c r="H21" s="95"/>
      <c r="I21" s="95"/>
      <c r="J21" s="96">
        <f>J31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2" customFormat="1" ht="6.9" customHeight="1">
      <c r="A27" s="22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8" customFormat="1" ht="29.25" customHeight="1">
      <c r="A28" s="97"/>
      <c r="B28" s="98"/>
      <c r="C28" s="99" t="s">
        <v>123</v>
      </c>
      <c r="D28" s="100" t="s">
        <v>35</v>
      </c>
      <c r="E28" s="100" t="s">
        <v>31</v>
      </c>
      <c r="F28" s="100" t="s">
        <v>32</v>
      </c>
      <c r="G28" s="100" t="s">
        <v>124</v>
      </c>
      <c r="H28" s="100" t="s">
        <v>125</v>
      </c>
      <c r="I28" s="100" t="s">
        <v>126</v>
      </c>
      <c r="J28" s="100" t="s">
        <v>111</v>
      </c>
      <c r="K28" s="101" t="s">
        <v>127</v>
      </c>
      <c r="L28" s="102"/>
      <c r="M28" s="43" t="s">
        <v>1</v>
      </c>
      <c r="N28" s="44" t="s">
        <v>22</v>
      </c>
      <c r="O28" s="44" t="s">
        <v>128</v>
      </c>
      <c r="P28" s="44" t="s">
        <v>129</v>
      </c>
      <c r="Q28" s="44" t="s">
        <v>130</v>
      </c>
      <c r="R28" s="44" t="s">
        <v>131</v>
      </c>
      <c r="S28" s="44" t="s">
        <v>132</v>
      </c>
      <c r="T28" s="45" t="s">
        <v>133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63" s="2" customFormat="1" ht="22.95" customHeight="1">
      <c r="A29" s="22"/>
      <c r="B29" s="23"/>
      <c r="C29" s="50" t="s">
        <v>134</v>
      </c>
      <c r="D29" s="22"/>
      <c r="E29" s="22"/>
      <c r="F29" s="22"/>
      <c r="G29" s="22"/>
      <c r="H29" s="22"/>
      <c r="I29" s="22"/>
      <c r="J29" s="103">
        <f>BK29</f>
        <v>0</v>
      </c>
      <c r="K29" s="22"/>
      <c r="L29" s="23"/>
      <c r="M29" s="46"/>
      <c r="N29" s="38"/>
      <c r="O29" s="47"/>
      <c r="P29" s="104">
        <f>P30</f>
        <v>400.454</v>
      </c>
      <c r="Q29" s="47"/>
      <c r="R29" s="104">
        <f>R30</f>
        <v>0.2584000000000001</v>
      </c>
      <c r="S29" s="47"/>
      <c r="T29" s="105">
        <f>T30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T29" s="12" t="s">
        <v>49</v>
      </c>
      <c r="AU29" s="12" t="s">
        <v>113</v>
      </c>
      <c r="BK29" s="106">
        <f>BK30</f>
        <v>0</v>
      </c>
    </row>
    <row r="30" spans="2:63" s="9" customFormat="1" ht="25.95" customHeight="1">
      <c r="B30" s="107"/>
      <c r="D30" s="108" t="s">
        <v>49</v>
      </c>
      <c r="E30" s="109" t="s">
        <v>773</v>
      </c>
      <c r="F30" s="109" t="s">
        <v>774</v>
      </c>
      <c r="J30" s="110">
        <f>BK30</f>
        <v>0</v>
      </c>
      <c r="L30" s="107"/>
      <c r="M30" s="111"/>
      <c r="N30" s="112"/>
      <c r="O30" s="112"/>
      <c r="P30" s="113">
        <f>P31</f>
        <v>400.454</v>
      </c>
      <c r="Q30" s="112"/>
      <c r="R30" s="113">
        <f>R31</f>
        <v>0.2584000000000001</v>
      </c>
      <c r="S30" s="112"/>
      <c r="T30" s="114">
        <f>T31</f>
        <v>0</v>
      </c>
      <c r="AR30" s="108" t="s">
        <v>60</v>
      </c>
      <c r="AT30" s="115" t="s">
        <v>49</v>
      </c>
      <c r="AU30" s="115" t="s">
        <v>50</v>
      </c>
      <c r="AY30" s="108" t="s">
        <v>137</v>
      </c>
      <c r="BK30" s="116">
        <f>BK31</f>
        <v>0</v>
      </c>
    </row>
    <row r="31" spans="2:63" s="9" customFormat="1" ht="22.95" customHeight="1">
      <c r="B31" s="107"/>
      <c r="D31" s="108" t="s">
        <v>49</v>
      </c>
      <c r="E31" s="117" t="s">
        <v>4780</v>
      </c>
      <c r="F31" s="117" t="s">
        <v>98</v>
      </c>
      <c r="J31" s="118">
        <f>BK31</f>
        <v>0</v>
      </c>
      <c r="L31" s="107"/>
      <c r="M31" s="111"/>
      <c r="N31" s="112"/>
      <c r="O31" s="112"/>
      <c r="P31" s="113">
        <f>SUM(P32:P71)</f>
        <v>400.454</v>
      </c>
      <c r="Q31" s="112"/>
      <c r="R31" s="113">
        <f>SUM(R32:R71)</f>
        <v>0.2584000000000001</v>
      </c>
      <c r="S31" s="112"/>
      <c r="T31" s="114">
        <f>SUM(T32:T71)</f>
        <v>0</v>
      </c>
      <c r="AR31" s="108" t="s">
        <v>60</v>
      </c>
      <c r="AT31" s="115" t="s">
        <v>49</v>
      </c>
      <c r="AU31" s="115" t="s">
        <v>58</v>
      </c>
      <c r="AY31" s="108" t="s">
        <v>137</v>
      </c>
      <c r="BK31" s="116">
        <f>SUM(BK32:BK71)</f>
        <v>0</v>
      </c>
    </row>
    <row r="32" spans="1:65" s="2" customFormat="1" ht="24.15" customHeight="1">
      <c r="A32" s="22"/>
      <c r="B32" s="119"/>
      <c r="C32" s="120" t="s">
        <v>58</v>
      </c>
      <c r="D32" s="120" t="s">
        <v>140</v>
      </c>
      <c r="E32" s="121" t="s">
        <v>4781</v>
      </c>
      <c r="F32" s="122" t="s">
        <v>4782</v>
      </c>
      <c r="G32" s="123" t="s">
        <v>403</v>
      </c>
      <c r="H32" s="124">
        <v>10</v>
      </c>
      <c r="I32" s="125"/>
      <c r="J32" s="125">
        <f aca="true" t="shared" si="0" ref="J32:J40">ROUND(I32*H32,2)</f>
        <v>0</v>
      </c>
      <c r="K32" s="122" t="s">
        <v>144</v>
      </c>
      <c r="L32" s="23"/>
      <c r="M32" s="126" t="s">
        <v>1</v>
      </c>
      <c r="N32" s="127" t="s">
        <v>23</v>
      </c>
      <c r="O32" s="128">
        <v>0.413</v>
      </c>
      <c r="P32" s="128">
        <f aca="true" t="shared" si="1" ref="P32:P40">O32*H32</f>
        <v>4.13</v>
      </c>
      <c r="Q32" s="128">
        <v>0</v>
      </c>
      <c r="R32" s="128">
        <f aca="true" t="shared" si="2" ref="R32:R40">Q32*H32</f>
        <v>0</v>
      </c>
      <c r="S32" s="128">
        <v>0</v>
      </c>
      <c r="T32" s="129">
        <f aca="true" t="shared" si="3" ref="T32:T40">S32*H32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 aca="true" t="shared" si="4" ref="BE32:BE40">IF(N32="základní",J32,0)</f>
        <v>0</v>
      </c>
      <c r="BF32" s="131">
        <f aca="true" t="shared" si="5" ref="BF32:BF40">IF(N32="snížená",J32,0)</f>
        <v>0</v>
      </c>
      <c r="BG32" s="131">
        <f aca="true" t="shared" si="6" ref="BG32:BG40">IF(N32="zákl. přenesená",J32,0)</f>
        <v>0</v>
      </c>
      <c r="BH32" s="131">
        <f aca="true" t="shared" si="7" ref="BH32:BH40">IF(N32="sníž. přenesená",J32,0)</f>
        <v>0</v>
      </c>
      <c r="BI32" s="131">
        <f aca="true" t="shared" si="8" ref="BI32:BI40">IF(N32="nulová",J32,0)</f>
        <v>0</v>
      </c>
      <c r="BJ32" s="12" t="s">
        <v>58</v>
      </c>
      <c r="BK32" s="131">
        <f aca="true" t="shared" si="9" ref="BK32:BK40">ROUND(I32*H32,2)</f>
        <v>0</v>
      </c>
      <c r="BL32" s="12" t="s">
        <v>200</v>
      </c>
      <c r="BM32" s="130" t="s">
        <v>4783</v>
      </c>
    </row>
    <row r="33" spans="1:65" s="2" customFormat="1" ht="24.15" customHeight="1">
      <c r="A33" s="22"/>
      <c r="B33" s="119"/>
      <c r="C33" s="136" t="s">
        <v>60</v>
      </c>
      <c r="D33" s="136" t="s">
        <v>991</v>
      </c>
      <c r="E33" s="137" t="s">
        <v>4784</v>
      </c>
      <c r="F33" s="138" t="s">
        <v>4785</v>
      </c>
      <c r="G33" s="139" t="s">
        <v>403</v>
      </c>
      <c r="H33" s="140">
        <v>10</v>
      </c>
      <c r="I33" s="141"/>
      <c r="J33" s="141">
        <f t="shared" si="0"/>
        <v>0</v>
      </c>
      <c r="K33" s="138" t="s">
        <v>144</v>
      </c>
      <c r="L33" s="142"/>
      <c r="M33" s="143" t="s">
        <v>1</v>
      </c>
      <c r="N33" s="144" t="s">
        <v>23</v>
      </c>
      <c r="O33" s="128">
        <v>0</v>
      </c>
      <c r="P33" s="128">
        <f t="shared" si="1"/>
        <v>0</v>
      </c>
      <c r="Q33" s="128">
        <v>0.00047</v>
      </c>
      <c r="R33" s="128">
        <f t="shared" si="2"/>
        <v>0.0047</v>
      </c>
      <c r="S33" s="128">
        <v>0</v>
      </c>
      <c r="T33" s="129">
        <f t="shared" si="3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263</v>
      </c>
      <c r="AT33" s="130" t="s">
        <v>991</v>
      </c>
      <c r="AU33" s="130" t="s">
        <v>60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200</v>
      </c>
      <c r="BM33" s="130" t="s">
        <v>4786</v>
      </c>
    </row>
    <row r="34" spans="1:65" s="2" customFormat="1" ht="24.15" customHeight="1">
      <c r="A34" s="22"/>
      <c r="B34" s="119"/>
      <c r="C34" s="120" t="s">
        <v>150</v>
      </c>
      <c r="D34" s="120" t="s">
        <v>140</v>
      </c>
      <c r="E34" s="121" t="s">
        <v>4787</v>
      </c>
      <c r="F34" s="122" t="s">
        <v>4788</v>
      </c>
      <c r="G34" s="123" t="s">
        <v>403</v>
      </c>
      <c r="H34" s="124">
        <v>10</v>
      </c>
      <c r="I34" s="125"/>
      <c r="J34" s="125">
        <f t="shared" si="0"/>
        <v>0</v>
      </c>
      <c r="K34" s="122" t="s">
        <v>144</v>
      </c>
      <c r="L34" s="23"/>
      <c r="M34" s="126" t="s">
        <v>1</v>
      </c>
      <c r="N34" s="127" t="s">
        <v>23</v>
      </c>
      <c r="O34" s="128">
        <v>0.483</v>
      </c>
      <c r="P34" s="128">
        <f t="shared" si="1"/>
        <v>4.83</v>
      </c>
      <c r="Q34" s="128">
        <v>0</v>
      </c>
      <c r="R34" s="128">
        <f t="shared" si="2"/>
        <v>0</v>
      </c>
      <c r="S34" s="128">
        <v>0</v>
      </c>
      <c r="T34" s="129">
        <f t="shared" si="3"/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200</v>
      </c>
      <c r="AT34" s="130" t="s">
        <v>140</v>
      </c>
      <c r="AU34" s="130" t="s">
        <v>60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200</v>
      </c>
      <c r="BM34" s="130" t="s">
        <v>4789</v>
      </c>
    </row>
    <row r="35" spans="1:65" s="2" customFormat="1" ht="24.15" customHeight="1">
      <c r="A35" s="22"/>
      <c r="B35" s="119"/>
      <c r="C35" s="136" t="s">
        <v>145</v>
      </c>
      <c r="D35" s="136" t="s">
        <v>991</v>
      </c>
      <c r="E35" s="137" t="s">
        <v>4790</v>
      </c>
      <c r="F35" s="138" t="s">
        <v>4791</v>
      </c>
      <c r="G35" s="139" t="s">
        <v>403</v>
      </c>
      <c r="H35" s="140">
        <v>10</v>
      </c>
      <c r="I35" s="141"/>
      <c r="J35" s="141">
        <f t="shared" si="0"/>
        <v>0</v>
      </c>
      <c r="K35" s="138" t="s">
        <v>144</v>
      </c>
      <c r="L35" s="142"/>
      <c r="M35" s="143" t="s">
        <v>1</v>
      </c>
      <c r="N35" s="144" t="s">
        <v>23</v>
      </c>
      <c r="O35" s="128">
        <v>0</v>
      </c>
      <c r="P35" s="128">
        <f t="shared" si="1"/>
        <v>0</v>
      </c>
      <c r="Q35" s="128">
        <v>0.0036</v>
      </c>
      <c r="R35" s="128">
        <f t="shared" si="2"/>
        <v>0.036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263</v>
      </c>
      <c r="AT35" s="130" t="s">
        <v>991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200</v>
      </c>
      <c r="BM35" s="130" t="s">
        <v>4792</v>
      </c>
    </row>
    <row r="36" spans="1:65" s="2" customFormat="1" ht="24.15" customHeight="1">
      <c r="A36" s="22"/>
      <c r="B36" s="119"/>
      <c r="C36" s="120" t="s">
        <v>157</v>
      </c>
      <c r="D36" s="120" t="s">
        <v>140</v>
      </c>
      <c r="E36" s="121" t="s">
        <v>4793</v>
      </c>
      <c r="F36" s="122" t="s">
        <v>4794</v>
      </c>
      <c r="G36" s="123" t="s">
        <v>403</v>
      </c>
      <c r="H36" s="124">
        <v>10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0.677</v>
      </c>
      <c r="P36" s="128">
        <f t="shared" si="1"/>
        <v>6.7700000000000005</v>
      </c>
      <c r="Q36" s="128">
        <v>0</v>
      </c>
      <c r="R36" s="128">
        <f t="shared" si="2"/>
        <v>0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200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200</v>
      </c>
      <c r="BM36" s="130" t="s">
        <v>4795</v>
      </c>
    </row>
    <row r="37" spans="1:65" s="2" customFormat="1" ht="24.15" customHeight="1">
      <c r="A37" s="22"/>
      <c r="B37" s="119"/>
      <c r="C37" s="120" t="s">
        <v>162</v>
      </c>
      <c r="D37" s="120" t="s">
        <v>140</v>
      </c>
      <c r="E37" s="121" t="s">
        <v>4796</v>
      </c>
      <c r="F37" s="122" t="s">
        <v>4797</v>
      </c>
      <c r="G37" s="123" t="s">
        <v>403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0.93</v>
      </c>
      <c r="P37" s="128">
        <f t="shared" si="1"/>
        <v>9.3</v>
      </c>
      <c r="Q37" s="128">
        <v>0</v>
      </c>
      <c r="R37" s="128">
        <f t="shared" si="2"/>
        <v>0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200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200</v>
      </c>
      <c r="BM37" s="130" t="s">
        <v>4798</v>
      </c>
    </row>
    <row r="38" spans="1:65" s="2" customFormat="1" ht="16.5" customHeight="1">
      <c r="A38" s="22"/>
      <c r="B38" s="119"/>
      <c r="C38" s="136" t="s">
        <v>177</v>
      </c>
      <c r="D38" s="136" t="s">
        <v>991</v>
      </c>
      <c r="E38" s="137" t="s">
        <v>4799</v>
      </c>
      <c r="F38" s="138" t="s">
        <v>4800</v>
      </c>
      <c r="G38" s="139" t="s">
        <v>403</v>
      </c>
      <c r="H38" s="140">
        <v>1</v>
      </c>
      <c r="I38" s="141"/>
      <c r="J38" s="141">
        <f t="shared" si="0"/>
        <v>0</v>
      </c>
      <c r="K38" s="138" t="s">
        <v>144</v>
      </c>
      <c r="L38" s="142"/>
      <c r="M38" s="143" t="s">
        <v>1</v>
      </c>
      <c r="N38" s="144" t="s">
        <v>23</v>
      </c>
      <c r="O38" s="128">
        <v>0</v>
      </c>
      <c r="P38" s="128">
        <f t="shared" si="1"/>
        <v>0</v>
      </c>
      <c r="Q38" s="128">
        <v>0.0019</v>
      </c>
      <c r="R38" s="128">
        <f t="shared" si="2"/>
        <v>0.0019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263</v>
      </c>
      <c r="AT38" s="130" t="s">
        <v>991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200</v>
      </c>
      <c r="BM38" s="130" t="s">
        <v>4801</v>
      </c>
    </row>
    <row r="39" spans="1:65" s="2" customFormat="1" ht="16.5" customHeight="1">
      <c r="A39" s="22"/>
      <c r="B39" s="119"/>
      <c r="C39" s="136" t="s">
        <v>181</v>
      </c>
      <c r="D39" s="136" t="s">
        <v>991</v>
      </c>
      <c r="E39" s="137" t="s">
        <v>4802</v>
      </c>
      <c r="F39" s="138" t="s">
        <v>4803</v>
      </c>
      <c r="G39" s="139" t="s">
        <v>403</v>
      </c>
      <c r="H39" s="140">
        <v>1</v>
      </c>
      <c r="I39" s="141"/>
      <c r="J39" s="141">
        <f t="shared" si="0"/>
        <v>0</v>
      </c>
      <c r="K39" s="138" t="s">
        <v>144</v>
      </c>
      <c r="L39" s="142"/>
      <c r="M39" s="143" t="s">
        <v>1</v>
      </c>
      <c r="N39" s="144" t="s">
        <v>23</v>
      </c>
      <c r="O39" s="128">
        <v>0</v>
      </c>
      <c r="P39" s="128">
        <f t="shared" si="1"/>
        <v>0</v>
      </c>
      <c r="Q39" s="128">
        <v>0.0022</v>
      </c>
      <c r="R39" s="128">
        <f t="shared" si="2"/>
        <v>0.0022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263</v>
      </c>
      <c r="AT39" s="130" t="s">
        <v>991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200</v>
      </c>
      <c r="BM39" s="130" t="s">
        <v>4804</v>
      </c>
    </row>
    <row r="40" spans="1:65" s="2" customFormat="1" ht="16.5" customHeight="1">
      <c r="A40" s="22"/>
      <c r="B40" s="119"/>
      <c r="C40" s="136" t="s">
        <v>8</v>
      </c>
      <c r="D40" s="136" t="s">
        <v>991</v>
      </c>
      <c r="E40" s="137" t="s">
        <v>4805</v>
      </c>
      <c r="F40" s="138" t="s">
        <v>4806</v>
      </c>
      <c r="G40" s="139" t="s">
        <v>403</v>
      </c>
      <c r="H40" s="140">
        <v>1</v>
      </c>
      <c r="I40" s="141"/>
      <c r="J40" s="141">
        <f t="shared" si="0"/>
        <v>0</v>
      </c>
      <c r="K40" s="138" t="s">
        <v>144</v>
      </c>
      <c r="L40" s="142"/>
      <c r="M40" s="143" t="s">
        <v>1</v>
      </c>
      <c r="N40" s="144" t="s">
        <v>23</v>
      </c>
      <c r="O40" s="128">
        <v>0</v>
      </c>
      <c r="P40" s="128">
        <f t="shared" si="1"/>
        <v>0</v>
      </c>
      <c r="Q40" s="128">
        <v>0.0025</v>
      </c>
      <c r="R40" s="128">
        <f t="shared" si="2"/>
        <v>0.0025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263</v>
      </c>
      <c r="AT40" s="130" t="s">
        <v>991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200</v>
      </c>
      <c r="BM40" s="130" t="s">
        <v>4807</v>
      </c>
    </row>
    <row r="41" spans="1:65" s="2" customFormat="1" ht="24.15" customHeight="1">
      <c r="A41" s="22"/>
      <c r="B41" s="119"/>
      <c r="C41" s="120" t="s">
        <v>287</v>
      </c>
      <c r="D41" s="120" t="s">
        <v>140</v>
      </c>
      <c r="E41" s="121" t="s">
        <v>4808</v>
      </c>
      <c r="F41" s="122" t="s">
        <v>4809</v>
      </c>
      <c r="G41" s="123" t="s">
        <v>403</v>
      </c>
      <c r="H41" s="124">
        <v>10</v>
      </c>
      <c r="I41" s="125"/>
      <c r="J41" s="125">
        <f aca="true" t="shared" si="10" ref="J41:J44">ROUND(I41*H41,2)</f>
        <v>0</v>
      </c>
      <c r="K41" s="122" t="s">
        <v>144</v>
      </c>
      <c r="L41" s="23"/>
      <c r="M41" s="126" t="s">
        <v>1</v>
      </c>
      <c r="N41" s="127" t="s">
        <v>23</v>
      </c>
      <c r="O41" s="128">
        <v>0.28</v>
      </c>
      <c r="P41" s="128">
        <f aca="true" t="shared" si="11" ref="P41:P44">O41*H41</f>
        <v>2.8000000000000003</v>
      </c>
      <c r="Q41" s="128">
        <v>0</v>
      </c>
      <c r="R41" s="128">
        <f aca="true" t="shared" si="12" ref="R41:R44">Q41*H41</f>
        <v>0</v>
      </c>
      <c r="S41" s="128">
        <v>0</v>
      </c>
      <c r="T41" s="129">
        <f aca="true" t="shared" si="13" ref="T41:T44">S41*H41</f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200</v>
      </c>
      <c r="AT41" s="130" t="s">
        <v>140</v>
      </c>
      <c r="AU41" s="130" t="s">
        <v>60</v>
      </c>
      <c r="AY41" s="12" t="s">
        <v>137</v>
      </c>
      <c r="BE41" s="131">
        <f aca="true" t="shared" si="14" ref="BE41:BE44">IF(N41="základní",J41,0)</f>
        <v>0</v>
      </c>
      <c r="BF41" s="131">
        <f aca="true" t="shared" si="15" ref="BF41:BF44">IF(N41="snížená",J41,0)</f>
        <v>0</v>
      </c>
      <c r="BG41" s="131">
        <f aca="true" t="shared" si="16" ref="BG41:BG44">IF(N41="zákl. přenesená",J41,0)</f>
        <v>0</v>
      </c>
      <c r="BH41" s="131">
        <f aca="true" t="shared" si="17" ref="BH41:BH44">IF(N41="sníž. přenesená",J41,0)</f>
        <v>0</v>
      </c>
      <c r="BI41" s="131">
        <f aca="true" t="shared" si="18" ref="BI41:BI44">IF(N41="nulová",J41,0)</f>
        <v>0</v>
      </c>
      <c r="BJ41" s="12" t="s">
        <v>58</v>
      </c>
      <c r="BK41" s="131">
        <f aca="true" t="shared" si="19" ref="BK41:BK44">ROUND(I41*H41,2)</f>
        <v>0</v>
      </c>
      <c r="BL41" s="12" t="s">
        <v>200</v>
      </c>
      <c r="BM41" s="130" t="s">
        <v>4810</v>
      </c>
    </row>
    <row r="42" spans="1:65" s="2" customFormat="1" ht="24.15" customHeight="1">
      <c r="A42" s="22"/>
      <c r="B42" s="119"/>
      <c r="C42" s="120" t="s">
        <v>291</v>
      </c>
      <c r="D42" s="120" t="s">
        <v>140</v>
      </c>
      <c r="E42" s="121" t="s">
        <v>4811</v>
      </c>
      <c r="F42" s="122" t="s">
        <v>4812</v>
      </c>
      <c r="G42" s="123" t="s">
        <v>403</v>
      </c>
      <c r="H42" s="124">
        <v>10</v>
      </c>
      <c r="I42" s="125"/>
      <c r="J42" s="125">
        <f t="shared" si="1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0.42</v>
      </c>
      <c r="P42" s="128">
        <f t="shared" si="11"/>
        <v>4.2</v>
      </c>
      <c r="Q42" s="128">
        <v>0</v>
      </c>
      <c r="R42" s="128">
        <f t="shared" si="12"/>
        <v>0</v>
      </c>
      <c r="S42" s="128">
        <v>0</v>
      </c>
      <c r="T42" s="129">
        <f t="shared" si="1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200</v>
      </c>
      <c r="AT42" s="130" t="s">
        <v>140</v>
      </c>
      <c r="AU42" s="130" t="s">
        <v>60</v>
      </c>
      <c r="AY42" s="12" t="s">
        <v>137</v>
      </c>
      <c r="BE42" s="131">
        <f t="shared" si="14"/>
        <v>0</v>
      </c>
      <c r="BF42" s="131">
        <f t="shared" si="15"/>
        <v>0</v>
      </c>
      <c r="BG42" s="131">
        <f t="shared" si="16"/>
        <v>0</v>
      </c>
      <c r="BH42" s="131">
        <f t="shared" si="17"/>
        <v>0</v>
      </c>
      <c r="BI42" s="131">
        <f t="shared" si="18"/>
        <v>0</v>
      </c>
      <c r="BJ42" s="12" t="s">
        <v>58</v>
      </c>
      <c r="BK42" s="131">
        <f t="shared" si="19"/>
        <v>0</v>
      </c>
      <c r="BL42" s="12" t="s">
        <v>200</v>
      </c>
      <c r="BM42" s="130" t="s">
        <v>4813</v>
      </c>
    </row>
    <row r="43" spans="1:65" s="2" customFormat="1" ht="16.5" customHeight="1">
      <c r="A43" s="22"/>
      <c r="B43" s="119"/>
      <c r="C43" s="136" t="s">
        <v>303</v>
      </c>
      <c r="D43" s="136" t="s">
        <v>991</v>
      </c>
      <c r="E43" s="137" t="s">
        <v>4814</v>
      </c>
      <c r="F43" s="138" t="s">
        <v>4815</v>
      </c>
      <c r="G43" s="139" t="s">
        <v>403</v>
      </c>
      <c r="H43" s="140">
        <v>1</v>
      </c>
      <c r="I43" s="141"/>
      <c r="J43" s="141">
        <f t="shared" si="10"/>
        <v>0</v>
      </c>
      <c r="K43" s="138" t="s">
        <v>144</v>
      </c>
      <c r="L43" s="142"/>
      <c r="M43" s="143" t="s">
        <v>1</v>
      </c>
      <c r="N43" s="144" t="s">
        <v>23</v>
      </c>
      <c r="O43" s="128">
        <v>0</v>
      </c>
      <c r="P43" s="128">
        <f t="shared" si="11"/>
        <v>0</v>
      </c>
      <c r="Q43" s="128">
        <v>0.0036</v>
      </c>
      <c r="R43" s="128">
        <f t="shared" si="12"/>
        <v>0.0036</v>
      </c>
      <c r="S43" s="128">
        <v>0</v>
      </c>
      <c r="T43" s="129">
        <f t="shared" si="1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263</v>
      </c>
      <c r="AT43" s="130" t="s">
        <v>991</v>
      </c>
      <c r="AU43" s="130" t="s">
        <v>60</v>
      </c>
      <c r="AY43" s="12" t="s">
        <v>137</v>
      </c>
      <c r="BE43" s="131">
        <f t="shared" si="14"/>
        <v>0</v>
      </c>
      <c r="BF43" s="131">
        <f t="shared" si="15"/>
        <v>0</v>
      </c>
      <c r="BG43" s="131">
        <f t="shared" si="16"/>
        <v>0</v>
      </c>
      <c r="BH43" s="131">
        <f t="shared" si="17"/>
        <v>0</v>
      </c>
      <c r="BI43" s="131">
        <f t="shared" si="18"/>
        <v>0</v>
      </c>
      <c r="BJ43" s="12" t="s">
        <v>58</v>
      </c>
      <c r="BK43" s="131">
        <f t="shared" si="19"/>
        <v>0</v>
      </c>
      <c r="BL43" s="12" t="s">
        <v>200</v>
      </c>
      <c r="BM43" s="130" t="s">
        <v>4816</v>
      </c>
    </row>
    <row r="44" spans="1:65" s="2" customFormat="1" ht="37.95" customHeight="1">
      <c r="A44" s="22"/>
      <c r="B44" s="119"/>
      <c r="C44" s="120" t="s">
        <v>336</v>
      </c>
      <c r="D44" s="120" t="s">
        <v>140</v>
      </c>
      <c r="E44" s="121" t="s">
        <v>4817</v>
      </c>
      <c r="F44" s="122" t="s">
        <v>4818</v>
      </c>
      <c r="G44" s="123" t="s">
        <v>314</v>
      </c>
      <c r="H44" s="124">
        <v>10</v>
      </c>
      <c r="I44" s="125"/>
      <c r="J44" s="125">
        <f t="shared" si="1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0.523</v>
      </c>
      <c r="P44" s="128">
        <f t="shared" si="11"/>
        <v>5.23</v>
      </c>
      <c r="Q44" s="128">
        <v>0.00344</v>
      </c>
      <c r="R44" s="128">
        <f t="shared" si="12"/>
        <v>0.0344</v>
      </c>
      <c r="S44" s="128">
        <v>0</v>
      </c>
      <c r="T44" s="129">
        <f t="shared" si="1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200</v>
      </c>
      <c r="AT44" s="130" t="s">
        <v>140</v>
      </c>
      <c r="AU44" s="130" t="s">
        <v>60</v>
      </c>
      <c r="AY44" s="12" t="s">
        <v>137</v>
      </c>
      <c r="BE44" s="131">
        <f t="shared" si="14"/>
        <v>0</v>
      </c>
      <c r="BF44" s="131">
        <f t="shared" si="15"/>
        <v>0</v>
      </c>
      <c r="BG44" s="131">
        <f t="shared" si="16"/>
        <v>0</v>
      </c>
      <c r="BH44" s="131">
        <f t="shared" si="17"/>
        <v>0</v>
      </c>
      <c r="BI44" s="131">
        <f t="shared" si="18"/>
        <v>0</v>
      </c>
      <c r="BJ44" s="12" t="s">
        <v>58</v>
      </c>
      <c r="BK44" s="131">
        <f t="shared" si="19"/>
        <v>0</v>
      </c>
      <c r="BL44" s="12" t="s">
        <v>200</v>
      </c>
      <c r="BM44" s="130" t="s">
        <v>4819</v>
      </c>
    </row>
    <row r="45" spans="1:65" s="2" customFormat="1" ht="24.15" customHeight="1">
      <c r="A45" s="22"/>
      <c r="B45" s="119"/>
      <c r="C45" s="120" t="s">
        <v>465</v>
      </c>
      <c r="D45" s="120" t="s">
        <v>140</v>
      </c>
      <c r="E45" s="121" t="s">
        <v>4820</v>
      </c>
      <c r="F45" s="122" t="s">
        <v>4821</v>
      </c>
      <c r="G45" s="123" t="s">
        <v>314</v>
      </c>
      <c r="H45" s="124">
        <v>10</v>
      </c>
      <c r="I45" s="125"/>
      <c r="J45" s="125">
        <f aca="true" t="shared" si="20" ref="J45:J53">ROUND(I45*H45,2)</f>
        <v>0</v>
      </c>
      <c r="K45" s="122" t="s">
        <v>144</v>
      </c>
      <c r="L45" s="23"/>
      <c r="M45" s="126" t="s">
        <v>1</v>
      </c>
      <c r="N45" s="127" t="s">
        <v>23</v>
      </c>
      <c r="O45" s="128">
        <v>0.24</v>
      </c>
      <c r="P45" s="128">
        <f aca="true" t="shared" si="21" ref="P45:P53">O45*H45</f>
        <v>2.4</v>
      </c>
      <c r="Q45" s="128">
        <v>0.00016</v>
      </c>
      <c r="R45" s="128">
        <f aca="true" t="shared" si="22" ref="R45:R53">Q45*H45</f>
        <v>0.0016</v>
      </c>
      <c r="S45" s="128">
        <v>0</v>
      </c>
      <c r="T45" s="129">
        <f aca="true" t="shared" si="23" ref="T45:T53">S45*H45</f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200</v>
      </c>
      <c r="AT45" s="130" t="s">
        <v>140</v>
      </c>
      <c r="AU45" s="130" t="s">
        <v>60</v>
      </c>
      <c r="AY45" s="12" t="s">
        <v>137</v>
      </c>
      <c r="BE45" s="131">
        <f aca="true" t="shared" si="24" ref="BE45:BE53">IF(N45="základní",J45,0)</f>
        <v>0</v>
      </c>
      <c r="BF45" s="131">
        <f aca="true" t="shared" si="25" ref="BF45:BF53">IF(N45="snížená",J45,0)</f>
        <v>0</v>
      </c>
      <c r="BG45" s="131">
        <f aca="true" t="shared" si="26" ref="BG45:BG53">IF(N45="zákl. přenesená",J45,0)</f>
        <v>0</v>
      </c>
      <c r="BH45" s="131">
        <f aca="true" t="shared" si="27" ref="BH45:BH53">IF(N45="sníž. přenesená",J45,0)</f>
        <v>0</v>
      </c>
      <c r="BI45" s="131">
        <f aca="true" t="shared" si="28" ref="BI45:BI53">IF(N45="nulová",J45,0)</f>
        <v>0</v>
      </c>
      <c r="BJ45" s="12" t="s">
        <v>58</v>
      </c>
      <c r="BK45" s="131">
        <f aca="true" t="shared" si="29" ref="BK45:BK53">ROUND(I45*H45,2)</f>
        <v>0</v>
      </c>
      <c r="BL45" s="12" t="s">
        <v>200</v>
      </c>
      <c r="BM45" s="130" t="s">
        <v>4822</v>
      </c>
    </row>
    <row r="46" spans="1:65" s="2" customFormat="1" ht="24.15" customHeight="1">
      <c r="A46" s="22"/>
      <c r="B46" s="119"/>
      <c r="C46" s="120" t="s">
        <v>469</v>
      </c>
      <c r="D46" s="120" t="s">
        <v>140</v>
      </c>
      <c r="E46" s="121" t="s">
        <v>4823</v>
      </c>
      <c r="F46" s="122" t="s">
        <v>4824</v>
      </c>
      <c r="G46" s="123" t="s">
        <v>403</v>
      </c>
      <c r="H46" s="124">
        <v>10</v>
      </c>
      <c r="I46" s="125"/>
      <c r="J46" s="125">
        <f t="shared" si="2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0.11</v>
      </c>
      <c r="P46" s="128">
        <f t="shared" si="21"/>
        <v>1.1</v>
      </c>
      <c r="Q46" s="128">
        <v>0</v>
      </c>
      <c r="R46" s="128">
        <f t="shared" si="22"/>
        <v>0</v>
      </c>
      <c r="S46" s="128">
        <v>0</v>
      </c>
      <c r="T46" s="129">
        <f t="shared" si="2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200</v>
      </c>
      <c r="AT46" s="130" t="s">
        <v>140</v>
      </c>
      <c r="AU46" s="130" t="s">
        <v>60</v>
      </c>
      <c r="AY46" s="12" t="s">
        <v>137</v>
      </c>
      <c r="BE46" s="131">
        <f t="shared" si="24"/>
        <v>0</v>
      </c>
      <c r="BF46" s="131">
        <f t="shared" si="25"/>
        <v>0</v>
      </c>
      <c r="BG46" s="131">
        <f t="shared" si="26"/>
        <v>0</v>
      </c>
      <c r="BH46" s="131">
        <f t="shared" si="27"/>
        <v>0</v>
      </c>
      <c r="BI46" s="131">
        <f t="shared" si="28"/>
        <v>0</v>
      </c>
      <c r="BJ46" s="12" t="s">
        <v>58</v>
      </c>
      <c r="BK46" s="131">
        <f t="shared" si="29"/>
        <v>0</v>
      </c>
      <c r="BL46" s="12" t="s">
        <v>200</v>
      </c>
      <c r="BM46" s="130" t="s">
        <v>4825</v>
      </c>
    </row>
    <row r="47" spans="1:65" s="2" customFormat="1" ht="24.15" customHeight="1">
      <c r="A47" s="22"/>
      <c r="B47" s="119"/>
      <c r="C47" s="120" t="s">
        <v>473</v>
      </c>
      <c r="D47" s="120" t="s">
        <v>140</v>
      </c>
      <c r="E47" s="121" t="s">
        <v>4826</v>
      </c>
      <c r="F47" s="122" t="s">
        <v>4827</v>
      </c>
      <c r="G47" s="123" t="s">
        <v>403</v>
      </c>
      <c r="H47" s="124">
        <v>1</v>
      </c>
      <c r="I47" s="125"/>
      <c r="J47" s="125">
        <f t="shared" si="20"/>
        <v>0</v>
      </c>
      <c r="K47" s="122" t="s">
        <v>144</v>
      </c>
      <c r="L47" s="23"/>
      <c r="M47" s="126" t="s">
        <v>1</v>
      </c>
      <c r="N47" s="127" t="s">
        <v>23</v>
      </c>
      <c r="O47" s="128">
        <v>1.714</v>
      </c>
      <c r="P47" s="128">
        <f t="shared" si="21"/>
        <v>1.714</v>
      </c>
      <c r="Q47" s="128">
        <v>0</v>
      </c>
      <c r="R47" s="128">
        <f t="shared" si="22"/>
        <v>0</v>
      </c>
      <c r="S47" s="128">
        <v>0</v>
      </c>
      <c r="T47" s="129">
        <f t="shared" si="2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200</v>
      </c>
      <c r="AT47" s="130" t="s">
        <v>140</v>
      </c>
      <c r="AU47" s="130" t="s">
        <v>60</v>
      </c>
      <c r="AY47" s="12" t="s">
        <v>137</v>
      </c>
      <c r="BE47" s="131">
        <f t="shared" si="24"/>
        <v>0</v>
      </c>
      <c r="BF47" s="131">
        <f t="shared" si="25"/>
        <v>0</v>
      </c>
      <c r="BG47" s="131">
        <f t="shared" si="26"/>
        <v>0</v>
      </c>
      <c r="BH47" s="131">
        <f t="shared" si="27"/>
        <v>0</v>
      </c>
      <c r="BI47" s="131">
        <f t="shared" si="28"/>
        <v>0</v>
      </c>
      <c r="BJ47" s="12" t="s">
        <v>58</v>
      </c>
      <c r="BK47" s="131">
        <f t="shared" si="29"/>
        <v>0</v>
      </c>
      <c r="BL47" s="12" t="s">
        <v>200</v>
      </c>
      <c r="BM47" s="130" t="s">
        <v>4828</v>
      </c>
    </row>
    <row r="48" spans="1:65" s="2" customFormat="1" ht="21.75" customHeight="1">
      <c r="A48" s="22"/>
      <c r="B48" s="119"/>
      <c r="C48" s="136" t="s">
        <v>477</v>
      </c>
      <c r="D48" s="136" t="s">
        <v>991</v>
      </c>
      <c r="E48" s="137" t="s">
        <v>4829</v>
      </c>
      <c r="F48" s="138" t="s">
        <v>4830</v>
      </c>
      <c r="G48" s="139" t="s">
        <v>403</v>
      </c>
      <c r="H48" s="140">
        <v>1</v>
      </c>
      <c r="I48" s="141"/>
      <c r="J48" s="141">
        <f t="shared" si="20"/>
        <v>0</v>
      </c>
      <c r="K48" s="138" t="s">
        <v>144</v>
      </c>
      <c r="L48" s="142"/>
      <c r="M48" s="143" t="s">
        <v>1</v>
      </c>
      <c r="N48" s="144" t="s">
        <v>23</v>
      </c>
      <c r="O48" s="128">
        <v>0</v>
      </c>
      <c r="P48" s="128">
        <f t="shared" si="21"/>
        <v>0</v>
      </c>
      <c r="Q48" s="128">
        <v>0.029</v>
      </c>
      <c r="R48" s="128">
        <f t="shared" si="22"/>
        <v>0.029</v>
      </c>
      <c r="S48" s="128">
        <v>0</v>
      </c>
      <c r="T48" s="129">
        <f t="shared" si="2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263</v>
      </c>
      <c r="AT48" s="130" t="s">
        <v>991</v>
      </c>
      <c r="AU48" s="130" t="s">
        <v>60</v>
      </c>
      <c r="AY48" s="12" t="s">
        <v>137</v>
      </c>
      <c r="BE48" s="131">
        <f t="shared" si="24"/>
        <v>0</v>
      </c>
      <c r="BF48" s="131">
        <f t="shared" si="25"/>
        <v>0</v>
      </c>
      <c r="BG48" s="131">
        <f t="shared" si="26"/>
        <v>0</v>
      </c>
      <c r="BH48" s="131">
        <f t="shared" si="27"/>
        <v>0</v>
      </c>
      <c r="BI48" s="131">
        <f t="shared" si="28"/>
        <v>0</v>
      </c>
      <c r="BJ48" s="12" t="s">
        <v>58</v>
      </c>
      <c r="BK48" s="131">
        <f t="shared" si="29"/>
        <v>0</v>
      </c>
      <c r="BL48" s="12" t="s">
        <v>200</v>
      </c>
      <c r="BM48" s="130" t="s">
        <v>4831</v>
      </c>
    </row>
    <row r="49" spans="1:65" s="2" customFormat="1" ht="24.15" customHeight="1">
      <c r="A49" s="22"/>
      <c r="B49" s="119"/>
      <c r="C49" s="120" t="s">
        <v>481</v>
      </c>
      <c r="D49" s="120" t="s">
        <v>140</v>
      </c>
      <c r="E49" s="121" t="s">
        <v>4832</v>
      </c>
      <c r="F49" s="122" t="s">
        <v>4833</v>
      </c>
      <c r="G49" s="123" t="s">
        <v>403</v>
      </c>
      <c r="H49" s="124">
        <v>1</v>
      </c>
      <c r="I49" s="125"/>
      <c r="J49" s="125">
        <f t="shared" si="20"/>
        <v>0</v>
      </c>
      <c r="K49" s="122" t="s">
        <v>144</v>
      </c>
      <c r="L49" s="23"/>
      <c r="M49" s="126" t="s">
        <v>1</v>
      </c>
      <c r="N49" s="127" t="s">
        <v>23</v>
      </c>
      <c r="O49" s="128">
        <v>2.509</v>
      </c>
      <c r="P49" s="128">
        <f t="shared" si="21"/>
        <v>2.509</v>
      </c>
      <c r="Q49" s="128">
        <v>0</v>
      </c>
      <c r="R49" s="128">
        <f t="shared" si="22"/>
        <v>0</v>
      </c>
      <c r="S49" s="128">
        <v>0</v>
      </c>
      <c r="T49" s="129">
        <f t="shared" si="2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24"/>
        <v>0</v>
      </c>
      <c r="BF49" s="131">
        <f t="shared" si="25"/>
        <v>0</v>
      </c>
      <c r="BG49" s="131">
        <f t="shared" si="26"/>
        <v>0</v>
      </c>
      <c r="BH49" s="131">
        <f t="shared" si="27"/>
        <v>0</v>
      </c>
      <c r="BI49" s="131">
        <f t="shared" si="28"/>
        <v>0</v>
      </c>
      <c r="BJ49" s="12" t="s">
        <v>58</v>
      </c>
      <c r="BK49" s="131">
        <f t="shared" si="29"/>
        <v>0</v>
      </c>
      <c r="BL49" s="12" t="s">
        <v>200</v>
      </c>
      <c r="BM49" s="130" t="s">
        <v>4834</v>
      </c>
    </row>
    <row r="50" spans="1:65" s="2" customFormat="1" ht="21.75" customHeight="1">
      <c r="A50" s="22"/>
      <c r="B50" s="119"/>
      <c r="C50" s="136" t="s">
        <v>485</v>
      </c>
      <c r="D50" s="136" t="s">
        <v>991</v>
      </c>
      <c r="E50" s="137" t="s">
        <v>4835</v>
      </c>
      <c r="F50" s="138" t="s">
        <v>4836</v>
      </c>
      <c r="G50" s="139" t="s">
        <v>403</v>
      </c>
      <c r="H50" s="140">
        <v>1</v>
      </c>
      <c r="I50" s="141"/>
      <c r="J50" s="141">
        <f t="shared" si="20"/>
        <v>0</v>
      </c>
      <c r="K50" s="138" t="s">
        <v>144</v>
      </c>
      <c r="L50" s="142"/>
      <c r="M50" s="143" t="s">
        <v>1</v>
      </c>
      <c r="N50" s="144" t="s">
        <v>23</v>
      </c>
      <c r="O50" s="128">
        <v>0</v>
      </c>
      <c r="P50" s="128">
        <f t="shared" si="21"/>
        <v>0</v>
      </c>
      <c r="Q50" s="128">
        <v>0.034</v>
      </c>
      <c r="R50" s="128">
        <f t="shared" si="22"/>
        <v>0.034</v>
      </c>
      <c r="S50" s="128">
        <v>0</v>
      </c>
      <c r="T50" s="129">
        <f t="shared" si="2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263</v>
      </c>
      <c r="AT50" s="130" t="s">
        <v>991</v>
      </c>
      <c r="AU50" s="130" t="s">
        <v>60</v>
      </c>
      <c r="AY50" s="12" t="s">
        <v>137</v>
      </c>
      <c r="BE50" s="131">
        <f t="shared" si="24"/>
        <v>0</v>
      </c>
      <c r="BF50" s="131">
        <f t="shared" si="25"/>
        <v>0</v>
      </c>
      <c r="BG50" s="131">
        <f t="shared" si="26"/>
        <v>0</v>
      </c>
      <c r="BH50" s="131">
        <f t="shared" si="27"/>
        <v>0</v>
      </c>
      <c r="BI50" s="131">
        <f t="shared" si="28"/>
        <v>0</v>
      </c>
      <c r="BJ50" s="12" t="s">
        <v>58</v>
      </c>
      <c r="BK50" s="131">
        <f t="shared" si="29"/>
        <v>0</v>
      </c>
      <c r="BL50" s="12" t="s">
        <v>200</v>
      </c>
      <c r="BM50" s="130" t="s">
        <v>4837</v>
      </c>
    </row>
    <row r="51" spans="1:65" s="2" customFormat="1" ht="24.15" customHeight="1">
      <c r="A51" s="22"/>
      <c r="B51" s="119"/>
      <c r="C51" s="120" t="s">
        <v>489</v>
      </c>
      <c r="D51" s="120" t="s">
        <v>140</v>
      </c>
      <c r="E51" s="121" t="s">
        <v>4838</v>
      </c>
      <c r="F51" s="122" t="s">
        <v>4839</v>
      </c>
      <c r="G51" s="123" t="s">
        <v>403</v>
      </c>
      <c r="H51" s="124">
        <v>1</v>
      </c>
      <c r="I51" s="125"/>
      <c r="J51" s="125">
        <f t="shared" si="20"/>
        <v>0</v>
      </c>
      <c r="K51" s="122" t="s">
        <v>144</v>
      </c>
      <c r="L51" s="23"/>
      <c r="M51" s="126" t="s">
        <v>1</v>
      </c>
      <c r="N51" s="127" t="s">
        <v>23</v>
      </c>
      <c r="O51" s="128">
        <v>4.303</v>
      </c>
      <c r="P51" s="128">
        <f t="shared" si="21"/>
        <v>4.303</v>
      </c>
      <c r="Q51" s="128">
        <v>0</v>
      </c>
      <c r="R51" s="128">
        <f t="shared" si="22"/>
        <v>0</v>
      </c>
      <c r="S51" s="128">
        <v>0</v>
      </c>
      <c r="T51" s="129">
        <f t="shared" si="2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200</v>
      </c>
      <c r="AT51" s="130" t="s">
        <v>140</v>
      </c>
      <c r="AU51" s="130" t="s">
        <v>60</v>
      </c>
      <c r="AY51" s="12" t="s">
        <v>137</v>
      </c>
      <c r="BE51" s="131">
        <f t="shared" si="24"/>
        <v>0</v>
      </c>
      <c r="BF51" s="131">
        <f t="shared" si="25"/>
        <v>0</v>
      </c>
      <c r="BG51" s="131">
        <f t="shared" si="26"/>
        <v>0</v>
      </c>
      <c r="BH51" s="131">
        <f t="shared" si="27"/>
        <v>0</v>
      </c>
      <c r="BI51" s="131">
        <f t="shared" si="28"/>
        <v>0</v>
      </c>
      <c r="BJ51" s="12" t="s">
        <v>58</v>
      </c>
      <c r="BK51" s="131">
        <f t="shared" si="29"/>
        <v>0</v>
      </c>
      <c r="BL51" s="12" t="s">
        <v>200</v>
      </c>
      <c r="BM51" s="130" t="s">
        <v>4840</v>
      </c>
    </row>
    <row r="52" spans="1:65" s="2" customFormat="1" ht="24.15" customHeight="1">
      <c r="A52" s="22"/>
      <c r="B52" s="119"/>
      <c r="C52" s="120" t="s">
        <v>493</v>
      </c>
      <c r="D52" s="120" t="s">
        <v>140</v>
      </c>
      <c r="E52" s="121" t="s">
        <v>4841</v>
      </c>
      <c r="F52" s="122" t="s">
        <v>4842</v>
      </c>
      <c r="G52" s="123" t="s">
        <v>403</v>
      </c>
      <c r="H52" s="124">
        <v>1</v>
      </c>
      <c r="I52" s="125"/>
      <c r="J52" s="125">
        <f t="shared" si="20"/>
        <v>0</v>
      </c>
      <c r="K52" s="122" t="s">
        <v>144</v>
      </c>
      <c r="L52" s="23"/>
      <c r="M52" s="126" t="s">
        <v>1</v>
      </c>
      <c r="N52" s="127" t="s">
        <v>23</v>
      </c>
      <c r="O52" s="128">
        <v>5.168</v>
      </c>
      <c r="P52" s="128">
        <f t="shared" si="21"/>
        <v>5.168</v>
      </c>
      <c r="Q52" s="128">
        <v>0</v>
      </c>
      <c r="R52" s="128">
        <f t="shared" si="22"/>
        <v>0</v>
      </c>
      <c r="S52" s="128">
        <v>0</v>
      </c>
      <c r="T52" s="129">
        <f t="shared" si="2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24"/>
        <v>0</v>
      </c>
      <c r="BF52" s="131">
        <f t="shared" si="25"/>
        <v>0</v>
      </c>
      <c r="BG52" s="131">
        <f t="shared" si="26"/>
        <v>0</v>
      </c>
      <c r="BH52" s="131">
        <f t="shared" si="27"/>
        <v>0</v>
      </c>
      <c r="BI52" s="131">
        <f t="shared" si="28"/>
        <v>0</v>
      </c>
      <c r="BJ52" s="12" t="s">
        <v>58</v>
      </c>
      <c r="BK52" s="131">
        <f t="shared" si="29"/>
        <v>0</v>
      </c>
      <c r="BL52" s="12" t="s">
        <v>200</v>
      </c>
      <c r="BM52" s="130" t="s">
        <v>4843</v>
      </c>
    </row>
    <row r="53" spans="1:65" s="2" customFormat="1" ht="21.75" customHeight="1">
      <c r="A53" s="22"/>
      <c r="B53" s="119"/>
      <c r="C53" s="136" t="s">
        <v>497</v>
      </c>
      <c r="D53" s="136" t="s">
        <v>991</v>
      </c>
      <c r="E53" s="137" t="s">
        <v>4844</v>
      </c>
      <c r="F53" s="138" t="s">
        <v>4845</v>
      </c>
      <c r="G53" s="139" t="s">
        <v>403</v>
      </c>
      <c r="H53" s="140">
        <v>1</v>
      </c>
      <c r="I53" s="141"/>
      <c r="J53" s="141">
        <f t="shared" si="20"/>
        <v>0</v>
      </c>
      <c r="K53" s="138" t="s">
        <v>144</v>
      </c>
      <c r="L53" s="142"/>
      <c r="M53" s="143" t="s">
        <v>1</v>
      </c>
      <c r="N53" s="144" t="s">
        <v>23</v>
      </c>
      <c r="O53" s="128">
        <v>0</v>
      </c>
      <c r="P53" s="128">
        <f t="shared" si="21"/>
        <v>0</v>
      </c>
      <c r="Q53" s="128">
        <v>0.046</v>
      </c>
      <c r="R53" s="128">
        <f t="shared" si="22"/>
        <v>0.046</v>
      </c>
      <c r="S53" s="128">
        <v>0</v>
      </c>
      <c r="T53" s="129">
        <f t="shared" si="2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263</v>
      </c>
      <c r="AT53" s="130" t="s">
        <v>991</v>
      </c>
      <c r="AU53" s="130" t="s">
        <v>60</v>
      </c>
      <c r="AY53" s="12" t="s">
        <v>137</v>
      </c>
      <c r="BE53" s="131">
        <f t="shared" si="24"/>
        <v>0</v>
      </c>
      <c r="BF53" s="131">
        <f t="shared" si="25"/>
        <v>0</v>
      </c>
      <c r="BG53" s="131">
        <f t="shared" si="26"/>
        <v>0</v>
      </c>
      <c r="BH53" s="131">
        <f t="shared" si="27"/>
        <v>0</v>
      </c>
      <c r="BI53" s="131">
        <f t="shared" si="28"/>
        <v>0</v>
      </c>
      <c r="BJ53" s="12" t="s">
        <v>58</v>
      </c>
      <c r="BK53" s="131">
        <f t="shared" si="29"/>
        <v>0</v>
      </c>
      <c r="BL53" s="12" t="s">
        <v>200</v>
      </c>
      <c r="BM53" s="130" t="s">
        <v>4846</v>
      </c>
    </row>
    <row r="54" spans="1:65" s="2" customFormat="1" ht="24.15" customHeight="1">
      <c r="A54" s="22"/>
      <c r="B54" s="119"/>
      <c r="C54" s="120" t="s">
        <v>541</v>
      </c>
      <c r="D54" s="120" t="s">
        <v>140</v>
      </c>
      <c r="E54" s="121" t="s">
        <v>4847</v>
      </c>
      <c r="F54" s="122" t="s">
        <v>4848</v>
      </c>
      <c r="G54" s="123" t="s">
        <v>314</v>
      </c>
      <c r="H54" s="124">
        <v>10</v>
      </c>
      <c r="I54" s="125"/>
      <c r="J54" s="125">
        <f aca="true" t="shared" si="30" ref="J54:J55">ROUND(I54*H54,2)</f>
        <v>0</v>
      </c>
      <c r="K54" s="122" t="s">
        <v>144</v>
      </c>
      <c r="L54" s="23"/>
      <c r="M54" s="126" t="s">
        <v>1</v>
      </c>
      <c r="N54" s="127" t="s">
        <v>23</v>
      </c>
      <c r="O54" s="128">
        <v>0.2</v>
      </c>
      <c r="P54" s="128">
        <f aca="true" t="shared" si="31" ref="P54:P55">O54*H54</f>
        <v>2</v>
      </c>
      <c r="Q54" s="128">
        <v>0</v>
      </c>
      <c r="R54" s="128">
        <f aca="true" t="shared" si="32" ref="R54:R55">Q54*H54</f>
        <v>0</v>
      </c>
      <c r="S54" s="128">
        <v>0</v>
      </c>
      <c r="T54" s="129">
        <f aca="true" t="shared" si="33" ref="T54:T55">S54*H54</f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aca="true" t="shared" si="34" ref="BE54:BE55">IF(N54="základní",J54,0)</f>
        <v>0</v>
      </c>
      <c r="BF54" s="131">
        <f aca="true" t="shared" si="35" ref="BF54:BF55">IF(N54="snížená",J54,0)</f>
        <v>0</v>
      </c>
      <c r="BG54" s="131">
        <f aca="true" t="shared" si="36" ref="BG54:BG55">IF(N54="zákl. přenesená",J54,0)</f>
        <v>0</v>
      </c>
      <c r="BH54" s="131">
        <f aca="true" t="shared" si="37" ref="BH54:BH55">IF(N54="sníž. přenesená",J54,0)</f>
        <v>0</v>
      </c>
      <c r="BI54" s="131">
        <f aca="true" t="shared" si="38" ref="BI54:BI55">IF(N54="nulová",J54,0)</f>
        <v>0</v>
      </c>
      <c r="BJ54" s="12" t="s">
        <v>58</v>
      </c>
      <c r="BK54" s="131">
        <f aca="true" t="shared" si="39" ref="BK54:BK55">ROUND(I54*H54,2)</f>
        <v>0</v>
      </c>
      <c r="BL54" s="12" t="s">
        <v>200</v>
      </c>
      <c r="BM54" s="130" t="s">
        <v>4849</v>
      </c>
    </row>
    <row r="55" spans="1:65" s="2" customFormat="1" ht="24.15" customHeight="1">
      <c r="A55" s="22"/>
      <c r="B55" s="119"/>
      <c r="C55" s="136" t="s">
        <v>545</v>
      </c>
      <c r="D55" s="136" t="s">
        <v>991</v>
      </c>
      <c r="E55" s="137" t="s">
        <v>4850</v>
      </c>
      <c r="F55" s="138" t="s">
        <v>4851</v>
      </c>
      <c r="G55" s="139" t="s">
        <v>314</v>
      </c>
      <c r="H55" s="140">
        <v>10</v>
      </c>
      <c r="I55" s="141"/>
      <c r="J55" s="141">
        <f t="shared" si="30"/>
        <v>0</v>
      </c>
      <c r="K55" s="138" t="s">
        <v>144</v>
      </c>
      <c r="L55" s="142"/>
      <c r="M55" s="143" t="s">
        <v>1</v>
      </c>
      <c r="N55" s="144" t="s">
        <v>23</v>
      </c>
      <c r="O55" s="128">
        <v>0</v>
      </c>
      <c r="P55" s="128">
        <f t="shared" si="31"/>
        <v>0</v>
      </c>
      <c r="Q55" s="128">
        <v>0.0004</v>
      </c>
      <c r="R55" s="128">
        <f t="shared" si="32"/>
        <v>0.004</v>
      </c>
      <c r="S55" s="128">
        <v>0</v>
      </c>
      <c r="T55" s="129">
        <f t="shared" si="3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263</v>
      </c>
      <c r="AT55" s="130" t="s">
        <v>991</v>
      </c>
      <c r="AU55" s="130" t="s">
        <v>60</v>
      </c>
      <c r="AY55" s="12" t="s">
        <v>137</v>
      </c>
      <c r="BE55" s="131">
        <f t="shared" si="34"/>
        <v>0</v>
      </c>
      <c r="BF55" s="131">
        <f t="shared" si="35"/>
        <v>0</v>
      </c>
      <c r="BG55" s="131">
        <f t="shared" si="36"/>
        <v>0</v>
      </c>
      <c r="BH55" s="131">
        <f t="shared" si="37"/>
        <v>0</v>
      </c>
      <c r="BI55" s="131">
        <f t="shared" si="38"/>
        <v>0</v>
      </c>
      <c r="BJ55" s="12" t="s">
        <v>58</v>
      </c>
      <c r="BK55" s="131">
        <f t="shared" si="39"/>
        <v>0</v>
      </c>
      <c r="BL55" s="12" t="s">
        <v>200</v>
      </c>
      <c r="BM55" s="130" t="s">
        <v>4852</v>
      </c>
    </row>
    <row r="56" spans="1:65" s="2" customFormat="1" ht="16.5" customHeight="1">
      <c r="A56" s="22"/>
      <c r="B56" s="119"/>
      <c r="C56" s="120" t="s">
        <v>589</v>
      </c>
      <c r="D56" s="120" t="s">
        <v>140</v>
      </c>
      <c r="E56" s="121" t="s">
        <v>4853</v>
      </c>
      <c r="F56" s="122" t="s">
        <v>4854</v>
      </c>
      <c r="G56" s="123" t="s">
        <v>403</v>
      </c>
      <c r="H56" s="124">
        <v>10</v>
      </c>
      <c r="I56" s="125"/>
      <c r="J56" s="125">
        <f aca="true" t="shared" si="40" ref="J56:J60">ROUND(I56*H56,2)</f>
        <v>0</v>
      </c>
      <c r="K56" s="122" t="s">
        <v>144</v>
      </c>
      <c r="L56" s="23"/>
      <c r="M56" s="126" t="s">
        <v>1</v>
      </c>
      <c r="N56" s="127" t="s">
        <v>23</v>
      </c>
      <c r="O56" s="128">
        <v>0.25</v>
      </c>
      <c r="P56" s="128">
        <f aca="true" t="shared" si="41" ref="P56:P60">O56*H56</f>
        <v>2.5</v>
      </c>
      <c r="Q56" s="128">
        <v>0</v>
      </c>
      <c r="R56" s="128">
        <f aca="true" t="shared" si="42" ref="R56:R60">Q56*H56</f>
        <v>0</v>
      </c>
      <c r="S56" s="128">
        <v>0</v>
      </c>
      <c r="T56" s="129">
        <f aca="true" t="shared" si="43" ref="T56:T60">S56*H56</f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200</v>
      </c>
      <c r="AT56" s="130" t="s">
        <v>140</v>
      </c>
      <c r="AU56" s="130" t="s">
        <v>60</v>
      </c>
      <c r="AY56" s="12" t="s">
        <v>137</v>
      </c>
      <c r="BE56" s="131">
        <f aca="true" t="shared" si="44" ref="BE56:BE60">IF(N56="základní",J56,0)</f>
        <v>0</v>
      </c>
      <c r="BF56" s="131">
        <f aca="true" t="shared" si="45" ref="BF56:BF60">IF(N56="snížená",J56,0)</f>
        <v>0</v>
      </c>
      <c r="BG56" s="131">
        <f aca="true" t="shared" si="46" ref="BG56:BG60">IF(N56="zákl. přenesená",J56,0)</f>
        <v>0</v>
      </c>
      <c r="BH56" s="131">
        <f aca="true" t="shared" si="47" ref="BH56:BH60">IF(N56="sníž. přenesená",J56,0)</f>
        <v>0</v>
      </c>
      <c r="BI56" s="131">
        <f aca="true" t="shared" si="48" ref="BI56:BI60">IF(N56="nulová",J56,0)</f>
        <v>0</v>
      </c>
      <c r="BJ56" s="12" t="s">
        <v>58</v>
      </c>
      <c r="BK56" s="131">
        <f aca="true" t="shared" si="49" ref="BK56:BK60">ROUND(I56*H56,2)</f>
        <v>0</v>
      </c>
      <c r="BL56" s="12" t="s">
        <v>200</v>
      </c>
      <c r="BM56" s="130" t="s">
        <v>4855</v>
      </c>
    </row>
    <row r="57" spans="1:65" s="2" customFormat="1" ht="16.5" customHeight="1">
      <c r="A57" s="22"/>
      <c r="B57" s="119"/>
      <c r="C57" s="120" t="s">
        <v>681</v>
      </c>
      <c r="D57" s="120" t="s">
        <v>140</v>
      </c>
      <c r="E57" s="121" t="s">
        <v>4856</v>
      </c>
      <c r="F57" s="122" t="s">
        <v>4857</v>
      </c>
      <c r="G57" s="123" t="s">
        <v>4858</v>
      </c>
      <c r="H57" s="124">
        <v>10</v>
      </c>
      <c r="I57" s="125"/>
      <c r="J57" s="125">
        <f t="shared" si="40"/>
        <v>0</v>
      </c>
      <c r="K57" s="122" t="s">
        <v>144</v>
      </c>
      <c r="L57" s="23"/>
      <c r="M57" s="126" t="s">
        <v>1</v>
      </c>
      <c r="N57" s="127" t="s">
        <v>23</v>
      </c>
      <c r="O57" s="128">
        <v>1</v>
      </c>
      <c r="P57" s="128">
        <f t="shared" si="41"/>
        <v>10</v>
      </c>
      <c r="Q57" s="128">
        <v>0</v>
      </c>
      <c r="R57" s="128">
        <f t="shared" si="42"/>
        <v>0</v>
      </c>
      <c r="S57" s="128">
        <v>0</v>
      </c>
      <c r="T57" s="129">
        <f t="shared" si="4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4"/>
        <v>0</v>
      </c>
      <c r="BF57" s="131">
        <f t="shared" si="45"/>
        <v>0</v>
      </c>
      <c r="BG57" s="131">
        <f t="shared" si="46"/>
        <v>0</v>
      </c>
      <c r="BH57" s="131">
        <f t="shared" si="47"/>
        <v>0</v>
      </c>
      <c r="BI57" s="131">
        <f t="shared" si="48"/>
        <v>0</v>
      </c>
      <c r="BJ57" s="12" t="s">
        <v>58</v>
      </c>
      <c r="BK57" s="131">
        <f t="shared" si="49"/>
        <v>0</v>
      </c>
      <c r="BL57" s="12" t="s">
        <v>200</v>
      </c>
      <c r="BM57" s="130" t="s">
        <v>4859</v>
      </c>
    </row>
    <row r="58" spans="1:65" s="2" customFormat="1" ht="16.5" customHeight="1">
      <c r="A58" s="22"/>
      <c r="B58" s="119"/>
      <c r="C58" s="120" t="s">
        <v>685</v>
      </c>
      <c r="D58" s="120" t="s">
        <v>140</v>
      </c>
      <c r="E58" s="121" t="s">
        <v>4860</v>
      </c>
      <c r="F58" s="122" t="s">
        <v>4861</v>
      </c>
      <c r="G58" s="123" t="s">
        <v>4858</v>
      </c>
      <c r="H58" s="124">
        <v>10</v>
      </c>
      <c r="I58" s="125"/>
      <c r="J58" s="125">
        <f t="shared" si="40"/>
        <v>0</v>
      </c>
      <c r="K58" s="122" t="s">
        <v>144</v>
      </c>
      <c r="L58" s="23"/>
      <c r="M58" s="126" t="s">
        <v>1</v>
      </c>
      <c r="N58" s="127" t="s">
        <v>23</v>
      </c>
      <c r="O58" s="128">
        <v>1</v>
      </c>
      <c r="P58" s="128">
        <f t="shared" si="41"/>
        <v>10</v>
      </c>
      <c r="Q58" s="128">
        <v>0</v>
      </c>
      <c r="R58" s="128">
        <f t="shared" si="42"/>
        <v>0</v>
      </c>
      <c r="S58" s="128">
        <v>0</v>
      </c>
      <c r="T58" s="129">
        <f t="shared" si="4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4"/>
        <v>0</v>
      </c>
      <c r="BF58" s="131">
        <f t="shared" si="45"/>
        <v>0</v>
      </c>
      <c r="BG58" s="131">
        <f t="shared" si="46"/>
        <v>0</v>
      </c>
      <c r="BH58" s="131">
        <f t="shared" si="47"/>
        <v>0</v>
      </c>
      <c r="BI58" s="131">
        <f t="shared" si="48"/>
        <v>0</v>
      </c>
      <c r="BJ58" s="12" t="s">
        <v>58</v>
      </c>
      <c r="BK58" s="131">
        <f t="shared" si="49"/>
        <v>0</v>
      </c>
      <c r="BL58" s="12" t="s">
        <v>200</v>
      </c>
      <c r="BM58" s="130" t="s">
        <v>4862</v>
      </c>
    </row>
    <row r="59" spans="1:65" s="2" customFormat="1" ht="24.15" customHeight="1">
      <c r="A59" s="22"/>
      <c r="B59" s="119"/>
      <c r="C59" s="120" t="s">
        <v>689</v>
      </c>
      <c r="D59" s="120" t="s">
        <v>140</v>
      </c>
      <c r="E59" s="121" t="s">
        <v>4863</v>
      </c>
      <c r="F59" s="122" t="s">
        <v>4864</v>
      </c>
      <c r="G59" s="123" t="s">
        <v>403</v>
      </c>
      <c r="H59" s="124">
        <v>10</v>
      </c>
      <c r="I59" s="125"/>
      <c r="J59" s="125">
        <f t="shared" si="4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0.35</v>
      </c>
      <c r="P59" s="128">
        <f t="shared" si="41"/>
        <v>3.5</v>
      </c>
      <c r="Q59" s="128">
        <v>0</v>
      </c>
      <c r="R59" s="128">
        <f t="shared" si="42"/>
        <v>0</v>
      </c>
      <c r="S59" s="128">
        <v>0</v>
      </c>
      <c r="T59" s="129">
        <f t="shared" si="4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4"/>
        <v>0</v>
      </c>
      <c r="BF59" s="131">
        <f t="shared" si="45"/>
        <v>0</v>
      </c>
      <c r="BG59" s="131">
        <f t="shared" si="46"/>
        <v>0</v>
      </c>
      <c r="BH59" s="131">
        <f t="shared" si="47"/>
        <v>0</v>
      </c>
      <c r="BI59" s="131">
        <f t="shared" si="48"/>
        <v>0</v>
      </c>
      <c r="BJ59" s="12" t="s">
        <v>58</v>
      </c>
      <c r="BK59" s="131">
        <f t="shared" si="49"/>
        <v>0</v>
      </c>
      <c r="BL59" s="12" t="s">
        <v>200</v>
      </c>
      <c r="BM59" s="130" t="s">
        <v>4865</v>
      </c>
    </row>
    <row r="60" spans="1:65" s="2" customFormat="1" ht="33" customHeight="1">
      <c r="A60" s="22"/>
      <c r="B60" s="119"/>
      <c r="C60" s="136" t="s">
        <v>693</v>
      </c>
      <c r="D60" s="136" t="s">
        <v>991</v>
      </c>
      <c r="E60" s="137" t="s">
        <v>4866</v>
      </c>
      <c r="F60" s="138" t="s">
        <v>4867</v>
      </c>
      <c r="G60" s="139" t="s">
        <v>403</v>
      </c>
      <c r="H60" s="140">
        <v>20</v>
      </c>
      <c r="I60" s="141"/>
      <c r="J60" s="141">
        <f t="shared" si="40"/>
        <v>0</v>
      </c>
      <c r="K60" s="138" t="s">
        <v>144</v>
      </c>
      <c r="L60" s="142"/>
      <c r="M60" s="143" t="s">
        <v>1</v>
      </c>
      <c r="N60" s="144" t="s">
        <v>23</v>
      </c>
      <c r="O60" s="128">
        <v>0</v>
      </c>
      <c r="P60" s="128">
        <f t="shared" si="41"/>
        <v>0</v>
      </c>
      <c r="Q60" s="128">
        <v>0.0002</v>
      </c>
      <c r="R60" s="128">
        <f t="shared" si="42"/>
        <v>0.004</v>
      </c>
      <c r="S60" s="128">
        <v>0</v>
      </c>
      <c r="T60" s="129">
        <f t="shared" si="4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263</v>
      </c>
      <c r="AT60" s="130" t="s">
        <v>991</v>
      </c>
      <c r="AU60" s="130" t="s">
        <v>60</v>
      </c>
      <c r="AY60" s="12" t="s">
        <v>137</v>
      </c>
      <c r="BE60" s="131">
        <f t="shared" si="44"/>
        <v>0</v>
      </c>
      <c r="BF60" s="131">
        <f t="shared" si="45"/>
        <v>0</v>
      </c>
      <c r="BG60" s="131">
        <f t="shared" si="46"/>
        <v>0</v>
      </c>
      <c r="BH60" s="131">
        <f t="shared" si="47"/>
        <v>0</v>
      </c>
      <c r="BI60" s="131">
        <f t="shared" si="48"/>
        <v>0</v>
      </c>
      <c r="BJ60" s="12" t="s">
        <v>58</v>
      </c>
      <c r="BK60" s="131">
        <f t="shared" si="49"/>
        <v>0</v>
      </c>
      <c r="BL60" s="12" t="s">
        <v>200</v>
      </c>
      <c r="BM60" s="130" t="s">
        <v>4868</v>
      </c>
    </row>
    <row r="61" spans="2:51" s="10" customFormat="1" ht="12">
      <c r="B61" s="145"/>
      <c r="D61" s="146" t="s">
        <v>1561</v>
      </c>
      <c r="F61" s="147" t="s">
        <v>4869</v>
      </c>
      <c r="H61" s="148">
        <v>0</v>
      </c>
      <c r="L61" s="145"/>
      <c r="M61" s="149"/>
      <c r="N61" s="150"/>
      <c r="O61" s="150"/>
      <c r="P61" s="150"/>
      <c r="Q61" s="150"/>
      <c r="R61" s="150"/>
      <c r="S61" s="150"/>
      <c r="T61" s="151"/>
      <c r="AT61" s="152" t="s">
        <v>1561</v>
      </c>
      <c r="AU61" s="152" t="s">
        <v>60</v>
      </c>
      <c r="AV61" s="10" t="s">
        <v>60</v>
      </c>
      <c r="AW61" s="10" t="s">
        <v>3</v>
      </c>
      <c r="AX61" s="10" t="s">
        <v>58</v>
      </c>
      <c r="AY61" s="152" t="s">
        <v>137</v>
      </c>
    </row>
    <row r="62" spans="1:65" s="2" customFormat="1" ht="33" customHeight="1">
      <c r="A62" s="22"/>
      <c r="B62" s="119"/>
      <c r="C62" s="136" t="s">
        <v>697</v>
      </c>
      <c r="D62" s="136" t="s">
        <v>991</v>
      </c>
      <c r="E62" s="137" t="s">
        <v>4870</v>
      </c>
      <c r="F62" s="138" t="s">
        <v>4871</v>
      </c>
      <c r="G62" s="139" t="s">
        <v>403</v>
      </c>
      <c r="H62" s="140">
        <v>20</v>
      </c>
      <c r="I62" s="141"/>
      <c r="J62" s="141">
        <f>ROUND(I62*H62,2)</f>
        <v>0</v>
      </c>
      <c r="K62" s="138" t="s">
        <v>144</v>
      </c>
      <c r="L62" s="142"/>
      <c r="M62" s="143" t="s">
        <v>1</v>
      </c>
      <c r="N62" s="144" t="s">
        <v>23</v>
      </c>
      <c r="O62" s="128">
        <v>0</v>
      </c>
      <c r="P62" s="128">
        <f>O62*H62</f>
        <v>0</v>
      </c>
      <c r="Q62" s="128">
        <v>0.0002</v>
      </c>
      <c r="R62" s="128">
        <f>Q62*H62</f>
        <v>0.004</v>
      </c>
      <c r="S62" s="128">
        <v>0</v>
      </c>
      <c r="T62" s="129">
        <f>S62*H62</f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263</v>
      </c>
      <c r="AT62" s="130" t="s">
        <v>991</v>
      </c>
      <c r="AU62" s="130" t="s">
        <v>60</v>
      </c>
      <c r="AY62" s="12" t="s">
        <v>137</v>
      </c>
      <c r="BE62" s="131">
        <f>IF(N62="základní",J62,0)</f>
        <v>0</v>
      </c>
      <c r="BF62" s="131">
        <f>IF(N62="snížená",J62,0)</f>
        <v>0</v>
      </c>
      <c r="BG62" s="131">
        <f>IF(N62="zákl. přenesená",J62,0)</f>
        <v>0</v>
      </c>
      <c r="BH62" s="131">
        <f>IF(N62="sníž. přenesená",J62,0)</f>
        <v>0</v>
      </c>
      <c r="BI62" s="131">
        <f>IF(N62="nulová",J62,0)</f>
        <v>0</v>
      </c>
      <c r="BJ62" s="12" t="s">
        <v>58</v>
      </c>
      <c r="BK62" s="131">
        <f>ROUND(I62*H62,2)</f>
        <v>0</v>
      </c>
      <c r="BL62" s="12" t="s">
        <v>200</v>
      </c>
      <c r="BM62" s="130" t="s">
        <v>4872</v>
      </c>
    </row>
    <row r="63" spans="2:51" s="10" customFormat="1" ht="12">
      <c r="B63" s="145"/>
      <c r="D63" s="146" t="s">
        <v>1561</v>
      </c>
      <c r="F63" s="147" t="s">
        <v>4869</v>
      </c>
      <c r="H63" s="148">
        <v>0</v>
      </c>
      <c r="L63" s="145"/>
      <c r="M63" s="149"/>
      <c r="N63" s="150"/>
      <c r="O63" s="150"/>
      <c r="P63" s="150"/>
      <c r="Q63" s="150"/>
      <c r="R63" s="150"/>
      <c r="S63" s="150"/>
      <c r="T63" s="151"/>
      <c r="AT63" s="152" t="s">
        <v>1561</v>
      </c>
      <c r="AU63" s="152" t="s">
        <v>60</v>
      </c>
      <c r="AV63" s="10" t="s">
        <v>60</v>
      </c>
      <c r="AW63" s="10" t="s">
        <v>3</v>
      </c>
      <c r="AX63" s="10" t="s">
        <v>58</v>
      </c>
      <c r="AY63" s="152" t="s">
        <v>137</v>
      </c>
    </row>
    <row r="64" spans="1:65" s="2" customFormat="1" ht="24.15" customHeight="1">
      <c r="A64" s="22"/>
      <c r="B64" s="119"/>
      <c r="C64" s="136" t="s">
        <v>701</v>
      </c>
      <c r="D64" s="136" t="s">
        <v>991</v>
      </c>
      <c r="E64" s="137" t="s">
        <v>4873</v>
      </c>
      <c r="F64" s="138" t="s">
        <v>4874</v>
      </c>
      <c r="G64" s="139" t="s">
        <v>4875</v>
      </c>
      <c r="H64" s="140">
        <v>10</v>
      </c>
      <c r="I64" s="141"/>
      <c r="J64" s="141">
        <f aca="true" t="shared" si="50" ref="J64:J71">ROUND(I64*H64,2)</f>
        <v>0</v>
      </c>
      <c r="K64" s="138" t="s">
        <v>144</v>
      </c>
      <c r="L64" s="142"/>
      <c r="M64" s="143" t="s">
        <v>1</v>
      </c>
      <c r="N64" s="144" t="s">
        <v>23</v>
      </c>
      <c r="O64" s="128">
        <v>0</v>
      </c>
      <c r="P64" s="128">
        <f aca="true" t="shared" si="51" ref="P64:P71">O64*H64</f>
        <v>0</v>
      </c>
      <c r="Q64" s="128">
        <v>5E-05</v>
      </c>
      <c r="R64" s="128">
        <f aca="true" t="shared" si="52" ref="R64:R71">Q64*H64</f>
        <v>0.0005</v>
      </c>
      <c r="S64" s="128">
        <v>0</v>
      </c>
      <c r="T64" s="129">
        <f aca="true" t="shared" si="53" ref="T64:T71">S64*H64</f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263</v>
      </c>
      <c r="AT64" s="130" t="s">
        <v>991</v>
      </c>
      <c r="AU64" s="130" t="s">
        <v>60</v>
      </c>
      <c r="AY64" s="12" t="s">
        <v>137</v>
      </c>
      <c r="BE64" s="131">
        <f aca="true" t="shared" si="54" ref="BE64:BE71">IF(N64="základní",J64,0)</f>
        <v>0</v>
      </c>
      <c r="BF64" s="131">
        <f aca="true" t="shared" si="55" ref="BF64:BF71">IF(N64="snížená",J64,0)</f>
        <v>0</v>
      </c>
      <c r="BG64" s="131">
        <f aca="true" t="shared" si="56" ref="BG64:BG71">IF(N64="zákl. přenesená",J64,0)</f>
        <v>0</v>
      </c>
      <c r="BH64" s="131">
        <f aca="true" t="shared" si="57" ref="BH64:BH71">IF(N64="sníž. přenesená",J64,0)</f>
        <v>0</v>
      </c>
      <c r="BI64" s="131">
        <f aca="true" t="shared" si="58" ref="BI64:BI71">IF(N64="nulová",J64,0)</f>
        <v>0</v>
      </c>
      <c r="BJ64" s="12" t="s">
        <v>58</v>
      </c>
      <c r="BK64" s="131">
        <f aca="true" t="shared" si="59" ref="BK64:BK71">ROUND(I64*H64,2)</f>
        <v>0</v>
      </c>
      <c r="BL64" s="12" t="s">
        <v>200</v>
      </c>
      <c r="BM64" s="130" t="s">
        <v>4876</v>
      </c>
    </row>
    <row r="65" spans="1:65" s="2" customFormat="1" ht="16.5" customHeight="1">
      <c r="A65" s="22"/>
      <c r="B65" s="119"/>
      <c r="C65" s="120" t="s">
        <v>705</v>
      </c>
      <c r="D65" s="120" t="s">
        <v>140</v>
      </c>
      <c r="E65" s="121" t="s">
        <v>4877</v>
      </c>
      <c r="F65" s="122" t="s">
        <v>4878</v>
      </c>
      <c r="G65" s="123" t="s">
        <v>1037</v>
      </c>
      <c r="H65" s="124">
        <v>100</v>
      </c>
      <c r="I65" s="125"/>
      <c r="J65" s="125">
        <f t="shared" si="50"/>
        <v>0</v>
      </c>
      <c r="K65" s="122" t="s">
        <v>144</v>
      </c>
      <c r="L65" s="23"/>
      <c r="M65" s="126" t="s">
        <v>1</v>
      </c>
      <c r="N65" s="127" t="s">
        <v>23</v>
      </c>
      <c r="O65" s="128">
        <v>2.12</v>
      </c>
      <c r="P65" s="128">
        <f t="shared" si="51"/>
        <v>212</v>
      </c>
      <c r="Q65" s="128">
        <v>0</v>
      </c>
      <c r="R65" s="128">
        <f t="shared" si="52"/>
        <v>0</v>
      </c>
      <c r="S65" s="128">
        <v>0</v>
      </c>
      <c r="T65" s="129">
        <f t="shared" si="5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54"/>
        <v>0</v>
      </c>
      <c r="BF65" s="131">
        <f t="shared" si="55"/>
        <v>0</v>
      </c>
      <c r="BG65" s="131">
        <f t="shared" si="56"/>
        <v>0</v>
      </c>
      <c r="BH65" s="131">
        <f t="shared" si="57"/>
        <v>0</v>
      </c>
      <c r="BI65" s="131">
        <f t="shared" si="58"/>
        <v>0</v>
      </c>
      <c r="BJ65" s="12" t="s">
        <v>58</v>
      </c>
      <c r="BK65" s="131">
        <f t="shared" si="59"/>
        <v>0</v>
      </c>
      <c r="BL65" s="12" t="s">
        <v>200</v>
      </c>
      <c r="BM65" s="130" t="s">
        <v>4879</v>
      </c>
    </row>
    <row r="66" spans="1:65" s="2" customFormat="1" ht="16.5" customHeight="1">
      <c r="A66" s="22"/>
      <c r="B66" s="119"/>
      <c r="C66" s="136" t="s">
        <v>709</v>
      </c>
      <c r="D66" s="136" t="s">
        <v>991</v>
      </c>
      <c r="E66" s="137" t="s">
        <v>4880</v>
      </c>
      <c r="F66" s="138" t="s">
        <v>4881</v>
      </c>
      <c r="G66" s="139" t="s">
        <v>1037</v>
      </c>
      <c r="H66" s="140">
        <v>10</v>
      </c>
      <c r="I66" s="141"/>
      <c r="J66" s="141">
        <f t="shared" si="50"/>
        <v>0</v>
      </c>
      <c r="K66" s="138" t="s">
        <v>144</v>
      </c>
      <c r="L66" s="142"/>
      <c r="M66" s="143" t="s">
        <v>1</v>
      </c>
      <c r="N66" s="144" t="s">
        <v>23</v>
      </c>
      <c r="O66" s="128">
        <v>0</v>
      </c>
      <c r="P66" s="128">
        <f t="shared" si="51"/>
        <v>0</v>
      </c>
      <c r="Q66" s="128">
        <v>0.001</v>
      </c>
      <c r="R66" s="128">
        <f t="shared" si="52"/>
        <v>0.01</v>
      </c>
      <c r="S66" s="128">
        <v>0</v>
      </c>
      <c r="T66" s="129">
        <f t="shared" si="5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263</v>
      </c>
      <c r="AT66" s="130" t="s">
        <v>991</v>
      </c>
      <c r="AU66" s="130" t="s">
        <v>60</v>
      </c>
      <c r="AY66" s="12" t="s">
        <v>137</v>
      </c>
      <c r="BE66" s="131">
        <f t="shared" si="54"/>
        <v>0</v>
      </c>
      <c r="BF66" s="131">
        <f t="shared" si="55"/>
        <v>0</v>
      </c>
      <c r="BG66" s="131">
        <f t="shared" si="56"/>
        <v>0</v>
      </c>
      <c r="BH66" s="131">
        <f t="shared" si="57"/>
        <v>0</v>
      </c>
      <c r="BI66" s="131">
        <f t="shared" si="58"/>
        <v>0</v>
      </c>
      <c r="BJ66" s="12" t="s">
        <v>58</v>
      </c>
      <c r="BK66" s="131">
        <f t="shared" si="59"/>
        <v>0</v>
      </c>
      <c r="BL66" s="12" t="s">
        <v>200</v>
      </c>
      <c r="BM66" s="130" t="s">
        <v>4882</v>
      </c>
    </row>
    <row r="67" spans="1:65" s="2" customFormat="1" ht="16.5" customHeight="1">
      <c r="A67" s="22"/>
      <c r="B67" s="119"/>
      <c r="C67" s="136" t="s">
        <v>713</v>
      </c>
      <c r="D67" s="136" t="s">
        <v>991</v>
      </c>
      <c r="E67" s="137" t="s">
        <v>4883</v>
      </c>
      <c r="F67" s="138" t="s">
        <v>4884</v>
      </c>
      <c r="G67" s="139" t="s">
        <v>1037</v>
      </c>
      <c r="H67" s="140">
        <v>10</v>
      </c>
      <c r="I67" s="141"/>
      <c r="J67" s="141">
        <f t="shared" si="50"/>
        <v>0</v>
      </c>
      <c r="K67" s="138" t="s">
        <v>144</v>
      </c>
      <c r="L67" s="142"/>
      <c r="M67" s="143" t="s">
        <v>1</v>
      </c>
      <c r="N67" s="144" t="s">
        <v>23</v>
      </c>
      <c r="O67" s="128">
        <v>0</v>
      </c>
      <c r="P67" s="128">
        <f t="shared" si="51"/>
        <v>0</v>
      </c>
      <c r="Q67" s="128">
        <v>0.001</v>
      </c>
      <c r="R67" s="128">
        <f t="shared" si="52"/>
        <v>0.01</v>
      </c>
      <c r="S67" s="128">
        <v>0</v>
      </c>
      <c r="T67" s="129">
        <f t="shared" si="5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263</v>
      </c>
      <c r="AT67" s="130" t="s">
        <v>991</v>
      </c>
      <c r="AU67" s="130" t="s">
        <v>60</v>
      </c>
      <c r="AY67" s="12" t="s">
        <v>137</v>
      </c>
      <c r="BE67" s="131">
        <f t="shared" si="54"/>
        <v>0</v>
      </c>
      <c r="BF67" s="131">
        <f t="shared" si="55"/>
        <v>0</v>
      </c>
      <c r="BG67" s="131">
        <f t="shared" si="56"/>
        <v>0</v>
      </c>
      <c r="BH67" s="131">
        <f t="shared" si="57"/>
        <v>0</v>
      </c>
      <c r="BI67" s="131">
        <f t="shared" si="58"/>
        <v>0</v>
      </c>
      <c r="BJ67" s="12" t="s">
        <v>58</v>
      </c>
      <c r="BK67" s="131">
        <f t="shared" si="59"/>
        <v>0</v>
      </c>
      <c r="BL67" s="12" t="s">
        <v>200</v>
      </c>
      <c r="BM67" s="130" t="s">
        <v>4885</v>
      </c>
    </row>
    <row r="68" spans="1:65" s="2" customFormat="1" ht="16.5" customHeight="1">
      <c r="A68" s="22"/>
      <c r="B68" s="119"/>
      <c r="C68" s="136" t="s">
        <v>717</v>
      </c>
      <c r="D68" s="136" t="s">
        <v>991</v>
      </c>
      <c r="E68" s="137" t="s">
        <v>4886</v>
      </c>
      <c r="F68" s="138" t="s">
        <v>4887</v>
      </c>
      <c r="G68" s="139" t="s">
        <v>1037</v>
      </c>
      <c r="H68" s="140">
        <v>10</v>
      </c>
      <c r="I68" s="141"/>
      <c r="J68" s="141">
        <f t="shared" si="50"/>
        <v>0</v>
      </c>
      <c r="K68" s="138" t="s">
        <v>144</v>
      </c>
      <c r="L68" s="142"/>
      <c r="M68" s="143" t="s">
        <v>1</v>
      </c>
      <c r="N68" s="144" t="s">
        <v>23</v>
      </c>
      <c r="O68" s="128">
        <v>0</v>
      </c>
      <c r="P68" s="128">
        <f t="shared" si="51"/>
        <v>0</v>
      </c>
      <c r="Q68" s="128">
        <v>0.001</v>
      </c>
      <c r="R68" s="128">
        <f t="shared" si="52"/>
        <v>0.01</v>
      </c>
      <c r="S68" s="128">
        <v>0</v>
      </c>
      <c r="T68" s="129">
        <f t="shared" si="5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263</v>
      </c>
      <c r="AT68" s="130" t="s">
        <v>991</v>
      </c>
      <c r="AU68" s="130" t="s">
        <v>60</v>
      </c>
      <c r="AY68" s="12" t="s">
        <v>137</v>
      </c>
      <c r="BE68" s="131">
        <f t="shared" si="54"/>
        <v>0</v>
      </c>
      <c r="BF68" s="131">
        <f t="shared" si="55"/>
        <v>0</v>
      </c>
      <c r="BG68" s="131">
        <f t="shared" si="56"/>
        <v>0</v>
      </c>
      <c r="BH68" s="131">
        <f t="shared" si="57"/>
        <v>0</v>
      </c>
      <c r="BI68" s="131">
        <f t="shared" si="58"/>
        <v>0</v>
      </c>
      <c r="BJ68" s="12" t="s">
        <v>58</v>
      </c>
      <c r="BK68" s="131">
        <f t="shared" si="59"/>
        <v>0</v>
      </c>
      <c r="BL68" s="12" t="s">
        <v>200</v>
      </c>
      <c r="BM68" s="130" t="s">
        <v>4888</v>
      </c>
    </row>
    <row r="69" spans="1:65" s="2" customFormat="1" ht="16.5" customHeight="1">
      <c r="A69" s="22"/>
      <c r="B69" s="119"/>
      <c r="C69" s="136" t="s">
        <v>721</v>
      </c>
      <c r="D69" s="136" t="s">
        <v>991</v>
      </c>
      <c r="E69" s="137" t="s">
        <v>4889</v>
      </c>
      <c r="F69" s="138" t="s">
        <v>4890</v>
      </c>
      <c r="G69" s="139" t="s">
        <v>1037</v>
      </c>
      <c r="H69" s="140">
        <v>10</v>
      </c>
      <c r="I69" s="141"/>
      <c r="J69" s="141">
        <f t="shared" si="50"/>
        <v>0</v>
      </c>
      <c r="K69" s="138" t="s">
        <v>144</v>
      </c>
      <c r="L69" s="142"/>
      <c r="M69" s="143" t="s">
        <v>1</v>
      </c>
      <c r="N69" s="144" t="s">
        <v>23</v>
      </c>
      <c r="O69" s="128">
        <v>0</v>
      </c>
      <c r="P69" s="128">
        <f t="shared" si="51"/>
        <v>0</v>
      </c>
      <c r="Q69" s="128">
        <v>0.001</v>
      </c>
      <c r="R69" s="128">
        <f t="shared" si="52"/>
        <v>0.01</v>
      </c>
      <c r="S69" s="128">
        <v>0</v>
      </c>
      <c r="T69" s="129">
        <f t="shared" si="5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263</v>
      </c>
      <c r="AT69" s="130" t="s">
        <v>991</v>
      </c>
      <c r="AU69" s="130" t="s">
        <v>60</v>
      </c>
      <c r="AY69" s="12" t="s">
        <v>137</v>
      </c>
      <c r="BE69" s="131">
        <f t="shared" si="54"/>
        <v>0</v>
      </c>
      <c r="BF69" s="131">
        <f t="shared" si="55"/>
        <v>0</v>
      </c>
      <c r="BG69" s="131">
        <f t="shared" si="56"/>
        <v>0</v>
      </c>
      <c r="BH69" s="131">
        <f t="shared" si="57"/>
        <v>0</v>
      </c>
      <c r="BI69" s="131">
        <f t="shared" si="58"/>
        <v>0</v>
      </c>
      <c r="BJ69" s="12" t="s">
        <v>58</v>
      </c>
      <c r="BK69" s="131">
        <f t="shared" si="59"/>
        <v>0</v>
      </c>
      <c r="BL69" s="12" t="s">
        <v>200</v>
      </c>
      <c r="BM69" s="130" t="s">
        <v>4891</v>
      </c>
    </row>
    <row r="70" spans="1:65" s="2" customFormat="1" ht="16.5" customHeight="1">
      <c r="A70" s="22"/>
      <c r="B70" s="119"/>
      <c r="C70" s="136" t="s">
        <v>725</v>
      </c>
      <c r="D70" s="136" t="s">
        <v>991</v>
      </c>
      <c r="E70" s="137" t="s">
        <v>4892</v>
      </c>
      <c r="F70" s="138" t="s">
        <v>4893</v>
      </c>
      <c r="G70" s="139" t="s">
        <v>1037</v>
      </c>
      <c r="H70" s="140">
        <v>10</v>
      </c>
      <c r="I70" s="141"/>
      <c r="J70" s="141">
        <f t="shared" si="50"/>
        <v>0</v>
      </c>
      <c r="K70" s="138" t="s">
        <v>144</v>
      </c>
      <c r="L70" s="142"/>
      <c r="M70" s="143" t="s">
        <v>1</v>
      </c>
      <c r="N70" s="144" t="s">
        <v>23</v>
      </c>
      <c r="O70" s="128">
        <v>0</v>
      </c>
      <c r="P70" s="128">
        <f t="shared" si="51"/>
        <v>0</v>
      </c>
      <c r="Q70" s="128">
        <v>0.001</v>
      </c>
      <c r="R70" s="128">
        <f t="shared" si="52"/>
        <v>0.01</v>
      </c>
      <c r="S70" s="128">
        <v>0</v>
      </c>
      <c r="T70" s="129">
        <f t="shared" si="5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263</v>
      </c>
      <c r="AT70" s="130" t="s">
        <v>991</v>
      </c>
      <c r="AU70" s="130" t="s">
        <v>60</v>
      </c>
      <c r="AY70" s="12" t="s">
        <v>137</v>
      </c>
      <c r="BE70" s="131">
        <f t="shared" si="54"/>
        <v>0</v>
      </c>
      <c r="BF70" s="131">
        <f t="shared" si="55"/>
        <v>0</v>
      </c>
      <c r="BG70" s="131">
        <f t="shared" si="56"/>
        <v>0</v>
      </c>
      <c r="BH70" s="131">
        <f t="shared" si="57"/>
        <v>0</v>
      </c>
      <c r="BI70" s="131">
        <f t="shared" si="58"/>
        <v>0</v>
      </c>
      <c r="BJ70" s="12" t="s">
        <v>58</v>
      </c>
      <c r="BK70" s="131">
        <f t="shared" si="59"/>
        <v>0</v>
      </c>
      <c r="BL70" s="12" t="s">
        <v>200</v>
      </c>
      <c r="BM70" s="130" t="s">
        <v>4894</v>
      </c>
    </row>
    <row r="71" spans="1:65" s="2" customFormat="1" ht="16.5" customHeight="1">
      <c r="A71" s="22"/>
      <c r="B71" s="119"/>
      <c r="C71" s="120" t="s">
        <v>729</v>
      </c>
      <c r="D71" s="120" t="s">
        <v>140</v>
      </c>
      <c r="E71" s="121" t="s">
        <v>4895</v>
      </c>
      <c r="F71" s="122" t="s">
        <v>4896</v>
      </c>
      <c r="G71" s="123" t="s">
        <v>1037</v>
      </c>
      <c r="H71" s="124">
        <v>100</v>
      </c>
      <c r="I71" s="125"/>
      <c r="J71" s="125">
        <f t="shared" si="50"/>
        <v>0</v>
      </c>
      <c r="K71" s="122" t="s">
        <v>144</v>
      </c>
      <c r="L71" s="23"/>
      <c r="M71" s="132" t="s">
        <v>1</v>
      </c>
      <c r="N71" s="133" t="s">
        <v>23</v>
      </c>
      <c r="O71" s="134">
        <v>1.06</v>
      </c>
      <c r="P71" s="134">
        <f t="shared" si="51"/>
        <v>106</v>
      </c>
      <c r="Q71" s="134">
        <v>0</v>
      </c>
      <c r="R71" s="134">
        <f t="shared" si="52"/>
        <v>0</v>
      </c>
      <c r="S71" s="134">
        <v>0</v>
      </c>
      <c r="T71" s="135">
        <f t="shared" si="5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200</v>
      </c>
      <c r="AT71" s="130" t="s">
        <v>140</v>
      </c>
      <c r="AU71" s="130" t="s">
        <v>60</v>
      </c>
      <c r="AY71" s="12" t="s">
        <v>137</v>
      </c>
      <c r="BE71" s="131">
        <f t="shared" si="54"/>
        <v>0</v>
      </c>
      <c r="BF71" s="131">
        <f t="shared" si="55"/>
        <v>0</v>
      </c>
      <c r="BG71" s="131">
        <f t="shared" si="56"/>
        <v>0</v>
      </c>
      <c r="BH71" s="131">
        <f t="shared" si="57"/>
        <v>0</v>
      </c>
      <c r="BI71" s="131">
        <f t="shared" si="58"/>
        <v>0</v>
      </c>
      <c r="BJ71" s="12" t="s">
        <v>58</v>
      </c>
      <c r="BK71" s="131">
        <f t="shared" si="59"/>
        <v>0</v>
      </c>
      <c r="BL71" s="12" t="s">
        <v>200</v>
      </c>
      <c r="BM71" s="130" t="s">
        <v>4897</v>
      </c>
    </row>
    <row r="72" spans="1:31" s="2" customFormat="1" ht="6.9" customHeight="1">
      <c r="A72" s="22"/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23"/>
      <c r="M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</sheetData>
  <autoFilter ref="C28:K71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M169"/>
  <sheetViews>
    <sheetView showGridLines="0" workbookViewId="0" topLeftCell="A1">
      <selection activeCell="I32" sqref="I32:I16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102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5858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ROUND(J29,2)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ROUND((SUM(BE29:BE168)),2)</f>
        <v>0</v>
      </c>
      <c r="G10" s="22"/>
      <c r="H10" s="22"/>
      <c r="I10" s="79">
        <v>0.21</v>
      </c>
      <c r="J10" s="78">
        <f>ROUND(((SUM(BE29:BE168))*I10),2)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ROUND((SUM(BF29:BF168)),2)</f>
        <v>0</v>
      </c>
      <c r="G11" s="22"/>
      <c r="H11" s="22"/>
      <c r="I11" s="79">
        <v>0.12</v>
      </c>
      <c r="J11" s="78">
        <f>ROUND(((SUM(BF29:BF168))*I11),2)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ROUND((SUM(BG29:BG168)),2)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ROUND((SUM(BH29:BH168)),2)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ROUND((SUM(BI29:BI168)),2)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J29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J30</f>
        <v>0</v>
      </c>
      <c r="L20" s="89"/>
    </row>
    <row r="21" spans="2:12" s="7" customFormat="1" ht="19.95" customHeight="1">
      <c r="B21" s="93"/>
      <c r="D21" s="94" t="s">
        <v>4898</v>
      </c>
      <c r="E21" s="95"/>
      <c r="F21" s="95"/>
      <c r="G21" s="95"/>
      <c r="H21" s="95"/>
      <c r="I21" s="95"/>
      <c r="J21" s="96">
        <f>J31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2" customFormat="1" ht="6.9" customHeight="1">
      <c r="A27" s="22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8" customFormat="1" ht="29.25" customHeight="1">
      <c r="A28" s="97"/>
      <c r="B28" s="98"/>
      <c r="C28" s="99" t="s">
        <v>123</v>
      </c>
      <c r="D28" s="100" t="s">
        <v>35</v>
      </c>
      <c r="E28" s="100" t="s">
        <v>31</v>
      </c>
      <c r="F28" s="100" t="s">
        <v>32</v>
      </c>
      <c r="G28" s="100" t="s">
        <v>124</v>
      </c>
      <c r="H28" s="100" t="s">
        <v>125</v>
      </c>
      <c r="I28" s="100" t="s">
        <v>126</v>
      </c>
      <c r="J28" s="100" t="s">
        <v>111</v>
      </c>
      <c r="K28" s="101" t="s">
        <v>127</v>
      </c>
      <c r="L28" s="102"/>
      <c r="M28" s="43" t="s">
        <v>1</v>
      </c>
      <c r="N28" s="44" t="s">
        <v>22</v>
      </c>
      <c r="O28" s="44" t="s">
        <v>128</v>
      </c>
      <c r="P28" s="44" t="s">
        <v>129</v>
      </c>
      <c r="Q28" s="44" t="s">
        <v>130</v>
      </c>
      <c r="R28" s="44" t="s">
        <v>131</v>
      </c>
      <c r="S28" s="44" t="s">
        <v>132</v>
      </c>
      <c r="T28" s="45" t="s">
        <v>133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63" s="2" customFormat="1" ht="22.95" customHeight="1">
      <c r="A29" s="22"/>
      <c r="B29" s="23"/>
      <c r="C29" s="50" t="s">
        <v>134</v>
      </c>
      <c r="D29" s="22"/>
      <c r="E29" s="22"/>
      <c r="F29" s="22"/>
      <c r="G29" s="22"/>
      <c r="H29" s="22"/>
      <c r="I29" s="22"/>
      <c r="J29" s="103">
        <f>BK29</f>
        <v>0</v>
      </c>
      <c r="K29" s="22"/>
      <c r="L29" s="23"/>
      <c r="M29" s="46"/>
      <c r="N29" s="38"/>
      <c r="O29" s="47"/>
      <c r="P29" s="104">
        <f>P30</f>
        <v>1159.4910000000002</v>
      </c>
      <c r="Q29" s="47"/>
      <c r="R29" s="104">
        <f>R30</f>
        <v>2.3321699999999983</v>
      </c>
      <c r="S29" s="47"/>
      <c r="T29" s="105">
        <f>T30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T29" s="12" t="s">
        <v>49</v>
      </c>
      <c r="AU29" s="12" t="s">
        <v>113</v>
      </c>
      <c r="BK29" s="106">
        <f>BK30</f>
        <v>0</v>
      </c>
    </row>
    <row r="30" spans="2:63" s="9" customFormat="1" ht="25.95" customHeight="1">
      <c r="B30" s="107"/>
      <c r="D30" s="108" t="s">
        <v>49</v>
      </c>
      <c r="E30" s="109" t="s">
        <v>773</v>
      </c>
      <c r="F30" s="109" t="s">
        <v>774</v>
      </c>
      <c r="J30" s="110">
        <f>BK30</f>
        <v>0</v>
      </c>
      <c r="L30" s="107"/>
      <c r="M30" s="111"/>
      <c r="N30" s="112"/>
      <c r="O30" s="112"/>
      <c r="P30" s="113">
        <f>P31</f>
        <v>1159.4910000000002</v>
      </c>
      <c r="Q30" s="112"/>
      <c r="R30" s="113">
        <f>R31</f>
        <v>2.3321699999999983</v>
      </c>
      <c r="S30" s="112"/>
      <c r="T30" s="114">
        <f>T31</f>
        <v>0</v>
      </c>
      <c r="AR30" s="108" t="s">
        <v>60</v>
      </c>
      <c r="AT30" s="115" t="s">
        <v>49</v>
      </c>
      <c r="AU30" s="115" t="s">
        <v>50</v>
      </c>
      <c r="AY30" s="108" t="s">
        <v>137</v>
      </c>
      <c r="BK30" s="116">
        <f>BK31</f>
        <v>0</v>
      </c>
    </row>
    <row r="31" spans="2:63" s="9" customFormat="1" ht="22.95" customHeight="1">
      <c r="B31" s="107"/>
      <c r="D31" s="108" t="s">
        <v>49</v>
      </c>
      <c r="E31" s="117" t="s">
        <v>4899</v>
      </c>
      <c r="F31" s="117" t="s">
        <v>4900</v>
      </c>
      <c r="J31" s="118">
        <f>BK31</f>
        <v>0</v>
      </c>
      <c r="L31" s="107"/>
      <c r="M31" s="111"/>
      <c r="N31" s="112"/>
      <c r="O31" s="112"/>
      <c r="P31" s="113">
        <f>SUM(P32:P168)</f>
        <v>1159.4910000000002</v>
      </c>
      <c r="Q31" s="112"/>
      <c r="R31" s="113">
        <f>SUM(R32:R168)</f>
        <v>2.3321699999999983</v>
      </c>
      <c r="S31" s="112"/>
      <c r="T31" s="114">
        <f>SUM(T32:T168)</f>
        <v>0</v>
      </c>
      <c r="AR31" s="108" t="s">
        <v>60</v>
      </c>
      <c r="AT31" s="115" t="s">
        <v>49</v>
      </c>
      <c r="AU31" s="115" t="s">
        <v>58</v>
      </c>
      <c r="AY31" s="108" t="s">
        <v>137</v>
      </c>
      <c r="BK31" s="116">
        <f>SUM(BK32:BK168)</f>
        <v>0</v>
      </c>
    </row>
    <row r="32" spans="1:65" s="2" customFormat="1" ht="24.15" customHeight="1">
      <c r="A32" s="22"/>
      <c r="B32" s="119"/>
      <c r="C32" s="120" t="s">
        <v>58</v>
      </c>
      <c r="D32" s="120" t="s">
        <v>140</v>
      </c>
      <c r="E32" s="121" t="s">
        <v>4901</v>
      </c>
      <c r="F32" s="122" t="s">
        <v>4902</v>
      </c>
      <c r="G32" s="123" t="s">
        <v>314</v>
      </c>
      <c r="H32" s="124">
        <v>1000</v>
      </c>
      <c r="I32" s="125"/>
      <c r="J32" s="125">
        <f>ROUND(I32*H32,2)</f>
        <v>0</v>
      </c>
      <c r="K32" s="122" t="s">
        <v>144</v>
      </c>
      <c r="L32" s="23"/>
      <c r="M32" s="126" t="s">
        <v>1</v>
      </c>
      <c r="N32" s="127" t="s">
        <v>23</v>
      </c>
      <c r="O32" s="128">
        <v>0.074</v>
      </c>
      <c r="P32" s="128">
        <f>O32*H32</f>
        <v>74</v>
      </c>
      <c r="Q32" s="128">
        <v>0</v>
      </c>
      <c r="R32" s="128">
        <f>Q32*H32</f>
        <v>0</v>
      </c>
      <c r="S32" s="128">
        <v>0</v>
      </c>
      <c r="T32" s="129">
        <f>S32*H32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>IF(N32="základní",J32,0)</f>
        <v>0</v>
      </c>
      <c r="BF32" s="131">
        <f>IF(N32="snížená",J32,0)</f>
        <v>0</v>
      </c>
      <c r="BG32" s="131">
        <f>IF(N32="zákl. přenesená",J32,0)</f>
        <v>0</v>
      </c>
      <c r="BH32" s="131">
        <f>IF(N32="sníž. přenesená",J32,0)</f>
        <v>0</v>
      </c>
      <c r="BI32" s="131">
        <f>IF(N32="nulová",J32,0)</f>
        <v>0</v>
      </c>
      <c r="BJ32" s="12" t="s">
        <v>58</v>
      </c>
      <c r="BK32" s="131">
        <f>ROUND(I32*H32,2)</f>
        <v>0</v>
      </c>
      <c r="BL32" s="12" t="s">
        <v>200</v>
      </c>
      <c r="BM32" s="130" t="s">
        <v>4903</v>
      </c>
    </row>
    <row r="33" spans="1:65" s="2" customFormat="1" ht="24.15" customHeight="1">
      <c r="A33" s="22"/>
      <c r="B33" s="119"/>
      <c r="C33" s="136" t="s">
        <v>60</v>
      </c>
      <c r="D33" s="136" t="s">
        <v>991</v>
      </c>
      <c r="E33" s="137" t="s">
        <v>4904</v>
      </c>
      <c r="F33" s="138" t="s">
        <v>4905</v>
      </c>
      <c r="G33" s="139" t="s">
        <v>314</v>
      </c>
      <c r="H33" s="140">
        <v>1050</v>
      </c>
      <c r="I33" s="141"/>
      <c r="J33" s="141">
        <f>ROUND(I33*H33,2)</f>
        <v>0</v>
      </c>
      <c r="K33" s="138" t="s">
        <v>144</v>
      </c>
      <c r="L33" s="142"/>
      <c r="M33" s="143" t="s">
        <v>1</v>
      </c>
      <c r="N33" s="144" t="s">
        <v>23</v>
      </c>
      <c r="O33" s="128">
        <v>0</v>
      </c>
      <c r="P33" s="128">
        <f>O33*H33</f>
        <v>0</v>
      </c>
      <c r="Q33" s="128">
        <v>0.00019</v>
      </c>
      <c r="R33" s="128">
        <f>Q33*H33</f>
        <v>0.1995</v>
      </c>
      <c r="S33" s="128">
        <v>0</v>
      </c>
      <c r="T33" s="129">
        <f>S33*H33</f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263</v>
      </c>
      <c r="AT33" s="130" t="s">
        <v>991</v>
      </c>
      <c r="AU33" s="130" t="s">
        <v>60</v>
      </c>
      <c r="AY33" s="12" t="s">
        <v>137</v>
      </c>
      <c r="BE33" s="131">
        <f>IF(N33="základní",J33,0)</f>
        <v>0</v>
      </c>
      <c r="BF33" s="131">
        <f>IF(N33="snížená",J33,0)</f>
        <v>0</v>
      </c>
      <c r="BG33" s="131">
        <f>IF(N33="zákl. přenesená",J33,0)</f>
        <v>0</v>
      </c>
      <c r="BH33" s="131">
        <f>IF(N33="sníž. přenesená",J33,0)</f>
        <v>0</v>
      </c>
      <c r="BI33" s="131">
        <f>IF(N33="nulová",J33,0)</f>
        <v>0</v>
      </c>
      <c r="BJ33" s="12" t="s">
        <v>58</v>
      </c>
      <c r="BK33" s="131">
        <f>ROUND(I33*H33,2)</f>
        <v>0</v>
      </c>
      <c r="BL33" s="12" t="s">
        <v>200</v>
      </c>
      <c r="BM33" s="130" t="s">
        <v>4906</v>
      </c>
    </row>
    <row r="34" spans="2:51" s="10" customFormat="1" ht="12">
      <c r="B34" s="145"/>
      <c r="D34" s="146" t="s">
        <v>1561</v>
      </c>
      <c r="F34" s="147" t="s">
        <v>1922</v>
      </c>
      <c r="H34" s="148">
        <v>0</v>
      </c>
      <c r="L34" s="145"/>
      <c r="M34" s="149"/>
      <c r="N34" s="150"/>
      <c r="O34" s="150"/>
      <c r="P34" s="150"/>
      <c r="Q34" s="150"/>
      <c r="R34" s="150"/>
      <c r="S34" s="150"/>
      <c r="T34" s="151"/>
      <c r="AT34" s="152" t="s">
        <v>1561</v>
      </c>
      <c r="AU34" s="152" t="s">
        <v>60</v>
      </c>
      <c r="AV34" s="10" t="s">
        <v>60</v>
      </c>
      <c r="AW34" s="10" t="s">
        <v>3</v>
      </c>
      <c r="AX34" s="10" t="s">
        <v>58</v>
      </c>
      <c r="AY34" s="152" t="s">
        <v>137</v>
      </c>
    </row>
    <row r="35" spans="1:65" s="2" customFormat="1" ht="24.15" customHeight="1">
      <c r="A35" s="22"/>
      <c r="B35" s="119"/>
      <c r="C35" s="120" t="s">
        <v>150</v>
      </c>
      <c r="D35" s="120" t="s">
        <v>140</v>
      </c>
      <c r="E35" s="121" t="s">
        <v>4907</v>
      </c>
      <c r="F35" s="122" t="s">
        <v>4908</v>
      </c>
      <c r="G35" s="123" t="s">
        <v>314</v>
      </c>
      <c r="H35" s="124">
        <v>1000</v>
      </c>
      <c r="I35" s="125"/>
      <c r="J35" s="125">
        <f>ROUND(I35*H35,2)</f>
        <v>0</v>
      </c>
      <c r="K35" s="122" t="s">
        <v>144</v>
      </c>
      <c r="L35" s="23"/>
      <c r="M35" s="126" t="s">
        <v>1</v>
      </c>
      <c r="N35" s="127" t="s">
        <v>23</v>
      </c>
      <c r="O35" s="128">
        <v>0.08</v>
      </c>
      <c r="P35" s="128">
        <f>O35*H35</f>
        <v>80</v>
      </c>
      <c r="Q35" s="128">
        <v>0</v>
      </c>
      <c r="R35" s="128">
        <f>Q35*H35</f>
        <v>0</v>
      </c>
      <c r="S35" s="128">
        <v>0</v>
      </c>
      <c r="T35" s="129">
        <f>S35*H35</f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200</v>
      </c>
      <c r="AT35" s="130" t="s">
        <v>140</v>
      </c>
      <c r="AU35" s="130" t="s">
        <v>60</v>
      </c>
      <c r="AY35" s="12" t="s">
        <v>137</v>
      </c>
      <c r="BE35" s="131">
        <f>IF(N35="základní",J35,0)</f>
        <v>0</v>
      </c>
      <c r="BF35" s="131">
        <f>IF(N35="snížená",J35,0)</f>
        <v>0</v>
      </c>
      <c r="BG35" s="131">
        <f>IF(N35="zákl. přenesená",J35,0)</f>
        <v>0</v>
      </c>
      <c r="BH35" s="131">
        <f>IF(N35="sníž. přenesená",J35,0)</f>
        <v>0</v>
      </c>
      <c r="BI35" s="131">
        <f>IF(N35="nulová",J35,0)</f>
        <v>0</v>
      </c>
      <c r="BJ35" s="12" t="s">
        <v>58</v>
      </c>
      <c r="BK35" s="131">
        <f>ROUND(I35*H35,2)</f>
        <v>0</v>
      </c>
      <c r="BL35" s="12" t="s">
        <v>200</v>
      </c>
      <c r="BM35" s="130" t="s">
        <v>4909</v>
      </c>
    </row>
    <row r="36" spans="1:65" s="2" customFormat="1" ht="21.75" customHeight="1">
      <c r="A36" s="22"/>
      <c r="B36" s="119"/>
      <c r="C36" s="136" t="s">
        <v>145</v>
      </c>
      <c r="D36" s="136" t="s">
        <v>991</v>
      </c>
      <c r="E36" s="137" t="s">
        <v>4910</v>
      </c>
      <c r="F36" s="138" t="s">
        <v>4911</v>
      </c>
      <c r="G36" s="139" t="s">
        <v>314</v>
      </c>
      <c r="H36" s="140">
        <v>1050</v>
      </c>
      <c r="I36" s="141"/>
      <c r="J36" s="141">
        <f>ROUND(I36*H36,2)</f>
        <v>0</v>
      </c>
      <c r="K36" s="138" t="s">
        <v>144</v>
      </c>
      <c r="L36" s="142"/>
      <c r="M36" s="143" t="s">
        <v>1</v>
      </c>
      <c r="N36" s="144" t="s">
        <v>23</v>
      </c>
      <c r="O36" s="128">
        <v>0</v>
      </c>
      <c r="P36" s="128">
        <f>O36*H36</f>
        <v>0</v>
      </c>
      <c r="Q36" s="128">
        <v>7E-05</v>
      </c>
      <c r="R36" s="128">
        <f>Q36*H36</f>
        <v>0.0735</v>
      </c>
      <c r="S36" s="128">
        <v>0</v>
      </c>
      <c r="T36" s="129">
        <f>S36*H36</f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263</v>
      </c>
      <c r="AT36" s="130" t="s">
        <v>991</v>
      </c>
      <c r="AU36" s="130" t="s">
        <v>60</v>
      </c>
      <c r="AY36" s="12" t="s">
        <v>137</v>
      </c>
      <c r="BE36" s="131">
        <f>IF(N36="základní",J36,0)</f>
        <v>0</v>
      </c>
      <c r="BF36" s="131">
        <f>IF(N36="snížená",J36,0)</f>
        <v>0</v>
      </c>
      <c r="BG36" s="131">
        <f>IF(N36="zákl. přenesená",J36,0)</f>
        <v>0</v>
      </c>
      <c r="BH36" s="131">
        <f>IF(N36="sníž. přenesená",J36,0)</f>
        <v>0</v>
      </c>
      <c r="BI36" s="131">
        <f>IF(N36="nulová",J36,0)</f>
        <v>0</v>
      </c>
      <c r="BJ36" s="12" t="s">
        <v>58</v>
      </c>
      <c r="BK36" s="131">
        <f>ROUND(I36*H36,2)</f>
        <v>0</v>
      </c>
      <c r="BL36" s="12" t="s">
        <v>200</v>
      </c>
      <c r="BM36" s="130" t="s">
        <v>4912</v>
      </c>
    </row>
    <row r="37" spans="2:51" s="10" customFormat="1" ht="12">
      <c r="B37" s="145"/>
      <c r="D37" s="146" t="s">
        <v>1561</v>
      </c>
      <c r="F37" s="147" t="s">
        <v>1922</v>
      </c>
      <c r="H37" s="148">
        <v>0</v>
      </c>
      <c r="L37" s="145"/>
      <c r="M37" s="149"/>
      <c r="N37" s="150"/>
      <c r="O37" s="150"/>
      <c r="P37" s="150"/>
      <c r="Q37" s="150"/>
      <c r="R37" s="150"/>
      <c r="S37" s="150"/>
      <c r="T37" s="151"/>
      <c r="AT37" s="152" t="s">
        <v>1561</v>
      </c>
      <c r="AU37" s="152" t="s">
        <v>60</v>
      </c>
      <c r="AV37" s="10" t="s">
        <v>60</v>
      </c>
      <c r="AW37" s="10" t="s">
        <v>3</v>
      </c>
      <c r="AX37" s="10" t="s">
        <v>58</v>
      </c>
      <c r="AY37" s="152" t="s">
        <v>137</v>
      </c>
    </row>
    <row r="38" spans="1:65" s="2" customFormat="1" ht="24.15" customHeight="1">
      <c r="A38" s="22"/>
      <c r="B38" s="119"/>
      <c r="C38" s="120" t="s">
        <v>157</v>
      </c>
      <c r="D38" s="120" t="s">
        <v>140</v>
      </c>
      <c r="E38" s="121" t="s">
        <v>4913</v>
      </c>
      <c r="F38" s="122" t="s">
        <v>4914</v>
      </c>
      <c r="G38" s="123" t="s">
        <v>314</v>
      </c>
      <c r="H38" s="124">
        <v>500</v>
      </c>
      <c r="I38" s="125"/>
      <c r="J38" s="125">
        <f>ROUND(I38*H38,2)</f>
        <v>0</v>
      </c>
      <c r="K38" s="122" t="s">
        <v>144</v>
      </c>
      <c r="L38" s="23"/>
      <c r="M38" s="126" t="s">
        <v>1</v>
      </c>
      <c r="N38" s="127" t="s">
        <v>23</v>
      </c>
      <c r="O38" s="128">
        <v>0.191</v>
      </c>
      <c r="P38" s="128">
        <f>O38*H38</f>
        <v>95.5</v>
      </c>
      <c r="Q38" s="128">
        <v>0</v>
      </c>
      <c r="R38" s="128">
        <f>Q38*H38</f>
        <v>0</v>
      </c>
      <c r="S38" s="128">
        <v>0</v>
      </c>
      <c r="T38" s="129">
        <f>S38*H38</f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200</v>
      </c>
      <c r="AT38" s="130" t="s">
        <v>140</v>
      </c>
      <c r="AU38" s="130" t="s">
        <v>60</v>
      </c>
      <c r="AY38" s="12" t="s">
        <v>137</v>
      </c>
      <c r="BE38" s="131">
        <f>IF(N38="základní",J38,0)</f>
        <v>0</v>
      </c>
      <c r="BF38" s="131">
        <f>IF(N38="snížená",J38,0)</f>
        <v>0</v>
      </c>
      <c r="BG38" s="131">
        <f>IF(N38="zákl. přenesená",J38,0)</f>
        <v>0</v>
      </c>
      <c r="BH38" s="131">
        <f>IF(N38="sníž. přenesená",J38,0)</f>
        <v>0</v>
      </c>
      <c r="BI38" s="131">
        <f>IF(N38="nulová",J38,0)</f>
        <v>0</v>
      </c>
      <c r="BJ38" s="12" t="s">
        <v>58</v>
      </c>
      <c r="BK38" s="131">
        <f>ROUND(I38*H38,2)</f>
        <v>0</v>
      </c>
      <c r="BL38" s="12" t="s">
        <v>200</v>
      </c>
      <c r="BM38" s="130" t="s">
        <v>4915</v>
      </c>
    </row>
    <row r="39" spans="1:65" s="2" customFormat="1" ht="24.15" customHeight="1">
      <c r="A39" s="22"/>
      <c r="B39" s="119"/>
      <c r="C39" s="120" t="s">
        <v>162</v>
      </c>
      <c r="D39" s="120" t="s">
        <v>140</v>
      </c>
      <c r="E39" s="121" t="s">
        <v>4916</v>
      </c>
      <c r="F39" s="122" t="s">
        <v>4917</v>
      </c>
      <c r="G39" s="123" t="s">
        <v>314</v>
      </c>
      <c r="H39" s="124">
        <v>400</v>
      </c>
      <c r="I39" s="125"/>
      <c r="J39" s="125">
        <f>ROUND(I39*H39,2)</f>
        <v>0</v>
      </c>
      <c r="K39" s="122" t="s">
        <v>144</v>
      </c>
      <c r="L39" s="23"/>
      <c r="M39" s="126" t="s">
        <v>1</v>
      </c>
      <c r="N39" s="127" t="s">
        <v>23</v>
      </c>
      <c r="O39" s="128">
        <v>0.225</v>
      </c>
      <c r="P39" s="128">
        <f>O39*H39</f>
        <v>90</v>
      </c>
      <c r="Q39" s="128">
        <v>0</v>
      </c>
      <c r="R39" s="128">
        <f>Q39*H39</f>
        <v>0</v>
      </c>
      <c r="S39" s="128">
        <v>0</v>
      </c>
      <c r="T39" s="129">
        <f>S39*H39</f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200</v>
      </c>
      <c r="AT39" s="130" t="s">
        <v>140</v>
      </c>
      <c r="AU39" s="130" t="s">
        <v>60</v>
      </c>
      <c r="AY39" s="12" t="s">
        <v>137</v>
      </c>
      <c r="BE39" s="131">
        <f>IF(N39="základní",J39,0)</f>
        <v>0</v>
      </c>
      <c r="BF39" s="131">
        <f>IF(N39="snížená",J39,0)</f>
        <v>0</v>
      </c>
      <c r="BG39" s="131">
        <f>IF(N39="zákl. přenesená",J39,0)</f>
        <v>0</v>
      </c>
      <c r="BH39" s="131">
        <f>IF(N39="sníž. přenesená",J39,0)</f>
        <v>0</v>
      </c>
      <c r="BI39" s="131">
        <f>IF(N39="nulová",J39,0)</f>
        <v>0</v>
      </c>
      <c r="BJ39" s="12" t="s">
        <v>58</v>
      </c>
      <c r="BK39" s="131">
        <f>ROUND(I39*H39,2)</f>
        <v>0</v>
      </c>
      <c r="BL39" s="12" t="s">
        <v>200</v>
      </c>
      <c r="BM39" s="130" t="s">
        <v>4918</v>
      </c>
    </row>
    <row r="40" spans="1:65" s="2" customFormat="1" ht="24.15" customHeight="1">
      <c r="A40" s="22"/>
      <c r="B40" s="119"/>
      <c r="C40" s="120" t="s">
        <v>166</v>
      </c>
      <c r="D40" s="120" t="s">
        <v>140</v>
      </c>
      <c r="E40" s="121" t="s">
        <v>4919</v>
      </c>
      <c r="F40" s="122" t="s">
        <v>4920</v>
      </c>
      <c r="G40" s="123" t="s">
        <v>314</v>
      </c>
      <c r="H40" s="124">
        <v>100</v>
      </c>
      <c r="I40" s="125"/>
      <c r="J40" s="125">
        <f>ROUND(I40*H40,2)</f>
        <v>0</v>
      </c>
      <c r="K40" s="122" t="s">
        <v>144</v>
      </c>
      <c r="L40" s="23"/>
      <c r="M40" s="126" t="s">
        <v>1</v>
      </c>
      <c r="N40" s="127" t="s">
        <v>23</v>
      </c>
      <c r="O40" s="128">
        <v>0.289</v>
      </c>
      <c r="P40" s="128">
        <f>O40*H40</f>
        <v>28.9</v>
      </c>
      <c r="Q40" s="128">
        <v>0</v>
      </c>
      <c r="R40" s="128">
        <f>Q40*H40</f>
        <v>0</v>
      </c>
      <c r="S40" s="128">
        <v>0</v>
      </c>
      <c r="T40" s="129">
        <f>S40*H40</f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200</v>
      </c>
      <c r="AT40" s="130" t="s">
        <v>140</v>
      </c>
      <c r="AU40" s="130" t="s">
        <v>60</v>
      </c>
      <c r="AY40" s="12" t="s">
        <v>137</v>
      </c>
      <c r="BE40" s="131">
        <f>IF(N40="základní",J40,0)</f>
        <v>0</v>
      </c>
      <c r="BF40" s="131">
        <f>IF(N40="snížená",J40,0)</f>
        <v>0</v>
      </c>
      <c r="BG40" s="131">
        <f>IF(N40="zákl. přenesená",J40,0)</f>
        <v>0</v>
      </c>
      <c r="BH40" s="131">
        <f>IF(N40="sníž. přenesená",J40,0)</f>
        <v>0</v>
      </c>
      <c r="BI40" s="131">
        <f>IF(N40="nulová",J40,0)</f>
        <v>0</v>
      </c>
      <c r="BJ40" s="12" t="s">
        <v>58</v>
      </c>
      <c r="BK40" s="131">
        <f>ROUND(I40*H40,2)</f>
        <v>0</v>
      </c>
      <c r="BL40" s="12" t="s">
        <v>200</v>
      </c>
      <c r="BM40" s="130" t="s">
        <v>4921</v>
      </c>
    </row>
    <row r="41" spans="1:65" s="2" customFormat="1" ht="16.5" customHeight="1">
      <c r="A41" s="22"/>
      <c r="B41" s="119"/>
      <c r="C41" s="136" t="s">
        <v>170</v>
      </c>
      <c r="D41" s="136" t="s">
        <v>991</v>
      </c>
      <c r="E41" s="137" t="s">
        <v>4922</v>
      </c>
      <c r="F41" s="138" t="s">
        <v>4923</v>
      </c>
      <c r="G41" s="139" t="s">
        <v>314</v>
      </c>
      <c r="H41" s="140">
        <v>1050</v>
      </c>
      <c r="I41" s="141"/>
      <c r="J41" s="141">
        <f>ROUND(I41*H41,2)</f>
        <v>0</v>
      </c>
      <c r="K41" s="138" t="s">
        <v>144</v>
      </c>
      <c r="L41" s="142"/>
      <c r="M41" s="143" t="s">
        <v>1</v>
      </c>
      <c r="N41" s="144" t="s">
        <v>23</v>
      </c>
      <c r="O41" s="128">
        <v>0</v>
      </c>
      <c r="P41" s="128">
        <f>O41*H41</f>
        <v>0</v>
      </c>
      <c r="Q41" s="128">
        <v>1E-05</v>
      </c>
      <c r="R41" s="128">
        <f>Q41*H41</f>
        <v>0.0105</v>
      </c>
      <c r="S41" s="128">
        <v>0</v>
      </c>
      <c r="T41" s="129">
        <f>S41*H41</f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263</v>
      </c>
      <c r="AT41" s="130" t="s">
        <v>991</v>
      </c>
      <c r="AU41" s="130" t="s">
        <v>60</v>
      </c>
      <c r="AY41" s="12" t="s">
        <v>137</v>
      </c>
      <c r="BE41" s="131">
        <f>IF(N41="základní",J41,0)</f>
        <v>0</v>
      </c>
      <c r="BF41" s="131">
        <f>IF(N41="snížená",J41,0)</f>
        <v>0</v>
      </c>
      <c r="BG41" s="131">
        <f>IF(N41="zákl. přenesená",J41,0)</f>
        <v>0</v>
      </c>
      <c r="BH41" s="131">
        <f>IF(N41="sníž. přenesená",J41,0)</f>
        <v>0</v>
      </c>
      <c r="BI41" s="131">
        <f>IF(N41="nulová",J41,0)</f>
        <v>0</v>
      </c>
      <c r="BJ41" s="12" t="s">
        <v>58</v>
      </c>
      <c r="BK41" s="131">
        <f>ROUND(I41*H41,2)</f>
        <v>0</v>
      </c>
      <c r="BL41" s="12" t="s">
        <v>200</v>
      </c>
      <c r="BM41" s="130" t="s">
        <v>4924</v>
      </c>
    </row>
    <row r="42" spans="2:51" s="10" customFormat="1" ht="12">
      <c r="B42" s="145"/>
      <c r="D42" s="146" t="s">
        <v>1561</v>
      </c>
      <c r="F42" s="147" t="s">
        <v>1922</v>
      </c>
      <c r="H42" s="148">
        <v>0</v>
      </c>
      <c r="L42" s="145"/>
      <c r="M42" s="149"/>
      <c r="N42" s="150"/>
      <c r="O42" s="150"/>
      <c r="P42" s="150"/>
      <c r="Q42" s="150"/>
      <c r="R42" s="150"/>
      <c r="S42" s="150"/>
      <c r="T42" s="151"/>
      <c r="AT42" s="152" t="s">
        <v>1561</v>
      </c>
      <c r="AU42" s="152" t="s">
        <v>60</v>
      </c>
      <c r="AV42" s="10" t="s">
        <v>60</v>
      </c>
      <c r="AW42" s="10" t="s">
        <v>3</v>
      </c>
      <c r="AX42" s="10" t="s">
        <v>58</v>
      </c>
      <c r="AY42" s="152" t="s">
        <v>137</v>
      </c>
    </row>
    <row r="43" spans="1:65" s="2" customFormat="1" ht="16.5" customHeight="1">
      <c r="A43" s="22"/>
      <c r="B43" s="119"/>
      <c r="C43" s="136" t="s">
        <v>138</v>
      </c>
      <c r="D43" s="136" t="s">
        <v>991</v>
      </c>
      <c r="E43" s="137" t="s">
        <v>4925</v>
      </c>
      <c r="F43" s="138" t="s">
        <v>4926</v>
      </c>
      <c r="G43" s="139" t="s">
        <v>314</v>
      </c>
      <c r="H43" s="140">
        <v>100</v>
      </c>
      <c r="I43" s="141"/>
      <c r="J43" s="141">
        <f>ROUND(I43*H43,2)</f>
        <v>0</v>
      </c>
      <c r="K43" s="138" t="s">
        <v>144</v>
      </c>
      <c r="L43" s="142"/>
      <c r="M43" s="143" t="s">
        <v>1</v>
      </c>
      <c r="N43" s="144" t="s">
        <v>23</v>
      </c>
      <c r="O43" s="128">
        <v>0</v>
      </c>
      <c r="P43" s="128">
        <f>O43*H43</f>
        <v>0</v>
      </c>
      <c r="Q43" s="128">
        <v>1E-05</v>
      </c>
      <c r="R43" s="128">
        <f>Q43*H43</f>
        <v>0.001</v>
      </c>
      <c r="S43" s="128">
        <v>0</v>
      </c>
      <c r="T43" s="129">
        <f>S43*H43</f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263</v>
      </c>
      <c r="AT43" s="130" t="s">
        <v>991</v>
      </c>
      <c r="AU43" s="130" t="s">
        <v>60</v>
      </c>
      <c r="AY43" s="12" t="s">
        <v>137</v>
      </c>
      <c r="BE43" s="131">
        <f>IF(N43="základní",J43,0)</f>
        <v>0</v>
      </c>
      <c r="BF43" s="131">
        <f>IF(N43="snížená",J43,0)</f>
        <v>0</v>
      </c>
      <c r="BG43" s="131">
        <f>IF(N43="zákl. přenesená",J43,0)</f>
        <v>0</v>
      </c>
      <c r="BH43" s="131">
        <f>IF(N43="sníž. přenesená",J43,0)</f>
        <v>0</v>
      </c>
      <c r="BI43" s="131">
        <f>IF(N43="nulová",J43,0)</f>
        <v>0</v>
      </c>
      <c r="BJ43" s="12" t="s">
        <v>58</v>
      </c>
      <c r="BK43" s="131">
        <f>ROUND(I43*H43,2)</f>
        <v>0</v>
      </c>
      <c r="BL43" s="12" t="s">
        <v>200</v>
      </c>
      <c r="BM43" s="130" t="s">
        <v>4927</v>
      </c>
    </row>
    <row r="44" spans="1:65" s="2" customFormat="1" ht="16.5" customHeight="1">
      <c r="A44" s="22"/>
      <c r="B44" s="119"/>
      <c r="C44" s="136" t="s">
        <v>177</v>
      </c>
      <c r="D44" s="136" t="s">
        <v>991</v>
      </c>
      <c r="E44" s="137" t="s">
        <v>4928</v>
      </c>
      <c r="F44" s="138" t="s">
        <v>4929</v>
      </c>
      <c r="G44" s="139" t="s">
        <v>314</v>
      </c>
      <c r="H44" s="140">
        <v>100</v>
      </c>
      <c r="I44" s="141"/>
      <c r="J44" s="141">
        <f>ROUND(I44*H44,2)</f>
        <v>0</v>
      </c>
      <c r="K44" s="138" t="s">
        <v>144</v>
      </c>
      <c r="L44" s="142"/>
      <c r="M44" s="143" t="s">
        <v>1</v>
      </c>
      <c r="N44" s="144" t="s">
        <v>23</v>
      </c>
      <c r="O44" s="128">
        <v>0</v>
      </c>
      <c r="P44" s="128">
        <f>O44*H44</f>
        <v>0</v>
      </c>
      <c r="Q44" s="128">
        <v>1E-05</v>
      </c>
      <c r="R44" s="128">
        <f>Q44*H44</f>
        <v>0.001</v>
      </c>
      <c r="S44" s="128">
        <v>0</v>
      </c>
      <c r="T44" s="129">
        <f>S44*H44</f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263</v>
      </c>
      <c r="AT44" s="130" t="s">
        <v>991</v>
      </c>
      <c r="AU44" s="130" t="s">
        <v>60</v>
      </c>
      <c r="AY44" s="12" t="s">
        <v>137</v>
      </c>
      <c r="BE44" s="131">
        <f>IF(N44="základní",J44,0)</f>
        <v>0</v>
      </c>
      <c r="BF44" s="131">
        <f>IF(N44="snížená",J44,0)</f>
        <v>0</v>
      </c>
      <c r="BG44" s="131">
        <f>IF(N44="zákl. přenesená",J44,0)</f>
        <v>0</v>
      </c>
      <c r="BH44" s="131">
        <f>IF(N44="sníž. přenesená",J44,0)</f>
        <v>0</v>
      </c>
      <c r="BI44" s="131">
        <f>IF(N44="nulová",J44,0)</f>
        <v>0</v>
      </c>
      <c r="BJ44" s="12" t="s">
        <v>58</v>
      </c>
      <c r="BK44" s="131">
        <f>ROUND(I44*H44,2)</f>
        <v>0</v>
      </c>
      <c r="BL44" s="12" t="s">
        <v>200</v>
      </c>
      <c r="BM44" s="130" t="s">
        <v>4930</v>
      </c>
    </row>
    <row r="45" spans="1:65" s="2" customFormat="1" ht="16.5" customHeight="1">
      <c r="A45" s="22"/>
      <c r="B45" s="119"/>
      <c r="C45" s="136" t="s">
        <v>181</v>
      </c>
      <c r="D45" s="136" t="s">
        <v>991</v>
      </c>
      <c r="E45" s="137" t="s">
        <v>4931</v>
      </c>
      <c r="F45" s="138" t="s">
        <v>4932</v>
      </c>
      <c r="G45" s="139" t="s">
        <v>314</v>
      </c>
      <c r="H45" s="140">
        <v>100</v>
      </c>
      <c r="I45" s="141"/>
      <c r="J45" s="141">
        <f>ROUND(I45*H45,2)</f>
        <v>0</v>
      </c>
      <c r="K45" s="138" t="s">
        <v>144</v>
      </c>
      <c r="L45" s="142"/>
      <c r="M45" s="143" t="s">
        <v>1</v>
      </c>
      <c r="N45" s="144" t="s">
        <v>23</v>
      </c>
      <c r="O45" s="128">
        <v>0</v>
      </c>
      <c r="P45" s="128">
        <f>O45*H45</f>
        <v>0</v>
      </c>
      <c r="Q45" s="128">
        <v>1E-05</v>
      </c>
      <c r="R45" s="128">
        <f>Q45*H45</f>
        <v>0.001</v>
      </c>
      <c r="S45" s="128">
        <v>0</v>
      </c>
      <c r="T45" s="129">
        <f>S45*H45</f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263</v>
      </c>
      <c r="AT45" s="130" t="s">
        <v>991</v>
      </c>
      <c r="AU45" s="130" t="s">
        <v>60</v>
      </c>
      <c r="AY45" s="12" t="s">
        <v>137</v>
      </c>
      <c r="BE45" s="131">
        <f>IF(N45="základní",J45,0)</f>
        <v>0</v>
      </c>
      <c r="BF45" s="131">
        <f>IF(N45="snížená",J45,0)</f>
        <v>0</v>
      </c>
      <c r="BG45" s="131">
        <f>IF(N45="zákl. přenesená",J45,0)</f>
        <v>0</v>
      </c>
      <c r="BH45" s="131">
        <f>IF(N45="sníž. přenesená",J45,0)</f>
        <v>0</v>
      </c>
      <c r="BI45" s="131">
        <f>IF(N45="nulová",J45,0)</f>
        <v>0</v>
      </c>
      <c r="BJ45" s="12" t="s">
        <v>58</v>
      </c>
      <c r="BK45" s="131">
        <f>ROUND(I45*H45,2)</f>
        <v>0</v>
      </c>
      <c r="BL45" s="12" t="s">
        <v>200</v>
      </c>
      <c r="BM45" s="130" t="s">
        <v>4933</v>
      </c>
    </row>
    <row r="46" spans="1:65" s="2" customFormat="1" ht="16.5" customHeight="1">
      <c r="A46" s="22"/>
      <c r="B46" s="119"/>
      <c r="C46" s="136" t="s">
        <v>8</v>
      </c>
      <c r="D46" s="136" t="s">
        <v>991</v>
      </c>
      <c r="E46" s="137" t="s">
        <v>4934</v>
      </c>
      <c r="F46" s="138" t="s">
        <v>4935</v>
      </c>
      <c r="G46" s="139" t="s">
        <v>314</v>
      </c>
      <c r="H46" s="140">
        <v>100</v>
      </c>
      <c r="I46" s="141"/>
      <c r="J46" s="141">
        <f>ROUND(I46*H46,2)</f>
        <v>0</v>
      </c>
      <c r="K46" s="138" t="s">
        <v>144</v>
      </c>
      <c r="L46" s="142"/>
      <c r="M46" s="143" t="s">
        <v>1</v>
      </c>
      <c r="N46" s="144" t="s">
        <v>23</v>
      </c>
      <c r="O46" s="128">
        <v>0</v>
      </c>
      <c r="P46" s="128">
        <f>O46*H46</f>
        <v>0</v>
      </c>
      <c r="Q46" s="128">
        <v>1E-05</v>
      </c>
      <c r="R46" s="128">
        <f>Q46*H46</f>
        <v>0.001</v>
      </c>
      <c r="S46" s="128">
        <v>0</v>
      </c>
      <c r="T46" s="129">
        <f>S46*H46</f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263</v>
      </c>
      <c r="AT46" s="130" t="s">
        <v>991</v>
      </c>
      <c r="AU46" s="130" t="s">
        <v>60</v>
      </c>
      <c r="AY46" s="12" t="s">
        <v>137</v>
      </c>
      <c r="BE46" s="131">
        <f>IF(N46="základní",J46,0)</f>
        <v>0</v>
      </c>
      <c r="BF46" s="131">
        <f>IF(N46="snížená",J46,0)</f>
        <v>0</v>
      </c>
      <c r="BG46" s="131">
        <f>IF(N46="zákl. přenesená",J46,0)</f>
        <v>0</v>
      </c>
      <c r="BH46" s="131">
        <f>IF(N46="sníž. přenesená",J46,0)</f>
        <v>0</v>
      </c>
      <c r="BI46" s="131">
        <f>IF(N46="nulová",J46,0)</f>
        <v>0</v>
      </c>
      <c r="BJ46" s="12" t="s">
        <v>58</v>
      </c>
      <c r="BK46" s="131">
        <f>ROUND(I46*H46,2)</f>
        <v>0</v>
      </c>
      <c r="BL46" s="12" t="s">
        <v>200</v>
      </c>
      <c r="BM46" s="130" t="s">
        <v>4936</v>
      </c>
    </row>
    <row r="47" spans="2:51" s="10" customFormat="1" ht="12">
      <c r="B47" s="145"/>
      <c r="D47" s="146" t="s">
        <v>1561</v>
      </c>
      <c r="F47" s="147" t="s">
        <v>1922</v>
      </c>
      <c r="H47" s="148">
        <v>0</v>
      </c>
      <c r="L47" s="145"/>
      <c r="M47" s="149"/>
      <c r="N47" s="150"/>
      <c r="O47" s="150"/>
      <c r="P47" s="150"/>
      <c r="Q47" s="150"/>
      <c r="R47" s="150"/>
      <c r="S47" s="150"/>
      <c r="T47" s="151"/>
      <c r="AT47" s="152" t="s">
        <v>1561</v>
      </c>
      <c r="AU47" s="152" t="s">
        <v>60</v>
      </c>
      <c r="AV47" s="10" t="s">
        <v>60</v>
      </c>
      <c r="AW47" s="10" t="s">
        <v>3</v>
      </c>
      <c r="AX47" s="10" t="s">
        <v>58</v>
      </c>
      <c r="AY47" s="152" t="s">
        <v>137</v>
      </c>
    </row>
    <row r="48" spans="1:65" s="2" customFormat="1" ht="24.15" customHeight="1">
      <c r="A48" s="22"/>
      <c r="B48" s="119"/>
      <c r="C48" s="136" t="s">
        <v>188</v>
      </c>
      <c r="D48" s="136" t="s">
        <v>991</v>
      </c>
      <c r="E48" s="137" t="s">
        <v>4937</v>
      </c>
      <c r="F48" s="138" t="s">
        <v>4938</v>
      </c>
      <c r="G48" s="139" t="s">
        <v>314</v>
      </c>
      <c r="H48" s="140">
        <v>100</v>
      </c>
      <c r="I48" s="141"/>
      <c r="J48" s="141">
        <f aca="true" t="shared" si="0" ref="J48:J74">ROUND(I48*H48,2)</f>
        <v>0</v>
      </c>
      <c r="K48" s="138" t="s">
        <v>144</v>
      </c>
      <c r="L48" s="142"/>
      <c r="M48" s="143" t="s">
        <v>1</v>
      </c>
      <c r="N48" s="144" t="s">
        <v>23</v>
      </c>
      <c r="O48" s="128">
        <v>0</v>
      </c>
      <c r="P48" s="128">
        <f aca="true" t="shared" si="1" ref="P48:P74">O48*H48</f>
        <v>0</v>
      </c>
      <c r="Q48" s="128">
        <v>0.00016</v>
      </c>
      <c r="R48" s="128">
        <f aca="true" t="shared" si="2" ref="R48:R74">Q48*H48</f>
        <v>0.016</v>
      </c>
      <c r="S48" s="128">
        <v>0</v>
      </c>
      <c r="T48" s="129">
        <f aca="true" t="shared" si="3" ref="T48:T74">S48*H48</f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263</v>
      </c>
      <c r="AT48" s="130" t="s">
        <v>991</v>
      </c>
      <c r="AU48" s="130" t="s">
        <v>60</v>
      </c>
      <c r="AY48" s="12" t="s">
        <v>137</v>
      </c>
      <c r="BE48" s="131">
        <f aca="true" t="shared" si="4" ref="BE48:BE74">IF(N48="základní",J48,0)</f>
        <v>0</v>
      </c>
      <c r="BF48" s="131">
        <f aca="true" t="shared" si="5" ref="BF48:BF74">IF(N48="snížená",J48,0)</f>
        <v>0</v>
      </c>
      <c r="BG48" s="131">
        <f aca="true" t="shared" si="6" ref="BG48:BG74">IF(N48="zákl. přenesená",J48,0)</f>
        <v>0</v>
      </c>
      <c r="BH48" s="131">
        <f aca="true" t="shared" si="7" ref="BH48:BH74">IF(N48="sníž. přenesená",J48,0)</f>
        <v>0</v>
      </c>
      <c r="BI48" s="131">
        <f aca="true" t="shared" si="8" ref="BI48:BI74">IF(N48="nulová",J48,0)</f>
        <v>0</v>
      </c>
      <c r="BJ48" s="12" t="s">
        <v>58</v>
      </c>
      <c r="BK48" s="131">
        <f aca="true" t="shared" si="9" ref="BK48:BK74">ROUND(I48*H48,2)</f>
        <v>0</v>
      </c>
      <c r="BL48" s="12" t="s">
        <v>200</v>
      </c>
      <c r="BM48" s="130" t="s">
        <v>4939</v>
      </c>
    </row>
    <row r="49" spans="1:65" s="2" customFormat="1" ht="24.15" customHeight="1">
      <c r="A49" s="22"/>
      <c r="B49" s="119"/>
      <c r="C49" s="136" t="s">
        <v>192</v>
      </c>
      <c r="D49" s="136" t="s">
        <v>991</v>
      </c>
      <c r="E49" s="137" t="s">
        <v>4940</v>
      </c>
      <c r="F49" s="138" t="s">
        <v>4941</v>
      </c>
      <c r="G49" s="139" t="s">
        <v>314</v>
      </c>
      <c r="H49" s="140">
        <v>100</v>
      </c>
      <c r="I49" s="141"/>
      <c r="J49" s="141">
        <f t="shared" si="0"/>
        <v>0</v>
      </c>
      <c r="K49" s="138" t="s">
        <v>144</v>
      </c>
      <c r="L49" s="142"/>
      <c r="M49" s="143" t="s">
        <v>1</v>
      </c>
      <c r="N49" s="144" t="s">
        <v>23</v>
      </c>
      <c r="O49" s="128">
        <v>0</v>
      </c>
      <c r="P49" s="128">
        <f t="shared" si="1"/>
        <v>0</v>
      </c>
      <c r="Q49" s="128">
        <v>0.0002</v>
      </c>
      <c r="R49" s="128">
        <f t="shared" si="2"/>
        <v>0.02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263</v>
      </c>
      <c r="AT49" s="130" t="s">
        <v>991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4942</v>
      </c>
    </row>
    <row r="50" spans="1:65" s="2" customFormat="1" ht="24.15" customHeight="1">
      <c r="A50" s="22"/>
      <c r="B50" s="119"/>
      <c r="C50" s="136" t="s">
        <v>196</v>
      </c>
      <c r="D50" s="136" t="s">
        <v>991</v>
      </c>
      <c r="E50" s="137" t="s">
        <v>4943</v>
      </c>
      <c r="F50" s="138" t="s">
        <v>4944</v>
      </c>
      <c r="G50" s="139" t="s">
        <v>314</v>
      </c>
      <c r="H50" s="140">
        <v>100</v>
      </c>
      <c r="I50" s="141"/>
      <c r="J50" s="141">
        <f t="shared" si="0"/>
        <v>0</v>
      </c>
      <c r="K50" s="138" t="s">
        <v>144</v>
      </c>
      <c r="L50" s="142"/>
      <c r="M50" s="143" t="s">
        <v>1</v>
      </c>
      <c r="N50" s="144" t="s">
        <v>23</v>
      </c>
      <c r="O50" s="128">
        <v>0</v>
      </c>
      <c r="P50" s="128">
        <f t="shared" si="1"/>
        <v>0</v>
      </c>
      <c r="Q50" s="128">
        <v>0.0003</v>
      </c>
      <c r="R50" s="128">
        <f t="shared" si="2"/>
        <v>0.03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263</v>
      </c>
      <c r="AT50" s="130" t="s">
        <v>991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4945</v>
      </c>
    </row>
    <row r="51" spans="1:65" s="2" customFormat="1" ht="24.15" customHeight="1">
      <c r="A51" s="22"/>
      <c r="B51" s="119"/>
      <c r="C51" s="136" t="s">
        <v>200</v>
      </c>
      <c r="D51" s="136" t="s">
        <v>991</v>
      </c>
      <c r="E51" s="137" t="s">
        <v>4946</v>
      </c>
      <c r="F51" s="138" t="s">
        <v>4947</v>
      </c>
      <c r="G51" s="139" t="s">
        <v>314</v>
      </c>
      <c r="H51" s="140">
        <v>100</v>
      </c>
      <c r="I51" s="141"/>
      <c r="J51" s="141">
        <f t="shared" si="0"/>
        <v>0</v>
      </c>
      <c r="K51" s="138" t="s">
        <v>144</v>
      </c>
      <c r="L51" s="142"/>
      <c r="M51" s="143" t="s">
        <v>1</v>
      </c>
      <c r="N51" s="144" t="s">
        <v>23</v>
      </c>
      <c r="O51" s="128">
        <v>0</v>
      </c>
      <c r="P51" s="128">
        <f t="shared" si="1"/>
        <v>0</v>
      </c>
      <c r="Q51" s="128">
        <v>0.00046</v>
      </c>
      <c r="R51" s="128">
        <f t="shared" si="2"/>
        <v>0.046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263</v>
      </c>
      <c r="AT51" s="130" t="s">
        <v>991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4948</v>
      </c>
    </row>
    <row r="52" spans="1:65" s="2" customFormat="1" ht="16.5" customHeight="1">
      <c r="A52" s="22"/>
      <c r="B52" s="119"/>
      <c r="C52" s="120" t="s">
        <v>204</v>
      </c>
      <c r="D52" s="120" t="s">
        <v>140</v>
      </c>
      <c r="E52" s="121" t="s">
        <v>4949</v>
      </c>
      <c r="F52" s="122" t="s">
        <v>4950</v>
      </c>
      <c r="G52" s="123" t="s">
        <v>403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0.2</v>
      </c>
      <c r="P52" s="128">
        <f t="shared" si="1"/>
        <v>2</v>
      </c>
      <c r="Q52" s="128">
        <v>0</v>
      </c>
      <c r="R52" s="128">
        <f t="shared" si="2"/>
        <v>0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4951</v>
      </c>
    </row>
    <row r="53" spans="1:65" s="2" customFormat="1" ht="24.15" customHeight="1">
      <c r="A53" s="22"/>
      <c r="B53" s="119"/>
      <c r="C53" s="120" t="s">
        <v>208</v>
      </c>
      <c r="D53" s="120" t="s">
        <v>140</v>
      </c>
      <c r="E53" s="121" t="s">
        <v>4952</v>
      </c>
      <c r="F53" s="122" t="s">
        <v>4953</v>
      </c>
      <c r="G53" s="123" t="s">
        <v>403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0.231</v>
      </c>
      <c r="P53" s="128">
        <f t="shared" si="1"/>
        <v>2.31</v>
      </c>
      <c r="Q53" s="128">
        <v>0</v>
      </c>
      <c r="R53" s="128">
        <f t="shared" si="2"/>
        <v>0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200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4954</v>
      </c>
    </row>
    <row r="54" spans="1:65" s="2" customFormat="1" ht="21.75" customHeight="1">
      <c r="A54" s="22"/>
      <c r="B54" s="119"/>
      <c r="C54" s="120" t="s">
        <v>212</v>
      </c>
      <c r="D54" s="120" t="s">
        <v>140</v>
      </c>
      <c r="E54" s="121" t="s">
        <v>4955</v>
      </c>
      <c r="F54" s="122" t="s">
        <v>4956</v>
      </c>
      <c r="G54" s="123" t="s">
        <v>403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0.091</v>
      </c>
      <c r="P54" s="128">
        <f t="shared" si="1"/>
        <v>0.9099999999999999</v>
      </c>
      <c r="Q54" s="128">
        <v>0</v>
      </c>
      <c r="R54" s="128">
        <f t="shared" si="2"/>
        <v>0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4957</v>
      </c>
    </row>
    <row r="55" spans="1:65" s="2" customFormat="1" ht="24.15" customHeight="1">
      <c r="A55" s="22"/>
      <c r="B55" s="119"/>
      <c r="C55" s="120" t="s">
        <v>216</v>
      </c>
      <c r="D55" s="120" t="s">
        <v>140</v>
      </c>
      <c r="E55" s="121" t="s">
        <v>4958</v>
      </c>
      <c r="F55" s="122" t="s">
        <v>4959</v>
      </c>
      <c r="G55" s="123" t="s">
        <v>403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0.122</v>
      </c>
      <c r="P55" s="128">
        <f t="shared" si="1"/>
        <v>1.22</v>
      </c>
      <c r="Q55" s="128">
        <v>0</v>
      </c>
      <c r="R55" s="128">
        <f t="shared" si="2"/>
        <v>0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200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4960</v>
      </c>
    </row>
    <row r="56" spans="1:65" s="2" customFormat="1" ht="24.15" customHeight="1">
      <c r="A56" s="22"/>
      <c r="B56" s="119"/>
      <c r="C56" s="136" t="s">
        <v>7</v>
      </c>
      <c r="D56" s="136" t="s">
        <v>991</v>
      </c>
      <c r="E56" s="137" t="s">
        <v>4961</v>
      </c>
      <c r="F56" s="138" t="s">
        <v>4962</v>
      </c>
      <c r="G56" s="139" t="s">
        <v>403</v>
      </c>
      <c r="H56" s="140">
        <v>100</v>
      </c>
      <c r="I56" s="141"/>
      <c r="J56" s="141">
        <f t="shared" si="0"/>
        <v>0</v>
      </c>
      <c r="K56" s="138" t="s">
        <v>144</v>
      </c>
      <c r="L56" s="142"/>
      <c r="M56" s="143" t="s">
        <v>1</v>
      </c>
      <c r="N56" s="144" t="s">
        <v>23</v>
      </c>
      <c r="O56" s="128">
        <v>0</v>
      </c>
      <c r="P56" s="128">
        <f t="shared" si="1"/>
        <v>0</v>
      </c>
      <c r="Q56" s="128">
        <v>5E-05</v>
      </c>
      <c r="R56" s="128">
        <f t="shared" si="2"/>
        <v>0.005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263</v>
      </c>
      <c r="AT56" s="130" t="s">
        <v>991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4963</v>
      </c>
    </row>
    <row r="57" spans="1:65" s="2" customFormat="1" ht="24.15" customHeight="1">
      <c r="A57" s="22"/>
      <c r="B57" s="119"/>
      <c r="C57" s="136" t="s">
        <v>223</v>
      </c>
      <c r="D57" s="136" t="s">
        <v>991</v>
      </c>
      <c r="E57" s="137" t="s">
        <v>4964</v>
      </c>
      <c r="F57" s="138" t="s">
        <v>4965</v>
      </c>
      <c r="G57" s="139" t="s">
        <v>403</v>
      </c>
      <c r="H57" s="140">
        <v>100</v>
      </c>
      <c r="I57" s="141"/>
      <c r="J57" s="141">
        <f t="shared" si="0"/>
        <v>0</v>
      </c>
      <c r="K57" s="138" t="s">
        <v>144</v>
      </c>
      <c r="L57" s="142"/>
      <c r="M57" s="143" t="s">
        <v>1</v>
      </c>
      <c r="N57" s="144" t="s">
        <v>23</v>
      </c>
      <c r="O57" s="128">
        <v>0</v>
      </c>
      <c r="P57" s="128">
        <f t="shared" si="1"/>
        <v>0</v>
      </c>
      <c r="Q57" s="128">
        <v>9E-05</v>
      </c>
      <c r="R57" s="128">
        <f t="shared" si="2"/>
        <v>0.009000000000000001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263</v>
      </c>
      <c r="AT57" s="130" t="s">
        <v>991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4966</v>
      </c>
    </row>
    <row r="58" spans="1:65" s="2" customFormat="1" ht="24.15" customHeight="1">
      <c r="A58" s="22"/>
      <c r="B58" s="119"/>
      <c r="C58" s="136" t="s">
        <v>227</v>
      </c>
      <c r="D58" s="136" t="s">
        <v>991</v>
      </c>
      <c r="E58" s="137" t="s">
        <v>4967</v>
      </c>
      <c r="F58" s="138" t="s">
        <v>4968</v>
      </c>
      <c r="G58" s="139" t="s">
        <v>403</v>
      </c>
      <c r="H58" s="140">
        <v>100</v>
      </c>
      <c r="I58" s="141"/>
      <c r="J58" s="141">
        <f t="shared" si="0"/>
        <v>0</v>
      </c>
      <c r="K58" s="138" t="s">
        <v>144</v>
      </c>
      <c r="L58" s="142"/>
      <c r="M58" s="143" t="s">
        <v>1</v>
      </c>
      <c r="N58" s="144" t="s">
        <v>23</v>
      </c>
      <c r="O58" s="128">
        <v>0</v>
      </c>
      <c r="P58" s="128">
        <f t="shared" si="1"/>
        <v>0</v>
      </c>
      <c r="Q58" s="128">
        <v>0.00011</v>
      </c>
      <c r="R58" s="128">
        <f t="shared" si="2"/>
        <v>0.011000000000000001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263</v>
      </c>
      <c r="AT58" s="130" t="s">
        <v>991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4969</v>
      </c>
    </row>
    <row r="59" spans="1:65" s="2" customFormat="1" ht="24.15" customHeight="1">
      <c r="A59" s="22"/>
      <c r="B59" s="119"/>
      <c r="C59" s="136" t="s">
        <v>231</v>
      </c>
      <c r="D59" s="136" t="s">
        <v>991</v>
      </c>
      <c r="E59" s="137" t="s">
        <v>4970</v>
      </c>
      <c r="F59" s="138" t="s">
        <v>4971</v>
      </c>
      <c r="G59" s="139" t="s">
        <v>403</v>
      </c>
      <c r="H59" s="140">
        <v>100</v>
      </c>
      <c r="I59" s="141"/>
      <c r="J59" s="141">
        <f t="shared" si="0"/>
        <v>0</v>
      </c>
      <c r="K59" s="138" t="s">
        <v>144</v>
      </c>
      <c r="L59" s="142"/>
      <c r="M59" s="143" t="s">
        <v>1</v>
      </c>
      <c r="N59" s="144" t="s">
        <v>23</v>
      </c>
      <c r="O59" s="128">
        <v>0</v>
      </c>
      <c r="P59" s="128">
        <f t="shared" si="1"/>
        <v>0</v>
      </c>
      <c r="Q59" s="128">
        <v>6E-05</v>
      </c>
      <c r="R59" s="128">
        <f t="shared" si="2"/>
        <v>0.006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263</v>
      </c>
      <c r="AT59" s="130" t="s">
        <v>991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4972</v>
      </c>
    </row>
    <row r="60" spans="1:65" s="2" customFormat="1" ht="24.15" customHeight="1">
      <c r="A60" s="22"/>
      <c r="B60" s="119"/>
      <c r="C60" s="120" t="s">
        <v>251</v>
      </c>
      <c r="D60" s="120" t="s">
        <v>140</v>
      </c>
      <c r="E60" s="121" t="s">
        <v>4973</v>
      </c>
      <c r="F60" s="122" t="s">
        <v>4974</v>
      </c>
      <c r="G60" s="123" t="s">
        <v>403</v>
      </c>
      <c r="H60" s="124">
        <v>100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0.1</v>
      </c>
      <c r="P60" s="128">
        <f t="shared" si="1"/>
        <v>10</v>
      </c>
      <c r="Q60" s="128">
        <v>0</v>
      </c>
      <c r="R60" s="128">
        <f t="shared" si="2"/>
        <v>0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200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4975</v>
      </c>
    </row>
    <row r="61" spans="1:65" s="2" customFormat="1" ht="24.15" customHeight="1">
      <c r="A61" s="22"/>
      <c r="B61" s="119"/>
      <c r="C61" s="136" t="s">
        <v>255</v>
      </c>
      <c r="D61" s="136" t="s">
        <v>991</v>
      </c>
      <c r="E61" s="137" t="s">
        <v>4976</v>
      </c>
      <c r="F61" s="138" t="s">
        <v>4977</v>
      </c>
      <c r="G61" s="139" t="s">
        <v>403</v>
      </c>
      <c r="H61" s="140">
        <v>10</v>
      </c>
      <c r="I61" s="141"/>
      <c r="J61" s="141">
        <f t="shared" si="0"/>
        <v>0</v>
      </c>
      <c r="K61" s="138" t="s">
        <v>144</v>
      </c>
      <c r="L61" s="142"/>
      <c r="M61" s="143" t="s">
        <v>1</v>
      </c>
      <c r="N61" s="144" t="s">
        <v>23</v>
      </c>
      <c r="O61" s="128">
        <v>0</v>
      </c>
      <c r="P61" s="128">
        <f t="shared" si="1"/>
        <v>0</v>
      </c>
      <c r="Q61" s="128">
        <v>0.00016</v>
      </c>
      <c r="R61" s="128">
        <f t="shared" si="2"/>
        <v>0.0016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263</v>
      </c>
      <c r="AT61" s="130" t="s">
        <v>991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4978</v>
      </c>
    </row>
    <row r="62" spans="1:65" s="2" customFormat="1" ht="24.15" customHeight="1">
      <c r="A62" s="22"/>
      <c r="B62" s="119"/>
      <c r="C62" s="120" t="s">
        <v>259</v>
      </c>
      <c r="D62" s="120" t="s">
        <v>140</v>
      </c>
      <c r="E62" s="121" t="s">
        <v>4979</v>
      </c>
      <c r="F62" s="122" t="s">
        <v>4980</v>
      </c>
      <c r="G62" s="123" t="s">
        <v>314</v>
      </c>
      <c r="H62" s="124">
        <v>1000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0.082</v>
      </c>
      <c r="P62" s="128">
        <f t="shared" si="1"/>
        <v>82</v>
      </c>
      <c r="Q62" s="128">
        <v>0</v>
      </c>
      <c r="R62" s="128">
        <f t="shared" si="2"/>
        <v>0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200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4981</v>
      </c>
    </row>
    <row r="63" spans="1:65" s="2" customFormat="1" ht="33" customHeight="1">
      <c r="A63" s="22"/>
      <c r="B63" s="119"/>
      <c r="C63" s="120" t="s">
        <v>263</v>
      </c>
      <c r="D63" s="120" t="s">
        <v>140</v>
      </c>
      <c r="E63" s="121" t="s">
        <v>4982</v>
      </c>
      <c r="F63" s="122" t="s">
        <v>4983</v>
      </c>
      <c r="G63" s="123" t="s">
        <v>314</v>
      </c>
      <c r="H63" s="124">
        <v>1000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0.086</v>
      </c>
      <c r="P63" s="128">
        <f t="shared" si="1"/>
        <v>86</v>
      </c>
      <c r="Q63" s="128">
        <v>0</v>
      </c>
      <c r="R63" s="128">
        <f t="shared" si="2"/>
        <v>0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200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200</v>
      </c>
      <c r="BM63" s="130" t="s">
        <v>4984</v>
      </c>
    </row>
    <row r="64" spans="1:65" s="2" customFormat="1" ht="24.15" customHeight="1">
      <c r="A64" s="22"/>
      <c r="B64" s="119"/>
      <c r="C64" s="120" t="s">
        <v>267</v>
      </c>
      <c r="D64" s="120" t="s">
        <v>140</v>
      </c>
      <c r="E64" s="121" t="s">
        <v>4985</v>
      </c>
      <c r="F64" s="122" t="s">
        <v>4986</v>
      </c>
      <c r="G64" s="123" t="s">
        <v>314</v>
      </c>
      <c r="H64" s="124">
        <v>100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0.09</v>
      </c>
      <c r="P64" s="128">
        <f t="shared" si="1"/>
        <v>9</v>
      </c>
      <c r="Q64" s="128">
        <v>0</v>
      </c>
      <c r="R64" s="128">
        <f t="shared" si="2"/>
        <v>0</v>
      </c>
      <c r="S64" s="128">
        <v>0</v>
      </c>
      <c r="T64" s="129">
        <f t="shared" si="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200</v>
      </c>
      <c r="BM64" s="130" t="s">
        <v>4987</v>
      </c>
    </row>
    <row r="65" spans="1:65" s="2" customFormat="1" ht="33" customHeight="1">
      <c r="A65" s="22"/>
      <c r="B65" s="119"/>
      <c r="C65" s="120" t="s">
        <v>271</v>
      </c>
      <c r="D65" s="120" t="s">
        <v>140</v>
      </c>
      <c r="E65" s="121" t="s">
        <v>4988</v>
      </c>
      <c r="F65" s="122" t="s">
        <v>4989</v>
      </c>
      <c r="G65" s="123" t="s">
        <v>314</v>
      </c>
      <c r="H65" s="124">
        <v>100</v>
      </c>
      <c r="I65" s="125"/>
      <c r="J65" s="125">
        <f t="shared" si="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0.106</v>
      </c>
      <c r="P65" s="128">
        <f t="shared" si="1"/>
        <v>10.6</v>
      </c>
      <c r="Q65" s="128">
        <v>0</v>
      </c>
      <c r="R65" s="128">
        <f t="shared" si="2"/>
        <v>0</v>
      </c>
      <c r="S65" s="128">
        <v>0</v>
      </c>
      <c r="T65" s="129">
        <f t="shared" si="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4"/>
        <v>0</v>
      </c>
      <c r="BF65" s="131">
        <f t="shared" si="5"/>
        <v>0</v>
      </c>
      <c r="BG65" s="131">
        <f t="shared" si="6"/>
        <v>0</v>
      </c>
      <c r="BH65" s="131">
        <f t="shared" si="7"/>
        <v>0</v>
      </c>
      <c r="BI65" s="131">
        <f t="shared" si="8"/>
        <v>0</v>
      </c>
      <c r="BJ65" s="12" t="s">
        <v>58</v>
      </c>
      <c r="BK65" s="131">
        <f t="shared" si="9"/>
        <v>0</v>
      </c>
      <c r="BL65" s="12" t="s">
        <v>200</v>
      </c>
      <c r="BM65" s="130" t="s">
        <v>4990</v>
      </c>
    </row>
    <row r="66" spans="1:65" s="2" customFormat="1" ht="33" customHeight="1">
      <c r="A66" s="22"/>
      <c r="B66" s="119"/>
      <c r="C66" s="120" t="s">
        <v>275</v>
      </c>
      <c r="D66" s="120" t="s">
        <v>140</v>
      </c>
      <c r="E66" s="121" t="s">
        <v>4991</v>
      </c>
      <c r="F66" s="122" t="s">
        <v>4992</v>
      </c>
      <c r="G66" s="123" t="s">
        <v>314</v>
      </c>
      <c r="H66" s="124">
        <v>100</v>
      </c>
      <c r="I66" s="125"/>
      <c r="J66" s="125">
        <f t="shared" si="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0.11</v>
      </c>
      <c r="P66" s="128">
        <f t="shared" si="1"/>
        <v>11</v>
      </c>
      <c r="Q66" s="128">
        <v>0</v>
      </c>
      <c r="R66" s="128">
        <f t="shared" si="2"/>
        <v>0</v>
      </c>
      <c r="S66" s="128">
        <v>0</v>
      </c>
      <c r="T66" s="129">
        <f t="shared" si="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4"/>
        <v>0</v>
      </c>
      <c r="BF66" s="131">
        <f t="shared" si="5"/>
        <v>0</v>
      </c>
      <c r="BG66" s="131">
        <f t="shared" si="6"/>
        <v>0</v>
      </c>
      <c r="BH66" s="131">
        <f t="shared" si="7"/>
        <v>0</v>
      </c>
      <c r="BI66" s="131">
        <f t="shared" si="8"/>
        <v>0</v>
      </c>
      <c r="BJ66" s="12" t="s">
        <v>58</v>
      </c>
      <c r="BK66" s="131">
        <f t="shared" si="9"/>
        <v>0</v>
      </c>
      <c r="BL66" s="12" t="s">
        <v>200</v>
      </c>
      <c r="BM66" s="130" t="s">
        <v>4993</v>
      </c>
    </row>
    <row r="67" spans="1:65" s="2" customFormat="1" ht="24.15" customHeight="1">
      <c r="A67" s="22"/>
      <c r="B67" s="119"/>
      <c r="C67" s="120" t="s">
        <v>279</v>
      </c>
      <c r="D67" s="120" t="s">
        <v>140</v>
      </c>
      <c r="E67" s="121" t="s">
        <v>4994</v>
      </c>
      <c r="F67" s="122" t="s">
        <v>4995</v>
      </c>
      <c r="G67" s="123" t="s">
        <v>314</v>
      </c>
      <c r="H67" s="124">
        <v>100</v>
      </c>
      <c r="I67" s="125"/>
      <c r="J67" s="125">
        <f t="shared" si="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0.114</v>
      </c>
      <c r="P67" s="128">
        <f t="shared" si="1"/>
        <v>11.4</v>
      </c>
      <c r="Q67" s="128">
        <v>0</v>
      </c>
      <c r="R67" s="128">
        <f t="shared" si="2"/>
        <v>0</v>
      </c>
      <c r="S67" s="128">
        <v>0</v>
      </c>
      <c r="T67" s="129">
        <f t="shared" si="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200</v>
      </c>
      <c r="AT67" s="130" t="s">
        <v>140</v>
      </c>
      <c r="AU67" s="130" t="s">
        <v>60</v>
      </c>
      <c r="AY67" s="12" t="s">
        <v>137</v>
      </c>
      <c r="BE67" s="131">
        <f t="shared" si="4"/>
        <v>0</v>
      </c>
      <c r="BF67" s="131">
        <f t="shared" si="5"/>
        <v>0</v>
      </c>
      <c r="BG67" s="131">
        <f t="shared" si="6"/>
        <v>0</v>
      </c>
      <c r="BH67" s="131">
        <f t="shared" si="7"/>
        <v>0</v>
      </c>
      <c r="BI67" s="131">
        <f t="shared" si="8"/>
        <v>0</v>
      </c>
      <c r="BJ67" s="12" t="s">
        <v>58</v>
      </c>
      <c r="BK67" s="131">
        <f t="shared" si="9"/>
        <v>0</v>
      </c>
      <c r="BL67" s="12" t="s">
        <v>200</v>
      </c>
      <c r="BM67" s="130" t="s">
        <v>4996</v>
      </c>
    </row>
    <row r="68" spans="1:65" s="2" customFormat="1" ht="24.15" customHeight="1">
      <c r="A68" s="22"/>
      <c r="B68" s="119"/>
      <c r="C68" s="136" t="s">
        <v>283</v>
      </c>
      <c r="D68" s="136" t="s">
        <v>991</v>
      </c>
      <c r="E68" s="137" t="s">
        <v>4997</v>
      </c>
      <c r="F68" s="138" t="s">
        <v>4998</v>
      </c>
      <c r="G68" s="139" t="s">
        <v>314</v>
      </c>
      <c r="H68" s="140">
        <v>1000</v>
      </c>
      <c r="I68" s="141"/>
      <c r="J68" s="141">
        <f t="shared" si="0"/>
        <v>0</v>
      </c>
      <c r="K68" s="138" t="s">
        <v>144</v>
      </c>
      <c r="L68" s="142"/>
      <c r="M68" s="143" t="s">
        <v>1</v>
      </c>
      <c r="N68" s="144" t="s">
        <v>23</v>
      </c>
      <c r="O68" s="128">
        <v>0</v>
      </c>
      <c r="P68" s="128">
        <f t="shared" si="1"/>
        <v>0</v>
      </c>
      <c r="Q68" s="128">
        <v>0.00012</v>
      </c>
      <c r="R68" s="128">
        <f t="shared" si="2"/>
        <v>0.12000000000000001</v>
      </c>
      <c r="S68" s="128">
        <v>0</v>
      </c>
      <c r="T68" s="129">
        <f t="shared" si="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263</v>
      </c>
      <c r="AT68" s="130" t="s">
        <v>991</v>
      </c>
      <c r="AU68" s="130" t="s">
        <v>60</v>
      </c>
      <c r="AY68" s="12" t="s">
        <v>137</v>
      </c>
      <c r="BE68" s="131">
        <f t="shared" si="4"/>
        <v>0</v>
      </c>
      <c r="BF68" s="131">
        <f t="shared" si="5"/>
        <v>0</v>
      </c>
      <c r="BG68" s="131">
        <f t="shared" si="6"/>
        <v>0</v>
      </c>
      <c r="BH68" s="131">
        <f t="shared" si="7"/>
        <v>0</v>
      </c>
      <c r="BI68" s="131">
        <f t="shared" si="8"/>
        <v>0</v>
      </c>
      <c r="BJ68" s="12" t="s">
        <v>58</v>
      </c>
      <c r="BK68" s="131">
        <f t="shared" si="9"/>
        <v>0</v>
      </c>
      <c r="BL68" s="12" t="s">
        <v>200</v>
      </c>
      <c r="BM68" s="130" t="s">
        <v>4999</v>
      </c>
    </row>
    <row r="69" spans="1:65" s="2" customFormat="1" ht="24.15" customHeight="1">
      <c r="A69" s="22"/>
      <c r="B69" s="119"/>
      <c r="C69" s="136" t="s">
        <v>287</v>
      </c>
      <c r="D69" s="136" t="s">
        <v>991</v>
      </c>
      <c r="E69" s="137" t="s">
        <v>5000</v>
      </c>
      <c r="F69" s="138" t="s">
        <v>5001</v>
      </c>
      <c r="G69" s="139" t="s">
        <v>314</v>
      </c>
      <c r="H69" s="140">
        <v>1000</v>
      </c>
      <c r="I69" s="141"/>
      <c r="J69" s="141">
        <f t="shared" si="0"/>
        <v>0</v>
      </c>
      <c r="K69" s="138" t="s">
        <v>144</v>
      </c>
      <c r="L69" s="142"/>
      <c r="M69" s="143" t="s">
        <v>1</v>
      </c>
      <c r="N69" s="144" t="s">
        <v>23</v>
      </c>
      <c r="O69" s="128">
        <v>0</v>
      </c>
      <c r="P69" s="128">
        <f t="shared" si="1"/>
        <v>0</v>
      </c>
      <c r="Q69" s="128">
        <v>0.00017</v>
      </c>
      <c r="R69" s="128">
        <f t="shared" si="2"/>
        <v>0.17</v>
      </c>
      <c r="S69" s="128">
        <v>0</v>
      </c>
      <c r="T69" s="129">
        <f t="shared" si="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263</v>
      </c>
      <c r="AT69" s="130" t="s">
        <v>991</v>
      </c>
      <c r="AU69" s="130" t="s">
        <v>60</v>
      </c>
      <c r="AY69" s="12" t="s">
        <v>137</v>
      </c>
      <c r="BE69" s="131">
        <f t="shared" si="4"/>
        <v>0</v>
      </c>
      <c r="BF69" s="131">
        <f t="shared" si="5"/>
        <v>0</v>
      </c>
      <c r="BG69" s="131">
        <f t="shared" si="6"/>
        <v>0</v>
      </c>
      <c r="BH69" s="131">
        <f t="shared" si="7"/>
        <v>0</v>
      </c>
      <c r="BI69" s="131">
        <f t="shared" si="8"/>
        <v>0</v>
      </c>
      <c r="BJ69" s="12" t="s">
        <v>58</v>
      </c>
      <c r="BK69" s="131">
        <f t="shared" si="9"/>
        <v>0</v>
      </c>
      <c r="BL69" s="12" t="s">
        <v>200</v>
      </c>
      <c r="BM69" s="130" t="s">
        <v>5002</v>
      </c>
    </row>
    <row r="70" spans="1:65" s="2" customFormat="1" ht="24.15" customHeight="1">
      <c r="A70" s="22"/>
      <c r="B70" s="119"/>
      <c r="C70" s="136" t="s">
        <v>291</v>
      </c>
      <c r="D70" s="136" t="s">
        <v>991</v>
      </c>
      <c r="E70" s="137" t="s">
        <v>5003</v>
      </c>
      <c r="F70" s="138" t="s">
        <v>5004</v>
      </c>
      <c r="G70" s="139" t="s">
        <v>314</v>
      </c>
      <c r="H70" s="140">
        <v>100</v>
      </c>
      <c r="I70" s="141"/>
      <c r="J70" s="141">
        <f t="shared" si="0"/>
        <v>0</v>
      </c>
      <c r="K70" s="138" t="s">
        <v>144</v>
      </c>
      <c r="L70" s="142"/>
      <c r="M70" s="143" t="s">
        <v>1</v>
      </c>
      <c r="N70" s="144" t="s">
        <v>23</v>
      </c>
      <c r="O70" s="128">
        <v>0</v>
      </c>
      <c r="P70" s="128">
        <f t="shared" si="1"/>
        <v>0</v>
      </c>
      <c r="Q70" s="128">
        <v>0.00014</v>
      </c>
      <c r="R70" s="128">
        <f t="shared" si="2"/>
        <v>0.013999999999999999</v>
      </c>
      <c r="S70" s="128">
        <v>0</v>
      </c>
      <c r="T70" s="129">
        <f t="shared" si="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263</v>
      </c>
      <c r="AT70" s="130" t="s">
        <v>991</v>
      </c>
      <c r="AU70" s="130" t="s">
        <v>60</v>
      </c>
      <c r="AY70" s="12" t="s">
        <v>137</v>
      </c>
      <c r="BE70" s="131">
        <f t="shared" si="4"/>
        <v>0</v>
      </c>
      <c r="BF70" s="131">
        <f t="shared" si="5"/>
        <v>0</v>
      </c>
      <c r="BG70" s="131">
        <f t="shared" si="6"/>
        <v>0</v>
      </c>
      <c r="BH70" s="131">
        <f t="shared" si="7"/>
        <v>0</v>
      </c>
      <c r="BI70" s="131">
        <f t="shared" si="8"/>
        <v>0</v>
      </c>
      <c r="BJ70" s="12" t="s">
        <v>58</v>
      </c>
      <c r="BK70" s="131">
        <f t="shared" si="9"/>
        <v>0</v>
      </c>
      <c r="BL70" s="12" t="s">
        <v>200</v>
      </c>
      <c r="BM70" s="130" t="s">
        <v>5005</v>
      </c>
    </row>
    <row r="71" spans="1:65" s="2" customFormat="1" ht="24.15" customHeight="1">
      <c r="A71" s="22"/>
      <c r="B71" s="119"/>
      <c r="C71" s="136" t="s">
        <v>295</v>
      </c>
      <c r="D71" s="136" t="s">
        <v>991</v>
      </c>
      <c r="E71" s="137" t="s">
        <v>5006</v>
      </c>
      <c r="F71" s="138" t="s">
        <v>5007</v>
      </c>
      <c r="G71" s="139" t="s">
        <v>314</v>
      </c>
      <c r="H71" s="140">
        <v>100</v>
      </c>
      <c r="I71" s="141"/>
      <c r="J71" s="141">
        <f t="shared" si="0"/>
        <v>0</v>
      </c>
      <c r="K71" s="138" t="s">
        <v>144</v>
      </c>
      <c r="L71" s="142"/>
      <c r="M71" s="143" t="s">
        <v>1</v>
      </c>
      <c r="N71" s="144" t="s">
        <v>23</v>
      </c>
      <c r="O71" s="128">
        <v>0</v>
      </c>
      <c r="P71" s="128">
        <f t="shared" si="1"/>
        <v>0</v>
      </c>
      <c r="Q71" s="128">
        <v>0.00016</v>
      </c>
      <c r="R71" s="128">
        <f t="shared" si="2"/>
        <v>0.016</v>
      </c>
      <c r="S71" s="128">
        <v>0</v>
      </c>
      <c r="T71" s="129">
        <f t="shared" si="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263</v>
      </c>
      <c r="AT71" s="130" t="s">
        <v>991</v>
      </c>
      <c r="AU71" s="130" t="s">
        <v>60</v>
      </c>
      <c r="AY71" s="12" t="s">
        <v>137</v>
      </c>
      <c r="BE71" s="131">
        <f t="shared" si="4"/>
        <v>0</v>
      </c>
      <c r="BF71" s="131">
        <f t="shared" si="5"/>
        <v>0</v>
      </c>
      <c r="BG71" s="131">
        <f t="shared" si="6"/>
        <v>0</v>
      </c>
      <c r="BH71" s="131">
        <f t="shared" si="7"/>
        <v>0</v>
      </c>
      <c r="BI71" s="131">
        <f t="shared" si="8"/>
        <v>0</v>
      </c>
      <c r="BJ71" s="12" t="s">
        <v>58</v>
      </c>
      <c r="BK71" s="131">
        <f t="shared" si="9"/>
        <v>0</v>
      </c>
      <c r="BL71" s="12" t="s">
        <v>200</v>
      </c>
      <c r="BM71" s="130" t="s">
        <v>5008</v>
      </c>
    </row>
    <row r="72" spans="1:65" s="2" customFormat="1" ht="24.15" customHeight="1">
      <c r="A72" s="22"/>
      <c r="B72" s="119"/>
      <c r="C72" s="136" t="s">
        <v>299</v>
      </c>
      <c r="D72" s="136" t="s">
        <v>991</v>
      </c>
      <c r="E72" s="137" t="s">
        <v>5009</v>
      </c>
      <c r="F72" s="138" t="s">
        <v>5010</v>
      </c>
      <c r="G72" s="139" t="s">
        <v>314</v>
      </c>
      <c r="H72" s="140">
        <v>100</v>
      </c>
      <c r="I72" s="141"/>
      <c r="J72" s="141">
        <f t="shared" si="0"/>
        <v>0</v>
      </c>
      <c r="K72" s="138" t="s">
        <v>144</v>
      </c>
      <c r="L72" s="142"/>
      <c r="M72" s="143" t="s">
        <v>1</v>
      </c>
      <c r="N72" s="144" t="s">
        <v>23</v>
      </c>
      <c r="O72" s="128">
        <v>0</v>
      </c>
      <c r="P72" s="128">
        <f t="shared" si="1"/>
        <v>0</v>
      </c>
      <c r="Q72" s="128">
        <v>0.0009</v>
      </c>
      <c r="R72" s="128">
        <f t="shared" si="2"/>
        <v>0.09</v>
      </c>
      <c r="S72" s="128">
        <v>0</v>
      </c>
      <c r="T72" s="129">
        <f t="shared" si="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263</v>
      </c>
      <c r="AT72" s="130" t="s">
        <v>991</v>
      </c>
      <c r="AU72" s="130" t="s">
        <v>60</v>
      </c>
      <c r="AY72" s="12" t="s">
        <v>137</v>
      </c>
      <c r="BE72" s="131">
        <f t="shared" si="4"/>
        <v>0</v>
      </c>
      <c r="BF72" s="131">
        <f t="shared" si="5"/>
        <v>0</v>
      </c>
      <c r="BG72" s="131">
        <f t="shared" si="6"/>
        <v>0</v>
      </c>
      <c r="BH72" s="131">
        <f t="shared" si="7"/>
        <v>0</v>
      </c>
      <c r="BI72" s="131">
        <f t="shared" si="8"/>
        <v>0</v>
      </c>
      <c r="BJ72" s="12" t="s">
        <v>58</v>
      </c>
      <c r="BK72" s="131">
        <f t="shared" si="9"/>
        <v>0</v>
      </c>
      <c r="BL72" s="12" t="s">
        <v>200</v>
      </c>
      <c r="BM72" s="130" t="s">
        <v>5011</v>
      </c>
    </row>
    <row r="73" spans="1:65" s="2" customFormat="1" ht="24.15" customHeight="1">
      <c r="A73" s="22"/>
      <c r="B73" s="119"/>
      <c r="C73" s="136" t="s">
        <v>303</v>
      </c>
      <c r="D73" s="136" t="s">
        <v>991</v>
      </c>
      <c r="E73" s="137" t="s">
        <v>5012</v>
      </c>
      <c r="F73" s="138" t="s">
        <v>5013</v>
      </c>
      <c r="G73" s="139" t="s">
        <v>314</v>
      </c>
      <c r="H73" s="140">
        <v>100</v>
      </c>
      <c r="I73" s="141"/>
      <c r="J73" s="141">
        <f t="shared" si="0"/>
        <v>0</v>
      </c>
      <c r="K73" s="138" t="s">
        <v>144</v>
      </c>
      <c r="L73" s="142"/>
      <c r="M73" s="143" t="s">
        <v>1</v>
      </c>
      <c r="N73" s="144" t="s">
        <v>23</v>
      </c>
      <c r="O73" s="128">
        <v>0</v>
      </c>
      <c r="P73" s="128">
        <f t="shared" si="1"/>
        <v>0</v>
      </c>
      <c r="Q73" s="128">
        <v>0.0011</v>
      </c>
      <c r="R73" s="128">
        <f t="shared" si="2"/>
        <v>0.11</v>
      </c>
      <c r="S73" s="128">
        <v>0</v>
      </c>
      <c r="T73" s="129">
        <f t="shared" si="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263</v>
      </c>
      <c r="AT73" s="130" t="s">
        <v>991</v>
      </c>
      <c r="AU73" s="130" t="s">
        <v>60</v>
      </c>
      <c r="AY73" s="12" t="s">
        <v>137</v>
      </c>
      <c r="BE73" s="131">
        <f t="shared" si="4"/>
        <v>0</v>
      </c>
      <c r="BF73" s="131">
        <f t="shared" si="5"/>
        <v>0</v>
      </c>
      <c r="BG73" s="131">
        <f t="shared" si="6"/>
        <v>0</v>
      </c>
      <c r="BH73" s="131">
        <f t="shared" si="7"/>
        <v>0</v>
      </c>
      <c r="BI73" s="131">
        <f t="shared" si="8"/>
        <v>0</v>
      </c>
      <c r="BJ73" s="12" t="s">
        <v>58</v>
      </c>
      <c r="BK73" s="131">
        <f t="shared" si="9"/>
        <v>0</v>
      </c>
      <c r="BL73" s="12" t="s">
        <v>200</v>
      </c>
      <c r="BM73" s="130" t="s">
        <v>5014</v>
      </c>
    </row>
    <row r="74" spans="1:65" s="2" customFormat="1" ht="24.15" customHeight="1">
      <c r="A74" s="22"/>
      <c r="B74" s="119"/>
      <c r="C74" s="136" t="s">
        <v>307</v>
      </c>
      <c r="D74" s="136" t="s">
        <v>991</v>
      </c>
      <c r="E74" s="137" t="s">
        <v>5015</v>
      </c>
      <c r="F74" s="138" t="s">
        <v>5016</v>
      </c>
      <c r="G74" s="139" t="s">
        <v>314</v>
      </c>
      <c r="H74" s="140">
        <v>100</v>
      </c>
      <c r="I74" s="141"/>
      <c r="J74" s="141">
        <f t="shared" si="0"/>
        <v>0</v>
      </c>
      <c r="K74" s="138" t="s">
        <v>144</v>
      </c>
      <c r="L74" s="142"/>
      <c r="M74" s="143" t="s">
        <v>1</v>
      </c>
      <c r="N74" s="144" t="s">
        <v>23</v>
      </c>
      <c r="O74" s="128">
        <v>0</v>
      </c>
      <c r="P74" s="128">
        <f t="shared" si="1"/>
        <v>0</v>
      </c>
      <c r="Q74" s="128">
        <v>0.00034</v>
      </c>
      <c r="R74" s="128">
        <f t="shared" si="2"/>
        <v>0.034</v>
      </c>
      <c r="S74" s="128">
        <v>0</v>
      </c>
      <c r="T74" s="129">
        <f t="shared" si="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263</v>
      </c>
      <c r="AT74" s="130" t="s">
        <v>991</v>
      </c>
      <c r="AU74" s="130" t="s">
        <v>60</v>
      </c>
      <c r="AY74" s="12" t="s">
        <v>137</v>
      </c>
      <c r="BE74" s="131">
        <f t="shared" si="4"/>
        <v>0</v>
      </c>
      <c r="BF74" s="131">
        <f t="shared" si="5"/>
        <v>0</v>
      </c>
      <c r="BG74" s="131">
        <f t="shared" si="6"/>
        <v>0</v>
      </c>
      <c r="BH74" s="131">
        <f t="shared" si="7"/>
        <v>0</v>
      </c>
      <c r="BI74" s="131">
        <f t="shared" si="8"/>
        <v>0</v>
      </c>
      <c r="BJ74" s="12" t="s">
        <v>58</v>
      </c>
      <c r="BK74" s="131">
        <f t="shared" si="9"/>
        <v>0</v>
      </c>
      <c r="BL74" s="12" t="s">
        <v>200</v>
      </c>
      <c r="BM74" s="130" t="s">
        <v>5017</v>
      </c>
    </row>
    <row r="75" spans="2:51" s="10" customFormat="1" ht="12">
      <c r="B75" s="145"/>
      <c r="D75" s="146" t="s">
        <v>1561</v>
      </c>
      <c r="F75" s="147" t="s">
        <v>2007</v>
      </c>
      <c r="H75" s="148">
        <v>0</v>
      </c>
      <c r="L75" s="145"/>
      <c r="M75" s="149"/>
      <c r="N75" s="150"/>
      <c r="O75" s="150"/>
      <c r="P75" s="150"/>
      <c r="Q75" s="150"/>
      <c r="R75" s="150"/>
      <c r="S75" s="150"/>
      <c r="T75" s="151"/>
      <c r="AT75" s="152" t="s">
        <v>1561</v>
      </c>
      <c r="AU75" s="152" t="s">
        <v>60</v>
      </c>
      <c r="AV75" s="10" t="s">
        <v>60</v>
      </c>
      <c r="AW75" s="10" t="s">
        <v>3</v>
      </c>
      <c r="AX75" s="10" t="s">
        <v>58</v>
      </c>
      <c r="AY75" s="152" t="s">
        <v>137</v>
      </c>
    </row>
    <row r="76" spans="1:65" s="2" customFormat="1" ht="24.15" customHeight="1">
      <c r="A76" s="22"/>
      <c r="B76" s="119"/>
      <c r="C76" s="136" t="s">
        <v>311</v>
      </c>
      <c r="D76" s="136" t="s">
        <v>991</v>
      </c>
      <c r="E76" s="137" t="s">
        <v>5018</v>
      </c>
      <c r="F76" s="138" t="s">
        <v>5019</v>
      </c>
      <c r="G76" s="139" t="s">
        <v>314</v>
      </c>
      <c r="H76" s="140">
        <v>100</v>
      </c>
      <c r="I76" s="141"/>
      <c r="J76" s="141">
        <f>ROUND(I76*H76,2)</f>
        <v>0</v>
      </c>
      <c r="K76" s="138" t="s">
        <v>144</v>
      </c>
      <c r="L76" s="142"/>
      <c r="M76" s="143" t="s">
        <v>1</v>
      </c>
      <c r="N76" s="144" t="s">
        <v>23</v>
      </c>
      <c r="O76" s="128">
        <v>0</v>
      </c>
      <c r="P76" s="128">
        <f>O76*H76</f>
        <v>0</v>
      </c>
      <c r="Q76" s="128">
        <v>0.00053</v>
      </c>
      <c r="R76" s="128">
        <f>Q76*H76</f>
        <v>0.053</v>
      </c>
      <c r="S76" s="128">
        <v>0</v>
      </c>
      <c r="T76" s="129">
        <f>S76*H76</f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263</v>
      </c>
      <c r="AT76" s="130" t="s">
        <v>991</v>
      </c>
      <c r="AU76" s="130" t="s">
        <v>60</v>
      </c>
      <c r="AY76" s="12" t="s">
        <v>137</v>
      </c>
      <c r="BE76" s="131">
        <f>IF(N76="základní",J76,0)</f>
        <v>0</v>
      </c>
      <c r="BF76" s="131">
        <f>IF(N76="snížená",J76,0)</f>
        <v>0</v>
      </c>
      <c r="BG76" s="131">
        <f>IF(N76="zákl. přenesená",J76,0)</f>
        <v>0</v>
      </c>
      <c r="BH76" s="131">
        <f>IF(N76="sníž. přenesená",J76,0)</f>
        <v>0</v>
      </c>
      <c r="BI76" s="131">
        <f>IF(N76="nulová",J76,0)</f>
        <v>0</v>
      </c>
      <c r="BJ76" s="12" t="s">
        <v>58</v>
      </c>
      <c r="BK76" s="131">
        <f>ROUND(I76*H76,2)</f>
        <v>0</v>
      </c>
      <c r="BL76" s="12" t="s">
        <v>200</v>
      </c>
      <c r="BM76" s="130" t="s">
        <v>5020</v>
      </c>
    </row>
    <row r="77" spans="2:51" s="10" customFormat="1" ht="12">
      <c r="B77" s="145"/>
      <c r="D77" s="146" t="s">
        <v>1561</v>
      </c>
      <c r="F77" s="147" t="s">
        <v>2007</v>
      </c>
      <c r="H77" s="148">
        <v>0</v>
      </c>
      <c r="L77" s="145"/>
      <c r="M77" s="149"/>
      <c r="N77" s="150"/>
      <c r="O77" s="150"/>
      <c r="P77" s="150"/>
      <c r="Q77" s="150"/>
      <c r="R77" s="150"/>
      <c r="S77" s="150"/>
      <c r="T77" s="151"/>
      <c r="AT77" s="152" t="s">
        <v>1561</v>
      </c>
      <c r="AU77" s="152" t="s">
        <v>60</v>
      </c>
      <c r="AV77" s="10" t="s">
        <v>60</v>
      </c>
      <c r="AW77" s="10" t="s">
        <v>3</v>
      </c>
      <c r="AX77" s="10" t="s">
        <v>58</v>
      </c>
      <c r="AY77" s="152" t="s">
        <v>137</v>
      </c>
    </row>
    <row r="78" spans="1:65" s="2" customFormat="1" ht="33" customHeight="1">
      <c r="A78" s="22"/>
      <c r="B78" s="119"/>
      <c r="C78" s="120" t="s">
        <v>316</v>
      </c>
      <c r="D78" s="120" t="s">
        <v>140</v>
      </c>
      <c r="E78" s="121" t="s">
        <v>5021</v>
      </c>
      <c r="F78" s="122" t="s">
        <v>5022</v>
      </c>
      <c r="G78" s="123" t="s">
        <v>314</v>
      </c>
      <c r="H78" s="124">
        <v>100</v>
      </c>
      <c r="I78" s="125"/>
      <c r="J78" s="125">
        <f aca="true" t="shared" si="10" ref="J78:J101">ROUND(I78*H78,2)</f>
        <v>0</v>
      </c>
      <c r="K78" s="122" t="s">
        <v>144</v>
      </c>
      <c r="L78" s="23"/>
      <c r="M78" s="126" t="s">
        <v>1</v>
      </c>
      <c r="N78" s="127" t="s">
        <v>23</v>
      </c>
      <c r="O78" s="128">
        <v>0.124</v>
      </c>
      <c r="P78" s="128">
        <f aca="true" t="shared" si="11" ref="P78:P101">O78*H78</f>
        <v>12.4</v>
      </c>
      <c r="Q78" s="128">
        <v>0</v>
      </c>
      <c r="R78" s="128">
        <f aca="true" t="shared" si="12" ref="R78:R101">Q78*H78</f>
        <v>0</v>
      </c>
      <c r="S78" s="128">
        <v>0</v>
      </c>
      <c r="T78" s="129">
        <f aca="true" t="shared" si="13" ref="T78:T101">S78*H78</f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200</v>
      </c>
      <c r="AT78" s="130" t="s">
        <v>140</v>
      </c>
      <c r="AU78" s="130" t="s">
        <v>60</v>
      </c>
      <c r="AY78" s="12" t="s">
        <v>137</v>
      </c>
      <c r="BE78" s="131">
        <f aca="true" t="shared" si="14" ref="BE78:BE101">IF(N78="základní",J78,0)</f>
        <v>0</v>
      </c>
      <c r="BF78" s="131">
        <f aca="true" t="shared" si="15" ref="BF78:BF101">IF(N78="snížená",J78,0)</f>
        <v>0</v>
      </c>
      <c r="BG78" s="131">
        <f aca="true" t="shared" si="16" ref="BG78:BG101">IF(N78="zákl. přenesená",J78,0)</f>
        <v>0</v>
      </c>
      <c r="BH78" s="131">
        <f aca="true" t="shared" si="17" ref="BH78:BH101">IF(N78="sníž. přenesená",J78,0)</f>
        <v>0</v>
      </c>
      <c r="BI78" s="131">
        <f aca="true" t="shared" si="18" ref="BI78:BI101">IF(N78="nulová",J78,0)</f>
        <v>0</v>
      </c>
      <c r="BJ78" s="12" t="s">
        <v>58</v>
      </c>
      <c r="BK78" s="131">
        <f aca="true" t="shared" si="19" ref="BK78:BK101">ROUND(I78*H78,2)</f>
        <v>0</v>
      </c>
      <c r="BL78" s="12" t="s">
        <v>200</v>
      </c>
      <c r="BM78" s="130" t="s">
        <v>5023</v>
      </c>
    </row>
    <row r="79" spans="1:65" s="2" customFormat="1" ht="24.15" customHeight="1">
      <c r="A79" s="22"/>
      <c r="B79" s="119"/>
      <c r="C79" s="120" t="s">
        <v>320</v>
      </c>
      <c r="D79" s="120" t="s">
        <v>140</v>
      </c>
      <c r="E79" s="121" t="s">
        <v>5024</v>
      </c>
      <c r="F79" s="122" t="s">
        <v>5025</v>
      </c>
      <c r="G79" s="123" t="s">
        <v>403</v>
      </c>
      <c r="H79" s="124">
        <v>1000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0.051</v>
      </c>
      <c r="P79" s="128">
        <f t="shared" si="11"/>
        <v>51</v>
      </c>
      <c r="Q79" s="128">
        <v>0</v>
      </c>
      <c r="R79" s="128">
        <f t="shared" si="12"/>
        <v>0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200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5026</v>
      </c>
    </row>
    <row r="80" spans="1:65" s="2" customFormat="1" ht="24.15" customHeight="1">
      <c r="A80" s="22"/>
      <c r="B80" s="119"/>
      <c r="C80" s="120" t="s">
        <v>324</v>
      </c>
      <c r="D80" s="120" t="s">
        <v>140</v>
      </c>
      <c r="E80" s="121" t="s">
        <v>5027</v>
      </c>
      <c r="F80" s="122" t="s">
        <v>5028</v>
      </c>
      <c r="G80" s="123" t="s">
        <v>403</v>
      </c>
      <c r="H80" s="124">
        <v>1000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0.057</v>
      </c>
      <c r="P80" s="128">
        <f t="shared" si="11"/>
        <v>57</v>
      </c>
      <c r="Q80" s="128">
        <v>0</v>
      </c>
      <c r="R80" s="128">
        <f t="shared" si="12"/>
        <v>0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5029</v>
      </c>
    </row>
    <row r="81" spans="1:65" s="2" customFormat="1" ht="21.75" customHeight="1">
      <c r="A81" s="22"/>
      <c r="B81" s="119"/>
      <c r="C81" s="120" t="s">
        <v>328</v>
      </c>
      <c r="D81" s="120" t="s">
        <v>140</v>
      </c>
      <c r="E81" s="121" t="s">
        <v>5030</v>
      </c>
      <c r="F81" s="122" t="s">
        <v>5031</v>
      </c>
      <c r="G81" s="123" t="s">
        <v>403</v>
      </c>
      <c r="H81" s="124">
        <v>1000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0.055</v>
      </c>
      <c r="P81" s="128">
        <f t="shared" si="11"/>
        <v>55</v>
      </c>
      <c r="Q81" s="128">
        <v>0</v>
      </c>
      <c r="R81" s="128">
        <f t="shared" si="12"/>
        <v>0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5032</v>
      </c>
    </row>
    <row r="82" spans="1:65" s="2" customFormat="1" ht="21.75" customHeight="1">
      <c r="A82" s="22"/>
      <c r="B82" s="119"/>
      <c r="C82" s="120" t="s">
        <v>332</v>
      </c>
      <c r="D82" s="120" t="s">
        <v>140</v>
      </c>
      <c r="E82" s="121" t="s">
        <v>5033</v>
      </c>
      <c r="F82" s="122" t="s">
        <v>5034</v>
      </c>
      <c r="G82" s="123" t="s">
        <v>403</v>
      </c>
      <c r="H82" s="124">
        <v>1000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0.061</v>
      </c>
      <c r="P82" s="128">
        <f t="shared" si="11"/>
        <v>61</v>
      </c>
      <c r="Q82" s="128">
        <v>0</v>
      </c>
      <c r="R82" s="128">
        <f t="shared" si="12"/>
        <v>0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5035</v>
      </c>
    </row>
    <row r="83" spans="1:65" s="2" customFormat="1" ht="21.75" customHeight="1">
      <c r="A83" s="22"/>
      <c r="B83" s="119"/>
      <c r="C83" s="120" t="s">
        <v>336</v>
      </c>
      <c r="D83" s="120" t="s">
        <v>140</v>
      </c>
      <c r="E83" s="121" t="s">
        <v>5036</v>
      </c>
      <c r="F83" s="122" t="s">
        <v>5037</v>
      </c>
      <c r="G83" s="123" t="s">
        <v>403</v>
      </c>
      <c r="H83" s="124">
        <v>100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0.232</v>
      </c>
      <c r="P83" s="128">
        <f t="shared" si="11"/>
        <v>23.200000000000003</v>
      </c>
      <c r="Q83" s="128">
        <v>0</v>
      </c>
      <c r="R83" s="128">
        <f t="shared" si="12"/>
        <v>0</v>
      </c>
      <c r="S83" s="128">
        <v>0</v>
      </c>
      <c r="T83" s="129">
        <f t="shared" si="1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200</v>
      </c>
      <c r="BM83" s="130" t="s">
        <v>5038</v>
      </c>
    </row>
    <row r="84" spans="1:65" s="2" customFormat="1" ht="24.15" customHeight="1">
      <c r="A84" s="22"/>
      <c r="B84" s="119"/>
      <c r="C84" s="120" t="s">
        <v>340</v>
      </c>
      <c r="D84" s="120" t="s">
        <v>140</v>
      </c>
      <c r="E84" s="121" t="s">
        <v>5039</v>
      </c>
      <c r="F84" s="122" t="s">
        <v>5040</v>
      </c>
      <c r="G84" s="123" t="s">
        <v>403</v>
      </c>
      <c r="H84" s="124">
        <v>10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0.506</v>
      </c>
      <c r="P84" s="128">
        <f t="shared" si="11"/>
        <v>5.0600000000000005</v>
      </c>
      <c r="Q84" s="128">
        <v>0</v>
      </c>
      <c r="R84" s="128">
        <f t="shared" si="12"/>
        <v>0</v>
      </c>
      <c r="S84" s="128">
        <v>0</v>
      </c>
      <c r="T84" s="129">
        <f t="shared" si="1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200</v>
      </c>
      <c r="BM84" s="130" t="s">
        <v>5041</v>
      </c>
    </row>
    <row r="85" spans="1:65" s="2" customFormat="1" ht="24.15" customHeight="1">
      <c r="A85" s="22"/>
      <c r="B85" s="119"/>
      <c r="C85" s="120" t="s">
        <v>344</v>
      </c>
      <c r="D85" s="120" t="s">
        <v>140</v>
      </c>
      <c r="E85" s="121" t="s">
        <v>5042</v>
      </c>
      <c r="F85" s="122" t="s">
        <v>5043</v>
      </c>
      <c r="G85" s="123" t="s">
        <v>403</v>
      </c>
      <c r="H85" s="124">
        <v>10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0.865</v>
      </c>
      <c r="P85" s="128">
        <f t="shared" si="11"/>
        <v>8.65</v>
      </c>
      <c r="Q85" s="128">
        <v>0</v>
      </c>
      <c r="R85" s="128">
        <f t="shared" si="12"/>
        <v>0</v>
      </c>
      <c r="S85" s="128">
        <v>0</v>
      </c>
      <c r="T85" s="129">
        <f t="shared" si="1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200</v>
      </c>
      <c r="BM85" s="130" t="s">
        <v>5044</v>
      </c>
    </row>
    <row r="86" spans="1:65" s="2" customFormat="1" ht="24.15" customHeight="1">
      <c r="A86" s="22"/>
      <c r="B86" s="119"/>
      <c r="C86" s="120" t="s">
        <v>348</v>
      </c>
      <c r="D86" s="120" t="s">
        <v>140</v>
      </c>
      <c r="E86" s="121" t="s">
        <v>5045</v>
      </c>
      <c r="F86" s="122" t="s">
        <v>5046</v>
      </c>
      <c r="G86" s="123" t="s">
        <v>403</v>
      </c>
      <c r="H86" s="124">
        <v>10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1.16</v>
      </c>
      <c r="P86" s="128">
        <f t="shared" si="11"/>
        <v>11.6</v>
      </c>
      <c r="Q86" s="128">
        <v>0</v>
      </c>
      <c r="R86" s="128">
        <f t="shared" si="12"/>
        <v>0</v>
      </c>
      <c r="S86" s="128">
        <v>0</v>
      </c>
      <c r="T86" s="129">
        <f t="shared" si="1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200</v>
      </c>
      <c r="BM86" s="130" t="s">
        <v>5047</v>
      </c>
    </row>
    <row r="87" spans="1:65" s="2" customFormat="1" ht="24.15" customHeight="1">
      <c r="A87" s="22"/>
      <c r="B87" s="119"/>
      <c r="C87" s="120" t="s">
        <v>352</v>
      </c>
      <c r="D87" s="120" t="s">
        <v>140</v>
      </c>
      <c r="E87" s="121" t="s">
        <v>5048</v>
      </c>
      <c r="F87" s="122" t="s">
        <v>5049</v>
      </c>
      <c r="G87" s="123" t="s">
        <v>403</v>
      </c>
      <c r="H87" s="124">
        <v>100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0.327</v>
      </c>
      <c r="P87" s="128">
        <f t="shared" si="11"/>
        <v>32.7</v>
      </c>
      <c r="Q87" s="128">
        <v>0</v>
      </c>
      <c r="R87" s="128">
        <f t="shared" si="12"/>
        <v>0</v>
      </c>
      <c r="S87" s="128">
        <v>0</v>
      </c>
      <c r="T87" s="129">
        <f t="shared" si="1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200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200</v>
      </c>
      <c r="BM87" s="130" t="s">
        <v>5050</v>
      </c>
    </row>
    <row r="88" spans="1:65" s="2" customFormat="1" ht="16.5" customHeight="1">
      <c r="A88" s="22"/>
      <c r="B88" s="119"/>
      <c r="C88" s="136" t="s">
        <v>388</v>
      </c>
      <c r="D88" s="136" t="s">
        <v>991</v>
      </c>
      <c r="E88" s="137" t="s">
        <v>5051</v>
      </c>
      <c r="F88" s="138" t="s">
        <v>5052</v>
      </c>
      <c r="G88" s="139" t="s">
        <v>403</v>
      </c>
      <c r="H88" s="140">
        <v>100</v>
      </c>
      <c r="I88" s="141"/>
      <c r="J88" s="141">
        <f t="shared" si="10"/>
        <v>0</v>
      </c>
      <c r="K88" s="138" t="s">
        <v>144</v>
      </c>
      <c r="L88" s="142"/>
      <c r="M88" s="143" t="s">
        <v>1</v>
      </c>
      <c r="N88" s="144" t="s">
        <v>23</v>
      </c>
      <c r="O88" s="128">
        <v>0</v>
      </c>
      <c r="P88" s="128">
        <f t="shared" si="11"/>
        <v>0</v>
      </c>
      <c r="Q88" s="128">
        <v>1E-05</v>
      </c>
      <c r="R88" s="128">
        <f t="shared" si="12"/>
        <v>0.001</v>
      </c>
      <c r="S88" s="128">
        <v>0</v>
      </c>
      <c r="T88" s="129">
        <f t="shared" si="1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263</v>
      </c>
      <c r="AT88" s="130" t="s">
        <v>991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200</v>
      </c>
      <c r="BM88" s="130" t="s">
        <v>5053</v>
      </c>
    </row>
    <row r="89" spans="1:65" s="2" customFormat="1" ht="16.5" customHeight="1">
      <c r="A89" s="22"/>
      <c r="B89" s="119"/>
      <c r="C89" s="136" t="s">
        <v>392</v>
      </c>
      <c r="D89" s="136" t="s">
        <v>991</v>
      </c>
      <c r="E89" s="137" t="s">
        <v>5054</v>
      </c>
      <c r="F89" s="138" t="s">
        <v>5055</v>
      </c>
      <c r="G89" s="139" t="s">
        <v>403</v>
      </c>
      <c r="H89" s="140">
        <v>100</v>
      </c>
      <c r="I89" s="141"/>
      <c r="J89" s="141">
        <f t="shared" si="10"/>
        <v>0</v>
      </c>
      <c r="K89" s="138" t="s">
        <v>144</v>
      </c>
      <c r="L89" s="142"/>
      <c r="M89" s="143" t="s">
        <v>1</v>
      </c>
      <c r="N89" s="144" t="s">
        <v>23</v>
      </c>
      <c r="O89" s="128">
        <v>0</v>
      </c>
      <c r="P89" s="128">
        <f t="shared" si="11"/>
        <v>0</v>
      </c>
      <c r="Q89" s="128">
        <v>2E-05</v>
      </c>
      <c r="R89" s="128">
        <f t="shared" si="12"/>
        <v>0.002</v>
      </c>
      <c r="S89" s="128">
        <v>0</v>
      </c>
      <c r="T89" s="129">
        <f t="shared" si="1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263</v>
      </c>
      <c r="AT89" s="130" t="s">
        <v>991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200</v>
      </c>
      <c r="BM89" s="130" t="s">
        <v>5056</v>
      </c>
    </row>
    <row r="90" spans="1:65" s="2" customFormat="1" ht="16.5" customHeight="1">
      <c r="A90" s="22"/>
      <c r="B90" s="119"/>
      <c r="C90" s="136" t="s">
        <v>396</v>
      </c>
      <c r="D90" s="136" t="s">
        <v>991</v>
      </c>
      <c r="E90" s="137" t="s">
        <v>5057</v>
      </c>
      <c r="F90" s="138" t="s">
        <v>5058</v>
      </c>
      <c r="G90" s="139" t="s">
        <v>403</v>
      </c>
      <c r="H90" s="140">
        <v>100</v>
      </c>
      <c r="I90" s="141"/>
      <c r="J90" s="141">
        <f t="shared" si="10"/>
        <v>0</v>
      </c>
      <c r="K90" s="138" t="s">
        <v>144</v>
      </c>
      <c r="L90" s="142"/>
      <c r="M90" s="143" t="s">
        <v>1</v>
      </c>
      <c r="N90" s="144" t="s">
        <v>23</v>
      </c>
      <c r="O90" s="128">
        <v>0</v>
      </c>
      <c r="P90" s="128">
        <f t="shared" si="11"/>
        <v>0</v>
      </c>
      <c r="Q90" s="128">
        <v>3E-05</v>
      </c>
      <c r="R90" s="128">
        <f t="shared" si="12"/>
        <v>0.003</v>
      </c>
      <c r="S90" s="128">
        <v>0</v>
      </c>
      <c r="T90" s="129">
        <f t="shared" si="1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263</v>
      </c>
      <c r="AT90" s="130" t="s">
        <v>991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200</v>
      </c>
      <c r="BM90" s="130" t="s">
        <v>5059</v>
      </c>
    </row>
    <row r="91" spans="1:65" s="2" customFormat="1" ht="24.15" customHeight="1">
      <c r="A91" s="22"/>
      <c r="B91" s="119"/>
      <c r="C91" s="136" t="s">
        <v>400</v>
      </c>
      <c r="D91" s="136" t="s">
        <v>991</v>
      </c>
      <c r="E91" s="137" t="s">
        <v>5060</v>
      </c>
      <c r="F91" s="138" t="s">
        <v>5061</v>
      </c>
      <c r="G91" s="139" t="s">
        <v>403</v>
      </c>
      <c r="H91" s="140">
        <v>10</v>
      </c>
      <c r="I91" s="141"/>
      <c r="J91" s="141">
        <f t="shared" si="10"/>
        <v>0</v>
      </c>
      <c r="K91" s="138" t="s">
        <v>144</v>
      </c>
      <c r="L91" s="142"/>
      <c r="M91" s="143" t="s">
        <v>1</v>
      </c>
      <c r="N91" s="144" t="s">
        <v>23</v>
      </c>
      <c r="O91" s="128">
        <v>0</v>
      </c>
      <c r="P91" s="128">
        <f t="shared" si="11"/>
        <v>0</v>
      </c>
      <c r="Q91" s="128">
        <v>4E-05</v>
      </c>
      <c r="R91" s="128">
        <f t="shared" si="12"/>
        <v>0.0004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263</v>
      </c>
      <c r="AT91" s="130" t="s">
        <v>991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200</v>
      </c>
      <c r="BM91" s="130" t="s">
        <v>5062</v>
      </c>
    </row>
    <row r="92" spans="1:65" s="2" customFormat="1" ht="24.15" customHeight="1">
      <c r="A92" s="22"/>
      <c r="B92" s="119"/>
      <c r="C92" s="136" t="s">
        <v>405</v>
      </c>
      <c r="D92" s="136" t="s">
        <v>991</v>
      </c>
      <c r="E92" s="137" t="s">
        <v>5063</v>
      </c>
      <c r="F92" s="138" t="s">
        <v>5064</v>
      </c>
      <c r="G92" s="139" t="s">
        <v>403</v>
      </c>
      <c r="H92" s="140">
        <v>10</v>
      </c>
      <c r="I92" s="141"/>
      <c r="J92" s="141">
        <f t="shared" si="10"/>
        <v>0</v>
      </c>
      <c r="K92" s="138" t="s">
        <v>144</v>
      </c>
      <c r="L92" s="142"/>
      <c r="M92" s="143" t="s">
        <v>1</v>
      </c>
      <c r="N92" s="144" t="s">
        <v>23</v>
      </c>
      <c r="O92" s="128">
        <v>0</v>
      </c>
      <c r="P92" s="128">
        <f t="shared" si="11"/>
        <v>0</v>
      </c>
      <c r="Q92" s="128">
        <v>5E-05</v>
      </c>
      <c r="R92" s="128">
        <f t="shared" si="12"/>
        <v>0.0005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263</v>
      </c>
      <c r="AT92" s="130" t="s">
        <v>991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200</v>
      </c>
      <c r="BM92" s="130" t="s">
        <v>5065</v>
      </c>
    </row>
    <row r="93" spans="1:65" s="2" customFormat="1" ht="24.15" customHeight="1">
      <c r="A93" s="22"/>
      <c r="B93" s="119"/>
      <c r="C93" s="136" t="s">
        <v>409</v>
      </c>
      <c r="D93" s="136" t="s">
        <v>991</v>
      </c>
      <c r="E93" s="137" t="s">
        <v>5066</v>
      </c>
      <c r="F93" s="138" t="s">
        <v>5067</v>
      </c>
      <c r="G93" s="139" t="s">
        <v>403</v>
      </c>
      <c r="H93" s="140">
        <v>10</v>
      </c>
      <c r="I93" s="141"/>
      <c r="J93" s="141">
        <f t="shared" si="10"/>
        <v>0</v>
      </c>
      <c r="K93" s="138" t="s">
        <v>144</v>
      </c>
      <c r="L93" s="142"/>
      <c r="M93" s="143" t="s">
        <v>1</v>
      </c>
      <c r="N93" s="144" t="s">
        <v>23</v>
      </c>
      <c r="O93" s="128">
        <v>0</v>
      </c>
      <c r="P93" s="128">
        <f t="shared" si="11"/>
        <v>0</v>
      </c>
      <c r="Q93" s="128">
        <v>5E-05</v>
      </c>
      <c r="R93" s="128">
        <f t="shared" si="12"/>
        <v>0.0005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263</v>
      </c>
      <c r="AT93" s="130" t="s">
        <v>991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200</v>
      </c>
      <c r="BM93" s="130" t="s">
        <v>5068</v>
      </c>
    </row>
    <row r="94" spans="1:65" s="2" customFormat="1" ht="24.15" customHeight="1">
      <c r="A94" s="22"/>
      <c r="B94" s="119"/>
      <c r="C94" s="120" t="s">
        <v>413</v>
      </c>
      <c r="D94" s="120" t="s">
        <v>140</v>
      </c>
      <c r="E94" s="121" t="s">
        <v>5069</v>
      </c>
      <c r="F94" s="122" t="s">
        <v>5070</v>
      </c>
      <c r="G94" s="123" t="s">
        <v>403</v>
      </c>
      <c r="H94" s="124">
        <v>100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0.249</v>
      </c>
      <c r="P94" s="128">
        <f t="shared" si="11"/>
        <v>24.9</v>
      </c>
      <c r="Q94" s="128">
        <v>0</v>
      </c>
      <c r="R94" s="128">
        <f t="shared" si="12"/>
        <v>0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200</v>
      </c>
      <c r="BM94" s="130" t="s">
        <v>5071</v>
      </c>
    </row>
    <row r="95" spans="1:65" s="2" customFormat="1" ht="33" customHeight="1">
      <c r="A95" s="22"/>
      <c r="B95" s="119"/>
      <c r="C95" s="120" t="s">
        <v>417</v>
      </c>
      <c r="D95" s="120" t="s">
        <v>140</v>
      </c>
      <c r="E95" s="121" t="s">
        <v>5072</v>
      </c>
      <c r="F95" s="122" t="s">
        <v>5073</v>
      </c>
      <c r="G95" s="123" t="s">
        <v>403</v>
      </c>
      <c r="H95" s="124">
        <v>100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0.26</v>
      </c>
      <c r="P95" s="128">
        <f t="shared" si="11"/>
        <v>26</v>
      </c>
      <c r="Q95" s="128">
        <v>0</v>
      </c>
      <c r="R95" s="128">
        <f t="shared" si="12"/>
        <v>0</v>
      </c>
      <c r="S95" s="128">
        <v>0</v>
      </c>
      <c r="T95" s="129">
        <f t="shared" si="1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200</v>
      </c>
      <c r="BM95" s="130" t="s">
        <v>5074</v>
      </c>
    </row>
    <row r="96" spans="1:65" s="2" customFormat="1" ht="24.15" customHeight="1">
      <c r="A96" s="22"/>
      <c r="B96" s="119"/>
      <c r="C96" s="120" t="s">
        <v>421</v>
      </c>
      <c r="D96" s="120" t="s">
        <v>140</v>
      </c>
      <c r="E96" s="121" t="s">
        <v>5075</v>
      </c>
      <c r="F96" s="122" t="s">
        <v>5076</v>
      </c>
      <c r="G96" s="123" t="s">
        <v>403</v>
      </c>
      <c r="H96" s="124">
        <v>10</v>
      </c>
      <c r="I96" s="125"/>
      <c r="J96" s="125">
        <f t="shared" si="10"/>
        <v>0</v>
      </c>
      <c r="K96" s="122" t="s">
        <v>144</v>
      </c>
      <c r="L96" s="23"/>
      <c r="M96" s="126" t="s">
        <v>1</v>
      </c>
      <c r="N96" s="127" t="s">
        <v>23</v>
      </c>
      <c r="O96" s="128">
        <v>0.274</v>
      </c>
      <c r="P96" s="128">
        <f t="shared" si="11"/>
        <v>2.74</v>
      </c>
      <c r="Q96" s="128">
        <v>0</v>
      </c>
      <c r="R96" s="128">
        <f t="shared" si="12"/>
        <v>0</v>
      </c>
      <c r="S96" s="128">
        <v>0</v>
      </c>
      <c r="T96" s="129">
        <f t="shared" si="13"/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t="shared" si="14"/>
        <v>0</v>
      </c>
      <c r="BF96" s="131">
        <f t="shared" si="15"/>
        <v>0</v>
      </c>
      <c r="BG96" s="131">
        <f t="shared" si="16"/>
        <v>0</v>
      </c>
      <c r="BH96" s="131">
        <f t="shared" si="17"/>
        <v>0</v>
      </c>
      <c r="BI96" s="131">
        <f t="shared" si="18"/>
        <v>0</v>
      </c>
      <c r="BJ96" s="12" t="s">
        <v>58</v>
      </c>
      <c r="BK96" s="131">
        <f t="shared" si="19"/>
        <v>0</v>
      </c>
      <c r="BL96" s="12" t="s">
        <v>200</v>
      </c>
      <c r="BM96" s="130" t="s">
        <v>5077</v>
      </c>
    </row>
    <row r="97" spans="1:65" s="2" customFormat="1" ht="33" customHeight="1">
      <c r="A97" s="22"/>
      <c r="B97" s="119"/>
      <c r="C97" s="120" t="s">
        <v>425</v>
      </c>
      <c r="D97" s="120" t="s">
        <v>140</v>
      </c>
      <c r="E97" s="121" t="s">
        <v>5078</v>
      </c>
      <c r="F97" s="122" t="s">
        <v>5079</v>
      </c>
      <c r="G97" s="123" t="s">
        <v>403</v>
      </c>
      <c r="H97" s="124">
        <v>10</v>
      </c>
      <c r="I97" s="125"/>
      <c r="J97" s="125">
        <f t="shared" si="10"/>
        <v>0</v>
      </c>
      <c r="K97" s="122" t="s">
        <v>144</v>
      </c>
      <c r="L97" s="23"/>
      <c r="M97" s="126" t="s">
        <v>1</v>
      </c>
      <c r="N97" s="127" t="s">
        <v>23</v>
      </c>
      <c r="O97" s="128">
        <v>0.287</v>
      </c>
      <c r="P97" s="128">
        <f t="shared" si="11"/>
        <v>2.8699999999999997</v>
      </c>
      <c r="Q97" s="128">
        <v>0</v>
      </c>
      <c r="R97" s="128">
        <f t="shared" si="12"/>
        <v>0</v>
      </c>
      <c r="S97" s="128">
        <v>0</v>
      </c>
      <c r="T97" s="129">
        <f t="shared" si="1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14"/>
        <v>0</v>
      </c>
      <c r="BF97" s="131">
        <f t="shared" si="15"/>
        <v>0</v>
      </c>
      <c r="BG97" s="131">
        <f t="shared" si="16"/>
        <v>0</v>
      </c>
      <c r="BH97" s="131">
        <f t="shared" si="17"/>
        <v>0</v>
      </c>
      <c r="BI97" s="131">
        <f t="shared" si="18"/>
        <v>0</v>
      </c>
      <c r="BJ97" s="12" t="s">
        <v>58</v>
      </c>
      <c r="BK97" s="131">
        <f t="shared" si="19"/>
        <v>0</v>
      </c>
      <c r="BL97" s="12" t="s">
        <v>200</v>
      </c>
      <c r="BM97" s="130" t="s">
        <v>5080</v>
      </c>
    </row>
    <row r="98" spans="1:65" s="2" customFormat="1" ht="16.5" customHeight="1">
      <c r="A98" s="22"/>
      <c r="B98" s="119"/>
      <c r="C98" s="136" t="s">
        <v>429</v>
      </c>
      <c r="D98" s="136" t="s">
        <v>991</v>
      </c>
      <c r="E98" s="137" t="s">
        <v>5081</v>
      </c>
      <c r="F98" s="138" t="s">
        <v>5082</v>
      </c>
      <c r="G98" s="139" t="s">
        <v>403</v>
      </c>
      <c r="H98" s="140">
        <v>100</v>
      </c>
      <c r="I98" s="141"/>
      <c r="J98" s="141">
        <f t="shared" si="10"/>
        <v>0</v>
      </c>
      <c r="K98" s="138" t="s">
        <v>144</v>
      </c>
      <c r="L98" s="142"/>
      <c r="M98" s="143" t="s">
        <v>1</v>
      </c>
      <c r="N98" s="144" t="s">
        <v>23</v>
      </c>
      <c r="O98" s="128">
        <v>0</v>
      </c>
      <c r="P98" s="128">
        <f t="shared" si="11"/>
        <v>0</v>
      </c>
      <c r="Q98" s="128">
        <v>0.0001</v>
      </c>
      <c r="R98" s="128">
        <f t="shared" si="12"/>
        <v>0.01</v>
      </c>
      <c r="S98" s="128">
        <v>0</v>
      </c>
      <c r="T98" s="129">
        <f t="shared" si="1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263</v>
      </c>
      <c r="AT98" s="130" t="s">
        <v>991</v>
      </c>
      <c r="AU98" s="130" t="s">
        <v>60</v>
      </c>
      <c r="AY98" s="12" t="s">
        <v>137</v>
      </c>
      <c r="BE98" s="131">
        <f t="shared" si="14"/>
        <v>0</v>
      </c>
      <c r="BF98" s="131">
        <f t="shared" si="15"/>
        <v>0</v>
      </c>
      <c r="BG98" s="131">
        <f t="shared" si="16"/>
        <v>0</v>
      </c>
      <c r="BH98" s="131">
        <f t="shared" si="17"/>
        <v>0</v>
      </c>
      <c r="BI98" s="131">
        <f t="shared" si="18"/>
        <v>0</v>
      </c>
      <c r="BJ98" s="12" t="s">
        <v>58</v>
      </c>
      <c r="BK98" s="131">
        <f t="shared" si="19"/>
        <v>0</v>
      </c>
      <c r="BL98" s="12" t="s">
        <v>200</v>
      </c>
      <c r="BM98" s="130" t="s">
        <v>5083</v>
      </c>
    </row>
    <row r="99" spans="1:65" s="2" customFormat="1" ht="24.15" customHeight="1">
      <c r="A99" s="22"/>
      <c r="B99" s="119"/>
      <c r="C99" s="136" t="s">
        <v>433</v>
      </c>
      <c r="D99" s="136" t="s">
        <v>991</v>
      </c>
      <c r="E99" s="137" t="s">
        <v>5084</v>
      </c>
      <c r="F99" s="138" t="s">
        <v>5085</v>
      </c>
      <c r="G99" s="139" t="s">
        <v>403</v>
      </c>
      <c r="H99" s="140">
        <v>100</v>
      </c>
      <c r="I99" s="141"/>
      <c r="J99" s="141">
        <f t="shared" si="10"/>
        <v>0</v>
      </c>
      <c r="K99" s="138" t="s">
        <v>144</v>
      </c>
      <c r="L99" s="142"/>
      <c r="M99" s="143" t="s">
        <v>1</v>
      </c>
      <c r="N99" s="144" t="s">
        <v>23</v>
      </c>
      <c r="O99" s="128">
        <v>0</v>
      </c>
      <c r="P99" s="128">
        <f t="shared" si="11"/>
        <v>0</v>
      </c>
      <c r="Q99" s="128">
        <v>0.0001</v>
      </c>
      <c r="R99" s="128">
        <f t="shared" si="12"/>
        <v>0.01</v>
      </c>
      <c r="S99" s="128">
        <v>0</v>
      </c>
      <c r="T99" s="129">
        <f t="shared" si="1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263</v>
      </c>
      <c r="AT99" s="130" t="s">
        <v>991</v>
      </c>
      <c r="AU99" s="130" t="s">
        <v>60</v>
      </c>
      <c r="AY99" s="12" t="s">
        <v>137</v>
      </c>
      <c r="BE99" s="131">
        <f t="shared" si="14"/>
        <v>0</v>
      </c>
      <c r="BF99" s="131">
        <f t="shared" si="15"/>
        <v>0</v>
      </c>
      <c r="BG99" s="131">
        <f t="shared" si="16"/>
        <v>0</v>
      </c>
      <c r="BH99" s="131">
        <f t="shared" si="17"/>
        <v>0</v>
      </c>
      <c r="BI99" s="131">
        <f t="shared" si="18"/>
        <v>0</v>
      </c>
      <c r="BJ99" s="12" t="s">
        <v>58</v>
      </c>
      <c r="BK99" s="131">
        <f t="shared" si="19"/>
        <v>0</v>
      </c>
      <c r="BL99" s="12" t="s">
        <v>200</v>
      </c>
      <c r="BM99" s="130" t="s">
        <v>5086</v>
      </c>
    </row>
    <row r="100" spans="1:65" s="2" customFormat="1" ht="24.15" customHeight="1">
      <c r="A100" s="22"/>
      <c r="B100" s="119"/>
      <c r="C100" s="136" t="s">
        <v>437</v>
      </c>
      <c r="D100" s="136" t="s">
        <v>991</v>
      </c>
      <c r="E100" s="137" t="s">
        <v>5087</v>
      </c>
      <c r="F100" s="138" t="s">
        <v>5088</v>
      </c>
      <c r="G100" s="139" t="s">
        <v>403</v>
      </c>
      <c r="H100" s="140">
        <v>100</v>
      </c>
      <c r="I100" s="141"/>
      <c r="J100" s="141">
        <f t="shared" si="10"/>
        <v>0</v>
      </c>
      <c r="K100" s="138" t="s">
        <v>144</v>
      </c>
      <c r="L100" s="142"/>
      <c r="M100" s="143" t="s">
        <v>1</v>
      </c>
      <c r="N100" s="144" t="s">
        <v>23</v>
      </c>
      <c r="O100" s="128">
        <v>0</v>
      </c>
      <c r="P100" s="128">
        <f t="shared" si="11"/>
        <v>0</v>
      </c>
      <c r="Q100" s="128">
        <v>0.0001</v>
      </c>
      <c r="R100" s="128">
        <f t="shared" si="12"/>
        <v>0.01</v>
      </c>
      <c r="S100" s="128">
        <v>0</v>
      </c>
      <c r="T100" s="129">
        <f t="shared" si="1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263</v>
      </c>
      <c r="AT100" s="130" t="s">
        <v>991</v>
      </c>
      <c r="AU100" s="130" t="s">
        <v>60</v>
      </c>
      <c r="AY100" s="12" t="s">
        <v>137</v>
      </c>
      <c r="BE100" s="131">
        <f t="shared" si="14"/>
        <v>0</v>
      </c>
      <c r="BF100" s="131">
        <f t="shared" si="15"/>
        <v>0</v>
      </c>
      <c r="BG100" s="131">
        <f t="shared" si="16"/>
        <v>0</v>
      </c>
      <c r="BH100" s="131">
        <f t="shared" si="17"/>
        <v>0</v>
      </c>
      <c r="BI100" s="131">
        <f t="shared" si="18"/>
        <v>0</v>
      </c>
      <c r="BJ100" s="12" t="s">
        <v>58</v>
      </c>
      <c r="BK100" s="131">
        <f t="shared" si="19"/>
        <v>0</v>
      </c>
      <c r="BL100" s="12" t="s">
        <v>200</v>
      </c>
      <c r="BM100" s="130" t="s">
        <v>5089</v>
      </c>
    </row>
    <row r="101" spans="1:65" s="2" customFormat="1" ht="24.15" customHeight="1">
      <c r="A101" s="22"/>
      <c r="B101" s="119"/>
      <c r="C101" s="136" t="s">
        <v>441</v>
      </c>
      <c r="D101" s="136" t="s">
        <v>991</v>
      </c>
      <c r="E101" s="137" t="s">
        <v>5090</v>
      </c>
      <c r="F101" s="138" t="s">
        <v>5091</v>
      </c>
      <c r="G101" s="139" t="s">
        <v>403</v>
      </c>
      <c r="H101" s="140">
        <v>10</v>
      </c>
      <c r="I101" s="141"/>
      <c r="J101" s="141">
        <f t="shared" si="10"/>
        <v>0</v>
      </c>
      <c r="K101" s="138" t="s">
        <v>144</v>
      </c>
      <c r="L101" s="142"/>
      <c r="M101" s="143" t="s">
        <v>1</v>
      </c>
      <c r="N101" s="144" t="s">
        <v>23</v>
      </c>
      <c r="O101" s="128">
        <v>0</v>
      </c>
      <c r="P101" s="128">
        <f t="shared" si="11"/>
        <v>0</v>
      </c>
      <c r="Q101" s="128">
        <v>0.00014</v>
      </c>
      <c r="R101" s="128">
        <f t="shared" si="12"/>
        <v>0.0013999999999999998</v>
      </c>
      <c r="S101" s="128">
        <v>0</v>
      </c>
      <c r="T101" s="129">
        <f t="shared" si="1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263</v>
      </c>
      <c r="AT101" s="130" t="s">
        <v>991</v>
      </c>
      <c r="AU101" s="130" t="s">
        <v>60</v>
      </c>
      <c r="AY101" s="12" t="s">
        <v>137</v>
      </c>
      <c r="BE101" s="131">
        <f t="shared" si="14"/>
        <v>0</v>
      </c>
      <c r="BF101" s="131">
        <f t="shared" si="15"/>
        <v>0</v>
      </c>
      <c r="BG101" s="131">
        <f t="shared" si="16"/>
        <v>0</v>
      </c>
      <c r="BH101" s="131">
        <f t="shared" si="17"/>
        <v>0</v>
      </c>
      <c r="BI101" s="131">
        <f t="shared" si="18"/>
        <v>0</v>
      </c>
      <c r="BJ101" s="12" t="s">
        <v>58</v>
      </c>
      <c r="BK101" s="131">
        <f t="shared" si="19"/>
        <v>0</v>
      </c>
      <c r="BL101" s="12" t="s">
        <v>200</v>
      </c>
      <c r="BM101" s="130" t="s">
        <v>5092</v>
      </c>
    </row>
    <row r="102" spans="1:65" s="2" customFormat="1" ht="24.15" customHeight="1">
      <c r="A102" s="22"/>
      <c r="B102" s="119"/>
      <c r="C102" s="120" t="s">
        <v>445</v>
      </c>
      <c r="D102" s="120" t="s">
        <v>140</v>
      </c>
      <c r="E102" s="121" t="s">
        <v>5093</v>
      </c>
      <c r="F102" s="122" t="s">
        <v>5094</v>
      </c>
      <c r="G102" s="123" t="s">
        <v>403</v>
      </c>
      <c r="H102" s="124">
        <v>100</v>
      </c>
      <c r="I102" s="125"/>
      <c r="J102" s="125">
        <f aca="true" t="shared" si="20" ref="J102:J121">ROUND(I102*H102,2)</f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0.19</v>
      </c>
      <c r="P102" s="128">
        <f aca="true" t="shared" si="21" ref="P102:P121">O102*H102</f>
        <v>19</v>
      </c>
      <c r="Q102" s="128">
        <v>0</v>
      </c>
      <c r="R102" s="128">
        <f aca="true" t="shared" si="22" ref="R102:R121">Q102*H102</f>
        <v>0</v>
      </c>
      <c r="S102" s="128">
        <v>0</v>
      </c>
      <c r="T102" s="129">
        <f aca="true" t="shared" si="23" ref="T102:T121">S102*H102</f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aca="true" t="shared" si="24" ref="BE102:BE121">IF(N102="základní",J102,0)</f>
        <v>0</v>
      </c>
      <c r="BF102" s="131">
        <f aca="true" t="shared" si="25" ref="BF102:BF121">IF(N102="snížená",J102,0)</f>
        <v>0</v>
      </c>
      <c r="BG102" s="131">
        <f aca="true" t="shared" si="26" ref="BG102:BG121">IF(N102="zákl. přenesená",J102,0)</f>
        <v>0</v>
      </c>
      <c r="BH102" s="131">
        <f aca="true" t="shared" si="27" ref="BH102:BH121">IF(N102="sníž. přenesená",J102,0)</f>
        <v>0</v>
      </c>
      <c r="BI102" s="131">
        <f aca="true" t="shared" si="28" ref="BI102:BI121">IF(N102="nulová",J102,0)</f>
        <v>0</v>
      </c>
      <c r="BJ102" s="12" t="s">
        <v>58</v>
      </c>
      <c r="BK102" s="131">
        <f aca="true" t="shared" si="29" ref="BK102:BK121">ROUND(I102*H102,2)</f>
        <v>0</v>
      </c>
      <c r="BL102" s="12" t="s">
        <v>200</v>
      </c>
      <c r="BM102" s="130" t="s">
        <v>5095</v>
      </c>
    </row>
    <row r="103" spans="1:65" s="2" customFormat="1" ht="24.15" customHeight="1">
      <c r="A103" s="22"/>
      <c r="B103" s="119"/>
      <c r="C103" s="120" t="s">
        <v>449</v>
      </c>
      <c r="D103" s="120" t="s">
        <v>140</v>
      </c>
      <c r="E103" s="121" t="s">
        <v>5096</v>
      </c>
      <c r="F103" s="122" t="s">
        <v>5097</v>
      </c>
      <c r="G103" s="123" t="s">
        <v>403</v>
      </c>
      <c r="H103" s="124">
        <v>100</v>
      </c>
      <c r="I103" s="125"/>
      <c r="J103" s="125">
        <f t="shared" si="2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0.291</v>
      </c>
      <c r="P103" s="128">
        <f t="shared" si="21"/>
        <v>29.099999999999998</v>
      </c>
      <c r="Q103" s="128">
        <v>0</v>
      </c>
      <c r="R103" s="128">
        <f t="shared" si="22"/>
        <v>0</v>
      </c>
      <c r="S103" s="128">
        <v>0</v>
      </c>
      <c r="T103" s="129">
        <f t="shared" si="2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200</v>
      </c>
      <c r="AT103" s="130" t="s">
        <v>140</v>
      </c>
      <c r="AU103" s="130" t="s">
        <v>60</v>
      </c>
      <c r="AY103" s="12" t="s">
        <v>137</v>
      </c>
      <c r="BE103" s="131">
        <f t="shared" si="24"/>
        <v>0</v>
      </c>
      <c r="BF103" s="131">
        <f t="shared" si="25"/>
        <v>0</v>
      </c>
      <c r="BG103" s="131">
        <f t="shared" si="26"/>
        <v>0</v>
      </c>
      <c r="BH103" s="131">
        <f t="shared" si="27"/>
        <v>0</v>
      </c>
      <c r="BI103" s="131">
        <f t="shared" si="28"/>
        <v>0</v>
      </c>
      <c r="BJ103" s="12" t="s">
        <v>58</v>
      </c>
      <c r="BK103" s="131">
        <f t="shared" si="29"/>
        <v>0</v>
      </c>
      <c r="BL103" s="12" t="s">
        <v>200</v>
      </c>
      <c r="BM103" s="130" t="s">
        <v>5098</v>
      </c>
    </row>
    <row r="104" spans="1:65" s="2" customFormat="1" ht="24.15" customHeight="1">
      <c r="A104" s="22"/>
      <c r="B104" s="119"/>
      <c r="C104" s="120" t="s">
        <v>453</v>
      </c>
      <c r="D104" s="120" t="s">
        <v>140</v>
      </c>
      <c r="E104" s="121" t="s">
        <v>5099</v>
      </c>
      <c r="F104" s="122" t="s">
        <v>5100</v>
      </c>
      <c r="G104" s="123" t="s">
        <v>403</v>
      </c>
      <c r="H104" s="124">
        <v>100</v>
      </c>
      <c r="I104" s="125"/>
      <c r="J104" s="125">
        <f t="shared" si="2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0.348</v>
      </c>
      <c r="P104" s="128">
        <f t="shared" si="21"/>
        <v>34.8</v>
      </c>
      <c r="Q104" s="128">
        <v>0</v>
      </c>
      <c r="R104" s="128">
        <f t="shared" si="22"/>
        <v>0</v>
      </c>
      <c r="S104" s="128">
        <v>0</v>
      </c>
      <c r="T104" s="129">
        <f t="shared" si="2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t="shared" si="24"/>
        <v>0</v>
      </c>
      <c r="BF104" s="131">
        <f t="shared" si="25"/>
        <v>0</v>
      </c>
      <c r="BG104" s="131">
        <f t="shared" si="26"/>
        <v>0</v>
      </c>
      <c r="BH104" s="131">
        <f t="shared" si="27"/>
        <v>0</v>
      </c>
      <c r="BI104" s="131">
        <f t="shared" si="28"/>
        <v>0</v>
      </c>
      <c r="BJ104" s="12" t="s">
        <v>58</v>
      </c>
      <c r="BK104" s="131">
        <f t="shared" si="29"/>
        <v>0</v>
      </c>
      <c r="BL104" s="12" t="s">
        <v>200</v>
      </c>
      <c r="BM104" s="130" t="s">
        <v>5101</v>
      </c>
    </row>
    <row r="105" spans="1:65" s="2" customFormat="1" ht="24.15" customHeight="1">
      <c r="A105" s="22"/>
      <c r="B105" s="119"/>
      <c r="C105" s="136" t="s">
        <v>457</v>
      </c>
      <c r="D105" s="136" t="s">
        <v>991</v>
      </c>
      <c r="E105" s="137" t="s">
        <v>5102</v>
      </c>
      <c r="F105" s="138" t="s">
        <v>5103</v>
      </c>
      <c r="G105" s="139" t="s">
        <v>403</v>
      </c>
      <c r="H105" s="140">
        <v>100</v>
      </c>
      <c r="I105" s="141"/>
      <c r="J105" s="141">
        <f t="shared" si="20"/>
        <v>0</v>
      </c>
      <c r="K105" s="138" t="s">
        <v>144</v>
      </c>
      <c r="L105" s="142"/>
      <c r="M105" s="143" t="s">
        <v>1</v>
      </c>
      <c r="N105" s="144" t="s">
        <v>23</v>
      </c>
      <c r="O105" s="128">
        <v>0</v>
      </c>
      <c r="P105" s="128">
        <f t="shared" si="21"/>
        <v>0</v>
      </c>
      <c r="Q105" s="128">
        <v>0.00105</v>
      </c>
      <c r="R105" s="128">
        <f t="shared" si="22"/>
        <v>0.105</v>
      </c>
      <c r="S105" s="128">
        <v>0</v>
      </c>
      <c r="T105" s="129">
        <f t="shared" si="2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263</v>
      </c>
      <c r="AT105" s="130" t="s">
        <v>991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200</v>
      </c>
      <c r="BM105" s="130" t="s">
        <v>5104</v>
      </c>
    </row>
    <row r="106" spans="1:65" s="2" customFormat="1" ht="24.15" customHeight="1">
      <c r="A106" s="22"/>
      <c r="B106" s="119"/>
      <c r="C106" s="136" t="s">
        <v>461</v>
      </c>
      <c r="D106" s="136" t="s">
        <v>991</v>
      </c>
      <c r="E106" s="137" t="s">
        <v>5105</v>
      </c>
      <c r="F106" s="138" t="s">
        <v>5106</v>
      </c>
      <c r="G106" s="139" t="s">
        <v>403</v>
      </c>
      <c r="H106" s="140">
        <v>100</v>
      </c>
      <c r="I106" s="141"/>
      <c r="J106" s="141">
        <f t="shared" si="20"/>
        <v>0</v>
      </c>
      <c r="K106" s="138" t="s">
        <v>144</v>
      </c>
      <c r="L106" s="142"/>
      <c r="M106" s="143" t="s">
        <v>1</v>
      </c>
      <c r="N106" s="144" t="s">
        <v>23</v>
      </c>
      <c r="O106" s="128">
        <v>0</v>
      </c>
      <c r="P106" s="128">
        <f t="shared" si="21"/>
        <v>0</v>
      </c>
      <c r="Q106" s="128">
        <v>0.00105</v>
      </c>
      <c r="R106" s="128">
        <f t="shared" si="22"/>
        <v>0.105</v>
      </c>
      <c r="S106" s="128">
        <v>0</v>
      </c>
      <c r="T106" s="129">
        <f t="shared" si="2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263</v>
      </c>
      <c r="AT106" s="130" t="s">
        <v>991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200</v>
      </c>
      <c r="BM106" s="130" t="s">
        <v>5107</v>
      </c>
    </row>
    <row r="107" spans="1:65" s="2" customFormat="1" ht="24.15" customHeight="1">
      <c r="A107" s="22"/>
      <c r="B107" s="119"/>
      <c r="C107" s="136" t="s">
        <v>465</v>
      </c>
      <c r="D107" s="136" t="s">
        <v>991</v>
      </c>
      <c r="E107" s="137" t="s">
        <v>5108</v>
      </c>
      <c r="F107" s="138" t="s">
        <v>5109</v>
      </c>
      <c r="G107" s="139" t="s">
        <v>403</v>
      </c>
      <c r="H107" s="140">
        <v>100</v>
      </c>
      <c r="I107" s="141"/>
      <c r="J107" s="141">
        <f t="shared" si="20"/>
        <v>0</v>
      </c>
      <c r="K107" s="138" t="s">
        <v>144</v>
      </c>
      <c r="L107" s="142"/>
      <c r="M107" s="143" t="s">
        <v>1</v>
      </c>
      <c r="N107" s="144" t="s">
        <v>23</v>
      </c>
      <c r="O107" s="128">
        <v>0</v>
      </c>
      <c r="P107" s="128">
        <f t="shared" si="21"/>
        <v>0</v>
      </c>
      <c r="Q107" s="128">
        <v>0.00105</v>
      </c>
      <c r="R107" s="128">
        <f t="shared" si="22"/>
        <v>0.105</v>
      </c>
      <c r="S107" s="128">
        <v>0</v>
      </c>
      <c r="T107" s="129">
        <f t="shared" si="2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263</v>
      </c>
      <c r="AT107" s="130" t="s">
        <v>991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200</v>
      </c>
      <c r="BM107" s="130" t="s">
        <v>5110</v>
      </c>
    </row>
    <row r="108" spans="1:65" s="2" customFormat="1" ht="24.15" customHeight="1">
      <c r="A108" s="22"/>
      <c r="B108" s="119"/>
      <c r="C108" s="120" t="s">
        <v>469</v>
      </c>
      <c r="D108" s="120" t="s">
        <v>140</v>
      </c>
      <c r="E108" s="121" t="s">
        <v>5111</v>
      </c>
      <c r="F108" s="122" t="s">
        <v>5112</v>
      </c>
      <c r="G108" s="123" t="s">
        <v>403</v>
      </c>
      <c r="H108" s="124">
        <v>100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0.291</v>
      </c>
      <c r="P108" s="128">
        <f t="shared" si="21"/>
        <v>29.099999999999998</v>
      </c>
      <c r="Q108" s="128">
        <v>0</v>
      </c>
      <c r="R108" s="128">
        <f t="shared" si="22"/>
        <v>0</v>
      </c>
      <c r="S108" s="128">
        <v>0</v>
      </c>
      <c r="T108" s="129">
        <f t="shared" si="2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200</v>
      </c>
      <c r="BM108" s="130" t="s">
        <v>5113</v>
      </c>
    </row>
    <row r="109" spans="1:65" s="2" customFormat="1" ht="16.5" customHeight="1">
      <c r="A109" s="22"/>
      <c r="B109" s="119"/>
      <c r="C109" s="136" t="s">
        <v>473</v>
      </c>
      <c r="D109" s="136" t="s">
        <v>991</v>
      </c>
      <c r="E109" s="137" t="s">
        <v>5114</v>
      </c>
      <c r="F109" s="138" t="s">
        <v>5115</v>
      </c>
      <c r="G109" s="139" t="s">
        <v>403</v>
      </c>
      <c r="H109" s="140">
        <v>10</v>
      </c>
      <c r="I109" s="141"/>
      <c r="J109" s="141">
        <f t="shared" si="20"/>
        <v>0</v>
      </c>
      <c r="K109" s="138" t="s">
        <v>144</v>
      </c>
      <c r="L109" s="142"/>
      <c r="M109" s="143" t="s">
        <v>1</v>
      </c>
      <c r="N109" s="144" t="s">
        <v>23</v>
      </c>
      <c r="O109" s="128">
        <v>0</v>
      </c>
      <c r="P109" s="128">
        <f t="shared" si="21"/>
        <v>0</v>
      </c>
      <c r="Q109" s="128">
        <v>0.00025</v>
      </c>
      <c r="R109" s="128">
        <f t="shared" si="22"/>
        <v>0.0025</v>
      </c>
      <c r="S109" s="128">
        <v>0</v>
      </c>
      <c r="T109" s="129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263</v>
      </c>
      <c r="AT109" s="130" t="s">
        <v>991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200</v>
      </c>
      <c r="BM109" s="130" t="s">
        <v>5116</v>
      </c>
    </row>
    <row r="110" spans="1:65" s="2" customFormat="1" ht="16.5" customHeight="1">
      <c r="A110" s="22"/>
      <c r="B110" s="119"/>
      <c r="C110" s="136" t="s">
        <v>477</v>
      </c>
      <c r="D110" s="136" t="s">
        <v>991</v>
      </c>
      <c r="E110" s="137" t="s">
        <v>5117</v>
      </c>
      <c r="F110" s="138" t="s">
        <v>5118</v>
      </c>
      <c r="G110" s="139" t="s">
        <v>403</v>
      </c>
      <c r="H110" s="140">
        <v>10</v>
      </c>
      <c r="I110" s="141"/>
      <c r="J110" s="141">
        <f t="shared" si="20"/>
        <v>0</v>
      </c>
      <c r="K110" s="138" t="s">
        <v>144</v>
      </c>
      <c r="L110" s="142"/>
      <c r="M110" s="143" t="s">
        <v>1</v>
      </c>
      <c r="N110" s="144" t="s">
        <v>23</v>
      </c>
      <c r="O110" s="128">
        <v>0</v>
      </c>
      <c r="P110" s="128">
        <f t="shared" si="21"/>
        <v>0</v>
      </c>
      <c r="Q110" s="128">
        <v>0.00025</v>
      </c>
      <c r="R110" s="128">
        <f t="shared" si="22"/>
        <v>0.0025</v>
      </c>
      <c r="S110" s="128">
        <v>0</v>
      </c>
      <c r="T110" s="129">
        <f t="shared" si="2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263</v>
      </c>
      <c r="AT110" s="130" t="s">
        <v>991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200</v>
      </c>
      <c r="BM110" s="130" t="s">
        <v>5119</v>
      </c>
    </row>
    <row r="111" spans="1:65" s="2" customFormat="1" ht="24.15" customHeight="1">
      <c r="A111" s="22"/>
      <c r="B111" s="119"/>
      <c r="C111" s="136" t="s">
        <v>481</v>
      </c>
      <c r="D111" s="136" t="s">
        <v>991</v>
      </c>
      <c r="E111" s="137" t="s">
        <v>5120</v>
      </c>
      <c r="F111" s="138" t="s">
        <v>5121</v>
      </c>
      <c r="G111" s="139" t="s">
        <v>403</v>
      </c>
      <c r="H111" s="140">
        <v>10</v>
      </c>
      <c r="I111" s="141"/>
      <c r="J111" s="141">
        <f t="shared" si="20"/>
        <v>0</v>
      </c>
      <c r="K111" s="138" t="s">
        <v>144</v>
      </c>
      <c r="L111" s="142"/>
      <c r="M111" s="143" t="s">
        <v>1</v>
      </c>
      <c r="N111" s="144" t="s">
        <v>23</v>
      </c>
      <c r="O111" s="128">
        <v>0</v>
      </c>
      <c r="P111" s="128">
        <f t="shared" si="21"/>
        <v>0</v>
      </c>
      <c r="Q111" s="128">
        <v>0.00105</v>
      </c>
      <c r="R111" s="128">
        <f t="shared" si="22"/>
        <v>0.010499999999999999</v>
      </c>
      <c r="S111" s="128">
        <v>0</v>
      </c>
      <c r="T111" s="129">
        <f t="shared" si="2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263</v>
      </c>
      <c r="AT111" s="130" t="s">
        <v>991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200</v>
      </c>
      <c r="BM111" s="130" t="s">
        <v>5122</v>
      </c>
    </row>
    <row r="112" spans="1:65" s="2" customFormat="1" ht="24.15" customHeight="1">
      <c r="A112" s="22"/>
      <c r="B112" s="119"/>
      <c r="C112" s="120" t="s">
        <v>485</v>
      </c>
      <c r="D112" s="120" t="s">
        <v>140</v>
      </c>
      <c r="E112" s="121" t="s">
        <v>5123</v>
      </c>
      <c r="F112" s="122" t="s">
        <v>5124</v>
      </c>
      <c r="G112" s="123" t="s">
        <v>403</v>
      </c>
      <c r="H112" s="124">
        <v>0</v>
      </c>
      <c r="I112" s="125"/>
      <c r="J112" s="125">
        <f t="shared" si="2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0.216</v>
      </c>
      <c r="P112" s="128">
        <f t="shared" si="21"/>
        <v>0</v>
      </c>
      <c r="Q112" s="128">
        <v>0</v>
      </c>
      <c r="R112" s="128">
        <f t="shared" si="22"/>
        <v>0</v>
      </c>
      <c r="S112" s="128">
        <v>0</v>
      </c>
      <c r="T112" s="129">
        <f t="shared" si="2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200</v>
      </c>
      <c r="AT112" s="130" t="s">
        <v>140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200</v>
      </c>
      <c r="BM112" s="130" t="s">
        <v>5125</v>
      </c>
    </row>
    <row r="113" spans="1:65" s="2" customFormat="1" ht="24.15" customHeight="1">
      <c r="A113" s="22"/>
      <c r="B113" s="119"/>
      <c r="C113" s="120" t="s">
        <v>489</v>
      </c>
      <c r="D113" s="120" t="s">
        <v>140</v>
      </c>
      <c r="E113" s="121" t="s">
        <v>5126</v>
      </c>
      <c r="F113" s="122" t="s">
        <v>5127</v>
      </c>
      <c r="G113" s="123" t="s">
        <v>403</v>
      </c>
      <c r="H113" s="124">
        <v>10</v>
      </c>
      <c r="I113" s="125"/>
      <c r="J113" s="125">
        <f t="shared" si="2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0.313</v>
      </c>
      <c r="P113" s="128">
        <f t="shared" si="21"/>
        <v>3.13</v>
      </c>
      <c r="Q113" s="128">
        <v>0</v>
      </c>
      <c r="R113" s="128">
        <f t="shared" si="22"/>
        <v>0</v>
      </c>
      <c r="S113" s="128">
        <v>0</v>
      </c>
      <c r="T113" s="129">
        <f t="shared" si="2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200</v>
      </c>
      <c r="AT113" s="130" t="s">
        <v>140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200</v>
      </c>
      <c r="BM113" s="130" t="s">
        <v>5128</v>
      </c>
    </row>
    <row r="114" spans="1:65" s="2" customFormat="1" ht="24.15" customHeight="1">
      <c r="A114" s="22"/>
      <c r="B114" s="119"/>
      <c r="C114" s="120" t="s">
        <v>493</v>
      </c>
      <c r="D114" s="120" t="s">
        <v>140</v>
      </c>
      <c r="E114" s="121" t="s">
        <v>5129</v>
      </c>
      <c r="F114" s="122" t="s">
        <v>5130</v>
      </c>
      <c r="G114" s="123" t="s">
        <v>403</v>
      </c>
      <c r="H114" s="124">
        <v>10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0.422</v>
      </c>
      <c r="P114" s="128">
        <f t="shared" si="21"/>
        <v>4.22</v>
      </c>
      <c r="Q114" s="128">
        <v>0</v>
      </c>
      <c r="R114" s="128">
        <f t="shared" si="22"/>
        <v>0</v>
      </c>
      <c r="S114" s="128">
        <v>0</v>
      </c>
      <c r="T114" s="129">
        <f t="shared" si="23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200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200</v>
      </c>
      <c r="BM114" s="130" t="s">
        <v>5131</v>
      </c>
    </row>
    <row r="115" spans="1:65" s="2" customFormat="1" ht="24.15" customHeight="1">
      <c r="A115" s="22"/>
      <c r="B115" s="119"/>
      <c r="C115" s="120" t="s">
        <v>497</v>
      </c>
      <c r="D115" s="120" t="s">
        <v>140</v>
      </c>
      <c r="E115" s="121" t="s">
        <v>5132</v>
      </c>
      <c r="F115" s="122" t="s">
        <v>5133</v>
      </c>
      <c r="G115" s="123" t="s">
        <v>403</v>
      </c>
      <c r="H115" s="124">
        <v>10</v>
      </c>
      <c r="I115" s="125"/>
      <c r="J115" s="125">
        <f t="shared" si="20"/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0.527</v>
      </c>
      <c r="P115" s="128">
        <f t="shared" si="21"/>
        <v>5.2700000000000005</v>
      </c>
      <c r="Q115" s="128">
        <v>0</v>
      </c>
      <c r="R115" s="128">
        <f t="shared" si="22"/>
        <v>0</v>
      </c>
      <c r="S115" s="128">
        <v>0</v>
      </c>
      <c r="T115" s="129">
        <f t="shared" si="23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200</v>
      </c>
      <c r="AT115" s="130" t="s">
        <v>140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200</v>
      </c>
      <c r="BM115" s="130" t="s">
        <v>5134</v>
      </c>
    </row>
    <row r="116" spans="1:65" s="2" customFormat="1" ht="24.15" customHeight="1">
      <c r="A116" s="22"/>
      <c r="B116" s="119"/>
      <c r="C116" s="120" t="s">
        <v>501</v>
      </c>
      <c r="D116" s="120" t="s">
        <v>140</v>
      </c>
      <c r="E116" s="121" t="s">
        <v>5135</v>
      </c>
      <c r="F116" s="122" t="s">
        <v>5136</v>
      </c>
      <c r="G116" s="123" t="s">
        <v>314</v>
      </c>
      <c r="H116" s="124">
        <v>10</v>
      </c>
      <c r="I116" s="125"/>
      <c r="J116" s="125">
        <f t="shared" si="2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0.358</v>
      </c>
      <c r="P116" s="128">
        <f t="shared" si="21"/>
        <v>3.58</v>
      </c>
      <c r="Q116" s="128">
        <v>0</v>
      </c>
      <c r="R116" s="128">
        <f t="shared" si="22"/>
        <v>0</v>
      </c>
      <c r="S116" s="128">
        <v>0</v>
      </c>
      <c r="T116" s="129">
        <f t="shared" si="23"/>
        <v>0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200</v>
      </c>
      <c r="AT116" s="130" t="s">
        <v>140</v>
      </c>
      <c r="AU116" s="130" t="s">
        <v>60</v>
      </c>
      <c r="AY116" s="12" t="s">
        <v>137</v>
      </c>
      <c r="BE116" s="131">
        <f t="shared" si="24"/>
        <v>0</v>
      </c>
      <c r="BF116" s="131">
        <f t="shared" si="25"/>
        <v>0</v>
      </c>
      <c r="BG116" s="131">
        <f t="shared" si="26"/>
        <v>0</v>
      </c>
      <c r="BH116" s="131">
        <f t="shared" si="27"/>
        <v>0</v>
      </c>
      <c r="BI116" s="131">
        <f t="shared" si="28"/>
        <v>0</v>
      </c>
      <c r="BJ116" s="12" t="s">
        <v>58</v>
      </c>
      <c r="BK116" s="131">
        <f t="shared" si="29"/>
        <v>0</v>
      </c>
      <c r="BL116" s="12" t="s">
        <v>200</v>
      </c>
      <c r="BM116" s="130" t="s">
        <v>5137</v>
      </c>
    </row>
    <row r="117" spans="1:65" s="2" customFormat="1" ht="33" customHeight="1">
      <c r="A117" s="22"/>
      <c r="B117" s="119"/>
      <c r="C117" s="120" t="s">
        <v>505</v>
      </c>
      <c r="D117" s="120" t="s">
        <v>140</v>
      </c>
      <c r="E117" s="121" t="s">
        <v>5138</v>
      </c>
      <c r="F117" s="122" t="s">
        <v>5139</v>
      </c>
      <c r="G117" s="123" t="s">
        <v>403</v>
      </c>
      <c r="H117" s="124">
        <v>10</v>
      </c>
      <c r="I117" s="125"/>
      <c r="J117" s="125">
        <f t="shared" si="2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0.586</v>
      </c>
      <c r="P117" s="128">
        <f t="shared" si="21"/>
        <v>5.859999999999999</v>
      </c>
      <c r="Q117" s="128">
        <v>0</v>
      </c>
      <c r="R117" s="128">
        <f t="shared" si="22"/>
        <v>0</v>
      </c>
      <c r="S117" s="128">
        <v>0</v>
      </c>
      <c r="T117" s="129">
        <f t="shared" si="23"/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200</v>
      </c>
      <c r="AT117" s="130" t="s">
        <v>140</v>
      </c>
      <c r="AU117" s="130" t="s">
        <v>60</v>
      </c>
      <c r="AY117" s="12" t="s">
        <v>137</v>
      </c>
      <c r="BE117" s="131">
        <f t="shared" si="24"/>
        <v>0</v>
      </c>
      <c r="BF117" s="131">
        <f t="shared" si="25"/>
        <v>0</v>
      </c>
      <c r="BG117" s="131">
        <f t="shared" si="26"/>
        <v>0</v>
      </c>
      <c r="BH117" s="131">
        <f t="shared" si="27"/>
        <v>0</v>
      </c>
      <c r="BI117" s="131">
        <f t="shared" si="28"/>
        <v>0</v>
      </c>
      <c r="BJ117" s="12" t="s">
        <v>58</v>
      </c>
      <c r="BK117" s="131">
        <f t="shared" si="29"/>
        <v>0</v>
      </c>
      <c r="BL117" s="12" t="s">
        <v>200</v>
      </c>
      <c r="BM117" s="130" t="s">
        <v>5140</v>
      </c>
    </row>
    <row r="118" spans="1:65" s="2" customFormat="1" ht="37.95" customHeight="1">
      <c r="A118" s="22"/>
      <c r="B118" s="119"/>
      <c r="C118" s="120" t="s">
        <v>509</v>
      </c>
      <c r="D118" s="120" t="s">
        <v>140</v>
      </c>
      <c r="E118" s="121" t="s">
        <v>5141</v>
      </c>
      <c r="F118" s="122" t="s">
        <v>5142</v>
      </c>
      <c r="G118" s="123" t="s">
        <v>403</v>
      </c>
      <c r="H118" s="124">
        <v>10</v>
      </c>
      <c r="I118" s="125"/>
      <c r="J118" s="125">
        <f t="shared" si="2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0.88</v>
      </c>
      <c r="P118" s="128">
        <f t="shared" si="21"/>
        <v>8.8</v>
      </c>
      <c r="Q118" s="128">
        <v>0</v>
      </c>
      <c r="R118" s="128">
        <f t="shared" si="22"/>
        <v>0</v>
      </c>
      <c r="S118" s="128">
        <v>0</v>
      </c>
      <c r="T118" s="129">
        <f t="shared" si="23"/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200</v>
      </c>
      <c r="AT118" s="130" t="s">
        <v>140</v>
      </c>
      <c r="AU118" s="130" t="s">
        <v>60</v>
      </c>
      <c r="AY118" s="12" t="s">
        <v>137</v>
      </c>
      <c r="BE118" s="131">
        <f t="shared" si="24"/>
        <v>0</v>
      </c>
      <c r="BF118" s="131">
        <f t="shared" si="25"/>
        <v>0</v>
      </c>
      <c r="BG118" s="131">
        <f t="shared" si="26"/>
        <v>0</v>
      </c>
      <c r="BH118" s="131">
        <f t="shared" si="27"/>
        <v>0</v>
      </c>
      <c r="BI118" s="131">
        <f t="shared" si="28"/>
        <v>0</v>
      </c>
      <c r="BJ118" s="12" t="s">
        <v>58</v>
      </c>
      <c r="BK118" s="131">
        <f t="shared" si="29"/>
        <v>0</v>
      </c>
      <c r="BL118" s="12" t="s">
        <v>200</v>
      </c>
      <c r="BM118" s="130" t="s">
        <v>5143</v>
      </c>
    </row>
    <row r="119" spans="1:65" s="2" customFormat="1" ht="33" customHeight="1">
      <c r="A119" s="22"/>
      <c r="B119" s="119"/>
      <c r="C119" s="120" t="s">
        <v>545</v>
      </c>
      <c r="D119" s="120" t="s">
        <v>140</v>
      </c>
      <c r="E119" s="121" t="s">
        <v>5144</v>
      </c>
      <c r="F119" s="122" t="s">
        <v>5145</v>
      </c>
      <c r="G119" s="123" t="s">
        <v>403</v>
      </c>
      <c r="H119" s="124">
        <v>10</v>
      </c>
      <c r="I119" s="125"/>
      <c r="J119" s="125">
        <f t="shared" si="20"/>
        <v>0</v>
      </c>
      <c r="K119" s="122" t="s">
        <v>144</v>
      </c>
      <c r="L119" s="23"/>
      <c r="M119" s="126" t="s">
        <v>1</v>
      </c>
      <c r="N119" s="127" t="s">
        <v>23</v>
      </c>
      <c r="O119" s="128">
        <v>1.334</v>
      </c>
      <c r="P119" s="128">
        <f t="shared" si="21"/>
        <v>13.34</v>
      </c>
      <c r="Q119" s="128">
        <v>0</v>
      </c>
      <c r="R119" s="128">
        <f t="shared" si="22"/>
        <v>0</v>
      </c>
      <c r="S119" s="128">
        <v>0</v>
      </c>
      <c r="T119" s="129">
        <f t="shared" si="23"/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200</v>
      </c>
      <c r="AT119" s="130" t="s">
        <v>140</v>
      </c>
      <c r="AU119" s="130" t="s">
        <v>60</v>
      </c>
      <c r="AY119" s="12" t="s">
        <v>137</v>
      </c>
      <c r="BE119" s="131">
        <f t="shared" si="24"/>
        <v>0</v>
      </c>
      <c r="BF119" s="131">
        <f t="shared" si="25"/>
        <v>0</v>
      </c>
      <c r="BG119" s="131">
        <f t="shared" si="26"/>
        <v>0</v>
      </c>
      <c r="BH119" s="131">
        <f t="shared" si="27"/>
        <v>0</v>
      </c>
      <c r="BI119" s="131">
        <f t="shared" si="28"/>
        <v>0</v>
      </c>
      <c r="BJ119" s="12" t="s">
        <v>58</v>
      </c>
      <c r="BK119" s="131">
        <f t="shared" si="29"/>
        <v>0</v>
      </c>
      <c r="BL119" s="12" t="s">
        <v>200</v>
      </c>
      <c r="BM119" s="130" t="s">
        <v>5146</v>
      </c>
    </row>
    <row r="120" spans="1:65" s="2" customFormat="1" ht="37.95" customHeight="1">
      <c r="A120" s="22"/>
      <c r="B120" s="119"/>
      <c r="C120" s="120" t="s">
        <v>549</v>
      </c>
      <c r="D120" s="120" t="s">
        <v>140</v>
      </c>
      <c r="E120" s="121" t="s">
        <v>5147</v>
      </c>
      <c r="F120" s="122" t="s">
        <v>5148</v>
      </c>
      <c r="G120" s="123" t="s">
        <v>403</v>
      </c>
      <c r="H120" s="124">
        <v>10</v>
      </c>
      <c r="I120" s="125"/>
      <c r="J120" s="125">
        <f t="shared" si="2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0.766</v>
      </c>
      <c r="P120" s="128">
        <f t="shared" si="21"/>
        <v>7.66</v>
      </c>
      <c r="Q120" s="128">
        <v>0</v>
      </c>
      <c r="R120" s="128">
        <f t="shared" si="22"/>
        <v>0</v>
      </c>
      <c r="S120" s="128">
        <v>0</v>
      </c>
      <c r="T120" s="129">
        <f t="shared" si="23"/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200</v>
      </c>
      <c r="AT120" s="130" t="s">
        <v>140</v>
      </c>
      <c r="AU120" s="130" t="s">
        <v>60</v>
      </c>
      <c r="AY120" s="12" t="s">
        <v>137</v>
      </c>
      <c r="BE120" s="131">
        <f t="shared" si="24"/>
        <v>0</v>
      </c>
      <c r="BF120" s="131">
        <f t="shared" si="25"/>
        <v>0</v>
      </c>
      <c r="BG120" s="131">
        <f t="shared" si="26"/>
        <v>0</v>
      </c>
      <c r="BH120" s="131">
        <f t="shared" si="27"/>
        <v>0</v>
      </c>
      <c r="BI120" s="131">
        <f t="shared" si="28"/>
        <v>0</v>
      </c>
      <c r="BJ120" s="12" t="s">
        <v>58</v>
      </c>
      <c r="BK120" s="131">
        <f t="shared" si="29"/>
        <v>0</v>
      </c>
      <c r="BL120" s="12" t="s">
        <v>200</v>
      </c>
      <c r="BM120" s="130" t="s">
        <v>5149</v>
      </c>
    </row>
    <row r="121" spans="1:65" s="2" customFormat="1" ht="37.95" customHeight="1">
      <c r="A121" s="22"/>
      <c r="B121" s="119"/>
      <c r="C121" s="120" t="s">
        <v>553</v>
      </c>
      <c r="D121" s="120" t="s">
        <v>140</v>
      </c>
      <c r="E121" s="121" t="s">
        <v>5150</v>
      </c>
      <c r="F121" s="122" t="s">
        <v>5151</v>
      </c>
      <c r="G121" s="123" t="s">
        <v>403</v>
      </c>
      <c r="H121" s="124">
        <v>10</v>
      </c>
      <c r="I121" s="125"/>
      <c r="J121" s="125">
        <f t="shared" si="20"/>
        <v>0</v>
      </c>
      <c r="K121" s="122" t="s">
        <v>144</v>
      </c>
      <c r="L121" s="23"/>
      <c r="M121" s="126" t="s">
        <v>1</v>
      </c>
      <c r="N121" s="127" t="s">
        <v>23</v>
      </c>
      <c r="O121" s="128">
        <v>1.1</v>
      </c>
      <c r="P121" s="128">
        <f t="shared" si="21"/>
        <v>11</v>
      </c>
      <c r="Q121" s="128">
        <v>0</v>
      </c>
      <c r="R121" s="128">
        <f t="shared" si="22"/>
        <v>0</v>
      </c>
      <c r="S121" s="128">
        <v>0</v>
      </c>
      <c r="T121" s="129">
        <f t="shared" si="23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200</v>
      </c>
      <c r="AT121" s="130" t="s">
        <v>140</v>
      </c>
      <c r="AU121" s="130" t="s">
        <v>60</v>
      </c>
      <c r="AY121" s="12" t="s">
        <v>137</v>
      </c>
      <c r="BE121" s="131">
        <f t="shared" si="24"/>
        <v>0</v>
      </c>
      <c r="BF121" s="131">
        <f t="shared" si="25"/>
        <v>0</v>
      </c>
      <c r="BG121" s="131">
        <f t="shared" si="26"/>
        <v>0</v>
      </c>
      <c r="BH121" s="131">
        <f t="shared" si="27"/>
        <v>0</v>
      </c>
      <c r="BI121" s="131">
        <f t="shared" si="28"/>
        <v>0</v>
      </c>
      <c r="BJ121" s="12" t="s">
        <v>58</v>
      </c>
      <c r="BK121" s="131">
        <f t="shared" si="29"/>
        <v>0</v>
      </c>
      <c r="BL121" s="12" t="s">
        <v>200</v>
      </c>
      <c r="BM121" s="130" t="s">
        <v>5152</v>
      </c>
    </row>
    <row r="122" spans="1:65" s="2" customFormat="1" ht="24.15" customHeight="1">
      <c r="A122" s="22"/>
      <c r="B122" s="119"/>
      <c r="C122" s="120" t="s">
        <v>581</v>
      </c>
      <c r="D122" s="120" t="s">
        <v>140</v>
      </c>
      <c r="E122" s="121" t="s">
        <v>5153</v>
      </c>
      <c r="F122" s="122" t="s">
        <v>5154</v>
      </c>
      <c r="G122" s="123" t="s">
        <v>403</v>
      </c>
      <c r="H122" s="124">
        <v>1</v>
      </c>
      <c r="I122" s="125"/>
      <c r="J122" s="125">
        <f aca="true" t="shared" si="30" ref="J122:J130">ROUND(I122*H122,2)</f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0.886</v>
      </c>
      <c r="P122" s="128">
        <f aca="true" t="shared" si="31" ref="P122:P130">O122*H122</f>
        <v>0.886</v>
      </c>
      <c r="Q122" s="128">
        <v>0</v>
      </c>
      <c r="R122" s="128">
        <f aca="true" t="shared" si="32" ref="R122:R130">Q122*H122</f>
        <v>0</v>
      </c>
      <c r="S122" s="128">
        <v>0</v>
      </c>
      <c r="T122" s="129">
        <f aca="true" t="shared" si="33" ref="T122:T130">S122*H122</f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200</v>
      </c>
      <c r="AT122" s="130" t="s">
        <v>140</v>
      </c>
      <c r="AU122" s="130" t="s">
        <v>60</v>
      </c>
      <c r="AY122" s="12" t="s">
        <v>137</v>
      </c>
      <c r="BE122" s="131">
        <f aca="true" t="shared" si="34" ref="BE122:BE130">IF(N122="základní",J122,0)</f>
        <v>0</v>
      </c>
      <c r="BF122" s="131">
        <f aca="true" t="shared" si="35" ref="BF122:BF130">IF(N122="snížená",J122,0)</f>
        <v>0</v>
      </c>
      <c r="BG122" s="131">
        <f aca="true" t="shared" si="36" ref="BG122:BG130">IF(N122="zákl. přenesená",J122,0)</f>
        <v>0</v>
      </c>
      <c r="BH122" s="131">
        <f aca="true" t="shared" si="37" ref="BH122:BH130">IF(N122="sníž. přenesená",J122,0)</f>
        <v>0</v>
      </c>
      <c r="BI122" s="131">
        <f aca="true" t="shared" si="38" ref="BI122:BI130">IF(N122="nulová",J122,0)</f>
        <v>0</v>
      </c>
      <c r="BJ122" s="12" t="s">
        <v>58</v>
      </c>
      <c r="BK122" s="131">
        <f aca="true" t="shared" si="39" ref="BK122:BK130">ROUND(I122*H122,2)</f>
        <v>0</v>
      </c>
      <c r="BL122" s="12" t="s">
        <v>200</v>
      </c>
      <c r="BM122" s="130" t="s">
        <v>5155</v>
      </c>
    </row>
    <row r="123" spans="1:65" s="2" customFormat="1" ht="24.15" customHeight="1">
      <c r="A123" s="22"/>
      <c r="B123" s="119"/>
      <c r="C123" s="120" t="s">
        <v>585</v>
      </c>
      <c r="D123" s="120" t="s">
        <v>140</v>
      </c>
      <c r="E123" s="121" t="s">
        <v>5156</v>
      </c>
      <c r="F123" s="122" t="s">
        <v>5157</v>
      </c>
      <c r="G123" s="123" t="s">
        <v>403</v>
      </c>
      <c r="H123" s="124">
        <v>1</v>
      </c>
      <c r="I123" s="125"/>
      <c r="J123" s="125">
        <f t="shared" si="30"/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0.844</v>
      </c>
      <c r="P123" s="128">
        <f t="shared" si="31"/>
        <v>0.844</v>
      </c>
      <c r="Q123" s="128">
        <v>0</v>
      </c>
      <c r="R123" s="128">
        <f t="shared" si="32"/>
        <v>0</v>
      </c>
      <c r="S123" s="128">
        <v>0</v>
      </c>
      <c r="T123" s="129">
        <f t="shared" si="33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200</v>
      </c>
      <c r="AT123" s="130" t="s">
        <v>140</v>
      </c>
      <c r="AU123" s="130" t="s">
        <v>60</v>
      </c>
      <c r="AY123" s="12" t="s">
        <v>137</v>
      </c>
      <c r="BE123" s="131">
        <f t="shared" si="34"/>
        <v>0</v>
      </c>
      <c r="BF123" s="131">
        <f t="shared" si="35"/>
        <v>0</v>
      </c>
      <c r="BG123" s="131">
        <f t="shared" si="36"/>
        <v>0</v>
      </c>
      <c r="BH123" s="131">
        <f t="shared" si="37"/>
        <v>0</v>
      </c>
      <c r="BI123" s="131">
        <f t="shared" si="38"/>
        <v>0</v>
      </c>
      <c r="BJ123" s="12" t="s">
        <v>58</v>
      </c>
      <c r="BK123" s="131">
        <f t="shared" si="39"/>
        <v>0</v>
      </c>
      <c r="BL123" s="12" t="s">
        <v>200</v>
      </c>
      <c r="BM123" s="130" t="s">
        <v>5158</v>
      </c>
    </row>
    <row r="124" spans="1:65" s="2" customFormat="1" ht="24.15" customHeight="1">
      <c r="A124" s="22"/>
      <c r="B124" s="119"/>
      <c r="C124" s="120" t="s">
        <v>589</v>
      </c>
      <c r="D124" s="120" t="s">
        <v>140</v>
      </c>
      <c r="E124" s="121" t="s">
        <v>5159</v>
      </c>
      <c r="F124" s="122" t="s">
        <v>5160</v>
      </c>
      <c r="G124" s="123" t="s">
        <v>403</v>
      </c>
      <c r="H124" s="124">
        <v>1</v>
      </c>
      <c r="I124" s="125"/>
      <c r="J124" s="125">
        <f t="shared" si="3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1.012</v>
      </c>
      <c r="P124" s="128">
        <f t="shared" si="31"/>
        <v>1.012</v>
      </c>
      <c r="Q124" s="128">
        <v>0</v>
      </c>
      <c r="R124" s="128">
        <f t="shared" si="32"/>
        <v>0</v>
      </c>
      <c r="S124" s="128">
        <v>0</v>
      </c>
      <c r="T124" s="129">
        <f t="shared" si="3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200</v>
      </c>
      <c r="AT124" s="130" t="s">
        <v>140</v>
      </c>
      <c r="AU124" s="130" t="s">
        <v>60</v>
      </c>
      <c r="AY124" s="12" t="s">
        <v>137</v>
      </c>
      <c r="BE124" s="131">
        <f t="shared" si="34"/>
        <v>0</v>
      </c>
      <c r="BF124" s="131">
        <f t="shared" si="35"/>
        <v>0</v>
      </c>
      <c r="BG124" s="131">
        <f t="shared" si="36"/>
        <v>0</v>
      </c>
      <c r="BH124" s="131">
        <f t="shared" si="37"/>
        <v>0</v>
      </c>
      <c r="BI124" s="131">
        <f t="shared" si="38"/>
        <v>0</v>
      </c>
      <c r="BJ124" s="12" t="s">
        <v>58</v>
      </c>
      <c r="BK124" s="131">
        <f t="shared" si="39"/>
        <v>0</v>
      </c>
      <c r="BL124" s="12" t="s">
        <v>200</v>
      </c>
      <c r="BM124" s="130" t="s">
        <v>5161</v>
      </c>
    </row>
    <row r="125" spans="1:65" s="2" customFormat="1" ht="16.5" customHeight="1">
      <c r="A125" s="22"/>
      <c r="B125" s="119"/>
      <c r="C125" s="136" t="s">
        <v>613</v>
      </c>
      <c r="D125" s="136" t="s">
        <v>991</v>
      </c>
      <c r="E125" s="137" t="s">
        <v>5162</v>
      </c>
      <c r="F125" s="138" t="s">
        <v>5163</v>
      </c>
      <c r="G125" s="139" t="s">
        <v>403</v>
      </c>
      <c r="H125" s="140">
        <v>10</v>
      </c>
      <c r="I125" s="141"/>
      <c r="J125" s="141">
        <f t="shared" si="30"/>
        <v>0</v>
      </c>
      <c r="K125" s="138" t="s">
        <v>144</v>
      </c>
      <c r="L125" s="142"/>
      <c r="M125" s="143" t="s">
        <v>1</v>
      </c>
      <c r="N125" s="144" t="s">
        <v>23</v>
      </c>
      <c r="O125" s="128">
        <v>0</v>
      </c>
      <c r="P125" s="128">
        <f t="shared" si="31"/>
        <v>0</v>
      </c>
      <c r="Q125" s="128">
        <v>0.0005</v>
      </c>
      <c r="R125" s="128">
        <f t="shared" si="32"/>
        <v>0.005</v>
      </c>
      <c r="S125" s="128">
        <v>0</v>
      </c>
      <c r="T125" s="129">
        <f t="shared" si="33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263</v>
      </c>
      <c r="AT125" s="130" t="s">
        <v>991</v>
      </c>
      <c r="AU125" s="130" t="s">
        <v>60</v>
      </c>
      <c r="AY125" s="12" t="s">
        <v>137</v>
      </c>
      <c r="BE125" s="131">
        <f t="shared" si="34"/>
        <v>0</v>
      </c>
      <c r="BF125" s="131">
        <f t="shared" si="35"/>
        <v>0</v>
      </c>
      <c r="BG125" s="131">
        <f t="shared" si="36"/>
        <v>0</v>
      </c>
      <c r="BH125" s="131">
        <f t="shared" si="37"/>
        <v>0</v>
      </c>
      <c r="BI125" s="131">
        <f t="shared" si="38"/>
        <v>0</v>
      </c>
      <c r="BJ125" s="12" t="s">
        <v>58</v>
      </c>
      <c r="BK125" s="131">
        <f t="shared" si="39"/>
        <v>0</v>
      </c>
      <c r="BL125" s="12" t="s">
        <v>200</v>
      </c>
      <c r="BM125" s="130" t="s">
        <v>5164</v>
      </c>
    </row>
    <row r="126" spans="1:65" s="2" customFormat="1" ht="16.5" customHeight="1">
      <c r="A126" s="22"/>
      <c r="B126" s="119"/>
      <c r="C126" s="136" t="s">
        <v>617</v>
      </c>
      <c r="D126" s="136" t="s">
        <v>991</v>
      </c>
      <c r="E126" s="137" t="s">
        <v>5165</v>
      </c>
      <c r="F126" s="138" t="s">
        <v>5166</v>
      </c>
      <c r="G126" s="139" t="s">
        <v>403</v>
      </c>
      <c r="H126" s="140">
        <v>10</v>
      </c>
      <c r="I126" s="141"/>
      <c r="J126" s="141">
        <f t="shared" si="30"/>
        <v>0</v>
      </c>
      <c r="K126" s="138" t="s">
        <v>144</v>
      </c>
      <c r="L126" s="142"/>
      <c r="M126" s="143" t="s">
        <v>1</v>
      </c>
      <c r="N126" s="144" t="s">
        <v>23</v>
      </c>
      <c r="O126" s="128">
        <v>0</v>
      </c>
      <c r="P126" s="128">
        <f t="shared" si="31"/>
        <v>0</v>
      </c>
      <c r="Q126" s="128">
        <v>0.0011</v>
      </c>
      <c r="R126" s="128">
        <f t="shared" si="32"/>
        <v>0.011000000000000001</v>
      </c>
      <c r="S126" s="128">
        <v>0</v>
      </c>
      <c r="T126" s="129">
        <f t="shared" si="33"/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263</v>
      </c>
      <c r="AT126" s="130" t="s">
        <v>991</v>
      </c>
      <c r="AU126" s="130" t="s">
        <v>60</v>
      </c>
      <c r="AY126" s="12" t="s">
        <v>137</v>
      </c>
      <c r="BE126" s="131">
        <f t="shared" si="34"/>
        <v>0</v>
      </c>
      <c r="BF126" s="131">
        <f t="shared" si="35"/>
        <v>0</v>
      </c>
      <c r="BG126" s="131">
        <f t="shared" si="36"/>
        <v>0</v>
      </c>
      <c r="BH126" s="131">
        <f t="shared" si="37"/>
        <v>0</v>
      </c>
      <c r="BI126" s="131">
        <f t="shared" si="38"/>
        <v>0</v>
      </c>
      <c r="BJ126" s="12" t="s">
        <v>58</v>
      </c>
      <c r="BK126" s="131">
        <f t="shared" si="39"/>
        <v>0</v>
      </c>
      <c r="BL126" s="12" t="s">
        <v>200</v>
      </c>
      <c r="BM126" s="130" t="s">
        <v>5167</v>
      </c>
    </row>
    <row r="127" spans="1:65" s="2" customFormat="1" ht="24.15" customHeight="1">
      <c r="A127" s="22"/>
      <c r="B127" s="119"/>
      <c r="C127" s="136" t="s">
        <v>621</v>
      </c>
      <c r="D127" s="136" t="s">
        <v>991</v>
      </c>
      <c r="E127" s="137" t="s">
        <v>5168</v>
      </c>
      <c r="F127" s="138" t="s">
        <v>5169</v>
      </c>
      <c r="G127" s="139" t="s">
        <v>403</v>
      </c>
      <c r="H127" s="140">
        <v>1</v>
      </c>
      <c r="I127" s="141"/>
      <c r="J127" s="141">
        <f t="shared" si="30"/>
        <v>0</v>
      </c>
      <c r="K127" s="138" t="s">
        <v>144</v>
      </c>
      <c r="L127" s="142"/>
      <c r="M127" s="143" t="s">
        <v>1</v>
      </c>
      <c r="N127" s="144" t="s">
        <v>23</v>
      </c>
      <c r="O127" s="128">
        <v>0</v>
      </c>
      <c r="P127" s="128">
        <f t="shared" si="31"/>
        <v>0</v>
      </c>
      <c r="Q127" s="128">
        <v>0.004</v>
      </c>
      <c r="R127" s="128">
        <f t="shared" si="32"/>
        <v>0.004</v>
      </c>
      <c r="S127" s="128">
        <v>0</v>
      </c>
      <c r="T127" s="129">
        <f t="shared" si="33"/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263</v>
      </c>
      <c r="AT127" s="130" t="s">
        <v>991</v>
      </c>
      <c r="AU127" s="130" t="s">
        <v>60</v>
      </c>
      <c r="AY127" s="12" t="s">
        <v>137</v>
      </c>
      <c r="BE127" s="131">
        <f t="shared" si="34"/>
        <v>0</v>
      </c>
      <c r="BF127" s="131">
        <f t="shared" si="35"/>
        <v>0</v>
      </c>
      <c r="BG127" s="131">
        <f t="shared" si="36"/>
        <v>0</v>
      </c>
      <c r="BH127" s="131">
        <f t="shared" si="37"/>
        <v>0</v>
      </c>
      <c r="BI127" s="131">
        <f t="shared" si="38"/>
        <v>0</v>
      </c>
      <c r="BJ127" s="12" t="s">
        <v>58</v>
      </c>
      <c r="BK127" s="131">
        <f t="shared" si="39"/>
        <v>0</v>
      </c>
      <c r="BL127" s="12" t="s">
        <v>200</v>
      </c>
      <c r="BM127" s="130" t="s">
        <v>5170</v>
      </c>
    </row>
    <row r="128" spans="1:65" s="2" customFormat="1" ht="24.15" customHeight="1">
      <c r="A128" s="22"/>
      <c r="B128" s="119"/>
      <c r="C128" s="136" t="s">
        <v>641</v>
      </c>
      <c r="D128" s="136" t="s">
        <v>991</v>
      </c>
      <c r="E128" s="137" t="s">
        <v>5171</v>
      </c>
      <c r="F128" s="138" t="s">
        <v>5172</v>
      </c>
      <c r="G128" s="139" t="s">
        <v>403</v>
      </c>
      <c r="H128" s="140">
        <v>10</v>
      </c>
      <c r="I128" s="141"/>
      <c r="J128" s="141">
        <f t="shared" si="30"/>
        <v>0</v>
      </c>
      <c r="K128" s="138" t="s">
        <v>144</v>
      </c>
      <c r="L128" s="142"/>
      <c r="M128" s="143" t="s">
        <v>1</v>
      </c>
      <c r="N128" s="144" t="s">
        <v>23</v>
      </c>
      <c r="O128" s="128">
        <v>0</v>
      </c>
      <c r="P128" s="128">
        <f t="shared" si="31"/>
        <v>0</v>
      </c>
      <c r="Q128" s="128">
        <v>0.002</v>
      </c>
      <c r="R128" s="128">
        <f t="shared" si="32"/>
        <v>0.02</v>
      </c>
      <c r="S128" s="128">
        <v>0</v>
      </c>
      <c r="T128" s="129">
        <f t="shared" si="3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263</v>
      </c>
      <c r="AT128" s="130" t="s">
        <v>991</v>
      </c>
      <c r="AU128" s="130" t="s">
        <v>60</v>
      </c>
      <c r="AY128" s="12" t="s">
        <v>137</v>
      </c>
      <c r="BE128" s="131">
        <f t="shared" si="34"/>
        <v>0</v>
      </c>
      <c r="BF128" s="131">
        <f t="shared" si="35"/>
        <v>0</v>
      </c>
      <c r="BG128" s="131">
        <f t="shared" si="36"/>
        <v>0</v>
      </c>
      <c r="BH128" s="131">
        <f t="shared" si="37"/>
        <v>0</v>
      </c>
      <c r="BI128" s="131">
        <f t="shared" si="38"/>
        <v>0</v>
      </c>
      <c r="BJ128" s="12" t="s">
        <v>58</v>
      </c>
      <c r="BK128" s="131">
        <f t="shared" si="39"/>
        <v>0</v>
      </c>
      <c r="BL128" s="12" t="s">
        <v>200</v>
      </c>
      <c r="BM128" s="130" t="s">
        <v>5173</v>
      </c>
    </row>
    <row r="129" spans="1:65" s="2" customFormat="1" ht="24.15" customHeight="1">
      <c r="A129" s="22"/>
      <c r="B129" s="119"/>
      <c r="C129" s="136" t="s">
        <v>645</v>
      </c>
      <c r="D129" s="136" t="s">
        <v>991</v>
      </c>
      <c r="E129" s="137" t="s">
        <v>5174</v>
      </c>
      <c r="F129" s="138" t="s">
        <v>5175</v>
      </c>
      <c r="G129" s="139" t="s">
        <v>403</v>
      </c>
      <c r="H129" s="140">
        <v>10</v>
      </c>
      <c r="I129" s="141"/>
      <c r="J129" s="141">
        <f t="shared" si="30"/>
        <v>0</v>
      </c>
      <c r="K129" s="138" t="s">
        <v>144</v>
      </c>
      <c r="L129" s="142"/>
      <c r="M129" s="143" t="s">
        <v>1</v>
      </c>
      <c r="N129" s="144" t="s">
        <v>23</v>
      </c>
      <c r="O129" s="128">
        <v>0</v>
      </c>
      <c r="P129" s="128">
        <f t="shared" si="31"/>
        <v>0</v>
      </c>
      <c r="Q129" s="128">
        <v>0.00048</v>
      </c>
      <c r="R129" s="128">
        <f t="shared" si="32"/>
        <v>0.0048000000000000004</v>
      </c>
      <c r="S129" s="128">
        <v>0</v>
      </c>
      <c r="T129" s="129">
        <f t="shared" si="3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263</v>
      </c>
      <c r="AT129" s="130" t="s">
        <v>991</v>
      </c>
      <c r="AU129" s="130" t="s">
        <v>60</v>
      </c>
      <c r="AY129" s="12" t="s">
        <v>137</v>
      </c>
      <c r="BE129" s="131">
        <f t="shared" si="34"/>
        <v>0</v>
      </c>
      <c r="BF129" s="131">
        <f t="shared" si="35"/>
        <v>0</v>
      </c>
      <c r="BG129" s="131">
        <f t="shared" si="36"/>
        <v>0</v>
      </c>
      <c r="BH129" s="131">
        <f t="shared" si="37"/>
        <v>0</v>
      </c>
      <c r="BI129" s="131">
        <f t="shared" si="38"/>
        <v>0</v>
      </c>
      <c r="BJ129" s="12" t="s">
        <v>58</v>
      </c>
      <c r="BK129" s="131">
        <f t="shared" si="39"/>
        <v>0</v>
      </c>
      <c r="BL129" s="12" t="s">
        <v>200</v>
      </c>
      <c r="BM129" s="130" t="s">
        <v>5176</v>
      </c>
    </row>
    <row r="130" spans="1:65" s="2" customFormat="1" ht="24.15" customHeight="1">
      <c r="A130" s="22"/>
      <c r="B130" s="119"/>
      <c r="C130" s="136" t="s">
        <v>649</v>
      </c>
      <c r="D130" s="136" t="s">
        <v>991</v>
      </c>
      <c r="E130" s="137" t="s">
        <v>5177</v>
      </c>
      <c r="F130" s="138" t="s">
        <v>5178</v>
      </c>
      <c r="G130" s="139" t="s">
        <v>403</v>
      </c>
      <c r="H130" s="140">
        <v>10</v>
      </c>
      <c r="I130" s="141"/>
      <c r="J130" s="141">
        <f t="shared" si="30"/>
        <v>0</v>
      </c>
      <c r="K130" s="138" t="s">
        <v>144</v>
      </c>
      <c r="L130" s="142"/>
      <c r="M130" s="143" t="s">
        <v>1</v>
      </c>
      <c r="N130" s="144" t="s">
        <v>23</v>
      </c>
      <c r="O130" s="128">
        <v>0</v>
      </c>
      <c r="P130" s="128">
        <f t="shared" si="31"/>
        <v>0</v>
      </c>
      <c r="Q130" s="128">
        <v>0.00051</v>
      </c>
      <c r="R130" s="128">
        <f t="shared" si="32"/>
        <v>0.0051</v>
      </c>
      <c r="S130" s="128">
        <v>0</v>
      </c>
      <c r="T130" s="129">
        <f t="shared" si="33"/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30" t="s">
        <v>263</v>
      </c>
      <c r="AT130" s="130" t="s">
        <v>991</v>
      </c>
      <c r="AU130" s="130" t="s">
        <v>60</v>
      </c>
      <c r="AY130" s="12" t="s">
        <v>137</v>
      </c>
      <c r="BE130" s="131">
        <f t="shared" si="34"/>
        <v>0</v>
      </c>
      <c r="BF130" s="131">
        <f t="shared" si="35"/>
        <v>0</v>
      </c>
      <c r="BG130" s="131">
        <f t="shared" si="36"/>
        <v>0</v>
      </c>
      <c r="BH130" s="131">
        <f t="shared" si="37"/>
        <v>0</v>
      </c>
      <c r="BI130" s="131">
        <f t="shared" si="38"/>
        <v>0</v>
      </c>
      <c r="BJ130" s="12" t="s">
        <v>58</v>
      </c>
      <c r="BK130" s="131">
        <f t="shared" si="39"/>
        <v>0</v>
      </c>
      <c r="BL130" s="12" t="s">
        <v>200</v>
      </c>
      <c r="BM130" s="130" t="s">
        <v>5179</v>
      </c>
    </row>
    <row r="131" spans="1:65" s="2" customFormat="1" ht="24.15" customHeight="1">
      <c r="A131" s="22"/>
      <c r="B131" s="119"/>
      <c r="C131" s="136" t="s">
        <v>835</v>
      </c>
      <c r="D131" s="136" t="s">
        <v>991</v>
      </c>
      <c r="E131" s="137" t="s">
        <v>5180</v>
      </c>
      <c r="F131" s="138" t="s">
        <v>5181</v>
      </c>
      <c r="G131" s="139" t="s">
        <v>403</v>
      </c>
      <c r="H131" s="140">
        <v>10</v>
      </c>
      <c r="I131" s="141"/>
      <c r="J131" s="141">
        <f aca="true" t="shared" si="40" ref="J131:J155">ROUND(I131*H131,2)</f>
        <v>0</v>
      </c>
      <c r="K131" s="138" t="s">
        <v>144</v>
      </c>
      <c r="L131" s="142"/>
      <c r="M131" s="143" t="s">
        <v>1</v>
      </c>
      <c r="N131" s="144" t="s">
        <v>23</v>
      </c>
      <c r="O131" s="128">
        <v>0</v>
      </c>
      <c r="P131" s="128">
        <f aca="true" t="shared" si="41" ref="P131:P155">O131*H131</f>
        <v>0</v>
      </c>
      <c r="Q131" s="128">
        <v>0.0016</v>
      </c>
      <c r="R131" s="128">
        <f aca="true" t="shared" si="42" ref="R131:R155">Q131*H131</f>
        <v>0.016</v>
      </c>
      <c r="S131" s="128">
        <v>0</v>
      </c>
      <c r="T131" s="129">
        <f aca="true" t="shared" si="43" ref="T131:T155">S131*H131</f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30" t="s">
        <v>263</v>
      </c>
      <c r="AT131" s="130" t="s">
        <v>991</v>
      </c>
      <c r="AU131" s="130" t="s">
        <v>60</v>
      </c>
      <c r="AY131" s="12" t="s">
        <v>137</v>
      </c>
      <c r="BE131" s="131">
        <f aca="true" t="shared" si="44" ref="BE131:BE155">IF(N131="základní",J131,0)</f>
        <v>0</v>
      </c>
      <c r="BF131" s="131">
        <f aca="true" t="shared" si="45" ref="BF131:BF155">IF(N131="snížená",J131,0)</f>
        <v>0</v>
      </c>
      <c r="BG131" s="131">
        <f aca="true" t="shared" si="46" ref="BG131:BG155">IF(N131="zákl. přenesená",J131,0)</f>
        <v>0</v>
      </c>
      <c r="BH131" s="131">
        <f aca="true" t="shared" si="47" ref="BH131:BH155">IF(N131="sníž. přenesená",J131,0)</f>
        <v>0</v>
      </c>
      <c r="BI131" s="131">
        <f aca="true" t="shared" si="48" ref="BI131:BI155">IF(N131="nulová",J131,0)</f>
        <v>0</v>
      </c>
      <c r="BJ131" s="12" t="s">
        <v>58</v>
      </c>
      <c r="BK131" s="131">
        <f aca="true" t="shared" si="49" ref="BK131:BK155">ROUND(I131*H131,2)</f>
        <v>0</v>
      </c>
      <c r="BL131" s="12" t="s">
        <v>200</v>
      </c>
      <c r="BM131" s="130" t="s">
        <v>5182</v>
      </c>
    </row>
    <row r="132" spans="1:65" s="2" customFormat="1" ht="24.15" customHeight="1">
      <c r="A132" s="22"/>
      <c r="B132" s="119"/>
      <c r="C132" s="136" t="s">
        <v>839</v>
      </c>
      <c r="D132" s="136" t="s">
        <v>991</v>
      </c>
      <c r="E132" s="137" t="s">
        <v>5183</v>
      </c>
      <c r="F132" s="138" t="s">
        <v>5184</v>
      </c>
      <c r="G132" s="139" t="s">
        <v>403</v>
      </c>
      <c r="H132" s="140">
        <v>10</v>
      </c>
      <c r="I132" s="141"/>
      <c r="J132" s="141">
        <f t="shared" si="40"/>
        <v>0</v>
      </c>
      <c r="K132" s="138" t="s">
        <v>144</v>
      </c>
      <c r="L132" s="142"/>
      <c r="M132" s="143" t="s">
        <v>1</v>
      </c>
      <c r="N132" s="144" t="s">
        <v>23</v>
      </c>
      <c r="O132" s="128">
        <v>0</v>
      </c>
      <c r="P132" s="128">
        <f t="shared" si="41"/>
        <v>0</v>
      </c>
      <c r="Q132" s="128">
        <v>0.0033</v>
      </c>
      <c r="R132" s="128">
        <f t="shared" si="42"/>
        <v>0.033</v>
      </c>
      <c r="S132" s="128">
        <v>0</v>
      </c>
      <c r="T132" s="129">
        <f t="shared" si="43"/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30" t="s">
        <v>263</v>
      </c>
      <c r="AT132" s="130" t="s">
        <v>991</v>
      </c>
      <c r="AU132" s="130" t="s">
        <v>60</v>
      </c>
      <c r="AY132" s="12" t="s">
        <v>137</v>
      </c>
      <c r="BE132" s="131">
        <f t="shared" si="44"/>
        <v>0</v>
      </c>
      <c r="BF132" s="131">
        <f t="shared" si="45"/>
        <v>0</v>
      </c>
      <c r="BG132" s="131">
        <f t="shared" si="46"/>
        <v>0</v>
      </c>
      <c r="BH132" s="131">
        <f t="shared" si="47"/>
        <v>0</v>
      </c>
      <c r="BI132" s="131">
        <f t="shared" si="48"/>
        <v>0</v>
      </c>
      <c r="BJ132" s="12" t="s">
        <v>58</v>
      </c>
      <c r="BK132" s="131">
        <f t="shared" si="49"/>
        <v>0</v>
      </c>
      <c r="BL132" s="12" t="s">
        <v>200</v>
      </c>
      <c r="BM132" s="130" t="s">
        <v>5185</v>
      </c>
    </row>
    <row r="133" spans="1:65" s="2" customFormat="1" ht="24.15" customHeight="1">
      <c r="A133" s="22"/>
      <c r="B133" s="119"/>
      <c r="C133" s="136" t="s">
        <v>843</v>
      </c>
      <c r="D133" s="136" t="s">
        <v>991</v>
      </c>
      <c r="E133" s="137" t="s">
        <v>5186</v>
      </c>
      <c r="F133" s="138" t="s">
        <v>5187</v>
      </c>
      <c r="G133" s="139" t="s">
        <v>403</v>
      </c>
      <c r="H133" s="140">
        <v>1</v>
      </c>
      <c r="I133" s="141"/>
      <c r="J133" s="141">
        <f t="shared" si="40"/>
        <v>0</v>
      </c>
      <c r="K133" s="138" t="s">
        <v>144</v>
      </c>
      <c r="L133" s="142"/>
      <c r="M133" s="143" t="s">
        <v>1</v>
      </c>
      <c r="N133" s="144" t="s">
        <v>23</v>
      </c>
      <c r="O133" s="128">
        <v>0</v>
      </c>
      <c r="P133" s="128">
        <f t="shared" si="41"/>
        <v>0</v>
      </c>
      <c r="Q133" s="128">
        <v>0.0039</v>
      </c>
      <c r="R133" s="128">
        <f t="shared" si="42"/>
        <v>0.0039</v>
      </c>
      <c r="S133" s="128">
        <v>0</v>
      </c>
      <c r="T133" s="129">
        <f t="shared" si="43"/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263</v>
      </c>
      <c r="AT133" s="130" t="s">
        <v>991</v>
      </c>
      <c r="AU133" s="130" t="s">
        <v>60</v>
      </c>
      <c r="AY133" s="12" t="s">
        <v>137</v>
      </c>
      <c r="BE133" s="131">
        <f t="shared" si="44"/>
        <v>0</v>
      </c>
      <c r="BF133" s="131">
        <f t="shared" si="45"/>
        <v>0</v>
      </c>
      <c r="BG133" s="131">
        <f t="shared" si="46"/>
        <v>0</v>
      </c>
      <c r="BH133" s="131">
        <f t="shared" si="47"/>
        <v>0</v>
      </c>
      <c r="BI133" s="131">
        <f t="shared" si="48"/>
        <v>0</v>
      </c>
      <c r="BJ133" s="12" t="s">
        <v>58</v>
      </c>
      <c r="BK133" s="131">
        <f t="shared" si="49"/>
        <v>0</v>
      </c>
      <c r="BL133" s="12" t="s">
        <v>200</v>
      </c>
      <c r="BM133" s="130" t="s">
        <v>5188</v>
      </c>
    </row>
    <row r="134" spans="1:65" s="2" customFormat="1" ht="24.15" customHeight="1">
      <c r="A134" s="22"/>
      <c r="B134" s="119"/>
      <c r="C134" s="136" t="s">
        <v>847</v>
      </c>
      <c r="D134" s="136" t="s">
        <v>991</v>
      </c>
      <c r="E134" s="137" t="s">
        <v>5189</v>
      </c>
      <c r="F134" s="138" t="s">
        <v>5190</v>
      </c>
      <c r="G134" s="139" t="s">
        <v>403</v>
      </c>
      <c r="H134" s="140">
        <v>1</v>
      </c>
      <c r="I134" s="141"/>
      <c r="J134" s="141">
        <f t="shared" si="40"/>
        <v>0</v>
      </c>
      <c r="K134" s="138" t="s">
        <v>144</v>
      </c>
      <c r="L134" s="142"/>
      <c r="M134" s="143" t="s">
        <v>1</v>
      </c>
      <c r="N134" s="144" t="s">
        <v>23</v>
      </c>
      <c r="O134" s="128">
        <v>0</v>
      </c>
      <c r="P134" s="128">
        <f t="shared" si="41"/>
        <v>0</v>
      </c>
      <c r="Q134" s="128">
        <v>0.007</v>
      </c>
      <c r="R134" s="128">
        <f t="shared" si="42"/>
        <v>0.007</v>
      </c>
      <c r="S134" s="128">
        <v>0</v>
      </c>
      <c r="T134" s="129">
        <f t="shared" si="43"/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263</v>
      </c>
      <c r="AT134" s="130" t="s">
        <v>991</v>
      </c>
      <c r="AU134" s="130" t="s">
        <v>60</v>
      </c>
      <c r="AY134" s="12" t="s">
        <v>137</v>
      </c>
      <c r="BE134" s="131">
        <f t="shared" si="44"/>
        <v>0</v>
      </c>
      <c r="BF134" s="131">
        <f t="shared" si="45"/>
        <v>0</v>
      </c>
      <c r="BG134" s="131">
        <f t="shared" si="46"/>
        <v>0</v>
      </c>
      <c r="BH134" s="131">
        <f t="shared" si="47"/>
        <v>0</v>
      </c>
      <c r="BI134" s="131">
        <f t="shared" si="48"/>
        <v>0</v>
      </c>
      <c r="BJ134" s="12" t="s">
        <v>58</v>
      </c>
      <c r="BK134" s="131">
        <f t="shared" si="49"/>
        <v>0</v>
      </c>
      <c r="BL134" s="12" t="s">
        <v>200</v>
      </c>
      <c r="BM134" s="130" t="s">
        <v>5191</v>
      </c>
    </row>
    <row r="135" spans="1:65" s="2" customFormat="1" ht="24.15" customHeight="1">
      <c r="A135" s="22"/>
      <c r="B135" s="119"/>
      <c r="C135" s="136" t="s">
        <v>853</v>
      </c>
      <c r="D135" s="136" t="s">
        <v>991</v>
      </c>
      <c r="E135" s="137" t="s">
        <v>5192</v>
      </c>
      <c r="F135" s="138" t="s">
        <v>5193</v>
      </c>
      <c r="G135" s="139" t="s">
        <v>403</v>
      </c>
      <c r="H135" s="140">
        <v>1</v>
      </c>
      <c r="I135" s="141"/>
      <c r="J135" s="141">
        <f t="shared" si="40"/>
        <v>0</v>
      </c>
      <c r="K135" s="138" t="s">
        <v>144</v>
      </c>
      <c r="L135" s="142"/>
      <c r="M135" s="143" t="s">
        <v>1</v>
      </c>
      <c r="N135" s="144" t="s">
        <v>23</v>
      </c>
      <c r="O135" s="128">
        <v>0</v>
      </c>
      <c r="P135" s="128">
        <f t="shared" si="41"/>
        <v>0</v>
      </c>
      <c r="Q135" s="128">
        <v>0.0065</v>
      </c>
      <c r="R135" s="128">
        <f t="shared" si="42"/>
        <v>0.0065</v>
      </c>
      <c r="S135" s="128">
        <v>0</v>
      </c>
      <c r="T135" s="129">
        <f t="shared" si="43"/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30" t="s">
        <v>263</v>
      </c>
      <c r="AT135" s="130" t="s">
        <v>991</v>
      </c>
      <c r="AU135" s="130" t="s">
        <v>60</v>
      </c>
      <c r="AY135" s="12" t="s">
        <v>137</v>
      </c>
      <c r="BE135" s="131">
        <f t="shared" si="44"/>
        <v>0</v>
      </c>
      <c r="BF135" s="131">
        <f t="shared" si="45"/>
        <v>0</v>
      </c>
      <c r="BG135" s="131">
        <f t="shared" si="46"/>
        <v>0</v>
      </c>
      <c r="BH135" s="131">
        <f t="shared" si="47"/>
        <v>0</v>
      </c>
      <c r="BI135" s="131">
        <f t="shared" si="48"/>
        <v>0</v>
      </c>
      <c r="BJ135" s="12" t="s">
        <v>58</v>
      </c>
      <c r="BK135" s="131">
        <f t="shared" si="49"/>
        <v>0</v>
      </c>
      <c r="BL135" s="12" t="s">
        <v>200</v>
      </c>
      <c r="BM135" s="130" t="s">
        <v>5194</v>
      </c>
    </row>
    <row r="136" spans="1:65" s="2" customFormat="1" ht="24.15" customHeight="1">
      <c r="A136" s="22"/>
      <c r="B136" s="119"/>
      <c r="C136" s="136" t="s">
        <v>857</v>
      </c>
      <c r="D136" s="136" t="s">
        <v>991</v>
      </c>
      <c r="E136" s="137" t="s">
        <v>5195</v>
      </c>
      <c r="F136" s="138" t="s">
        <v>5196</v>
      </c>
      <c r="G136" s="139" t="s">
        <v>403</v>
      </c>
      <c r="H136" s="140">
        <v>1</v>
      </c>
      <c r="I136" s="141"/>
      <c r="J136" s="141">
        <f t="shared" si="40"/>
        <v>0</v>
      </c>
      <c r="K136" s="138" t="s">
        <v>144</v>
      </c>
      <c r="L136" s="142"/>
      <c r="M136" s="143" t="s">
        <v>1</v>
      </c>
      <c r="N136" s="144" t="s">
        <v>23</v>
      </c>
      <c r="O136" s="128">
        <v>0</v>
      </c>
      <c r="P136" s="128">
        <f t="shared" si="41"/>
        <v>0</v>
      </c>
      <c r="Q136" s="128">
        <v>0.0084</v>
      </c>
      <c r="R136" s="128">
        <f t="shared" si="42"/>
        <v>0.0084</v>
      </c>
      <c r="S136" s="128">
        <v>0</v>
      </c>
      <c r="T136" s="129">
        <f t="shared" si="43"/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263</v>
      </c>
      <c r="AT136" s="130" t="s">
        <v>991</v>
      </c>
      <c r="AU136" s="130" t="s">
        <v>60</v>
      </c>
      <c r="AY136" s="12" t="s">
        <v>137</v>
      </c>
      <c r="BE136" s="131">
        <f t="shared" si="44"/>
        <v>0</v>
      </c>
      <c r="BF136" s="131">
        <f t="shared" si="45"/>
        <v>0</v>
      </c>
      <c r="BG136" s="131">
        <f t="shared" si="46"/>
        <v>0</v>
      </c>
      <c r="BH136" s="131">
        <f t="shared" si="47"/>
        <v>0</v>
      </c>
      <c r="BI136" s="131">
        <f t="shared" si="48"/>
        <v>0</v>
      </c>
      <c r="BJ136" s="12" t="s">
        <v>58</v>
      </c>
      <c r="BK136" s="131">
        <f t="shared" si="49"/>
        <v>0</v>
      </c>
      <c r="BL136" s="12" t="s">
        <v>200</v>
      </c>
      <c r="BM136" s="130" t="s">
        <v>5197</v>
      </c>
    </row>
    <row r="137" spans="1:65" s="2" customFormat="1" ht="24.15" customHeight="1">
      <c r="A137" s="22"/>
      <c r="B137" s="119"/>
      <c r="C137" s="136" t="s">
        <v>863</v>
      </c>
      <c r="D137" s="136" t="s">
        <v>991</v>
      </c>
      <c r="E137" s="137" t="s">
        <v>5198</v>
      </c>
      <c r="F137" s="138" t="s">
        <v>5199</v>
      </c>
      <c r="G137" s="139" t="s">
        <v>403</v>
      </c>
      <c r="H137" s="140">
        <v>1</v>
      </c>
      <c r="I137" s="141"/>
      <c r="J137" s="141">
        <f t="shared" si="40"/>
        <v>0</v>
      </c>
      <c r="K137" s="138" t="s">
        <v>144</v>
      </c>
      <c r="L137" s="142"/>
      <c r="M137" s="143" t="s">
        <v>1</v>
      </c>
      <c r="N137" s="144" t="s">
        <v>23</v>
      </c>
      <c r="O137" s="128">
        <v>0</v>
      </c>
      <c r="P137" s="128">
        <f t="shared" si="41"/>
        <v>0</v>
      </c>
      <c r="Q137" s="128">
        <v>0.0041</v>
      </c>
      <c r="R137" s="128">
        <f t="shared" si="42"/>
        <v>0.0041</v>
      </c>
      <c r="S137" s="128">
        <v>0</v>
      </c>
      <c r="T137" s="129">
        <f t="shared" si="43"/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263</v>
      </c>
      <c r="AT137" s="130" t="s">
        <v>991</v>
      </c>
      <c r="AU137" s="130" t="s">
        <v>60</v>
      </c>
      <c r="AY137" s="12" t="s">
        <v>137</v>
      </c>
      <c r="BE137" s="131">
        <f t="shared" si="44"/>
        <v>0</v>
      </c>
      <c r="BF137" s="131">
        <f t="shared" si="45"/>
        <v>0</v>
      </c>
      <c r="BG137" s="131">
        <f t="shared" si="46"/>
        <v>0</v>
      </c>
      <c r="BH137" s="131">
        <f t="shared" si="47"/>
        <v>0</v>
      </c>
      <c r="BI137" s="131">
        <f t="shared" si="48"/>
        <v>0</v>
      </c>
      <c r="BJ137" s="12" t="s">
        <v>58</v>
      </c>
      <c r="BK137" s="131">
        <f t="shared" si="49"/>
        <v>0</v>
      </c>
      <c r="BL137" s="12" t="s">
        <v>200</v>
      </c>
      <c r="BM137" s="130" t="s">
        <v>5200</v>
      </c>
    </row>
    <row r="138" spans="1:65" s="2" customFormat="1" ht="21.75" customHeight="1">
      <c r="A138" s="22"/>
      <c r="B138" s="119"/>
      <c r="C138" s="136" t="s">
        <v>881</v>
      </c>
      <c r="D138" s="136" t="s">
        <v>991</v>
      </c>
      <c r="E138" s="137" t="s">
        <v>5201</v>
      </c>
      <c r="F138" s="138" t="s">
        <v>5202</v>
      </c>
      <c r="G138" s="139" t="s">
        <v>403</v>
      </c>
      <c r="H138" s="140">
        <v>10</v>
      </c>
      <c r="I138" s="141"/>
      <c r="J138" s="141">
        <f t="shared" si="40"/>
        <v>0</v>
      </c>
      <c r="K138" s="138" t="s">
        <v>144</v>
      </c>
      <c r="L138" s="142"/>
      <c r="M138" s="143" t="s">
        <v>1</v>
      </c>
      <c r="N138" s="144" t="s">
        <v>23</v>
      </c>
      <c r="O138" s="128">
        <v>0</v>
      </c>
      <c r="P138" s="128">
        <f t="shared" si="41"/>
        <v>0</v>
      </c>
      <c r="Q138" s="128">
        <v>0.0016</v>
      </c>
      <c r="R138" s="128">
        <f t="shared" si="42"/>
        <v>0.016</v>
      </c>
      <c r="S138" s="128">
        <v>0</v>
      </c>
      <c r="T138" s="129">
        <f t="shared" si="43"/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263</v>
      </c>
      <c r="AT138" s="130" t="s">
        <v>991</v>
      </c>
      <c r="AU138" s="130" t="s">
        <v>60</v>
      </c>
      <c r="AY138" s="12" t="s">
        <v>137</v>
      </c>
      <c r="BE138" s="131">
        <f t="shared" si="44"/>
        <v>0</v>
      </c>
      <c r="BF138" s="131">
        <f t="shared" si="45"/>
        <v>0</v>
      </c>
      <c r="BG138" s="131">
        <f t="shared" si="46"/>
        <v>0</v>
      </c>
      <c r="BH138" s="131">
        <f t="shared" si="47"/>
        <v>0</v>
      </c>
      <c r="BI138" s="131">
        <f t="shared" si="48"/>
        <v>0</v>
      </c>
      <c r="BJ138" s="12" t="s">
        <v>58</v>
      </c>
      <c r="BK138" s="131">
        <f t="shared" si="49"/>
        <v>0</v>
      </c>
      <c r="BL138" s="12" t="s">
        <v>200</v>
      </c>
      <c r="BM138" s="130" t="s">
        <v>5203</v>
      </c>
    </row>
    <row r="139" spans="1:65" s="2" customFormat="1" ht="16.5" customHeight="1">
      <c r="A139" s="22"/>
      <c r="B139" s="119"/>
      <c r="C139" s="136" t="s">
        <v>4176</v>
      </c>
      <c r="D139" s="136" t="s">
        <v>991</v>
      </c>
      <c r="E139" s="137" t="s">
        <v>5204</v>
      </c>
      <c r="F139" s="138" t="s">
        <v>5205</v>
      </c>
      <c r="G139" s="139" t="s">
        <v>403</v>
      </c>
      <c r="H139" s="140">
        <v>10</v>
      </c>
      <c r="I139" s="141"/>
      <c r="J139" s="141">
        <f t="shared" si="40"/>
        <v>0</v>
      </c>
      <c r="K139" s="138" t="s">
        <v>144</v>
      </c>
      <c r="L139" s="142"/>
      <c r="M139" s="143" t="s">
        <v>1</v>
      </c>
      <c r="N139" s="144" t="s">
        <v>23</v>
      </c>
      <c r="O139" s="128">
        <v>0</v>
      </c>
      <c r="P139" s="128">
        <f t="shared" si="41"/>
        <v>0</v>
      </c>
      <c r="Q139" s="128">
        <v>1E-05</v>
      </c>
      <c r="R139" s="128">
        <f t="shared" si="42"/>
        <v>0.0001</v>
      </c>
      <c r="S139" s="128">
        <v>0</v>
      </c>
      <c r="T139" s="129">
        <f t="shared" si="43"/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263</v>
      </c>
      <c r="AT139" s="130" t="s">
        <v>991</v>
      </c>
      <c r="AU139" s="130" t="s">
        <v>60</v>
      </c>
      <c r="AY139" s="12" t="s">
        <v>137</v>
      </c>
      <c r="BE139" s="131">
        <f t="shared" si="44"/>
        <v>0</v>
      </c>
      <c r="BF139" s="131">
        <f t="shared" si="45"/>
        <v>0</v>
      </c>
      <c r="BG139" s="131">
        <f t="shared" si="46"/>
        <v>0</v>
      </c>
      <c r="BH139" s="131">
        <f t="shared" si="47"/>
        <v>0</v>
      </c>
      <c r="BI139" s="131">
        <f t="shared" si="48"/>
        <v>0</v>
      </c>
      <c r="BJ139" s="12" t="s">
        <v>58</v>
      </c>
      <c r="BK139" s="131">
        <f t="shared" si="49"/>
        <v>0</v>
      </c>
      <c r="BL139" s="12" t="s">
        <v>200</v>
      </c>
      <c r="BM139" s="130" t="s">
        <v>5206</v>
      </c>
    </row>
    <row r="140" spans="1:65" s="2" customFormat="1" ht="24.15" customHeight="1">
      <c r="A140" s="22"/>
      <c r="B140" s="119"/>
      <c r="C140" s="120" t="s">
        <v>4188</v>
      </c>
      <c r="D140" s="120" t="s">
        <v>140</v>
      </c>
      <c r="E140" s="121" t="s">
        <v>5207</v>
      </c>
      <c r="F140" s="122" t="s">
        <v>5208</v>
      </c>
      <c r="G140" s="123" t="s">
        <v>314</v>
      </c>
      <c r="H140" s="124">
        <v>1</v>
      </c>
      <c r="I140" s="125"/>
      <c r="J140" s="125">
        <f t="shared" si="4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0.306</v>
      </c>
      <c r="P140" s="128">
        <f t="shared" si="41"/>
        <v>0.306</v>
      </c>
      <c r="Q140" s="128">
        <v>0</v>
      </c>
      <c r="R140" s="128">
        <f t="shared" si="42"/>
        <v>0</v>
      </c>
      <c r="S140" s="128">
        <v>0</v>
      </c>
      <c r="T140" s="129">
        <f t="shared" si="43"/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200</v>
      </c>
      <c r="AT140" s="130" t="s">
        <v>140</v>
      </c>
      <c r="AU140" s="130" t="s">
        <v>60</v>
      </c>
      <c r="AY140" s="12" t="s">
        <v>137</v>
      </c>
      <c r="BE140" s="131">
        <f t="shared" si="44"/>
        <v>0</v>
      </c>
      <c r="BF140" s="131">
        <f t="shared" si="45"/>
        <v>0</v>
      </c>
      <c r="BG140" s="131">
        <f t="shared" si="46"/>
        <v>0</v>
      </c>
      <c r="BH140" s="131">
        <f t="shared" si="47"/>
        <v>0</v>
      </c>
      <c r="BI140" s="131">
        <f t="shared" si="48"/>
        <v>0</v>
      </c>
      <c r="BJ140" s="12" t="s">
        <v>58</v>
      </c>
      <c r="BK140" s="131">
        <f t="shared" si="49"/>
        <v>0</v>
      </c>
      <c r="BL140" s="12" t="s">
        <v>200</v>
      </c>
      <c r="BM140" s="130" t="s">
        <v>5209</v>
      </c>
    </row>
    <row r="141" spans="1:65" s="2" customFormat="1" ht="24.15" customHeight="1">
      <c r="A141" s="22"/>
      <c r="B141" s="119"/>
      <c r="C141" s="120" t="s">
        <v>4192</v>
      </c>
      <c r="D141" s="120" t="s">
        <v>140</v>
      </c>
      <c r="E141" s="121" t="s">
        <v>5210</v>
      </c>
      <c r="F141" s="122" t="s">
        <v>5211</v>
      </c>
      <c r="G141" s="123" t="s">
        <v>314</v>
      </c>
      <c r="H141" s="124">
        <v>1</v>
      </c>
      <c r="I141" s="125"/>
      <c r="J141" s="125">
        <f t="shared" si="4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0.14</v>
      </c>
      <c r="P141" s="128">
        <f t="shared" si="41"/>
        <v>0.14</v>
      </c>
      <c r="Q141" s="128">
        <v>0</v>
      </c>
      <c r="R141" s="128">
        <f t="shared" si="42"/>
        <v>0</v>
      </c>
      <c r="S141" s="128">
        <v>0</v>
      </c>
      <c r="T141" s="129">
        <f t="shared" si="43"/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200</v>
      </c>
      <c r="AT141" s="130" t="s">
        <v>140</v>
      </c>
      <c r="AU141" s="130" t="s">
        <v>60</v>
      </c>
      <c r="AY141" s="12" t="s">
        <v>137</v>
      </c>
      <c r="BE141" s="131">
        <f t="shared" si="44"/>
        <v>0</v>
      </c>
      <c r="BF141" s="131">
        <f t="shared" si="45"/>
        <v>0</v>
      </c>
      <c r="BG141" s="131">
        <f t="shared" si="46"/>
        <v>0</v>
      </c>
      <c r="BH141" s="131">
        <f t="shared" si="47"/>
        <v>0</v>
      </c>
      <c r="BI141" s="131">
        <f t="shared" si="48"/>
        <v>0</v>
      </c>
      <c r="BJ141" s="12" t="s">
        <v>58</v>
      </c>
      <c r="BK141" s="131">
        <f t="shared" si="49"/>
        <v>0</v>
      </c>
      <c r="BL141" s="12" t="s">
        <v>200</v>
      </c>
      <c r="BM141" s="130" t="s">
        <v>5212</v>
      </c>
    </row>
    <row r="142" spans="1:65" s="2" customFormat="1" ht="16.5" customHeight="1">
      <c r="A142" s="22"/>
      <c r="B142" s="119"/>
      <c r="C142" s="136" t="s">
        <v>4196</v>
      </c>
      <c r="D142" s="136" t="s">
        <v>991</v>
      </c>
      <c r="E142" s="137" t="s">
        <v>5213</v>
      </c>
      <c r="F142" s="138" t="s">
        <v>5214</v>
      </c>
      <c r="G142" s="139" t="s">
        <v>1037</v>
      </c>
      <c r="H142" s="140">
        <v>1</v>
      </c>
      <c r="I142" s="141"/>
      <c r="J142" s="141">
        <f t="shared" si="40"/>
        <v>0</v>
      </c>
      <c r="K142" s="138" t="s">
        <v>144</v>
      </c>
      <c r="L142" s="142"/>
      <c r="M142" s="143" t="s">
        <v>1</v>
      </c>
      <c r="N142" s="144" t="s">
        <v>23</v>
      </c>
      <c r="O142" s="128">
        <v>0</v>
      </c>
      <c r="P142" s="128">
        <f t="shared" si="41"/>
        <v>0</v>
      </c>
      <c r="Q142" s="128">
        <v>0.001</v>
      </c>
      <c r="R142" s="128">
        <f t="shared" si="42"/>
        <v>0.001</v>
      </c>
      <c r="S142" s="128">
        <v>0</v>
      </c>
      <c r="T142" s="129">
        <f t="shared" si="43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263</v>
      </c>
      <c r="AT142" s="130" t="s">
        <v>991</v>
      </c>
      <c r="AU142" s="130" t="s">
        <v>60</v>
      </c>
      <c r="AY142" s="12" t="s">
        <v>137</v>
      </c>
      <c r="BE142" s="131">
        <f t="shared" si="44"/>
        <v>0</v>
      </c>
      <c r="BF142" s="131">
        <f t="shared" si="45"/>
        <v>0</v>
      </c>
      <c r="BG142" s="131">
        <f t="shared" si="46"/>
        <v>0</v>
      </c>
      <c r="BH142" s="131">
        <f t="shared" si="47"/>
        <v>0</v>
      </c>
      <c r="BI142" s="131">
        <f t="shared" si="48"/>
        <v>0</v>
      </c>
      <c r="BJ142" s="12" t="s">
        <v>58</v>
      </c>
      <c r="BK142" s="131">
        <f t="shared" si="49"/>
        <v>0</v>
      </c>
      <c r="BL142" s="12" t="s">
        <v>200</v>
      </c>
      <c r="BM142" s="130" t="s">
        <v>5215</v>
      </c>
    </row>
    <row r="143" spans="1:65" s="2" customFormat="1" ht="16.5" customHeight="1">
      <c r="A143" s="22"/>
      <c r="B143" s="119"/>
      <c r="C143" s="136" t="s">
        <v>4200</v>
      </c>
      <c r="D143" s="136" t="s">
        <v>991</v>
      </c>
      <c r="E143" s="137" t="s">
        <v>5216</v>
      </c>
      <c r="F143" s="138" t="s">
        <v>5217</v>
      </c>
      <c r="G143" s="139" t="s">
        <v>1037</v>
      </c>
      <c r="H143" s="140">
        <v>1</v>
      </c>
      <c r="I143" s="141"/>
      <c r="J143" s="141">
        <f t="shared" si="40"/>
        <v>0</v>
      </c>
      <c r="K143" s="138" t="s">
        <v>144</v>
      </c>
      <c r="L143" s="142"/>
      <c r="M143" s="143" t="s">
        <v>1</v>
      </c>
      <c r="N143" s="144" t="s">
        <v>23</v>
      </c>
      <c r="O143" s="128">
        <v>0</v>
      </c>
      <c r="P143" s="128">
        <f t="shared" si="41"/>
        <v>0</v>
      </c>
      <c r="Q143" s="128">
        <v>0.001</v>
      </c>
      <c r="R143" s="128">
        <f t="shared" si="42"/>
        <v>0.001</v>
      </c>
      <c r="S143" s="128">
        <v>0</v>
      </c>
      <c r="T143" s="129">
        <f t="shared" si="43"/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30" t="s">
        <v>263</v>
      </c>
      <c r="AT143" s="130" t="s">
        <v>991</v>
      </c>
      <c r="AU143" s="130" t="s">
        <v>60</v>
      </c>
      <c r="AY143" s="12" t="s">
        <v>137</v>
      </c>
      <c r="BE143" s="131">
        <f t="shared" si="44"/>
        <v>0</v>
      </c>
      <c r="BF143" s="131">
        <f t="shared" si="45"/>
        <v>0</v>
      </c>
      <c r="BG143" s="131">
        <f t="shared" si="46"/>
        <v>0</v>
      </c>
      <c r="BH143" s="131">
        <f t="shared" si="47"/>
        <v>0</v>
      </c>
      <c r="BI143" s="131">
        <f t="shared" si="48"/>
        <v>0</v>
      </c>
      <c r="BJ143" s="12" t="s">
        <v>58</v>
      </c>
      <c r="BK143" s="131">
        <f t="shared" si="49"/>
        <v>0</v>
      </c>
      <c r="BL143" s="12" t="s">
        <v>200</v>
      </c>
      <c r="BM143" s="130" t="s">
        <v>5218</v>
      </c>
    </row>
    <row r="144" spans="1:65" s="2" customFormat="1" ht="24.15" customHeight="1">
      <c r="A144" s="22"/>
      <c r="B144" s="119"/>
      <c r="C144" s="120" t="s">
        <v>4204</v>
      </c>
      <c r="D144" s="120" t="s">
        <v>140</v>
      </c>
      <c r="E144" s="121" t="s">
        <v>5219</v>
      </c>
      <c r="F144" s="122" t="s">
        <v>5220</v>
      </c>
      <c r="G144" s="123" t="s">
        <v>314</v>
      </c>
      <c r="H144" s="124">
        <v>1</v>
      </c>
      <c r="I144" s="125"/>
      <c r="J144" s="125">
        <f t="shared" si="40"/>
        <v>0</v>
      </c>
      <c r="K144" s="122" t="s">
        <v>144</v>
      </c>
      <c r="L144" s="23"/>
      <c r="M144" s="126" t="s">
        <v>1</v>
      </c>
      <c r="N144" s="127" t="s">
        <v>23</v>
      </c>
      <c r="O144" s="128">
        <v>0.179</v>
      </c>
      <c r="P144" s="128">
        <f t="shared" si="41"/>
        <v>0.179</v>
      </c>
      <c r="Q144" s="128">
        <v>0</v>
      </c>
      <c r="R144" s="128">
        <f t="shared" si="42"/>
        <v>0</v>
      </c>
      <c r="S144" s="128">
        <v>0</v>
      </c>
      <c r="T144" s="129">
        <f t="shared" si="43"/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30" t="s">
        <v>200</v>
      </c>
      <c r="AT144" s="130" t="s">
        <v>140</v>
      </c>
      <c r="AU144" s="130" t="s">
        <v>60</v>
      </c>
      <c r="AY144" s="12" t="s">
        <v>137</v>
      </c>
      <c r="BE144" s="131">
        <f t="shared" si="44"/>
        <v>0</v>
      </c>
      <c r="BF144" s="131">
        <f t="shared" si="45"/>
        <v>0</v>
      </c>
      <c r="BG144" s="131">
        <f t="shared" si="46"/>
        <v>0</v>
      </c>
      <c r="BH144" s="131">
        <f t="shared" si="47"/>
        <v>0</v>
      </c>
      <c r="BI144" s="131">
        <f t="shared" si="48"/>
        <v>0</v>
      </c>
      <c r="BJ144" s="12" t="s">
        <v>58</v>
      </c>
      <c r="BK144" s="131">
        <f t="shared" si="49"/>
        <v>0</v>
      </c>
      <c r="BL144" s="12" t="s">
        <v>200</v>
      </c>
      <c r="BM144" s="130" t="s">
        <v>5221</v>
      </c>
    </row>
    <row r="145" spans="1:65" s="2" customFormat="1" ht="24.15" customHeight="1">
      <c r="A145" s="22"/>
      <c r="B145" s="119"/>
      <c r="C145" s="120" t="s">
        <v>4208</v>
      </c>
      <c r="D145" s="120" t="s">
        <v>140</v>
      </c>
      <c r="E145" s="121" t="s">
        <v>5222</v>
      </c>
      <c r="F145" s="122" t="s">
        <v>5223</v>
      </c>
      <c r="G145" s="123" t="s">
        <v>314</v>
      </c>
      <c r="H145" s="124">
        <v>1</v>
      </c>
      <c r="I145" s="125"/>
      <c r="J145" s="125">
        <f t="shared" si="40"/>
        <v>0</v>
      </c>
      <c r="K145" s="122" t="s">
        <v>144</v>
      </c>
      <c r="L145" s="23"/>
      <c r="M145" s="126" t="s">
        <v>1</v>
      </c>
      <c r="N145" s="127" t="s">
        <v>23</v>
      </c>
      <c r="O145" s="128">
        <v>0.123</v>
      </c>
      <c r="P145" s="128">
        <f t="shared" si="41"/>
        <v>0.123</v>
      </c>
      <c r="Q145" s="128">
        <v>0</v>
      </c>
      <c r="R145" s="128">
        <f t="shared" si="42"/>
        <v>0</v>
      </c>
      <c r="S145" s="128">
        <v>0</v>
      </c>
      <c r="T145" s="129">
        <f t="shared" si="43"/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30" t="s">
        <v>200</v>
      </c>
      <c r="AT145" s="130" t="s">
        <v>140</v>
      </c>
      <c r="AU145" s="130" t="s">
        <v>60</v>
      </c>
      <c r="AY145" s="12" t="s">
        <v>137</v>
      </c>
      <c r="BE145" s="131">
        <f t="shared" si="44"/>
        <v>0</v>
      </c>
      <c r="BF145" s="131">
        <f t="shared" si="45"/>
        <v>0</v>
      </c>
      <c r="BG145" s="131">
        <f t="shared" si="46"/>
        <v>0</v>
      </c>
      <c r="BH145" s="131">
        <f t="shared" si="47"/>
        <v>0</v>
      </c>
      <c r="BI145" s="131">
        <f t="shared" si="48"/>
        <v>0</v>
      </c>
      <c r="BJ145" s="12" t="s">
        <v>58</v>
      </c>
      <c r="BK145" s="131">
        <f t="shared" si="49"/>
        <v>0</v>
      </c>
      <c r="BL145" s="12" t="s">
        <v>200</v>
      </c>
      <c r="BM145" s="130" t="s">
        <v>5224</v>
      </c>
    </row>
    <row r="146" spans="1:65" s="2" customFormat="1" ht="24.15" customHeight="1">
      <c r="A146" s="22"/>
      <c r="B146" s="119"/>
      <c r="C146" s="120" t="s">
        <v>4212</v>
      </c>
      <c r="D146" s="120" t="s">
        <v>140</v>
      </c>
      <c r="E146" s="121" t="s">
        <v>5225</v>
      </c>
      <c r="F146" s="122" t="s">
        <v>5226</v>
      </c>
      <c r="G146" s="123" t="s">
        <v>314</v>
      </c>
      <c r="H146" s="124">
        <v>1</v>
      </c>
      <c r="I146" s="125"/>
      <c r="J146" s="125">
        <f t="shared" si="40"/>
        <v>0</v>
      </c>
      <c r="K146" s="122" t="s">
        <v>144</v>
      </c>
      <c r="L146" s="23"/>
      <c r="M146" s="126" t="s">
        <v>1</v>
      </c>
      <c r="N146" s="127" t="s">
        <v>23</v>
      </c>
      <c r="O146" s="128">
        <v>0.497</v>
      </c>
      <c r="P146" s="128">
        <f t="shared" si="41"/>
        <v>0.497</v>
      </c>
      <c r="Q146" s="128">
        <v>0</v>
      </c>
      <c r="R146" s="128">
        <f t="shared" si="42"/>
        <v>0</v>
      </c>
      <c r="S146" s="128">
        <v>0</v>
      </c>
      <c r="T146" s="129">
        <f t="shared" si="43"/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30" t="s">
        <v>200</v>
      </c>
      <c r="AT146" s="130" t="s">
        <v>140</v>
      </c>
      <c r="AU146" s="130" t="s">
        <v>60</v>
      </c>
      <c r="AY146" s="12" t="s">
        <v>137</v>
      </c>
      <c r="BE146" s="131">
        <f t="shared" si="44"/>
        <v>0</v>
      </c>
      <c r="BF146" s="131">
        <f t="shared" si="45"/>
        <v>0</v>
      </c>
      <c r="BG146" s="131">
        <f t="shared" si="46"/>
        <v>0</v>
      </c>
      <c r="BH146" s="131">
        <f t="shared" si="47"/>
        <v>0</v>
      </c>
      <c r="BI146" s="131">
        <f t="shared" si="48"/>
        <v>0</v>
      </c>
      <c r="BJ146" s="12" t="s">
        <v>58</v>
      </c>
      <c r="BK146" s="131">
        <f t="shared" si="49"/>
        <v>0</v>
      </c>
      <c r="BL146" s="12" t="s">
        <v>200</v>
      </c>
      <c r="BM146" s="130" t="s">
        <v>5227</v>
      </c>
    </row>
    <row r="147" spans="1:65" s="2" customFormat="1" ht="24.15" customHeight="1">
      <c r="A147" s="22"/>
      <c r="B147" s="119"/>
      <c r="C147" s="120" t="s">
        <v>4216</v>
      </c>
      <c r="D147" s="120" t="s">
        <v>140</v>
      </c>
      <c r="E147" s="121" t="s">
        <v>5228</v>
      </c>
      <c r="F147" s="122" t="s">
        <v>5229</v>
      </c>
      <c r="G147" s="123" t="s">
        <v>314</v>
      </c>
      <c r="H147" s="124">
        <v>1</v>
      </c>
      <c r="I147" s="125"/>
      <c r="J147" s="125">
        <f t="shared" si="40"/>
        <v>0</v>
      </c>
      <c r="K147" s="122" t="s">
        <v>144</v>
      </c>
      <c r="L147" s="23"/>
      <c r="M147" s="126" t="s">
        <v>1</v>
      </c>
      <c r="N147" s="127" t="s">
        <v>23</v>
      </c>
      <c r="O147" s="128">
        <v>0.269</v>
      </c>
      <c r="P147" s="128">
        <f t="shared" si="41"/>
        <v>0.269</v>
      </c>
      <c r="Q147" s="128">
        <v>0</v>
      </c>
      <c r="R147" s="128">
        <f t="shared" si="42"/>
        <v>0</v>
      </c>
      <c r="S147" s="128">
        <v>0</v>
      </c>
      <c r="T147" s="129">
        <f t="shared" si="43"/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30" t="s">
        <v>200</v>
      </c>
      <c r="AT147" s="130" t="s">
        <v>140</v>
      </c>
      <c r="AU147" s="130" t="s">
        <v>60</v>
      </c>
      <c r="AY147" s="12" t="s">
        <v>137</v>
      </c>
      <c r="BE147" s="131">
        <f t="shared" si="44"/>
        <v>0</v>
      </c>
      <c r="BF147" s="131">
        <f t="shared" si="45"/>
        <v>0</v>
      </c>
      <c r="BG147" s="131">
        <f t="shared" si="46"/>
        <v>0</v>
      </c>
      <c r="BH147" s="131">
        <f t="shared" si="47"/>
        <v>0</v>
      </c>
      <c r="BI147" s="131">
        <f t="shared" si="48"/>
        <v>0</v>
      </c>
      <c r="BJ147" s="12" t="s">
        <v>58</v>
      </c>
      <c r="BK147" s="131">
        <f t="shared" si="49"/>
        <v>0</v>
      </c>
      <c r="BL147" s="12" t="s">
        <v>200</v>
      </c>
      <c r="BM147" s="130" t="s">
        <v>5230</v>
      </c>
    </row>
    <row r="148" spans="1:65" s="2" customFormat="1" ht="16.5" customHeight="1">
      <c r="A148" s="22"/>
      <c r="B148" s="119"/>
      <c r="C148" s="136" t="s">
        <v>4220</v>
      </c>
      <c r="D148" s="136" t="s">
        <v>991</v>
      </c>
      <c r="E148" s="137" t="s">
        <v>5231</v>
      </c>
      <c r="F148" s="138" t="s">
        <v>5232</v>
      </c>
      <c r="G148" s="139" t="s">
        <v>1037</v>
      </c>
      <c r="H148" s="140">
        <v>1</v>
      </c>
      <c r="I148" s="141"/>
      <c r="J148" s="141">
        <f t="shared" si="40"/>
        <v>0</v>
      </c>
      <c r="K148" s="138" t="s">
        <v>144</v>
      </c>
      <c r="L148" s="142"/>
      <c r="M148" s="143" t="s">
        <v>1</v>
      </c>
      <c r="N148" s="144" t="s">
        <v>23</v>
      </c>
      <c r="O148" s="128">
        <v>0</v>
      </c>
      <c r="P148" s="128">
        <f t="shared" si="41"/>
        <v>0</v>
      </c>
      <c r="Q148" s="128">
        <v>0.001</v>
      </c>
      <c r="R148" s="128">
        <f t="shared" si="42"/>
        <v>0.001</v>
      </c>
      <c r="S148" s="128">
        <v>0</v>
      </c>
      <c r="T148" s="129">
        <f t="shared" si="43"/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30" t="s">
        <v>263</v>
      </c>
      <c r="AT148" s="130" t="s">
        <v>991</v>
      </c>
      <c r="AU148" s="130" t="s">
        <v>60</v>
      </c>
      <c r="AY148" s="12" t="s">
        <v>137</v>
      </c>
      <c r="BE148" s="131">
        <f t="shared" si="44"/>
        <v>0</v>
      </c>
      <c r="BF148" s="131">
        <f t="shared" si="45"/>
        <v>0</v>
      </c>
      <c r="BG148" s="131">
        <f t="shared" si="46"/>
        <v>0</v>
      </c>
      <c r="BH148" s="131">
        <f t="shared" si="47"/>
        <v>0</v>
      </c>
      <c r="BI148" s="131">
        <f t="shared" si="48"/>
        <v>0</v>
      </c>
      <c r="BJ148" s="12" t="s">
        <v>58</v>
      </c>
      <c r="BK148" s="131">
        <f t="shared" si="49"/>
        <v>0</v>
      </c>
      <c r="BL148" s="12" t="s">
        <v>200</v>
      </c>
      <c r="BM148" s="130" t="s">
        <v>5233</v>
      </c>
    </row>
    <row r="149" spans="1:65" s="2" customFormat="1" ht="16.5" customHeight="1">
      <c r="A149" s="22"/>
      <c r="B149" s="119"/>
      <c r="C149" s="136" t="s">
        <v>4224</v>
      </c>
      <c r="D149" s="136" t="s">
        <v>991</v>
      </c>
      <c r="E149" s="137" t="s">
        <v>5234</v>
      </c>
      <c r="F149" s="138" t="s">
        <v>5235</v>
      </c>
      <c r="G149" s="139" t="s">
        <v>1037</v>
      </c>
      <c r="H149" s="140">
        <v>1</v>
      </c>
      <c r="I149" s="141"/>
      <c r="J149" s="141">
        <f t="shared" si="40"/>
        <v>0</v>
      </c>
      <c r="K149" s="138" t="s">
        <v>144</v>
      </c>
      <c r="L149" s="142"/>
      <c r="M149" s="143" t="s">
        <v>1</v>
      </c>
      <c r="N149" s="144" t="s">
        <v>23</v>
      </c>
      <c r="O149" s="128">
        <v>0</v>
      </c>
      <c r="P149" s="128">
        <f t="shared" si="41"/>
        <v>0</v>
      </c>
      <c r="Q149" s="128">
        <v>0.001</v>
      </c>
      <c r="R149" s="128">
        <f t="shared" si="42"/>
        <v>0.001</v>
      </c>
      <c r="S149" s="128">
        <v>0</v>
      </c>
      <c r="T149" s="129">
        <f t="shared" si="43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30" t="s">
        <v>263</v>
      </c>
      <c r="AT149" s="130" t="s">
        <v>991</v>
      </c>
      <c r="AU149" s="130" t="s">
        <v>60</v>
      </c>
      <c r="AY149" s="12" t="s">
        <v>137</v>
      </c>
      <c r="BE149" s="131">
        <f t="shared" si="44"/>
        <v>0</v>
      </c>
      <c r="BF149" s="131">
        <f t="shared" si="45"/>
        <v>0</v>
      </c>
      <c r="BG149" s="131">
        <f t="shared" si="46"/>
        <v>0</v>
      </c>
      <c r="BH149" s="131">
        <f t="shared" si="47"/>
        <v>0</v>
      </c>
      <c r="BI149" s="131">
        <f t="shared" si="48"/>
        <v>0</v>
      </c>
      <c r="BJ149" s="12" t="s">
        <v>58</v>
      </c>
      <c r="BK149" s="131">
        <f t="shared" si="49"/>
        <v>0</v>
      </c>
      <c r="BL149" s="12" t="s">
        <v>200</v>
      </c>
      <c r="BM149" s="130" t="s">
        <v>5236</v>
      </c>
    </row>
    <row r="150" spans="1:65" s="2" customFormat="1" ht="16.5" customHeight="1">
      <c r="A150" s="22"/>
      <c r="B150" s="119"/>
      <c r="C150" s="120" t="s">
        <v>4228</v>
      </c>
      <c r="D150" s="120" t="s">
        <v>140</v>
      </c>
      <c r="E150" s="121" t="s">
        <v>5237</v>
      </c>
      <c r="F150" s="122" t="s">
        <v>5238</v>
      </c>
      <c r="G150" s="123" t="s">
        <v>403</v>
      </c>
      <c r="H150" s="124">
        <v>1</v>
      </c>
      <c r="I150" s="125"/>
      <c r="J150" s="125">
        <f t="shared" si="40"/>
        <v>0</v>
      </c>
      <c r="K150" s="122" t="s">
        <v>144</v>
      </c>
      <c r="L150" s="23"/>
      <c r="M150" s="126" t="s">
        <v>1</v>
      </c>
      <c r="N150" s="127" t="s">
        <v>23</v>
      </c>
      <c r="O150" s="128">
        <v>0.252</v>
      </c>
      <c r="P150" s="128">
        <f t="shared" si="41"/>
        <v>0.252</v>
      </c>
      <c r="Q150" s="128">
        <v>0</v>
      </c>
      <c r="R150" s="128">
        <f t="shared" si="42"/>
        <v>0</v>
      </c>
      <c r="S150" s="128">
        <v>0</v>
      </c>
      <c r="T150" s="129">
        <f t="shared" si="43"/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30" t="s">
        <v>200</v>
      </c>
      <c r="AT150" s="130" t="s">
        <v>140</v>
      </c>
      <c r="AU150" s="130" t="s">
        <v>60</v>
      </c>
      <c r="AY150" s="12" t="s">
        <v>137</v>
      </c>
      <c r="BE150" s="131">
        <f t="shared" si="44"/>
        <v>0</v>
      </c>
      <c r="BF150" s="131">
        <f t="shared" si="45"/>
        <v>0</v>
      </c>
      <c r="BG150" s="131">
        <f t="shared" si="46"/>
        <v>0</v>
      </c>
      <c r="BH150" s="131">
        <f t="shared" si="47"/>
        <v>0</v>
      </c>
      <c r="BI150" s="131">
        <f t="shared" si="48"/>
        <v>0</v>
      </c>
      <c r="BJ150" s="12" t="s">
        <v>58</v>
      </c>
      <c r="BK150" s="131">
        <f t="shared" si="49"/>
        <v>0</v>
      </c>
      <c r="BL150" s="12" t="s">
        <v>200</v>
      </c>
      <c r="BM150" s="130" t="s">
        <v>5239</v>
      </c>
    </row>
    <row r="151" spans="1:65" s="2" customFormat="1" ht="16.5" customHeight="1">
      <c r="A151" s="22"/>
      <c r="B151" s="119"/>
      <c r="C151" s="120" t="s">
        <v>4232</v>
      </c>
      <c r="D151" s="120" t="s">
        <v>140</v>
      </c>
      <c r="E151" s="121" t="s">
        <v>5240</v>
      </c>
      <c r="F151" s="122" t="s">
        <v>5241</v>
      </c>
      <c r="G151" s="123" t="s">
        <v>403</v>
      </c>
      <c r="H151" s="124">
        <v>1</v>
      </c>
      <c r="I151" s="125"/>
      <c r="J151" s="125">
        <f t="shared" si="40"/>
        <v>0</v>
      </c>
      <c r="K151" s="122" t="s">
        <v>144</v>
      </c>
      <c r="L151" s="23"/>
      <c r="M151" s="126" t="s">
        <v>1</v>
      </c>
      <c r="N151" s="127" t="s">
        <v>23</v>
      </c>
      <c r="O151" s="128">
        <v>0.352</v>
      </c>
      <c r="P151" s="128">
        <f t="shared" si="41"/>
        <v>0.352</v>
      </c>
      <c r="Q151" s="128">
        <v>0</v>
      </c>
      <c r="R151" s="128">
        <f t="shared" si="42"/>
        <v>0</v>
      </c>
      <c r="S151" s="128">
        <v>0</v>
      </c>
      <c r="T151" s="129">
        <f t="shared" si="43"/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30" t="s">
        <v>200</v>
      </c>
      <c r="AT151" s="130" t="s">
        <v>140</v>
      </c>
      <c r="AU151" s="130" t="s">
        <v>60</v>
      </c>
      <c r="AY151" s="12" t="s">
        <v>137</v>
      </c>
      <c r="BE151" s="131">
        <f t="shared" si="44"/>
        <v>0</v>
      </c>
      <c r="BF151" s="131">
        <f t="shared" si="45"/>
        <v>0</v>
      </c>
      <c r="BG151" s="131">
        <f t="shared" si="46"/>
        <v>0</v>
      </c>
      <c r="BH151" s="131">
        <f t="shared" si="47"/>
        <v>0</v>
      </c>
      <c r="BI151" s="131">
        <f t="shared" si="48"/>
        <v>0</v>
      </c>
      <c r="BJ151" s="12" t="s">
        <v>58</v>
      </c>
      <c r="BK151" s="131">
        <f t="shared" si="49"/>
        <v>0</v>
      </c>
      <c r="BL151" s="12" t="s">
        <v>200</v>
      </c>
      <c r="BM151" s="130" t="s">
        <v>5242</v>
      </c>
    </row>
    <row r="152" spans="1:65" s="2" customFormat="1" ht="16.5" customHeight="1">
      <c r="A152" s="22"/>
      <c r="B152" s="119"/>
      <c r="C152" s="136" t="s">
        <v>4236</v>
      </c>
      <c r="D152" s="136" t="s">
        <v>991</v>
      </c>
      <c r="E152" s="137" t="s">
        <v>5243</v>
      </c>
      <c r="F152" s="138" t="s">
        <v>5244</v>
      </c>
      <c r="G152" s="139" t="s">
        <v>403</v>
      </c>
      <c r="H152" s="140">
        <v>1</v>
      </c>
      <c r="I152" s="141"/>
      <c r="J152" s="141">
        <f t="shared" si="40"/>
        <v>0</v>
      </c>
      <c r="K152" s="138" t="s">
        <v>144</v>
      </c>
      <c r="L152" s="142"/>
      <c r="M152" s="143" t="s">
        <v>1</v>
      </c>
      <c r="N152" s="144" t="s">
        <v>23</v>
      </c>
      <c r="O152" s="128">
        <v>0</v>
      </c>
      <c r="P152" s="128">
        <f t="shared" si="41"/>
        <v>0</v>
      </c>
      <c r="Q152" s="128">
        <v>0.00043</v>
      </c>
      <c r="R152" s="128">
        <f t="shared" si="42"/>
        <v>0.00043</v>
      </c>
      <c r="S152" s="128">
        <v>0</v>
      </c>
      <c r="T152" s="129">
        <f t="shared" si="43"/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30" t="s">
        <v>263</v>
      </c>
      <c r="AT152" s="130" t="s">
        <v>991</v>
      </c>
      <c r="AU152" s="130" t="s">
        <v>60</v>
      </c>
      <c r="AY152" s="12" t="s">
        <v>137</v>
      </c>
      <c r="BE152" s="131">
        <f t="shared" si="44"/>
        <v>0</v>
      </c>
      <c r="BF152" s="131">
        <f t="shared" si="45"/>
        <v>0</v>
      </c>
      <c r="BG152" s="131">
        <f t="shared" si="46"/>
        <v>0</v>
      </c>
      <c r="BH152" s="131">
        <f t="shared" si="47"/>
        <v>0</v>
      </c>
      <c r="BI152" s="131">
        <f t="shared" si="48"/>
        <v>0</v>
      </c>
      <c r="BJ152" s="12" t="s">
        <v>58</v>
      </c>
      <c r="BK152" s="131">
        <f t="shared" si="49"/>
        <v>0</v>
      </c>
      <c r="BL152" s="12" t="s">
        <v>200</v>
      </c>
      <c r="BM152" s="130" t="s">
        <v>5245</v>
      </c>
    </row>
    <row r="153" spans="1:65" s="2" customFormat="1" ht="16.5" customHeight="1">
      <c r="A153" s="22"/>
      <c r="B153" s="119"/>
      <c r="C153" s="120" t="s">
        <v>4240</v>
      </c>
      <c r="D153" s="120" t="s">
        <v>140</v>
      </c>
      <c r="E153" s="121" t="s">
        <v>5246</v>
      </c>
      <c r="F153" s="122" t="s">
        <v>5247</v>
      </c>
      <c r="G153" s="123" t="s">
        <v>403</v>
      </c>
      <c r="H153" s="124">
        <v>1</v>
      </c>
      <c r="I153" s="125"/>
      <c r="J153" s="125">
        <f t="shared" si="40"/>
        <v>0</v>
      </c>
      <c r="K153" s="122" t="s">
        <v>144</v>
      </c>
      <c r="L153" s="23"/>
      <c r="M153" s="126" t="s">
        <v>1</v>
      </c>
      <c r="N153" s="127" t="s">
        <v>23</v>
      </c>
      <c r="O153" s="128">
        <v>1.582</v>
      </c>
      <c r="P153" s="128">
        <f t="shared" si="41"/>
        <v>1.582</v>
      </c>
      <c r="Q153" s="128">
        <v>0</v>
      </c>
      <c r="R153" s="128">
        <f t="shared" si="42"/>
        <v>0</v>
      </c>
      <c r="S153" s="128">
        <v>0</v>
      </c>
      <c r="T153" s="129">
        <f t="shared" si="43"/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30" t="s">
        <v>200</v>
      </c>
      <c r="AT153" s="130" t="s">
        <v>140</v>
      </c>
      <c r="AU153" s="130" t="s">
        <v>60</v>
      </c>
      <c r="AY153" s="12" t="s">
        <v>137</v>
      </c>
      <c r="BE153" s="131">
        <f t="shared" si="44"/>
        <v>0</v>
      </c>
      <c r="BF153" s="131">
        <f t="shared" si="45"/>
        <v>0</v>
      </c>
      <c r="BG153" s="131">
        <f t="shared" si="46"/>
        <v>0</v>
      </c>
      <c r="BH153" s="131">
        <f t="shared" si="47"/>
        <v>0</v>
      </c>
      <c r="BI153" s="131">
        <f t="shared" si="48"/>
        <v>0</v>
      </c>
      <c r="BJ153" s="12" t="s">
        <v>58</v>
      </c>
      <c r="BK153" s="131">
        <f t="shared" si="49"/>
        <v>0</v>
      </c>
      <c r="BL153" s="12" t="s">
        <v>200</v>
      </c>
      <c r="BM153" s="130" t="s">
        <v>5248</v>
      </c>
    </row>
    <row r="154" spans="1:65" s="2" customFormat="1" ht="21.75" customHeight="1">
      <c r="A154" s="22"/>
      <c r="B154" s="119"/>
      <c r="C154" s="136" t="s">
        <v>4244</v>
      </c>
      <c r="D154" s="136" t="s">
        <v>991</v>
      </c>
      <c r="E154" s="137" t="s">
        <v>5249</v>
      </c>
      <c r="F154" s="138" t="s">
        <v>5250</v>
      </c>
      <c r="G154" s="139" t="s">
        <v>403</v>
      </c>
      <c r="H154" s="140">
        <v>1</v>
      </c>
      <c r="I154" s="141"/>
      <c r="J154" s="141">
        <f t="shared" si="40"/>
        <v>0</v>
      </c>
      <c r="K154" s="138" t="s">
        <v>144</v>
      </c>
      <c r="L154" s="142"/>
      <c r="M154" s="143" t="s">
        <v>1</v>
      </c>
      <c r="N154" s="144" t="s">
        <v>23</v>
      </c>
      <c r="O154" s="128">
        <v>0</v>
      </c>
      <c r="P154" s="128">
        <f t="shared" si="41"/>
        <v>0</v>
      </c>
      <c r="Q154" s="128">
        <v>0.017</v>
      </c>
      <c r="R154" s="128">
        <f t="shared" si="42"/>
        <v>0.017</v>
      </c>
      <c r="S154" s="128">
        <v>0</v>
      </c>
      <c r="T154" s="129">
        <f t="shared" si="43"/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30" t="s">
        <v>263</v>
      </c>
      <c r="AT154" s="130" t="s">
        <v>991</v>
      </c>
      <c r="AU154" s="130" t="s">
        <v>60</v>
      </c>
      <c r="AY154" s="12" t="s">
        <v>137</v>
      </c>
      <c r="BE154" s="131">
        <f t="shared" si="44"/>
        <v>0</v>
      </c>
      <c r="BF154" s="131">
        <f t="shared" si="45"/>
        <v>0</v>
      </c>
      <c r="BG154" s="131">
        <f t="shared" si="46"/>
        <v>0</v>
      </c>
      <c r="BH154" s="131">
        <f t="shared" si="47"/>
        <v>0</v>
      </c>
      <c r="BI154" s="131">
        <f t="shared" si="48"/>
        <v>0</v>
      </c>
      <c r="BJ154" s="12" t="s">
        <v>58</v>
      </c>
      <c r="BK154" s="131">
        <f t="shared" si="49"/>
        <v>0</v>
      </c>
      <c r="BL154" s="12" t="s">
        <v>200</v>
      </c>
      <c r="BM154" s="130" t="s">
        <v>5251</v>
      </c>
    </row>
    <row r="155" spans="1:65" s="2" customFormat="1" ht="16.5" customHeight="1">
      <c r="A155" s="22"/>
      <c r="B155" s="119"/>
      <c r="C155" s="120" t="s">
        <v>4248</v>
      </c>
      <c r="D155" s="120" t="s">
        <v>140</v>
      </c>
      <c r="E155" s="121" t="s">
        <v>5252</v>
      </c>
      <c r="F155" s="122" t="s">
        <v>5253</v>
      </c>
      <c r="G155" s="123" t="s">
        <v>403</v>
      </c>
      <c r="H155" s="124">
        <v>1</v>
      </c>
      <c r="I155" s="125"/>
      <c r="J155" s="125">
        <f t="shared" si="40"/>
        <v>0</v>
      </c>
      <c r="K155" s="122" t="s">
        <v>144</v>
      </c>
      <c r="L155" s="23"/>
      <c r="M155" s="126" t="s">
        <v>1</v>
      </c>
      <c r="N155" s="127" t="s">
        <v>23</v>
      </c>
      <c r="O155" s="128">
        <v>0.793</v>
      </c>
      <c r="P155" s="128">
        <f t="shared" si="41"/>
        <v>0.793</v>
      </c>
      <c r="Q155" s="128">
        <v>0</v>
      </c>
      <c r="R155" s="128">
        <f t="shared" si="42"/>
        <v>0</v>
      </c>
      <c r="S155" s="128">
        <v>0</v>
      </c>
      <c r="T155" s="129">
        <f t="shared" si="43"/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30" t="s">
        <v>200</v>
      </c>
      <c r="AT155" s="130" t="s">
        <v>140</v>
      </c>
      <c r="AU155" s="130" t="s">
        <v>60</v>
      </c>
      <c r="AY155" s="12" t="s">
        <v>137</v>
      </c>
      <c r="BE155" s="131">
        <f t="shared" si="44"/>
        <v>0</v>
      </c>
      <c r="BF155" s="131">
        <f t="shared" si="45"/>
        <v>0</v>
      </c>
      <c r="BG155" s="131">
        <f t="shared" si="46"/>
        <v>0</v>
      </c>
      <c r="BH155" s="131">
        <f t="shared" si="47"/>
        <v>0</v>
      </c>
      <c r="BI155" s="131">
        <f t="shared" si="48"/>
        <v>0</v>
      </c>
      <c r="BJ155" s="12" t="s">
        <v>58</v>
      </c>
      <c r="BK155" s="131">
        <f t="shared" si="49"/>
        <v>0</v>
      </c>
      <c r="BL155" s="12" t="s">
        <v>200</v>
      </c>
      <c r="BM155" s="130" t="s">
        <v>5254</v>
      </c>
    </row>
    <row r="156" spans="1:65" s="2" customFormat="1" ht="16.5" customHeight="1">
      <c r="A156" s="22"/>
      <c r="B156" s="119"/>
      <c r="C156" s="136" t="s">
        <v>4252</v>
      </c>
      <c r="D156" s="136" t="s">
        <v>991</v>
      </c>
      <c r="E156" s="137" t="s">
        <v>5255</v>
      </c>
      <c r="F156" s="138" t="s">
        <v>5256</v>
      </c>
      <c r="G156" s="139" t="s">
        <v>403</v>
      </c>
      <c r="H156" s="140">
        <v>1</v>
      </c>
      <c r="I156" s="141"/>
      <c r="J156" s="141">
        <f aca="true" t="shared" si="50" ref="J156:J168">ROUND(I156*H156,2)</f>
        <v>0</v>
      </c>
      <c r="K156" s="138" t="s">
        <v>144</v>
      </c>
      <c r="L156" s="142"/>
      <c r="M156" s="143" t="s">
        <v>1</v>
      </c>
      <c r="N156" s="144" t="s">
        <v>23</v>
      </c>
      <c r="O156" s="128">
        <v>0</v>
      </c>
      <c r="P156" s="128">
        <f aca="true" t="shared" si="51" ref="P156:P168">O156*H156</f>
        <v>0</v>
      </c>
      <c r="Q156" s="128">
        <v>0.017</v>
      </c>
      <c r="R156" s="128">
        <f aca="true" t="shared" si="52" ref="R156:R168">Q156*H156</f>
        <v>0.017</v>
      </c>
      <c r="S156" s="128">
        <v>0</v>
      </c>
      <c r="T156" s="129">
        <f aca="true" t="shared" si="53" ref="T156:T168">S156*H156</f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30" t="s">
        <v>263</v>
      </c>
      <c r="AT156" s="130" t="s">
        <v>991</v>
      </c>
      <c r="AU156" s="130" t="s">
        <v>60</v>
      </c>
      <c r="AY156" s="12" t="s">
        <v>137</v>
      </c>
      <c r="BE156" s="131">
        <f aca="true" t="shared" si="54" ref="BE156:BE168">IF(N156="základní",J156,0)</f>
        <v>0</v>
      </c>
      <c r="BF156" s="131">
        <f aca="true" t="shared" si="55" ref="BF156:BF168">IF(N156="snížená",J156,0)</f>
        <v>0</v>
      </c>
      <c r="BG156" s="131">
        <f aca="true" t="shared" si="56" ref="BG156:BG168">IF(N156="zákl. přenesená",J156,0)</f>
        <v>0</v>
      </c>
      <c r="BH156" s="131">
        <f aca="true" t="shared" si="57" ref="BH156:BH168">IF(N156="sníž. přenesená",J156,0)</f>
        <v>0</v>
      </c>
      <c r="BI156" s="131">
        <f aca="true" t="shared" si="58" ref="BI156:BI168">IF(N156="nulová",J156,0)</f>
        <v>0</v>
      </c>
      <c r="BJ156" s="12" t="s">
        <v>58</v>
      </c>
      <c r="BK156" s="131">
        <f aca="true" t="shared" si="59" ref="BK156:BK168">ROUND(I156*H156,2)</f>
        <v>0</v>
      </c>
      <c r="BL156" s="12" t="s">
        <v>200</v>
      </c>
      <c r="BM156" s="130" t="s">
        <v>5257</v>
      </c>
    </row>
    <row r="157" spans="1:65" s="2" customFormat="1" ht="16.5" customHeight="1">
      <c r="A157" s="22"/>
      <c r="B157" s="119"/>
      <c r="C157" s="120" t="s">
        <v>4256</v>
      </c>
      <c r="D157" s="120" t="s">
        <v>140</v>
      </c>
      <c r="E157" s="121" t="s">
        <v>5258</v>
      </c>
      <c r="F157" s="122" t="s">
        <v>5259</v>
      </c>
      <c r="G157" s="123" t="s">
        <v>403</v>
      </c>
      <c r="H157" s="124">
        <v>1</v>
      </c>
      <c r="I157" s="125"/>
      <c r="J157" s="125">
        <f t="shared" si="50"/>
        <v>0</v>
      </c>
      <c r="K157" s="122" t="s">
        <v>144</v>
      </c>
      <c r="L157" s="23"/>
      <c r="M157" s="126" t="s">
        <v>1</v>
      </c>
      <c r="N157" s="127" t="s">
        <v>23</v>
      </c>
      <c r="O157" s="128">
        <v>1.455</v>
      </c>
      <c r="P157" s="128">
        <f t="shared" si="51"/>
        <v>1.455</v>
      </c>
      <c r="Q157" s="128">
        <v>0</v>
      </c>
      <c r="R157" s="128">
        <f t="shared" si="52"/>
        <v>0</v>
      </c>
      <c r="S157" s="128">
        <v>0</v>
      </c>
      <c r="T157" s="129">
        <f t="shared" si="53"/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30" t="s">
        <v>200</v>
      </c>
      <c r="AT157" s="130" t="s">
        <v>140</v>
      </c>
      <c r="AU157" s="130" t="s">
        <v>60</v>
      </c>
      <c r="AY157" s="12" t="s">
        <v>137</v>
      </c>
      <c r="BE157" s="131">
        <f t="shared" si="54"/>
        <v>0</v>
      </c>
      <c r="BF157" s="131">
        <f t="shared" si="55"/>
        <v>0</v>
      </c>
      <c r="BG157" s="131">
        <f t="shared" si="56"/>
        <v>0</v>
      </c>
      <c r="BH157" s="131">
        <f t="shared" si="57"/>
        <v>0</v>
      </c>
      <c r="BI157" s="131">
        <f t="shared" si="58"/>
        <v>0</v>
      </c>
      <c r="BJ157" s="12" t="s">
        <v>58</v>
      </c>
      <c r="BK157" s="131">
        <f t="shared" si="59"/>
        <v>0</v>
      </c>
      <c r="BL157" s="12" t="s">
        <v>200</v>
      </c>
      <c r="BM157" s="130" t="s">
        <v>5260</v>
      </c>
    </row>
    <row r="158" spans="1:65" s="2" customFormat="1" ht="16.5" customHeight="1">
      <c r="A158" s="22"/>
      <c r="B158" s="119"/>
      <c r="C158" s="120" t="s">
        <v>4260</v>
      </c>
      <c r="D158" s="120" t="s">
        <v>140</v>
      </c>
      <c r="E158" s="121" t="s">
        <v>5261</v>
      </c>
      <c r="F158" s="122" t="s">
        <v>5262</v>
      </c>
      <c r="G158" s="123" t="s">
        <v>403</v>
      </c>
      <c r="H158" s="124">
        <v>1</v>
      </c>
      <c r="I158" s="125"/>
      <c r="J158" s="125">
        <f t="shared" si="50"/>
        <v>0</v>
      </c>
      <c r="K158" s="122" t="s">
        <v>144</v>
      </c>
      <c r="L158" s="23"/>
      <c r="M158" s="126" t="s">
        <v>1</v>
      </c>
      <c r="N158" s="127" t="s">
        <v>23</v>
      </c>
      <c r="O158" s="128">
        <v>1.931</v>
      </c>
      <c r="P158" s="128">
        <f t="shared" si="51"/>
        <v>1.931</v>
      </c>
      <c r="Q158" s="128">
        <v>0</v>
      </c>
      <c r="R158" s="128">
        <f t="shared" si="52"/>
        <v>0</v>
      </c>
      <c r="S158" s="128">
        <v>0</v>
      </c>
      <c r="T158" s="129">
        <f t="shared" si="53"/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30" t="s">
        <v>200</v>
      </c>
      <c r="AT158" s="130" t="s">
        <v>140</v>
      </c>
      <c r="AU158" s="130" t="s">
        <v>60</v>
      </c>
      <c r="AY158" s="12" t="s">
        <v>137</v>
      </c>
      <c r="BE158" s="131">
        <f t="shared" si="54"/>
        <v>0</v>
      </c>
      <c r="BF158" s="131">
        <f t="shared" si="55"/>
        <v>0</v>
      </c>
      <c r="BG158" s="131">
        <f t="shared" si="56"/>
        <v>0</v>
      </c>
      <c r="BH158" s="131">
        <f t="shared" si="57"/>
        <v>0</v>
      </c>
      <c r="BI158" s="131">
        <f t="shared" si="58"/>
        <v>0</v>
      </c>
      <c r="BJ158" s="12" t="s">
        <v>58</v>
      </c>
      <c r="BK158" s="131">
        <f t="shared" si="59"/>
        <v>0</v>
      </c>
      <c r="BL158" s="12" t="s">
        <v>200</v>
      </c>
      <c r="BM158" s="130" t="s">
        <v>5263</v>
      </c>
    </row>
    <row r="159" spans="1:65" s="2" customFormat="1" ht="16.5" customHeight="1">
      <c r="A159" s="22"/>
      <c r="B159" s="119"/>
      <c r="C159" s="136" t="s">
        <v>4264</v>
      </c>
      <c r="D159" s="136" t="s">
        <v>991</v>
      </c>
      <c r="E159" s="137" t="s">
        <v>5264</v>
      </c>
      <c r="F159" s="138" t="s">
        <v>5265</v>
      </c>
      <c r="G159" s="139" t="s">
        <v>403</v>
      </c>
      <c r="H159" s="140">
        <v>1</v>
      </c>
      <c r="I159" s="141"/>
      <c r="J159" s="141">
        <f t="shared" si="50"/>
        <v>0</v>
      </c>
      <c r="K159" s="138" t="s">
        <v>144</v>
      </c>
      <c r="L159" s="142"/>
      <c r="M159" s="143" t="s">
        <v>1</v>
      </c>
      <c r="N159" s="144" t="s">
        <v>23</v>
      </c>
      <c r="O159" s="128">
        <v>0</v>
      </c>
      <c r="P159" s="128">
        <f t="shared" si="51"/>
        <v>0</v>
      </c>
      <c r="Q159" s="128">
        <v>0.00958</v>
      </c>
      <c r="R159" s="128">
        <f t="shared" si="52"/>
        <v>0.00958</v>
      </c>
      <c r="S159" s="128">
        <v>0</v>
      </c>
      <c r="T159" s="129">
        <f t="shared" si="53"/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30" t="s">
        <v>263</v>
      </c>
      <c r="AT159" s="130" t="s">
        <v>991</v>
      </c>
      <c r="AU159" s="130" t="s">
        <v>60</v>
      </c>
      <c r="AY159" s="12" t="s">
        <v>137</v>
      </c>
      <c r="BE159" s="131">
        <f t="shared" si="54"/>
        <v>0</v>
      </c>
      <c r="BF159" s="131">
        <f t="shared" si="55"/>
        <v>0</v>
      </c>
      <c r="BG159" s="131">
        <f t="shared" si="56"/>
        <v>0</v>
      </c>
      <c r="BH159" s="131">
        <f t="shared" si="57"/>
        <v>0</v>
      </c>
      <c r="BI159" s="131">
        <f t="shared" si="58"/>
        <v>0</v>
      </c>
      <c r="BJ159" s="12" t="s">
        <v>58</v>
      </c>
      <c r="BK159" s="131">
        <f t="shared" si="59"/>
        <v>0</v>
      </c>
      <c r="BL159" s="12" t="s">
        <v>200</v>
      </c>
      <c r="BM159" s="130" t="s">
        <v>5266</v>
      </c>
    </row>
    <row r="160" spans="1:65" s="2" customFormat="1" ht="16.5" customHeight="1">
      <c r="A160" s="22"/>
      <c r="B160" s="119"/>
      <c r="C160" s="136" t="s">
        <v>4268</v>
      </c>
      <c r="D160" s="136" t="s">
        <v>991</v>
      </c>
      <c r="E160" s="137" t="s">
        <v>5267</v>
      </c>
      <c r="F160" s="138" t="s">
        <v>5268</v>
      </c>
      <c r="G160" s="139" t="s">
        <v>403</v>
      </c>
      <c r="H160" s="140">
        <v>1</v>
      </c>
      <c r="I160" s="141"/>
      <c r="J160" s="141">
        <f t="shared" si="50"/>
        <v>0</v>
      </c>
      <c r="K160" s="138" t="s">
        <v>144</v>
      </c>
      <c r="L160" s="142"/>
      <c r="M160" s="143" t="s">
        <v>1</v>
      </c>
      <c r="N160" s="144" t="s">
        <v>23</v>
      </c>
      <c r="O160" s="128">
        <v>0</v>
      </c>
      <c r="P160" s="128">
        <f t="shared" si="51"/>
        <v>0</v>
      </c>
      <c r="Q160" s="128">
        <v>0.00786</v>
      </c>
      <c r="R160" s="128">
        <f t="shared" si="52"/>
        <v>0.00786</v>
      </c>
      <c r="S160" s="128">
        <v>0</v>
      </c>
      <c r="T160" s="129">
        <f t="shared" si="53"/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30" t="s">
        <v>263</v>
      </c>
      <c r="AT160" s="130" t="s">
        <v>991</v>
      </c>
      <c r="AU160" s="130" t="s">
        <v>60</v>
      </c>
      <c r="AY160" s="12" t="s">
        <v>137</v>
      </c>
      <c r="BE160" s="131">
        <f t="shared" si="54"/>
        <v>0</v>
      </c>
      <c r="BF160" s="131">
        <f t="shared" si="55"/>
        <v>0</v>
      </c>
      <c r="BG160" s="131">
        <f t="shared" si="56"/>
        <v>0</v>
      </c>
      <c r="BH160" s="131">
        <f t="shared" si="57"/>
        <v>0</v>
      </c>
      <c r="BI160" s="131">
        <f t="shared" si="58"/>
        <v>0</v>
      </c>
      <c r="BJ160" s="12" t="s">
        <v>58</v>
      </c>
      <c r="BK160" s="131">
        <f t="shared" si="59"/>
        <v>0</v>
      </c>
      <c r="BL160" s="12" t="s">
        <v>200</v>
      </c>
      <c r="BM160" s="130" t="s">
        <v>5269</v>
      </c>
    </row>
    <row r="161" spans="1:65" s="2" customFormat="1" ht="16.5" customHeight="1">
      <c r="A161" s="22"/>
      <c r="B161" s="119"/>
      <c r="C161" s="136" t="s">
        <v>4288</v>
      </c>
      <c r="D161" s="136" t="s">
        <v>991</v>
      </c>
      <c r="E161" s="137" t="s">
        <v>5270</v>
      </c>
      <c r="F161" s="138" t="s">
        <v>5271</v>
      </c>
      <c r="G161" s="139" t="s">
        <v>314</v>
      </c>
      <c r="H161" s="140">
        <v>100</v>
      </c>
      <c r="I161" s="141"/>
      <c r="J161" s="141">
        <f t="shared" si="50"/>
        <v>0</v>
      </c>
      <c r="K161" s="138" t="s">
        <v>144</v>
      </c>
      <c r="L161" s="142"/>
      <c r="M161" s="143" t="s">
        <v>1</v>
      </c>
      <c r="N161" s="144" t="s">
        <v>23</v>
      </c>
      <c r="O161" s="128">
        <v>0</v>
      </c>
      <c r="P161" s="128">
        <f t="shared" si="51"/>
        <v>0</v>
      </c>
      <c r="Q161" s="128">
        <v>0.0045</v>
      </c>
      <c r="R161" s="128">
        <f t="shared" si="52"/>
        <v>0.44999999999999996</v>
      </c>
      <c r="S161" s="128">
        <v>0</v>
      </c>
      <c r="T161" s="129">
        <f t="shared" si="53"/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30" t="s">
        <v>263</v>
      </c>
      <c r="AT161" s="130" t="s">
        <v>991</v>
      </c>
      <c r="AU161" s="130" t="s">
        <v>60</v>
      </c>
      <c r="AY161" s="12" t="s">
        <v>137</v>
      </c>
      <c r="BE161" s="131">
        <f t="shared" si="54"/>
        <v>0</v>
      </c>
      <c r="BF161" s="131">
        <f t="shared" si="55"/>
        <v>0</v>
      </c>
      <c r="BG161" s="131">
        <f t="shared" si="56"/>
        <v>0</v>
      </c>
      <c r="BH161" s="131">
        <f t="shared" si="57"/>
        <v>0</v>
      </c>
      <c r="BI161" s="131">
        <f t="shared" si="58"/>
        <v>0</v>
      </c>
      <c r="BJ161" s="12" t="s">
        <v>58</v>
      </c>
      <c r="BK161" s="131">
        <f t="shared" si="59"/>
        <v>0</v>
      </c>
      <c r="BL161" s="12" t="s">
        <v>200</v>
      </c>
      <c r="BM161" s="130" t="s">
        <v>5272</v>
      </c>
    </row>
    <row r="162" spans="1:65" s="2" customFormat="1" ht="16.5" customHeight="1">
      <c r="A162" s="22"/>
      <c r="B162" s="119"/>
      <c r="C162" s="136" t="s">
        <v>4292</v>
      </c>
      <c r="D162" s="136" t="s">
        <v>991</v>
      </c>
      <c r="E162" s="137" t="s">
        <v>5273</v>
      </c>
      <c r="F162" s="138" t="s">
        <v>5274</v>
      </c>
      <c r="G162" s="139" t="s">
        <v>314</v>
      </c>
      <c r="H162" s="140">
        <v>10</v>
      </c>
      <c r="I162" s="141"/>
      <c r="J162" s="141">
        <f t="shared" si="50"/>
        <v>0</v>
      </c>
      <c r="K162" s="138" t="s">
        <v>144</v>
      </c>
      <c r="L162" s="142"/>
      <c r="M162" s="143" t="s">
        <v>1</v>
      </c>
      <c r="N162" s="144" t="s">
        <v>23</v>
      </c>
      <c r="O162" s="128">
        <v>0</v>
      </c>
      <c r="P162" s="128">
        <f t="shared" si="51"/>
        <v>0</v>
      </c>
      <c r="Q162" s="128">
        <v>0.012</v>
      </c>
      <c r="R162" s="128">
        <f t="shared" si="52"/>
        <v>0.12</v>
      </c>
      <c r="S162" s="128">
        <v>0</v>
      </c>
      <c r="T162" s="129">
        <f t="shared" si="53"/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30" t="s">
        <v>263</v>
      </c>
      <c r="AT162" s="130" t="s">
        <v>991</v>
      </c>
      <c r="AU162" s="130" t="s">
        <v>60</v>
      </c>
      <c r="AY162" s="12" t="s">
        <v>137</v>
      </c>
      <c r="BE162" s="131">
        <f t="shared" si="54"/>
        <v>0</v>
      </c>
      <c r="BF162" s="131">
        <f t="shared" si="55"/>
        <v>0</v>
      </c>
      <c r="BG162" s="131">
        <f t="shared" si="56"/>
        <v>0</v>
      </c>
      <c r="BH162" s="131">
        <f t="shared" si="57"/>
        <v>0</v>
      </c>
      <c r="BI162" s="131">
        <f t="shared" si="58"/>
        <v>0</v>
      </c>
      <c r="BJ162" s="12" t="s">
        <v>58</v>
      </c>
      <c r="BK162" s="131">
        <f t="shared" si="59"/>
        <v>0</v>
      </c>
      <c r="BL162" s="12" t="s">
        <v>200</v>
      </c>
      <c r="BM162" s="130" t="s">
        <v>5275</v>
      </c>
    </row>
    <row r="163" spans="1:65" s="2" customFormat="1" ht="21.75" customHeight="1">
      <c r="A163" s="22"/>
      <c r="B163" s="119"/>
      <c r="C163" s="136" t="s">
        <v>4308</v>
      </c>
      <c r="D163" s="136" t="s">
        <v>991</v>
      </c>
      <c r="E163" s="137" t="s">
        <v>5276</v>
      </c>
      <c r="F163" s="138" t="s">
        <v>5277</v>
      </c>
      <c r="G163" s="139" t="s">
        <v>314</v>
      </c>
      <c r="H163" s="140">
        <v>100</v>
      </c>
      <c r="I163" s="141"/>
      <c r="J163" s="141">
        <f t="shared" si="50"/>
        <v>0</v>
      </c>
      <c r="K163" s="138" t="s">
        <v>144</v>
      </c>
      <c r="L163" s="142"/>
      <c r="M163" s="143" t="s">
        <v>1</v>
      </c>
      <c r="N163" s="144" t="s">
        <v>23</v>
      </c>
      <c r="O163" s="128">
        <v>0</v>
      </c>
      <c r="P163" s="128">
        <f t="shared" si="51"/>
        <v>0</v>
      </c>
      <c r="Q163" s="128">
        <v>0.0015</v>
      </c>
      <c r="R163" s="128">
        <f t="shared" si="52"/>
        <v>0.15</v>
      </c>
      <c r="S163" s="128">
        <v>0</v>
      </c>
      <c r="T163" s="129">
        <f t="shared" si="53"/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30" t="s">
        <v>263</v>
      </c>
      <c r="AT163" s="130" t="s">
        <v>991</v>
      </c>
      <c r="AU163" s="130" t="s">
        <v>60</v>
      </c>
      <c r="AY163" s="12" t="s">
        <v>137</v>
      </c>
      <c r="BE163" s="131">
        <f t="shared" si="54"/>
        <v>0</v>
      </c>
      <c r="BF163" s="131">
        <f t="shared" si="55"/>
        <v>0</v>
      </c>
      <c r="BG163" s="131">
        <f t="shared" si="56"/>
        <v>0</v>
      </c>
      <c r="BH163" s="131">
        <f t="shared" si="57"/>
        <v>0</v>
      </c>
      <c r="BI163" s="131">
        <f t="shared" si="58"/>
        <v>0</v>
      </c>
      <c r="BJ163" s="12" t="s">
        <v>58</v>
      </c>
      <c r="BK163" s="131">
        <f t="shared" si="59"/>
        <v>0</v>
      </c>
      <c r="BL163" s="12" t="s">
        <v>200</v>
      </c>
      <c r="BM163" s="130" t="s">
        <v>5278</v>
      </c>
    </row>
    <row r="164" spans="1:65" s="2" customFormat="1" ht="24.15" customHeight="1">
      <c r="A164" s="22"/>
      <c r="B164" s="119"/>
      <c r="C164" s="136" t="s">
        <v>4358</v>
      </c>
      <c r="D164" s="136" t="s">
        <v>991</v>
      </c>
      <c r="E164" s="137" t="s">
        <v>5279</v>
      </c>
      <c r="F164" s="138" t="s">
        <v>5280</v>
      </c>
      <c r="G164" s="139" t="s">
        <v>403</v>
      </c>
      <c r="H164" s="140">
        <v>1000</v>
      </c>
      <c r="I164" s="141"/>
      <c r="J164" s="141">
        <f t="shared" si="50"/>
        <v>0</v>
      </c>
      <c r="K164" s="138" t="s">
        <v>144</v>
      </c>
      <c r="L164" s="142"/>
      <c r="M164" s="143" t="s">
        <v>1</v>
      </c>
      <c r="N164" s="144" t="s">
        <v>23</v>
      </c>
      <c r="O164" s="128">
        <v>0</v>
      </c>
      <c r="P164" s="128">
        <f t="shared" si="51"/>
        <v>0</v>
      </c>
      <c r="Q164" s="128">
        <v>0</v>
      </c>
      <c r="R164" s="128">
        <f t="shared" si="52"/>
        <v>0</v>
      </c>
      <c r="S164" s="128">
        <v>0</v>
      </c>
      <c r="T164" s="129">
        <f t="shared" si="53"/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30" t="s">
        <v>263</v>
      </c>
      <c r="AT164" s="130" t="s">
        <v>991</v>
      </c>
      <c r="AU164" s="130" t="s">
        <v>60</v>
      </c>
      <c r="AY164" s="12" t="s">
        <v>137</v>
      </c>
      <c r="BE164" s="131">
        <f t="shared" si="54"/>
        <v>0</v>
      </c>
      <c r="BF164" s="131">
        <f t="shared" si="55"/>
        <v>0</v>
      </c>
      <c r="BG164" s="131">
        <f t="shared" si="56"/>
        <v>0</v>
      </c>
      <c r="BH164" s="131">
        <f t="shared" si="57"/>
        <v>0</v>
      </c>
      <c r="BI164" s="131">
        <f t="shared" si="58"/>
        <v>0</v>
      </c>
      <c r="BJ164" s="12" t="s">
        <v>58</v>
      </c>
      <c r="BK164" s="131">
        <f t="shared" si="59"/>
        <v>0</v>
      </c>
      <c r="BL164" s="12" t="s">
        <v>200</v>
      </c>
      <c r="BM164" s="130" t="s">
        <v>5281</v>
      </c>
    </row>
    <row r="165" spans="1:65" s="2" customFormat="1" ht="21.75" customHeight="1">
      <c r="A165" s="22"/>
      <c r="B165" s="119"/>
      <c r="C165" s="136" t="s">
        <v>4362</v>
      </c>
      <c r="D165" s="136" t="s">
        <v>991</v>
      </c>
      <c r="E165" s="137" t="s">
        <v>5282</v>
      </c>
      <c r="F165" s="138" t="s">
        <v>5283</v>
      </c>
      <c r="G165" s="139" t="s">
        <v>403</v>
      </c>
      <c r="H165" s="140">
        <v>1000</v>
      </c>
      <c r="I165" s="141"/>
      <c r="J165" s="141">
        <f t="shared" si="50"/>
        <v>0</v>
      </c>
      <c r="K165" s="138" t="s">
        <v>144</v>
      </c>
      <c r="L165" s="142"/>
      <c r="M165" s="143" t="s">
        <v>1</v>
      </c>
      <c r="N165" s="144" t="s">
        <v>23</v>
      </c>
      <c r="O165" s="128">
        <v>0</v>
      </c>
      <c r="P165" s="128">
        <f t="shared" si="51"/>
        <v>0</v>
      </c>
      <c r="Q165" s="128">
        <v>0</v>
      </c>
      <c r="R165" s="128">
        <f t="shared" si="52"/>
        <v>0</v>
      </c>
      <c r="S165" s="128">
        <v>0</v>
      </c>
      <c r="T165" s="129">
        <f t="shared" si="53"/>
        <v>0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30" t="s">
        <v>263</v>
      </c>
      <c r="AT165" s="130" t="s">
        <v>991</v>
      </c>
      <c r="AU165" s="130" t="s">
        <v>60</v>
      </c>
      <c r="AY165" s="12" t="s">
        <v>137</v>
      </c>
      <c r="BE165" s="131">
        <f t="shared" si="54"/>
        <v>0</v>
      </c>
      <c r="BF165" s="131">
        <f t="shared" si="55"/>
        <v>0</v>
      </c>
      <c r="BG165" s="131">
        <f t="shared" si="56"/>
        <v>0</v>
      </c>
      <c r="BH165" s="131">
        <f t="shared" si="57"/>
        <v>0</v>
      </c>
      <c r="BI165" s="131">
        <f t="shared" si="58"/>
        <v>0</v>
      </c>
      <c r="BJ165" s="12" t="s">
        <v>58</v>
      </c>
      <c r="BK165" s="131">
        <f t="shared" si="59"/>
        <v>0</v>
      </c>
      <c r="BL165" s="12" t="s">
        <v>200</v>
      </c>
      <c r="BM165" s="130" t="s">
        <v>5284</v>
      </c>
    </row>
    <row r="166" spans="1:65" s="2" customFormat="1" ht="16.5" customHeight="1">
      <c r="A166" s="22"/>
      <c r="B166" s="119"/>
      <c r="C166" s="136" t="s">
        <v>4366</v>
      </c>
      <c r="D166" s="136" t="s">
        <v>991</v>
      </c>
      <c r="E166" s="137" t="s">
        <v>5285</v>
      </c>
      <c r="F166" s="138" t="s">
        <v>5286</v>
      </c>
      <c r="G166" s="139" t="s">
        <v>403</v>
      </c>
      <c r="H166" s="140">
        <v>1000</v>
      </c>
      <c r="I166" s="141"/>
      <c r="J166" s="141">
        <f t="shared" si="50"/>
        <v>0</v>
      </c>
      <c r="K166" s="138" t="s">
        <v>144</v>
      </c>
      <c r="L166" s="142"/>
      <c r="M166" s="143" t="s">
        <v>1</v>
      </c>
      <c r="N166" s="144" t="s">
        <v>23</v>
      </c>
      <c r="O166" s="128">
        <v>0</v>
      </c>
      <c r="P166" s="128">
        <f t="shared" si="51"/>
        <v>0</v>
      </c>
      <c r="Q166" s="128">
        <v>0</v>
      </c>
      <c r="R166" s="128">
        <f t="shared" si="52"/>
        <v>0</v>
      </c>
      <c r="S166" s="128">
        <v>0</v>
      </c>
      <c r="T166" s="129">
        <f t="shared" si="53"/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30" t="s">
        <v>263</v>
      </c>
      <c r="AT166" s="130" t="s">
        <v>991</v>
      </c>
      <c r="AU166" s="130" t="s">
        <v>60</v>
      </c>
      <c r="AY166" s="12" t="s">
        <v>137</v>
      </c>
      <c r="BE166" s="131">
        <f t="shared" si="54"/>
        <v>0</v>
      </c>
      <c r="BF166" s="131">
        <f t="shared" si="55"/>
        <v>0</v>
      </c>
      <c r="BG166" s="131">
        <f t="shared" si="56"/>
        <v>0</v>
      </c>
      <c r="BH166" s="131">
        <f t="shared" si="57"/>
        <v>0</v>
      </c>
      <c r="BI166" s="131">
        <f t="shared" si="58"/>
        <v>0</v>
      </c>
      <c r="BJ166" s="12" t="s">
        <v>58</v>
      </c>
      <c r="BK166" s="131">
        <f t="shared" si="59"/>
        <v>0</v>
      </c>
      <c r="BL166" s="12" t="s">
        <v>200</v>
      </c>
      <c r="BM166" s="130" t="s">
        <v>5287</v>
      </c>
    </row>
    <row r="167" spans="1:65" s="2" customFormat="1" ht="16.5" customHeight="1">
      <c r="A167" s="22"/>
      <c r="B167" s="119"/>
      <c r="C167" s="120" t="s">
        <v>4370</v>
      </c>
      <c r="D167" s="120" t="s">
        <v>140</v>
      </c>
      <c r="E167" s="121" t="s">
        <v>5288</v>
      </c>
      <c r="F167" s="122" t="s">
        <v>5289</v>
      </c>
      <c r="G167" s="123" t="s">
        <v>403</v>
      </c>
      <c r="H167" s="124">
        <v>10</v>
      </c>
      <c r="I167" s="125"/>
      <c r="J167" s="125">
        <f t="shared" si="50"/>
        <v>0</v>
      </c>
      <c r="K167" s="122" t="s">
        <v>144</v>
      </c>
      <c r="L167" s="23"/>
      <c r="M167" s="126" t="s">
        <v>1</v>
      </c>
      <c r="N167" s="127" t="s">
        <v>23</v>
      </c>
      <c r="O167" s="128">
        <v>0.505</v>
      </c>
      <c r="P167" s="128">
        <f t="shared" si="51"/>
        <v>5.05</v>
      </c>
      <c r="Q167" s="128">
        <v>0</v>
      </c>
      <c r="R167" s="128">
        <f t="shared" si="52"/>
        <v>0</v>
      </c>
      <c r="S167" s="128">
        <v>0</v>
      </c>
      <c r="T167" s="129">
        <f t="shared" si="53"/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30" t="s">
        <v>200</v>
      </c>
      <c r="AT167" s="130" t="s">
        <v>140</v>
      </c>
      <c r="AU167" s="130" t="s">
        <v>60</v>
      </c>
      <c r="AY167" s="12" t="s">
        <v>137</v>
      </c>
      <c r="BE167" s="131">
        <f t="shared" si="54"/>
        <v>0</v>
      </c>
      <c r="BF167" s="131">
        <f t="shared" si="55"/>
        <v>0</v>
      </c>
      <c r="BG167" s="131">
        <f t="shared" si="56"/>
        <v>0</v>
      </c>
      <c r="BH167" s="131">
        <f t="shared" si="57"/>
        <v>0</v>
      </c>
      <c r="BI167" s="131">
        <f t="shared" si="58"/>
        <v>0</v>
      </c>
      <c r="BJ167" s="12" t="s">
        <v>58</v>
      </c>
      <c r="BK167" s="131">
        <f t="shared" si="59"/>
        <v>0</v>
      </c>
      <c r="BL167" s="12" t="s">
        <v>200</v>
      </c>
      <c r="BM167" s="130" t="s">
        <v>5290</v>
      </c>
    </row>
    <row r="168" spans="1:65" s="2" customFormat="1" ht="16.5" customHeight="1">
      <c r="A168" s="22"/>
      <c r="B168" s="119"/>
      <c r="C168" s="136" t="s">
        <v>4374</v>
      </c>
      <c r="D168" s="136" t="s">
        <v>991</v>
      </c>
      <c r="E168" s="137" t="s">
        <v>5291</v>
      </c>
      <c r="F168" s="138" t="s">
        <v>5292</v>
      </c>
      <c r="G168" s="139" t="s">
        <v>403</v>
      </c>
      <c r="H168" s="140">
        <v>10</v>
      </c>
      <c r="I168" s="141"/>
      <c r="J168" s="141">
        <f t="shared" si="50"/>
        <v>0</v>
      </c>
      <c r="K168" s="138" t="s">
        <v>144</v>
      </c>
      <c r="L168" s="142"/>
      <c r="M168" s="153" t="s">
        <v>1</v>
      </c>
      <c r="N168" s="154" t="s">
        <v>23</v>
      </c>
      <c r="O168" s="134">
        <v>0</v>
      </c>
      <c r="P168" s="134">
        <f t="shared" si="51"/>
        <v>0</v>
      </c>
      <c r="Q168" s="134">
        <v>0.0003</v>
      </c>
      <c r="R168" s="134">
        <f t="shared" si="52"/>
        <v>0.0029999999999999996</v>
      </c>
      <c r="S168" s="134">
        <v>0</v>
      </c>
      <c r="T168" s="135">
        <f t="shared" si="53"/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30" t="s">
        <v>263</v>
      </c>
      <c r="AT168" s="130" t="s">
        <v>991</v>
      </c>
      <c r="AU168" s="130" t="s">
        <v>60</v>
      </c>
      <c r="AY168" s="12" t="s">
        <v>137</v>
      </c>
      <c r="BE168" s="131">
        <f t="shared" si="54"/>
        <v>0</v>
      </c>
      <c r="BF168" s="131">
        <f t="shared" si="55"/>
        <v>0</v>
      </c>
      <c r="BG168" s="131">
        <f t="shared" si="56"/>
        <v>0</v>
      </c>
      <c r="BH168" s="131">
        <f t="shared" si="57"/>
        <v>0</v>
      </c>
      <c r="BI168" s="131">
        <f t="shared" si="58"/>
        <v>0</v>
      </c>
      <c r="BJ168" s="12" t="s">
        <v>58</v>
      </c>
      <c r="BK168" s="131">
        <f t="shared" si="59"/>
        <v>0</v>
      </c>
      <c r="BL168" s="12" t="s">
        <v>200</v>
      </c>
      <c r="BM168" s="130" t="s">
        <v>5293</v>
      </c>
    </row>
    <row r="169" spans="1:31" s="2" customFormat="1" ht="6.9" customHeight="1">
      <c r="A169" s="22"/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23"/>
      <c r="M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</sheetData>
  <autoFilter ref="C28:K168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M194"/>
  <sheetViews>
    <sheetView showGridLines="0" workbookViewId="0" topLeftCell="A1">
      <selection activeCell="I39" sqref="I39:I19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105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5859</v>
      </c>
      <c r="L4" s="15"/>
      <c r="M4" s="75" t="s">
        <v>9</v>
      </c>
      <c r="AT4" s="12" t="s">
        <v>3</v>
      </c>
    </row>
    <row r="5" spans="1:31" s="2" customFormat="1" ht="6.9" customHeight="1">
      <c r="A5" s="22"/>
      <c r="B5" s="23"/>
      <c r="C5" s="22"/>
      <c r="D5" s="47"/>
      <c r="E5" s="47"/>
      <c r="F5" s="47"/>
      <c r="G5" s="47"/>
      <c r="H5" s="47"/>
      <c r="I5" s="47"/>
      <c r="J5" s="47"/>
      <c r="K5" s="47"/>
      <c r="L5" s="3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2" customFormat="1" ht="25.35" customHeight="1">
      <c r="A6" s="22"/>
      <c r="B6" s="23"/>
      <c r="C6" s="22"/>
      <c r="D6" s="76" t="s">
        <v>18</v>
      </c>
      <c r="E6" s="22"/>
      <c r="F6" s="22"/>
      <c r="G6" s="22"/>
      <c r="H6" s="22"/>
      <c r="I6" s="22"/>
      <c r="J6" s="52">
        <f>ROUND(J36,2)</f>
        <v>0</v>
      </c>
      <c r="K6" s="22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6.9" customHeight="1">
      <c r="A7" s="22"/>
      <c r="B7" s="23"/>
      <c r="C7" s="22"/>
      <c r="D7" s="47"/>
      <c r="E7" s="47"/>
      <c r="F7" s="47"/>
      <c r="G7" s="47"/>
      <c r="H7" s="47"/>
      <c r="I7" s="47"/>
      <c r="J7" s="47"/>
      <c r="K7" s="47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14.4" customHeight="1">
      <c r="A8" s="22"/>
      <c r="B8" s="23"/>
      <c r="C8" s="22"/>
      <c r="D8" s="22"/>
      <c r="E8" s="22"/>
      <c r="F8" s="26" t="s">
        <v>20</v>
      </c>
      <c r="G8" s="22"/>
      <c r="H8" s="22"/>
      <c r="I8" s="26" t="s">
        <v>19</v>
      </c>
      <c r="J8" s="26" t="s">
        <v>21</v>
      </c>
      <c r="K8" s="22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77" t="s">
        <v>22</v>
      </c>
      <c r="E9" s="19" t="s">
        <v>23</v>
      </c>
      <c r="F9" s="78">
        <f>ROUND((SUM(BE36:BE193)),2)</f>
        <v>0</v>
      </c>
      <c r="G9" s="22"/>
      <c r="H9" s="22"/>
      <c r="I9" s="79">
        <v>0.21</v>
      </c>
      <c r="J9" s="78">
        <f>ROUND(((SUM(BE36:BE193))*I9),2)</f>
        <v>0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22"/>
      <c r="E10" s="19" t="s">
        <v>24</v>
      </c>
      <c r="F10" s="78">
        <f>ROUND((SUM(BF36:BF193)),2)</f>
        <v>0</v>
      </c>
      <c r="G10" s="22"/>
      <c r="H10" s="22"/>
      <c r="I10" s="79">
        <v>0.12</v>
      </c>
      <c r="J10" s="78">
        <f>ROUND(((SUM(BF36:BF193))*I10),2)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 hidden="1">
      <c r="A11" s="22"/>
      <c r="B11" s="23"/>
      <c r="C11" s="22"/>
      <c r="D11" s="22"/>
      <c r="E11" s="19" t="s">
        <v>25</v>
      </c>
      <c r="F11" s="78">
        <f>ROUND((SUM(BG36:BG193)),2)</f>
        <v>0</v>
      </c>
      <c r="G11" s="22"/>
      <c r="H11" s="22"/>
      <c r="I11" s="79">
        <v>0.21</v>
      </c>
      <c r="J11" s="78">
        <f>0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26</v>
      </c>
      <c r="F12" s="78">
        <f>ROUND((SUM(BH36:BH193)),2)</f>
        <v>0</v>
      </c>
      <c r="G12" s="22"/>
      <c r="H12" s="22"/>
      <c r="I12" s="79">
        <v>0.12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27</v>
      </c>
      <c r="F13" s="78">
        <f>ROUND((SUM(BI36:BI193)),2)</f>
        <v>0</v>
      </c>
      <c r="G13" s="22"/>
      <c r="H13" s="22"/>
      <c r="I13" s="79">
        <v>0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6.9" customHeigh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25.35" customHeight="1">
      <c r="A15" s="22"/>
      <c r="B15" s="23"/>
      <c r="C15" s="80"/>
      <c r="D15" s="81" t="s">
        <v>28</v>
      </c>
      <c r="E15" s="41"/>
      <c r="F15" s="41"/>
      <c r="G15" s="82" t="s">
        <v>29</v>
      </c>
      <c r="H15" s="83" t="s">
        <v>30</v>
      </c>
      <c r="I15" s="41"/>
      <c r="J15" s="84">
        <f>SUM(J6:J13)</f>
        <v>0</v>
      </c>
      <c r="K15" s="85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9.25" customHeight="1">
      <c r="A16" s="22"/>
      <c r="B16" s="23"/>
      <c r="C16" s="86" t="s">
        <v>110</v>
      </c>
      <c r="D16" s="80"/>
      <c r="E16" s="80"/>
      <c r="F16" s="80"/>
      <c r="G16" s="80"/>
      <c r="H16" s="80"/>
      <c r="I16" s="80"/>
      <c r="J16" s="87" t="s">
        <v>111</v>
      </c>
      <c r="K16" s="80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10.35" customHeight="1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47" s="2" customFormat="1" ht="22.95" customHeight="1">
      <c r="A18" s="22"/>
      <c r="B18" s="23"/>
      <c r="C18" s="88" t="s">
        <v>112</v>
      </c>
      <c r="D18" s="22"/>
      <c r="E18" s="22"/>
      <c r="F18" s="22"/>
      <c r="G18" s="22"/>
      <c r="H18" s="22"/>
      <c r="I18" s="22"/>
      <c r="J18" s="52">
        <f>J36</f>
        <v>0</v>
      </c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U18" s="12" t="s">
        <v>113</v>
      </c>
    </row>
    <row r="19" spans="2:12" s="6" customFormat="1" ht="24.9" customHeight="1">
      <c r="B19" s="89"/>
      <c r="D19" s="90" t="s">
        <v>114</v>
      </c>
      <c r="E19" s="91"/>
      <c r="F19" s="91"/>
      <c r="G19" s="91"/>
      <c r="H19" s="91"/>
      <c r="I19" s="91"/>
      <c r="J19" s="92">
        <f>J37</f>
        <v>0</v>
      </c>
      <c r="L19" s="89"/>
    </row>
    <row r="20" spans="2:12" s="7" customFormat="1" ht="19.95" customHeight="1">
      <c r="B20" s="93"/>
      <c r="D20" s="94" t="s">
        <v>115</v>
      </c>
      <c r="E20" s="95"/>
      <c r="F20" s="95"/>
      <c r="G20" s="95"/>
      <c r="H20" s="95"/>
      <c r="I20" s="95"/>
      <c r="J20" s="96">
        <f>J38</f>
        <v>0</v>
      </c>
      <c r="L20" s="93"/>
    </row>
    <row r="21" spans="2:12" s="7" customFormat="1" ht="19.95" customHeight="1">
      <c r="B21" s="93"/>
      <c r="D21" s="94" t="s">
        <v>5294</v>
      </c>
      <c r="E21" s="95"/>
      <c r="F21" s="95"/>
      <c r="G21" s="95"/>
      <c r="H21" s="95"/>
      <c r="I21" s="95"/>
      <c r="J21" s="96">
        <f>J65</f>
        <v>0</v>
      </c>
      <c r="L21" s="93"/>
    </row>
    <row r="22" spans="2:12" s="6" customFormat="1" ht="24.9" customHeight="1">
      <c r="B22" s="89"/>
      <c r="D22" s="90" t="s">
        <v>116</v>
      </c>
      <c r="E22" s="91"/>
      <c r="F22" s="91"/>
      <c r="G22" s="91"/>
      <c r="H22" s="91"/>
      <c r="I22" s="91"/>
      <c r="J22" s="92">
        <f>J81</f>
        <v>0</v>
      </c>
      <c r="L22" s="89"/>
    </row>
    <row r="23" spans="2:12" s="7" customFormat="1" ht="19.95" customHeight="1">
      <c r="B23" s="93"/>
      <c r="D23" s="94" t="s">
        <v>117</v>
      </c>
      <c r="E23" s="95"/>
      <c r="F23" s="95"/>
      <c r="G23" s="95"/>
      <c r="H23" s="95"/>
      <c r="I23" s="95"/>
      <c r="J23" s="96">
        <f>J82</f>
        <v>0</v>
      </c>
      <c r="L23" s="93"/>
    </row>
    <row r="24" spans="2:12" s="7" customFormat="1" ht="19.95" customHeight="1">
      <c r="B24" s="93"/>
      <c r="D24" s="94" t="s">
        <v>118</v>
      </c>
      <c r="E24" s="95"/>
      <c r="F24" s="95"/>
      <c r="G24" s="95"/>
      <c r="H24" s="95"/>
      <c r="I24" s="95"/>
      <c r="J24" s="96">
        <f>J98</f>
        <v>0</v>
      </c>
      <c r="L24" s="93"/>
    </row>
    <row r="25" spans="2:12" s="7" customFormat="1" ht="19.95" customHeight="1">
      <c r="B25" s="93"/>
      <c r="D25" s="94" t="s">
        <v>2837</v>
      </c>
      <c r="E25" s="95"/>
      <c r="F25" s="95"/>
      <c r="G25" s="95"/>
      <c r="H25" s="95"/>
      <c r="I25" s="95"/>
      <c r="J25" s="96">
        <f>J114</f>
        <v>0</v>
      </c>
      <c r="L25" s="93"/>
    </row>
    <row r="26" spans="2:12" s="7" customFormat="1" ht="19.95" customHeight="1">
      <c r="B26" s="93"/>
      <c r="D26" s="94" t="s">
        <v>2173</v>
      </c>
      <c r="E26" s="95"/>
      <c r="F26" s="95"/>
      <c r="G26" s="95"/>
      <c r="H26" s="95"/>
      <c r="I26" s="95"/>
      <c r="J26" s="96">
        <f>J130</f>
        <v>0</v>
      </c>
      <c r="L26" s="93"/>
    </row>
    <row r="27" spans="2:12" s="7" customFormat="1" ht="19.95" customHeight="1">
      <c r="B27" s="93"/>
      <c r="D27" s="94" t="s">
        <v>120</v>
      </c>
      <c r="E27" s="95"/>
      <c r="F27" s="95"/>
      <c r="G27" s="95"/>
      <c r="H27" s="95"/>
      <c r="I27" s="95"/>
      <c r="J27" s="96">
        <f>J146</f>
        <v>0</v>
      </c>
      <c r="L27" s="93"/>
    </row>
    <row r="28" spans="2:12" s="7" customFormat="1" ht="19.95" customHeight="1">
      <c r="B28" s="93"/>
      <c r="D28" s="94" t="s">
        <v>2174</v>
      </c>
      <c r="E28" s="95"/>
      <c r="F28" s="95"/>
      <c r="G28" s="95"/>
      <c r="H28" s="95"/>
      <c r="I28" s="95"/>
      <c r="J28" s="96">
        <f>J162</f>
        <v>0</v>
      </c>
      <c r="L28" s="93"/>
    </row>
    <row r="29" spans="2:12" s="7" customFormat="1" ht="19.95" customHeight="1">
      <c r="B29" s="93"/>
      <c r="D29" s="94" t="s">
        <v>2175</v>
      </c>
      <c r="E29" s="95"/>
      <c r="F29" s="95"/>
      <c r="G29" s="95"/>
      <c r="H29" s="95"/>
      <c r="I29" s="95"/>
      <c r="J29" s="96">
        <f>J178</f>
        <v>0</v>
      </c>
      <c r="L29" s="93"/>
    </row>
    <row r="30" spans="1:31" s="2" customFormat="1" ht="21.75" customHeight="1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3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" customFormat="1" ht="6.9" customHeight="1">
      <c r="A31" s="2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5" spans="1:31" s="8" customFormat="1" ht="29.25" customHeight="1">
      <c r="A35" s="97"/>
      <c r="B35" s="98"/>
      <c r="C35" s="99" t="s">
        <v>123</v>
      </c>
      <c r="D35" s="100" t="s">
        <v>35</v>
      </c>
      <c r="E35" s="100" t="s">
        <v>31</v>
      </c>
      <c r="F35" s="100" t="s">
        <v>32</v>
      </c>
      <c r="G35" s="100" t="s">
        <v>124</v>
      </c>
      <c r="H35" s="100" t="s">
        <v>125</v>
      </c>
      <c r="I35" s="100" t="s">
        <v>126</v>
      </c>
      <c r="J35" s="100" t="s">
        <v>111</v>
      </c>
      <c r="K35" s="101" t="s">
        <v>127</v>
      </c>
      <c r="L35" s="102"/>
      <c r="M35" s="43" t="s">
        <v>1</v>
      </c>
      <c r="N35" s="44" t="s">
        <v>22</v>
      </c>
      <c r="O35" s="44" t="s">
        <v>128</v>
      </c>
      <c r="P35" s="44" t="s">
        <v>129</v>
      </c>
      <c r="Q35" s="44" t="s">
        <v>130</v>
      </c>
      <c r="R35" s="44" t="s">
        <v>131</v>
      </c>
      <c r="S35" s="44" t="s">
        <v>132</v>
      </c>
      <c r="T35" s="45" t="s">
        <v>133</v>
      </c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</row>
    <row r="36" spans="1:63" s="2" customFormat="1" ht="22.95" customHeight="1">
      <c r="A36" s="22"/>
      <c r="B36" s="23"/>
      <c r="C36" s="50" t="s">
        <v>134</v>
      </c>
      <c r="D36" s="22"/>
      <c r="E36" s="22"/>
      <c r="F36" s="22"/>
      <c r="G36" s="22"/>
      <c r="H36" s="22"/>
      <c r="I36" s="22"/>
      <c r="J36" s="103">
        <f>BK36</f>
        <v>0</v>
      </c>
      <c r="K36" s="22"/>
      <c r="L36" s="23"/>
      <c r="M36" s="46"/>
      <c r="N36" s="38"/>
      <c r="O36" s="47"/>
      <c r="P36" s="104">
        <f>P37+P81</f>
        <v>1102.078</v>
      </c>
      <c r="Q36" s="47"/>
      <c r="R36" s="104">
        <f>R37+R81</f>
        <v>0.07400000000000001</v>
      </c>
      <c r="S36" s="47"/>
      <c r="T36" s="105">
        <f>T37+T81</f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T36" s="12" t="s">
        <v>49</v>
      </c>
      <c r="AU36" s="12" t="s">
        <v>113</v>
      </c>
      <c r="BK36" s="106">
        <f>BK37+BK81</f>
        <v>0</v>
      </c>
    </row>
    <row r="37" spans="2:63" s="9" customFormat="1" ht="25.95" customHeight="1">
      <c r="B37" s="107"/>
      <c r="D37" s="108" t="s">
        <v>49</v>
      </c>
      <c r="E37" s="109" t="s">
        <v>135</v>
      </c>
      <c r="F37" s="109" t="s">
        <v>136</v>
      </c>
      <c r="J37" s="110">
        <f>BK37</f>
        <v>0</v>
      </c>
      <c r="L37" s="107"/>
      <c r="M37" s="111"/>
      <c r="N37" s="112"/>
      <c r="O37" s="112"/>
      <c r="P37" s="113">
        <f>P38+P65</f>
        <v>711.276</v>
      </c>
      <c r="Q37" s="112"/>
      <c r="R37" s="113">
        <f>R38+R65</f>
        <v>0.07400000000000001</v>
      </c>
      <c r="S37" s="112"/>
      <c r="T37" s="114">
        <f>T38+T65</f>
        <v>0</v>
      </c>
      <c r="AR37" s="108" t="s">
        <v>58</v>
      </c>
      <c r="AT37" s="115" t="s">
        <v>49</v>
      </c>
      <c r="AU37" s="115" t="s">
        <v>50</v>
      </c>
      <c r="AY37" s="108" t="s">
        <v>137</v>
      </c>
      <c r="BK37" s="116">
        <f>BK38+BK65</f>
        <v>0</v>
      </c>
    </row>
    <row r="38" spans="2:63" s="9" customFormat="1" ht="22.95" customHeight="1">
      <c r="B38" s="107"/>
      <c r="D38" s="108" t="s">
        <v>49</v>
      </c>
      <c r="E38" s="117" t="s">
        <v>138</v>
      </c>
      <c r="F38" s="117" t="s">
        <v>139</v>
      </c>
      <c r="J38" s="118">
        <f>BK38</f>
        <v>0</v>
      </c>
      <c r="L38" s="107"/>
      <c r="M38" s="111"/>
      <c r="N38" s="112"/>
      <c r="O38" s="112"/>
      <c r="P38" s="113">
        <f>SUM(P39:P64)</f>
        <v>468.62399999999997</v>
      </c>
      <c r="Q38" s="112"/>
      <c r="R38" s="113">
        <f>SUM(R39:R64)</f>
        <v>0.07400000000000001</v>
      </c>
      <c r="S38" s="112"/>
      <c r="T38" s="114">
        <f>SUM(T39:T64)</f>
        <v>0</v>
      </c>
      <c r="AR38" s="108" t="s">
        <v>58</v>
      </c>
      <c r="AT38" s="115" t="s">
        <v>49</v>
      </c>
      <c r="AU38" s="115" t="s">
        <v>58</v>
      </c>
      <c r="AY38" s="108" t="s">
        <v>137</v>
      </c>
      <c r="BK38" s="116">
        <f>SUM(BK39:BK64)</f>
        <v>0</v>
      </c>
    </row>
    <row r="39" spans="1:65" s="2" customFormat="1" ht="33" customHeight="1">
      <c r="A39" s="22"/>
      <c r="B39" s="119"/>
      <c r="C39" s="120" t="s">
        <v>58</v>
      </c>
      <c r="D39" s="120" t="s">
        <v>140</v>
      </c>
      <c r="E39" s="121" t="s">
        <v>5295</v>
      </c>
      <c r="F39" s="122" t="s">
        <v>5296</v>
      </c>
      <c r="G39" s="123" t="s">
        <v>160</v>
      </c>
      <c r="H39" s="124">
        <v>100</v>
      </c>
      <c r="I39" s="125"/>
      <c r="J39" s="125">
        <f aca="true" t="shared" si="0" ref="J39:J64">ROUND(I39*H39,2)</f>
        <v>0</v>
      </c>
      <c r="K39" s="122" t="s">
        <v>144</v>
      </c>
      <c r="L39" s="23"/>
      <c r="M39" s="126" t="s">
        <v>1</v>
      </c>
      <c r="N39" s="127" t="s">
        <v>23</v>
      </c>
      <c r="O39" s="128">
        <v>0.14</v>
      </c>
      <c r="P39" s="128">
        <f aca="true" t="shared" si="1" ref="P39:P64">O39*H39</f>
        <v>14.000000000000002</v>
      </c>
      <c r="Q39" s="128">
        <v>0</v>
      </c>
      <c r="R39" s="128">
        <f aca="true" t="shared" si="2" ref="R39:R64">Q39*H39</f>
        <v>0</v>
      </c>
      <c r="S39" s="128">
        <v>0</v>
      </c>
      <c r="T39" s="129">
        <f aca="true" t="shared" si="3" ref="T39:T64">S39*H39</f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145</v>
      </c>
      <c r="AT39" s="130" t="s">
        <v>140</v>
      </c>
      <c r="AU39" s="130" t="s">
        <v>60</v>
      </c>
      <c r="AY39" s="12" t="s">
        <v>137</v>
      </c>
      <c r="BE39" s="131">
        <f aca="true" t="shared" si="4" ref="BE39:BE64">IF(N39="základní",J39,0)</f>
        <v>0</v>
      </c>
      <c r="BF39" s="131">
        <f aca="true" t="shared" si="5" ref="BF39:BF64">IF(N39="snížená",J39,0)</f>
        <v>0</v>
      </c>
      <c r="BG39" s="131">
        <f aca="true" t="shared" si="6" ref="BG39:BG64">IF(N39="zákl. přenesená",J39,0)</f>
        <v>0</v>
      </c>
      <c r="BH39" s="131">
        <f aca="true" t="shared" si="7" ref="BH39:BH64">IF(N39="sníž. přenesená",J39,0)</f>
        <v>0</v>
      </c>
      <c r="BI39" s="131">
        <f aca="true" t="shared" si="8" ref="BI39:BI64">IF(N39="nulová",J39,0)</f>
        <v>0</v>
      </c>
      <c r="BJ39" s="12" t="s">
        <v>58</v>
      </c>
      <c r="BK39" s="131">
        <f aca="true" t="shared" si="9" ref="BK39:BK64">ROUND(I39*H39,2)</f>
        <v>0</v>
      </c>
      <c r="BL39" s="12" t="s">
        <v>145</v>
      </c>
      <c r="BM39" s="130" t="s">
        <v>5297</v>
      </c>
    </row>
    <row r="40" spans="1:65" s="2" customFormat="1" ht="37.95" customHeight="1">
      <c r="A40" s="22"/>
      <c r="B40" s="119"/>
      <c r="C40" s="120" t="s">
        <v>60</v>
      </c>
      <c r="D40" s="120" t="s">
        <v>140</v>
      </c>
      <c r="E40" s="121" t="s">
        <v>5298</v>
      </c>
      <c r="F40" s="122" t="s">
        <v>5299</v>
      </c>
      <c r="G40" s="123" t="s">
        <v>160</v>
      </c>
      <c r="H40" s="124">
        <v>100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0</v>
      </c>
      <c r="P40" s="128">
        <f t="shared" si="1"/>
        <v>0</v>
      </c>
      <c r="Q40" s="128">
        <v>0</v>
      </c>
      <c r="R40" s="128">
        <f t="shared" si="2"/>
        <v>0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145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145</v>
      </c>
      <c r="BM40" s="130" t="s">
        <v>5300</v>
      </c>
    </row>
    <row r="41" spans="1:65" s="2" customFormat="1" ht="33" customHeight="1">
      <c r="A41" s="22"/>
      <c r="B41" s="119"/>
      <c r="C41" s="120" t="s">
        <v>150</v>
      </c>
      <c r="D41" s="120" t="s">
        <v>140</v>
      </c>
      <c r="E41" s="121" t="s">
        <v>5301</v>
      </c>
      <c r="F41" s="122" t="s">
        <v>5302</v>
      </c>
      <c r="G41" s="123" t="s">
        <v>160</v>
      </c>
      <c r="H41" s="124">
        <v>100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0.104</v>
      </c>
      <c r="P41" s="128">
        <f t="shared" si="1"/>
        <v>10.4</v>
      </c>
      <c r="Q41" s="128">
        <v>0</v>
      </c>
      <c r="R41" s="128">
        <f t="shared" si="2"/>
        <v>0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145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145</v>
      </c>
      <c r="BM41" s="130" t="s">
        <v>5303</v>
      </c>
    </row>
    <row r="42" spans="1:65" s="2" customFormat="1" ht="24.15" customHeight="1">
      <c r="A42" s="22"/>
      <c r="B42" s="119"/>
      <c r="C42" s="120" t="s">
        <v>145</v>
      </c>
      <c r="D42" s="120" t="s">
        <v>140</v>
      </c>
      <c r="E42" s="121" t="s">
        <v>5304</v>
      </c>
      <c r="F42" s="122" t="s">
        <v>5305</v>
      </c>
      <c r="G42" s="123" t="s">
        <v>143</v>
      </c>
      <c r="H42" s="124">
        <v>100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0.095</v>
      </c>
      <c r="P42" s="128">
        <f t="shared" si="1"/>
        <v>9.5</v>
      </c>
      <c r="Q42" s="128">
        <v>0</v>
      </c>
      <c r="R42" s="128">
        <f t="shared" si="2"/>
        <v>0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145</v>
      </c>
      <c r="BM42" s="130" t="s">
        <v>5306</v>
      </c>
    </row>
    <row r="43" spans="1:65" s="2" customFormat="1" ht="33" customHeight="1">
      <c r="A43" s="22"/>
      <c r="B43" s="119"/>
      <c r="C43" s="120" t="s">
        <v>157</v>
      </c>
      <c r="D43" s="120" t="s">
        <v>140</v>
      </c>
      <c r="E43" s="121" t="s">
        <v>5307</v>
      </c>
      <c r="F43" s="122" t="s">
        <v>5308</v>
      </c>
      <c r="G43" s="123" t="s">
        <v>143</v>
      </c>
      <c r="H43" s="124">
        <v>100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0.007</v>
      </c>
      <c r="P43" s="128">
        <f t="shared" si="1"/>
        <v>0.7000000000000001</v>
      </c>
      <c r="Q43" s="128">
        <v>0</v>
      </c>
      <c r="R43" s="128">
        <f t="shared" si="2"/>
        <v>0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5309</v>
      </c>
    </row>
    <row r="44" spans="1:65" s="2" customFormat="1" ht="37.95" customHeight="1">
      <c r="A44" s="22"/>
      <c r="B44" s="119"/>
      <c r="C44" s="120" t="s">
        <v>162</v>
      </c>
      <c r="D44" s="120" t="s">
        <v>140</v>
      </c>
      <c r="E44" s="121" t="s">
        <v>5310</v>
      </c>
      <c r="F44" s="122" t="s">
        <v>5311</v>
      </c>
      <c r="G44" s="123" t="s">
        <v>143</v>
      </c>
      <c r="H44" s="124">
        <v>100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</v>
      </c>
      <c r="P44" s="128">
        <f t="shared" si="1"/>
        <v>0</v>
      </c>
      <c r="Q44" s="128">
        <v>0</v>
      </c>
      <c r="R44" s="128">
        <f t="shared" si="2"/>
        <v>0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5312</v>
      </c>
    </row>
    <row r="45" spans="1:65" s="2" customFormat="1" ht="33" customHeight="1">
      <c r="A45" s="22"/>
      <c r="B45" s="119"/>
      <c r="C45" s="120" t="s">
        <v>166</v>
      </c>
      <c r="D45" s="120" t="s">
        <v>140</v>
      </c>
      <c r="E45" s="121" t="s">
        <v>5313</v>
      </c>
      <c r="F45" s="122" t="s">
        <v>5314</v>
      </c>
      <c r="G45" s="123" t="s">
        <v>143</v>
      </c>
      <c r="H45" s="124">
        <v>100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0.077</v>
      </c>
      <c r="P45" s="128">
        <f t="shared" si="1"/>
        <v>7.7</v>
      </c>
      <c r="Q45" s="128">
        <v>0</v>
      </c>
      <c r="R45" s="128">
        <f t="shared" si="2"/>
        <v>0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5315</v>
      </c>
    </row>
    <row r="46" spans="1:65" s="2" customFormat="1" ht="16.5" customHeight="1">
      <c r="A46" s="22"/>
      <c r="B46" s="119"/>
      <c r="C46" s="120" t="s">
        <v>170</v>
      </c>
      <c r="D46" s="120" t="s">
        <v>140</v>
      </c>
      <c r="E46" s="121" t="s">
        <v>5316</v>
      </c>
      <c r="F46" s="122" t="s">
        <v>5317</v>
      </c>
      <c r="G46" s="123" t="s">
        <v>160</v>
      </c>
      <c r="H46" s="124">
        <v>100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0.049</v>
      </c>
      <c r="P46" s="128">
        <f t="shared" si="1"/>
        <v>4.9</v>
      </c>
      <c r="Q46" s="128">
        <v>0</v>
      </c>
      <c r="R46" s="128">
        <f t="shared" si="2"/>
        <v>0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5318</v>
      </c>
    </row>
    <row r="47" spans="1:65" s="2" customFormat="1" ht="16.5" customHeight="1">
      <c r="A47" s="22"/>
      <c r="B47" s="119"/>
      <c r="C47" s="120" t="s">
        <v>138</v>
      </c>
      <c r="D47" s="120" t="s">
        <v>140</v>
      </c>
      <c r="E47" s="121" t="s">
        <v>5319</v>
      </c>
      <c r="F47" s="122" t="s">
        <v>5320</v>
      </c>
      <c r="G47" s="123" t="s">
        <v>160</v>
      </c>
      <c r="H47" s="124">
        <v>10000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</v>
      </c>
      <c r="P47" s="128">
        <f t="shared" si="1"/>
        <v>0</v>
      </c>
      <c r="Q47" s="128">
        <v>0</v>
      </c>
      <c r="R47" s="128">
        <f t="shared" si="2"/>
        <v>0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5321</v>
      </c>
    </row>
    <row r="48" spans="1:65" s="2" customFormat="1" ht="21.75" customHeight="1">
      <c r="A48" s="22"/>
      <c r="B48" s="119"/>
      <c r="C48" s="120" t="s">
        <v>177</v>
      </c>
      <c r="D48" s="120" t="s">
        <v>140</v>
      </c>
      <c r="E48" s="121" t="s">
        <v>5322</v>
      </c>
      <c r="F48" s="122" t="s">
        <v>5323</v>
      </c>
      <c r="G48" s="123" t="s">
        <v>160</v>
      </c>
      <c r="H48" s="124">
        <v>100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0.033</v>
      </c>
      <c r="P48" s="128">
        <f t="shared" si="1"/>
        <v>3.3000000000000003</v>
      </c>
      <c r="Q48" s="128">
        <v>0</v>
      </c>
      <c r="R48" s="128">
        <f t="shared" si="2"/>
        <v>0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5324</v>
      </c>
    </row>
    <row r="49" spans="1:65" s="2" customFormat="1" ht="24.15" customHeight="1">
      <c r="A49" s="22"/>
      <c r="B49" s="119"/>
      <c r="C49" s="120" t="s">
        <v>181</v>
      </c>
      <c r="D49" s="120" t="s">
        <v>140</v>
      </c>
      <c r="E49" s="121" t="s">
        <v>5325</v>
      </c>
      <c r="F49" s="122" t="s">
        <v>5326</v>
      </c>
      <c r="G49" s="123" t="s">
        <v>5327</v>
      </c>
      <c r="H49" s="124">
        <v>1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1.2</v>
      </c>
      <c r="P49" s="128">
        <f t="shared" si="1"/>
        <v>1.2</v>
      </c>
      <c r="Q49" s="128">
        <v>0</v>
      </c>
      <c r="R49" s="128">
        <f t="shared" si="2"/>
        <v>0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5328</v>
      </c>
    </row>
    <row r="50" spans="1:65" s="2" customFormat="1" ht="24.15" customHeight="1">
      <c r="A50" s="22"/>
      <c r="B50" s="119"/>
      <c r="C50" s="120" t="s">
        <v>8</v>
      </c>
      <c r="D50" s="120" t="s">
        <v>140</v>
      </c>
      <c r="E50" s="121" t="s">
        <v>5329</v>
      </c>
      <c r="F50" s="122" t="s">
        <v>5330</v>
      </c>
      <c r="G50" s="123" t="s">
        <v>5327</v>
      </c>
      <c r="H50" s="124">
        <v>1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1.2</v>
      </c>
      <c r="P50" s="128">
        <f t="shared" si="1"/>
        <v>1.2</v>
      </c>
      <c r="Q50" s="128">
        <v>0</v>
      </c>
      <c r="R50" s="128">
        <f t="shared" si="2"/>
        <v>0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5331</v>
      </c>
    </row>
    <row r="51" spans="1:65" s="2" customFormat="1" ht="33" customHeight="1">
      <c r="A51" s="22"/>
      <c r="B51" s="119"/>
      <c r="C51" s="120" t="s">
        <v>188</v>
      </c>
      <c r="D51" s="120" t="s">
        <v>140</v>
      </c>
      <c r="E51" s="121" t="s">
        <v>5332</v>
      </c>
      <c r="F51" s="122" t="s">
        <v>5333</v>
      </c>
      <c r="G51" s="123" t="s">
        <v>403</v>
      </c>
      <c r="H51" s="124">
        <v>1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7.6</v>
      </c>
      <c r="P51" s="128">
        <f t="shared" si="1"/>
        <v>7.6</v>
      </c>
      <c r="Q51" s="128">
        <v>0</v>
      </c>
      <c r="R51" s="128">
        <f t="shared" si="2"/>
        <v>0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5334</v>
      </c>
    </row>
    <row r="52" spans="1:65" s="2" customFormat="1" ht="33" customHeight="1">
      <c r="A52" s="22"/>
      <c r="B52" s="119"/>
      <c r="C52" s="120" t="s">
        <v>192</v>
      </c>
      <c r="D52" s="120" t="s">
        <v>140</v>
      </c>
      <c r="E52" s="121" t="s">
        <v>5335</v>
      </c>
      <c r="F52" s="122" t="s">
        <v>5336</v>
      </c>
      <c r="G52" s="123" t="s">
        <v>403</v>
      </c>
      <c r="H52" s="124">
        <v>1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17.86</v>
      </c>
      <c r="P52" s="128">
        <f t="shared" si="1"/>
        <v>17.86</v>
      </c>
      <c r="Q52" s="128">
        <v>0</v>
      </c>
      <c r="R52" s="128">
        <f t="shared" si="2"/>
        <v>0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5337</v>
      </c>
    </row>
    <row r="53" spans="1:65" s="2" customFormat="1" ht="33" customHeight="1">
      <c r="A53" s="22"/>
      <c r="B53" s="119"/>
      <c r="C53" s="120" t="s">
        <v>196</v>
      </c>
      <c r="D53" s="120" t="s">
        <v>140</v>
      </c>
      <c r="E53" s="121" t="s">
        <v>5338</v>
      </c>
      <c r="F53" s="122" t="s">
        <v>5339</v>
      </c>
      <c r="G53" s="123" t="s">
        <v>403</v>
      </c>
      <c r="H53" s="124">
        <v>1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</v>
      </c>
      <c r="P53" s="128">
        <f t="shared" si="1"/>
        <v>0</v>
      </c>
      <c r="Q53" s="128">
        <v>0</v>
      </c>
      <c r="R53" s="128">
        <f t="shared" si="2"/>
        <v>0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5340</v>
      </c>
    </row>
    <row r="54" spans="1:65" s="2" customFormat="1" ht="33" customHeight="1">
      <c r="A54" s="22"/>
      <c r="B54" s="119"/>
      <c r="C54" s="120" t="s">
        <v>200</v>
      </c>
      <c r="D54" s="120" t="s">
        <v>140</v>
      </c>
      <c r="E54" s="121" t="s">
        <v>5341</v>
      </c>
      <c r="F54" s="122" t="s">
        <v>5342</v>
      </c>
      <c r="G54" s="123" t="s">
        <v>403</v>
      </c>
      <c r="H54" s="124">
        <v>1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</v>
      </c>
      <c r="P54" s="128">
        <f t="shared" si="1"/>
        <v>0</v>
      </c>
      <c r="Q54" s="128">
        <v>0</v>
      </c>
      <c r="R54" s="128">
        <f t="shared" si="2"/>
        <v>0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5343</v>
      </c>
    </row>
    <row r="55" spans="1:65" s="2" customFormat="1" ht="33" customHeight="1">
      <c r="A55" s="22"/>
      <c r="B55" s="119"/>
      <c r="C55" s="120" t="s">
        <v>204</v>
      </c>
      <c r="D55" s="120" t="s">
        <v>140</v>
      </c>
      <c r="E55" s="121" t="s">
        <v>5344</v>
      </c>
      <c r="F55" s="122" t="s">
        <v>5345</v>
      </c>
      <c r="G55" s="123" t="s">
        <v>403</v>
      </c>
      <c r="H55" s="124">
        <v>1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4.616</v>
      </c>
      <c r="P55" s="128">
        <f t="shared" si="1"/>
        <v>4.616</v>
      </c>
      <c r="Q55" s="128">
        <v>0</v>
      </c>
      <c r="R55" s="128">
        <f t="shared" si="2"/>
        <v>0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5346</v>
      </c>
    </row>
    <row r="56" spans="1:65" s="2" customFormat="1" ht="33" customHeight="1">
      <c r="A56" s="22"/>
      <c r="B56" s="119"/>
      <c r="C56" s="120" t="s">
        <v>208</v>
      </c>
      <c r="D56" s="120" t="s">
        <v>140</v>
      </c>
      <c r="E56" s="121" t="s">
        <v>5347</v>
      </c>
      <c r="F56" s="122" t="s">
        <v>5348</v>
      </c>
      <c r="G56" s="123" t="s">
        <v>403</v>
      </c>
      <c r="H56" s="124">
        <v>1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14.948</v>
      </c>
      <c r="P56" s="128">
        <f t="shared" si="1"/>
        <v>14.948</v>
      </c>
      <c r="Q56" s="128">
        <v>0</v>
      </c>
      <c r="R56" s="128">
        <f t="shared" si="2"/>
        <v>0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5349</v>
      </c>
    </row>
    <row r="57" spans="1:65" s="2" customFormat="1" ht="33" customHeight="1">
      <c r="A57" s="22"/>
      <c r="B57" s="119"/>
      <c r="C57" s="120" t="s">
        <v>212</v>
      </c>
      <c r="D57" s="120" t="s">
        <v>140</v>
      </c>
      <c r="E57" s="121" t="s">
        <v>5350</v>
      </c>
      <c r="F57" s="122" t="s">
        <v>5351</v>
      </c>
      <c r="G57" s="123" t="s">
        <v>160</v>
      </c>
      <c r="H57" s="124">
        <v>100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0.105</v>
      </c>
      <c r="P57" s="128">
        <f t="shared" si="1"/>
        <v>10.5</v>
      </c>
      <c r="Q57" s="128">
        <v>0.00013</v>
      </c>
      <c r="R57" s="128">
        <f t="shared" si="2"/>
        <v>0.013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5352</v>
      </c>
    </row>
    <row r="58" spans="1:65" s="2" customFormat="1" ht="37.95" customHeight="1">
      <c r="A58" s="22"/>
      <c r="B58" s="119"/>
      <c r="C58" s="120" t="s">
        <v>216</v>
      </c>
      <c r="D58" s="120" t="s">
        <v>140</v>
      </c>
      <c r="E58" s="121" t="s">
        <v>5353</v>
      </c>
      <c r="F58" s="122" t="s">
        <v>5354</v>
      </c>
      <c r="G58" s="123" t="s">
        <v>160</v>
      </c>
      <c r="H58" s="124">
        <v>100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0.126</v>
      </c>
      <c r="P58" s="128">
        <f t="shared" si="1"/>
        <v>12.6</v>
      </c>
      <c r="Q58" s="128">
        <v>0.00021</v>
      </c>
      <c r="R58" s="128">
        <f t="shared" si="2"/>
        <v>0.021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5355</v>
      </c>
    </row>
    <row r="59" spans="1:65" s="2" customFormat="1" ht="24.15" customHeight="1">
      <c r="A59" s="22"/>
      <c r="B59" s="119"/>
      <c r="C59" s="120" t="s">
        <v>7</v>
      </c>
      <c r="D59" s="120" t="s">
        <v>140</v>
      </c>
      <c r="E59" s="121" t="s">
        <v>5356</v>
      </c>
      <c r="F59" s="122" t="s">
        <v>5357</v>
      </c>
      <c r="G59" s="123" t="s">
        <v>160</v>
      </c>
      <c r="H59" s="124">
        <v>500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0.308</v>
      </c>
      <c r="P59" s="128">
        <f t="shared" si="1"/>
        <v>154</v>
      </c>
      <c r="Q59" s="128">
        <v>4E-05</v>
      </c>
      <c r="R59" s="128">
        <f t="shared" si="2"/>
        <v>0.02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5358</v>
      </c>
    </row>
    <row r="60" spans="1:65" s="2" customFormat="1" ht="24.15" customHeight="1">
      <c r="A60" s="22"/>
      <c r="B60" s="119"/>
      <c r="C60" s="120" t="s">
        <v>223</v>
      </c>
      <c r="D60" s="120" t="s">
        <v>140</v>
      </c>
      <c r="E60" s="121" t="s">
        <v>5359</v>
      </c>
      <c r="F60" s="122" t="s">
        <v>5360</v>
      </c>
      <c r="G60" s="123" t="s">
        <v>160</v>
      </c>
      <c r="H60" s="124">
        <v>500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0.354</v>
      </c>
      <c r="P60" s="128">
        <f t="shared" si="1"/>
        <v>177</v>
      </c>
      <c r="Q60" s="128">
        <v>4E-05</v>
      </c>
      <c r="R60" s="128">
        <f t="shared" si="2"/>
        <v>0.02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145</v>
      </c>
      <c r="BM60" s="130" t="s">
        <v>5361</v>
      </c>
    </row>
    <row r="61" spans="1:65" s="2" customFormat="1" ht="24.15" customHeight="1">
      <c r="A61" s="22"/>
      <c r="B61" s="119"/>
      <c r="C61" s="120" t="s">
        <v>227</v>
      </c>
      <c r="D61" s="120" t="s">
        <v>140</v>
      </c>
      <c r="E61" s="121" t="s">
        <v>5362</v>
      </c>
      <c r="F61" s="122" t="s">
        <v>5363</v>
      </c>
      <c r="G61" s="123" t="s">
        <v>160</v>
      </c>
      <c r="H61" s="124">
        <v>1000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0.013</v>
      </c>
      <c r="P61" s="128">
        <f t="shared" si="1"/>
        <v>13</v>
      </c>
      <c r="Q61" s="128">
        <v>0</v>
      </c>
      <c r="R61" s="128">
        <f t="shared" si="2"/>
        <v>0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145</v>
      </c>
      <c r="BM61" s="130" t="s">
        <v>5364</v>
      </c>
    </row>
    <row r="62" spans="1:65" s="2" customFormat="1" ht="24.15" customHeight="1">
      <c r="A62" s="22"/>
      <c r="B62" s="119"/>
      <c r="C62" s="120" t="s">
        <v>231</v>
      </c>
      <c r="D62" s="120" t="s">
        <v>140</v>
      </c>
      <c r="E62" s="121" t="s">
        <v>5365</v>
      </c>
      <c r="F62" s="122" t="s">
        <v>5366</v>
      </c>
      <c r="G62" s="123" t="s">
        <v>160</v>
      </c>
      <c r="H62" s="124">
        <v>1000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0.002</v>
      </c>
      <c r="P62" s="128">
        <f t="shared" si="1"/>
        <v>2</v>
      </c>
      <c r="Q62" s="128">
        <v>0</v>
      </c>
      <c r="R62" s="128">
        <f t="shared" si="2"/>
        <v>0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145</v>
      </c>
      <c r="BM62" s="130" t="s">
        <v>5367</v>
      </c>
    </row>
    <row r="63" spans="1:65" s="2" customFormat="1" ht="24.15" customHeight="1">
      <c r="A63" s="22"/>
      <c r="B63" s="119"/>
      <c r="C63" s="120" t="s">
        <v>235</v>
      </c>
      <c r="D63" s="120" t="s">
        <v>140</v>
      </c>
      <c r="E63" s="121" t="s">
        <v>5368</v>
      </c>
      <c r="F63" s="122" t="s">
        <v>5369</v>
      </c>
      <c r="G63" s="123" t="s">
        <v>143</v>
      </c>
      <c r="H63" s="124">
        <v>100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0.014</v>
      </c>
      <c r="P63" s="128">
        <f t="shared" si="1"/>
        <v>1.4000000000000001</v>
      </c>
      <c r="Q63" s="128">
        <v>0</v>
      </c>
      <c r="R63" s="128">
        <f t="shared" si="2"/>
        <v>0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145</v>
      </c>
      <c r="BM63" s="130" t="s">
        <v>5370</v>
      </c>
    </row>
    <row r="64" spans="1:65" s="2" customFormat="1" ht="24.15" customHeight="1">
      <c r="A64" s="22"/>
      <c r="B64" s="119"/>
      <c r="C64" s="120" t="s">
        <v>239</v>
      </c>
      <c r="D64" s="120" t="s">
        <v>140</v>
      </c>
      <c r="E64" s="121" t="s">
        <v>5371</v>
      </c>
      <c r="F64" s="122" t="s">
        <v>5372</v>
      </c>
      <c r="G64" s="123" t="s">
        <v>143</v>
      </c>
      <c r="H64" s="124">
        <v>100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0.002</v>
      </c>
      <c r="P64" s="128">
        <f t="shared" si="1"/>
        <v>0.2</v>
      </c>
      <c r="Q64" s="128">
        <v>0</v>
      </c>
      <c r="R64" s="128">
        <f t="shared" si="2"/>
        <v>0</v>
      </c>
      <c r="S64" s="128">
        <v>0</v>
      </c>
      <c r="T64" s="129">
        <f t="shared" si="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145</v>
      </c>
      <c r="BM64" s="130" t="s">
        <v>5373</v>
      </c>
    </row>
    <row r="65" spans="2:63" s="9" customFormat="1" ht="22.95" customHeight="1">
      <c r="B65" s="107"/>
      <c r="D65" s="108" t="s">
        <v>49</v>
      </c>
      <c r="E65" s="117" t="s">
        <v>5374</v>
      </c>
      <c r="F65" s="117" t="s">
        <v>5375</v>
      </c>
      <c r="J65" s="118">
        <f>BK65</f>
        <v>0</v>
      </c>
      <c r="L65" s="107"/>
      <c r="M65" s="111"/>
      <c r="N65" s="112"/>
      <c r="O65" s="112"/>
      <c r="P65" s="113">
        <f>SUM(P66:P80)</f>
        <v>242.65199999999996</v>
      </c>
      <c r="Q65" s="112"/>
      <c r="R65" s="113">
        <f>SUM(R66:R80)</f>
        <v>0</v>
      </c>
      <c r="S65" s="112"/>
      <c r="T65" s="114">
        <f>SUM(T66:T80)</f>
        <v>0</v>
      </c>
      <c r="AR65" s="108" t="s">
        <v>58</v>
      </c>
      <c r="AT65" s="115" t="s">
        <v>49</v>
      </c>
      <c r="AU65" s="115" t="s">
        <v>58</v>
      </c>
      <c r="AY65" s="108" t="s">
        <v>137</v>
      </c>
      <c r="BK65" s="116">
        <f>SUM(BK66:BK80)</f>
        <v>0</v>
      </c>
    </row>
    <row r="66" spans="1:65" s="2" customFormat="1" ht="16.5" customHeight="1">
      <c r="A66" s="22"/>
      <c r="B66" s="119"/>
      <c r="C66" s="120" t="s">
        <v>243</v>
      </c>
      <c r="D66" s="120" t="s">
        <v>140</v>
      </c>
      <c r="E66" s="121" t="s">
        <v>5376</v>
      </c>
      <c r="F66" s="122" t="s">
        <v>5377</v>
      </c>
      <c r="G66" s="123" t="s">
        <v>977</v>
      </c>
      <c r="H66" s="124">
        <v>50</v>
      </c>
      <c r="I66" s="125"/>
      <c r="J66" s="125">
        <f aca="true" t="shared" si="10" ref="J66:J80">ROUND(I66*H66,2)</f>
        <v>0</v>
      </c>
      <c r="K66" s="122" t="s">
        <v>144</v>
      </c>
      <c r="L66" s="23"/>
      <c r="M66" s="126" t="s">
        <v>1</v>
      </c>
      <c r="N66" s="127" t="s">
        <v>23</v>
      </c>
      <c r="O66" s="128">
        <v>0.856</v>
      </c>
      <c r="P66" s="128">
        <f aca="true" t="shared" si="11" ref="P66:P80">O66*H66</f>
        <v>42.8</v>
      </c>
      <c r="Q66" s="128">
        <v>0</v>
      </c>
      <c r="R66" s="128">
        <f aca="true" t="shared" si="12" ref="R66:R80">Q66*H66</f>
        <v>0</v>
      </c>
      <c r="S66" s="128">
        <v>0</v>
      </c>
      <c r="T66" s="129">
        <f aca="true" t="shared" si="13" ref="T66:T80">S66*H66</f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60</v>
      </c>
      <c r="AY66" s="12" t="s">
        <v>137</v>
      </c>
      <c r="BE66" s="131">
        <f aca="true" t="shared" si="14" ref="BE66:BE80">IF(N66="základní",J66,0)</f>
        <v>0</v>
      </c>
      <c r="BF66" s="131">
        <f aca="true" t="shared" si="15" ref="BF66:BF80">IF(N66="snížená",J66,0)</f>
        <v>0</v>
      </c>
      <c r="BG66" s="131">
        <f aca="true" t="shared" si="16" ref="BG66:BG80">IF(N66="zákl. přenesená",J66,0)</f>
        <v>0</v>
      </c>
      <c r="BH66" s="131">
        <f aca="true" t="shared" si="17" ref="BH66:BH80">IF(N66="sníž. přenesená",J66,0)</f>
        <v>0</v>
      </c>
      <c r="BI66" s="131">
        <f aca="true" t="shared" si="18" ref="BI66:BI80">IF(N66="nulová",J66,0)</f>
        <v>0</v>
      </c>
      <c r="BJ66" s="12" t="s">
        <v>58</v>
      </c>
      <c r="BK66" s="131">
        <f aca="true" t="shared" si="19" ref="BK66:BK80">ROUND(I66*H66,2)</f>
        <v>0</v>
      </c>
      <c r="BL66" s="12" t="s">
        <v>145</v>
      </c>
      <c r="BM66" s="130" t="s">
        <v>5378</v>
      </c>
    </row>
    <row r="67" spans="1:65" s="2" customFormat="1" ht="21.75" customHeight="1">
      <c r="A67" s="22"/>
      <c r="B67" s="119"/>
      <c r="C67" s="120" t="s">
        <v>247</v>
      </c>
      <c r="D67" s="120" t="s">
        <v>140</v>
      </c>
      <c r="E67" s="121" t="s">
        <v>5379</v>
      </c>
      <c r="F67" s="122" t="s">
        <v>5380</v>
      </c>
      <c r="G67" s="123" t="s">
        <v>977</v>
      </c>
      <c r="H67" s="124">
        <v>50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0.409</v>
      </c>
      <c r="P67" s="128">
        <f t="shared" si="11"/>
        <v>20.45</v>
      </c>
      <c r="Q67" s="128">
        <v>0</v>
      </c>
      <c r="R67" s="128">
        <f t="shared" si="12"/>
        <v>0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145</v>
      </c>
      <c r="BM67" s="130" t="s">
        <v>5381</v>
      </c>
    </row>
    <row r="68" spans="1:65" s="2" customFormat="1" ht="21.75" customHeight="1">
      <c r="A68" s="22"/>
      <c r="B68" s="119"/>
      <c r="C68" s="120" t="s">
        <v>251</v>
      </c>
      <c r="D68" s="120" t="s">
        <v>140</v>
      </c>
      <c r="E68" s="121" t="s">
        <v>5382</v>
      </c>
      <c r="F68" s="122" t="s">
        <v>5383</v>
      </c>
      <c r="G68" s="123" t="s">
        <v>977</v>
      </c>
      <c r="H68" s="124">
        <v>50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0.44</v>
      </c>
      <c r="P68" s="128">
        <f t="shared" si="11"/>
        <v>22</v>
      </c>
      <c r="Q68" s="128">
        <v>0</v>
      </c>
      <c r="R68" s="128">
        <f t="shared" si="12"/>
        <v>0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145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145</v>
      </c>
      <c r="BM68" s="130" t="s">
        <v>5384</v>
      </c>
    </row>
    <row r="69" spans="1:65" s="2" customFormat="1" ht="21.75" customHeight="1">
      <c r="A69" s="22"/>
      <c r="B69" s="119"/>
      <c r="C69" s="120" t="s">
        <v>255</v>
      </c>
      <c r="D69" s="120" t="s">
        <v>140</v>
      </c>
      <c r="E69" s="121" t="s">
        <v>5385</v>
      </c>
      <c r="F69" s="122" t="s">
        <v>5386</v>
      </c>
      <c r="G69" s="123" t="s">
        <v>977</v>
      </c>
      <c r="H69" s="124">
        <v>10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0.533</v>
      </c>
      <c r="P69" s="128">
        <f t="shared" si="11"/>
        <v>5.33</v>
      </c>
      <c r="Q69" s="128">
        <v>0</v>
      </c>
      <c r="R69" s="128">
        <f t="shared" si="12"/>
        <v>0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145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145</v>
      </c>
      <c r="BM69" s="130" t="s">
        <v>5387</v>
      </c>
    </row>
    <row r="70" spans="1:65" s="2" customFormat="1" ht="21.75" customHeight="1">
      <c r="A70" s="22"/>
      <c r="B70" s="119"/>
      <c r="C70" s="120" t="s">
        <v>259</v>
      </c>
      <c r="D70" s="120" t="s">
        <v>140</v>
      </c>
      <c r="E70" s="121" t="s">
        <v>5388</v>
      </c>
      <c r="F70" s="122" t="s">
        <v>5389</v>
      </c>
      <c r="G70" s="123" t="s">
        <v>977</v>
      </c>
      <c r="H70" s="124">
        <v>10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0.634</v>
      </c>
      <c r="P70" s="128">
        <f t="shared" si="11"/>
        <v>6.34</v>
      </c>
      <c r="Q70" s="128">
        <v>0</v>
      </c>
      <c r="R70" s="128">
        <f t="shared" si="12"/>
        <v>0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145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145</v>
      </c>
      <c r="BM70" s="130" t="s">
        <v>5390</v>
      </c>
    </row>
    <row r="71" spans="1:65" s="2" customFormat="1" ht="21.75" customHeight="1">
      <c r="A71" s="22"/>
      <c r="B71" s="119"/>
      <c r="C71" s="120" t="s">
        <v>263</v>
      </c>
      <c r="D71" s="120" t="s">
        <v>140</v>
      </c>
      <c r="E71" s="121" t="s">
        <v>5391</v>
      </c>
      <c r="F71" s="122" t="s">
        <v>5392</v>
      </c>
      <c r="G71" s="123" t="s">
        <v>977</v>
      </c>
      <c r="H71" s="124">
        <v>10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0.683</v>
      </c>
      <c r="P71" s="128">
        <f t="shared" si="11"/>
        <v>6.83</v>
      </c>
      <c r="Q71" s="128">
        <v>0</v>
      </c>
      <c r="R71" s="128">
        <f t="shared" si="12"/>
        <v>0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145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145</v>
      </c>
      <c r="BM71" s="130" t="s">
        <v>5393</v>
      </c>
    </row>
    <row r="72" spans="1:65" s="2" customFormat="1" ht="37.95" customHeight="1">
      <c r="A72" s="22"/>
      <c r="B72" s="119"/>
      <c r="C72" s="120" t="s">
        <v>267</v>
      </c>
      <c r="D72" s="120" t="s">
        <v>140</v>
      </c>
      <c r="E72" s="121" t="s">
        <v>5394</v>
      </c>
      <c r="F72" s="122" t="s">
        <v>5395</v>
      </c>
      <c r="G72" s="123" t="s">
        <v>977</v>
      </c>
      <c r="H72" s="124">
        <v>10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2.594</v>
      </c>
      <c r="P72" s="128">
        <f t="shared" si="11"/>
        <v>25.939999999999998</v>
      </c>
      <c r="Q72" s="128">
        <v>0</v>
      </c>
      <c r="R72" s="128">
        <f t="shared" si="12"/>
        <v>0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145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145</v>
      </c>
      <c r="BM72" s="130" t="s">
        <v>5396</v>
      </c>
    </row>
    <row r="73" spans="1:65" s="2" customFormat="1" ht="37.95" customHeight="1">
      <c r="A73" s="22"/>
      <c r="B73" s="119"/>
      <c r="C73" s="120" t="s">
        <v>271</v>
      </c>
      <c r="D73" s="120" t="s">
        <v>140</v>
      </c>
      <c r="E73" s="121" t="s">
        <v>5397</v>
      </c>
      <c r="F73" s="122" t="s">
        <v>5398</v>
      </c>
      <c r="G73" s="123" t="s">
        <v>977</v>
      </c>
      <c r="H73" s="124">
        <v>1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2.971</v>
      </c>
      <c r="P73" s="128">
        <f t="shared" si="11"/>
        <v>2.971</v>
      </c>
      <c r="Q73" s="128">
        <v>0</v>
      </c>
      <c r="R73" s="128">
        <f t="shared" si="12"/>
        <v>0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145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145</v>
      </c>
      <c r="BM73" s="130" t="s">
        <v>5399</v>
      </c>
    </row>
    <row r="74" spans="1:65" s="2" customFormat="1" ht="37.95" customHeight="1">
      <c r="A74" s="22"/>
      <c r="B74" s="119"/>
      <c r="C74" s="120" t="s">
        <v>275</v>
      </c>
      <c r="D74" s="120" t="s">
        <v>140</v>
      </c>
      <c r="E74" s="121" t="s">
        <v>5400</v>
      </c>
      <c r="F74" s="122" t="s">
        <v>5401</v>
      </c>
      <c r="G74" s="123" t="s">
        <v>977</v>
      </c>
      <c r="H74" s="124">
        <v>1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3.283</v>
      </c>
      <c r="P74" s="128">
        <f t="shared" si="11"/>
        <v>3.283</v>
      </c>
      <c r="Q74" s="128">
        <v>0</v>
      </c>
      <c r="R74" s="128">
        <f t="shared" si="12"/>
        <v>0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145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145</v>
      </c>
      <c r="BM74" s="130" t="s">
        <v>5402</v>
      </c>
    </row>
    <row r="75" spans="1:65" s="2" customFormat="1" ht="37.95" customHeight="1">
      <c r="A75" s="22"/>
      <c r="B75" s="119"/>
      <c r="C75" s="120" t="s">
        <v>279</v>
      </c>
      <c r="D75" s="120" t="s">
        <v>140</v>
      </c>
      <c r="E75" s="121" t="s">
        <v>5403</v>
      </c>
      <c r="F75" s="122" t="s">
        <v>5404</v>
      </c>
      <c r="G75" s="123" t="s">
        <v>977</v>
      </c>
      <c r="H75" s="124">
        <v>1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3.408</v>
      </c>
      <c r="P75" s="128">
        <f t="shared" si="11"/>
        <v>3.408</v>
      </c>
      <c r="Q75" s="128">
        <v>0</v>
      </c>
      <c r="R75" s="128">
        <f t="shared" si="12"/>
        <v>0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145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145</v>
      </c>
      <c r="BM75" s="130" t="s">
        <v>5405</v>
      </c>
    </row>
    <row r="76" spans="1:65" s="2" customFormat="1" ht="37.95" customHeight="1">
      <c r="A76" s="22"/>
      <c r="B76" s="119"/>
      <c r="C76" s="120" t="s">
        <v>283</v>
      </c>
      <c r="D76" s="120" t="s">
        <v>140</v>
      </c>
      <c r="E76" s="121" t="s">
        <v>5406</v>
      </c>
      <c r="F76" s="122" t="s">
        <v>5407</v>
      </c>
      <c r="G76" s="123" t="s">
        <v>977</v>
      </c>
      <c r="H76" s="124">
        <v>1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3.714</v>
      </c>
      <c r="P76" s="128">
        <f t="shared" si="11"/>
        <v>3.714</v>
      </c>
      <c r="Q76" s="128">
        <v>0</v>
      </c>
      <c r="R76" s="128">
        <f t="shared" si="12"/>
        <v>0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145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145</v>
      </c>
      <c r="BM76" s="130" t="s">
        <v>5408</v>
      </c>
    </row>
    <row r="77" spans="1:65" s="2" customFormat="1" ht="37.95" customHeight="1">
      <c r="A77" s="22"/>
      <c r="B77" s="119"/>
      <c r="C77" s="120" t="s">
        <v>287</v>
      </c>
      <c r="D77" s="120" t="s">
        <v>140</v>
      </c>
      <c r="E77" s="121" t="s">
        <v>5409</v>
      </c>
      <c r="F77" s="122" t="s">
        <v>5410</v>
      </c>
      <c r="G77" s="123" t="s">
        <v>977</v>
      </c>
      <c r="H77" s="124">
        <v>1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3.916</v>
      </c>
      <c r="P77" s="128">
        <f t="shared" si="11"/>
        <v>3.916</v>
      </c>
      <c r="Q77" s="128">
        <v>0</v>
      </c>
      <c r="R77" s="128">
        <f t="shared" si="12"/>
        <v>0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145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145</v>
      </c>
      <c r="BM77" s="130" t="s">
        <v>5411</v>
      </c>
    </row>
    <row r="78" spans="1:65" s="2" customFormat="1" ht="21.75" customHeight="1">
      <c r="A78" s="22"/>
      <c r="B78" s="119"/>
      <c r="C78" s="120" t="s">
        <v>291</v>
      </c>
      <c r="D78" s="120" t="s">
        <v>140</v>
      </c>
      <c r="E78" s="121" t="s">
        <v>5412</v>
      </c>
      <c r="F78" s="122" t="s">
        <v>5413</v>
      </c>
      <c r="G78" s="123" t="s">
        <v>977</v>
      </c>
      <c r="H78" s="124">
        <v>10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4.24</v>
      </c>
      <c r="P78" s="128">
        <f t="shared" si="11"/>
        <v>42.400000000000006</v>
      </c>
      <c r="Q78" s="128">
        <v>0</v>
      </c>
      <c r="R78" s="128">
        <f t="shared" si="12"/>
        <v>0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145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145</v>
      </c>
      <c r="BM78" s="130" t="s">
        <v>5414</v>
      </c>
    </row>
    <row r="79" spans="1:65" s="2" customFormat="1" ht="24.15" customHeight="1">
      <c r="A79" s="22"/>
      <c r="B79" s="119"/>
      <c r="C79" s="120" t="s">
        <v>295</v>
      </c>
      <c r="D79" s="120" t="s">
        <v>140</v>
      </c>
      <c r="E79" s="121" t="s">
        <v>5415</v>
      </c>
      <c r="F79" s="122" t="s">
        <v>5416</v>
      </c>
      <c r="G79" s="123" t="s">
        <v>977</v>
      </c>
      <c r="H79" s="124">
        <v>10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4.81</v>
      </c>
      <c r="P79" s="128">
        <f t="shared" si="11"/>
        <v>48.099999999999994</v>
      </c>
      <c r="Q79" s="128">
        <v>0</v>
      </c>
      <c r="R79" s="128">
        <f t="shared" si="12"/>
        <v>0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145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145</v>
      </c>
      <c r="BM79" s="130" t="s">
        <v>5417</v>
      </c>
    </row>
    <row r="80" spans="1:65" s="2" customFormat="1" ht="24.15" customHeight="1">
      <c r="A80" s="22"/>
      <c r="B80" s="119"/>
      <c r="C80" s="120" t="s">
        <v>299</v>
      </c>
      <c r="D80" s="120" t="s">
        <v>140</v>
      </c>
      <c r="E80" s="121" t="s">
        <v>5418</v>
      </c>
      <c r="F80" s="122" t="s">
        <v>5419</v>
      </c>
      <c r="G80" s="123" t="s">
        <v>977</v>
      </c>
      <c r="H80" s="124">
        <v>1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5.17</v>
      </c>
      <c r="P80" s="128">
        <f t="shared" si="11"/>
        <v>5.17</v>
      </c>
      <c r="Q80" s="128">
        <v>0</v>
      </c>
      <c r="R80" s="128">
        <f t="shared" si="12"/>
        <v>0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145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145</v>
      </c>
      <c r="BM80" s="130" t="s">
        <v>5420</v>
      </c>
    </row>
    <row r="81" spans="2:63" s="9" customFormat="1" ht="25.95" customHeight="1">
      <c r="B81" s="107"/>
      <c r="D81" s="108" t="s">
        <v>49</v>
      </c>
      <c r="E81" s="109" t="s">
        <v>773</v>
      </c>
      <c r="F81" s="109" t="s">
        <v>774</v>
      </c>
      <c r="J81" s="110">
        <f>BK81</f>
        <v>0</v>
      </c>
      <c r="L81" s="107"/>
      <c r="M81" s="111"/>
      <c r="N81" s="112"/>
      <c r="O81" s="112"/>
      <c r="P81" s="113">
        <f>P82+P98+P114+P130+P146+P162+P178</f>
        <v>390.802</v>
      </c>
      <c r="Q81" s="112"/>
      <c r="R81" s="113">
        <f>R82+R98+R114+R130+R146+R162+R178</f>
        <v>0</v>
      </c>
      <c r="S81" s="112"/>
      <c r="T81" s="114">
        <f>T82+T98+T114+T130+T146+T162+T178</f>
        <v>0</v>
      </c>
      <c r="AR81" s="108" t="s">
        <v>60</v>
      </c>
      <c r="AT81" s="115" t="s">
        <v>49</v>
      </c>
      <c r="AU81" s="115" t="s">
        <v>50</v>
      </c>
      <c r="AY81" s="108" t="s">
        <v>137</v>
      </c>
      <c r="BK81" s="116">
        <f>BK82+BK98+BK114+BK130+BK146+BK162+BK178</f>
        <v>0</v>
      </c>
    </row>
    <row r="82" spans="2:63" s="9" customFormat="1" ht="22.95" customHeight="1">
      <c r="B82" s="107"/>
      <c r="D82" s="108" t="s">
        <v>49</v>
      </c>
      <c r="E82" s="117" t="s">
        <v>775</v>
      </c>
      <c r="F82" s="117" t="s">
        <v>776</v>
      </c>
      <c r="J82" s="118">
        <f>BK82</f>
        <v>0</v>
      </c>
      <c r="L82" s="107"/>
      <c r="M82" s="111"/>
      <c r="N82" s="112"/>
      <c r="O82" s="112"/>
      <c r="P82" s="113">
        <f>SUM(P83:P97)</f>
        <v>99.30300000000003</v>
      </c>
      <c r="Q82" s="112"/>
      <c r="R82" s="113">
        <f>SUM(R83:R97)</f>
        <v>0</v>
      </c>
      <c r="S82" s="112"/>
      <c r="T82" s="114">
        <f>SUM(T83:T97)</f>
        <v>0</v>
      </c>
      <c r="AR82" s="108" t="s">
        <v>60</v>
      </c>
      <c r="AT82" s="115" t="s">
        <v>49</v>
      </c>
      <c r="AU82" s="115" t="s">
        <v>58</v>
      </c>
      <c r="AY82" s="108" t="s">
        <v>137</v>
      </c>
      <c r="BK82" s="116">
        <f>SUM(BK83:BK97)</f>
        <v>0</v>
      </c>
    </row>
    <row r="83" spans="1:65" s="2" customFormat="1" ht="24.15" customHeight="1">
      <c r="A83" s="22"/>
      <c r="B83" s="119"/>
      <c r="C83" s="120" t="s">
        <v>303</v>
      </c>
      <c r="D83" s="120" t="s">
        <v>140</v>
      </c>
      <c r="E83" s="121" t="s">
        <v>5421</v>
      </c>
      <c r="F83" s="122" t="s">
        <v>5422</v>
      </c>
      <c r="G83" s="123" t="s">
        <v>977</v>
      </c>
      <c r="H83" s="124">
        <v>10</v>
      </c>
      <c r="I83" s="125"/>
      <c r="J83" s="125">
        <f aca="true" t="shared" si="20" ref="J83:J97">ROUND(I83*H83,2)</f>
        <v>0</v>
      </c>
      <c r="K83" s="122" t="s">
        <v>144</v>
      </c>
      <c r="L83" s="23"/>
      <c r="M83" s="126" t="s">
        <v>1</v>
      </c>
      <c r="N83" s="127" t="s">
        <v>23</v>
      </c>
      <c r="O83" s="128">
        <v>1.662</v>
      </c>
      <c r="P83" s="128">
        <f aca="true" t="shared" si="21" ref="P83:P97">O83*H83</f>
        <v>16.619999999999997</v>
      </c>
      <c r="Q83" s="128">
        <v>0</v>
      </c>
      <c r="R83" s="128">
        <f aca="true" t="shared" si="22" ref="R83:R97">Q83*H83</f>
        <v>0</v>
      </c>
      <c r="S83" s="128">
        <v>0</v>
      </c>
      <c r="T83" s="129">
        <f aca="true" t="shared" si="23" ref="T83:T97">S83*H83</f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aca="true" t="shared" si="24" ref="BE83:BE97">IF(N83="základní",J83,0)</f>
        <v>0</v>
      </c>
      <c r="BF83" s="131">
        <f aca="true" t="shared" si="25" ref="BF83:BF97">IF(N83="snížená",J83,0)</f>
        <v>0</v>
      </c>
      <c r="BG83" s="131">
        <f aca="true" t="shared" si="26" ref="BG83:BG97">IF(N83="zákl. přenesená",J83,0)</f>
        <v>0</v>
      </c>
      <c r="BH83" s="131">
        <f aca="true" t="shared" si="27" ref="BH83:BH97">IF(N83="sníž. přenesená",J83,0)</f>
        <v>0</v>
      </c>
      <c r="BI83" s="131">
        <f aca="true" t="shared" si="28" ref="BI83:BI97">IF(N83="nulová",J83,0)</f>
        <v>0</v>
      </c>
      <c r="BJ83" s="12" t="s">
        <v>58</v>
      </c>
      <c r="BK83" s="131">
        <f aca="true" t="shared" si="29" ref="BK83:BK97">ROUND(I83*H83,2)</f>
        <v>0</v>
      </c>
      <c r="BL83" s="12" t="s">
        <v>200</v>
      </c>
      <c r="BM83" s="130" t="s">
        <v>5423</v>
      </c>
    </row>
    <row r="84" spans="1:65" s="2" customFormat="1" ht="24.15" customHeight="1">
      <c r="A84" s="22"/>
      <c r="B84" s="119"/>
      <c r="C84" s="120" t="s">
        <v>307</v>
      </c>
      <c r="D84" s="120" t="s">
        <v>140</v>
      </c>
      <c r="E84" s="121" t="s">
        <v>5424</v>
      </c>
      <c r="F84" s="122" t="s">
        <v>5425</v>
      </c>
      <c r="G84" s="123" t="s">
        <v>977</v>
      </c>
      <c r="H84" s="124">
        <v>10</v>
      </c>
      <c r="I84" s="125"/>
      <c r="J84" s="125">
        <f t="shared" si="20"/>
        <v>0</v>
      </c>
      <c r="K84" s="122" t="s">
        <v>144</v>
      </c>
      <c r="L84" s="23"/>
      <c r="M84" s="126" t="s">
        <v>1</v>
      </c>
      <c r="N84" s="127" t="s">
        <v>23</v>
      </c>
      <c r="O84" s="128">
        <v>1.809</v>
      </c>
      <c r="P84" s="128">
        <f t="shared" si="21"/>
        <v>18.09</v>
      </c>
      <c r="Q84" s="128">
        <v>0</v>
      </c>
      <c r="R84" s="128">
        <f t="shared" si="22"/>
        <v>0</v>
      </c>
      <c r="S84" s="128">
        <v>0</v>
      </c>
      <c r="T84" s="129">
        <f t="shared" si="2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24"/>
        <v>0</v>
      </c>
      <c r="BF84" s="131">
        <f t="shared" si="25"/>
        <v>0</v>
      </c>
      <c r="BG84" s="131">
        <f t="shared" si="26"/>
        <v>0</v>
      </c>
      <c r="BH84" s="131">
        <f t="shared" si="27"/>
        <v>0</v>
      </c>
      <c r="BI84" s="131">
        <f t="shared" si="28"/>
        <v>0</v>
      </c>
      <c r="BJ84" s="12" t="s">
        <v>58</v>
      </c>
      <c r="BK84" s="131">
        <f t="shared" si="29"/>
        <v>0</v>
      </c>
      <c r="BL84" s="12" t="s">
        <v>200</v>
      </c>
      <c r="BM84" s="130" t="s">
        <v>5426</v>
      </c>
    </row>
    <row r="85" spans="1:65" s="2" customFormat="1" ht="24.15" customHeight="1">
      <c r="A85" s="22"/>
      <c r="B85" s="119"/>
      <c r="C85" s="120" t="s">
        <v>311</v>
      </c>
      <c r="D85" s="120" t="s">
        <v>140</v>
      </c>
      <c r="E85" s="121" t="s">
        <v>5427</v>
      </c>
      <c r="F85" s="122" t="s">
        <v>5428</v>
      </c>
      <c r="G85" s="123" t="s">
        <v>977</v>
      </c>
      <c r="H85" s="124">
        <v>1</v>
      </c>
      <c r="I85" s="125"/>
      <c r="J85" s="125">
        <f t="shared" si="20"/>
        <v>0</v>
      </c>
      <c r="K85" s="122" t="s">
        <v>144</v>
      </c>
      <c r="L85" s="23"/>
      <c r="M85" s="126" t="s">
        <v>1</v>
      </c>
      <c r="N85" s="127" t="s">
        <v>23</v>
      </c>
      <c r="O85" s="128">
        <v>2.002</v>
      </c>
      <c r="P85" s="128">
        <f t="shared" si="21"/>
        <v>2.002</v>
      </c>
      <c r="Q85" s="128">
        <v>0</v>
      </c>
      <c r="R85" s="128">
        <f t="shared" si="22"/>
        <v>0</v>
      </c>
      <c r="S85" s="128">
        <v>0</v>
      </c>
      <c r="T85" s="129">
        <f t="shared" si="2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24"/>
        <v>0</v>
      </c>
      <c r="BF85" s="131">
        <f t="shared" si="25"/>
        <v>0</v>
      </c>
      <c r="BG85" s="131">
        <f t="shared" si="26"/>
        <v>0</v>
      </c>
      <c r="BH85" s="131">
        <f t="shared" si="27"/>
        <v>0</v>
      </c>
      <c r="BI85" s="131">
        <f t="shared" si="28"/>
        <v>0</v>
      </c>
      <c r="BJ85" s="12" t="s">
        <v>58</v>
      </c>
      <c r="BK85" s="131">
        <f t="shared" si="29"/>
        <v>0</v>
      </c>
      <c r="BL85" s="12" t="s">
        <v>200</v>
      </c>
      <c r="BM85" s="130" t="s">
        <v>5429</v>
      </c>
    </row>
    <row r="86" spans="1:65" s="2" customFormat="1" ht="24.15" customHeight="1">
      <c r="A86" s="22"/>
      <c r="B86" s="119"/>
      <c r="C86" s="120" t="s">
        <v>316</v>
      </c>
      <c r="D86" s="120" t="s">
        <v>140</v>
      </c>
      <c r="E86" s="121" t="s">
        <v>5430</v>
      </c>
      <c r="F86" s="122" t="s">
        <v>5431</v>
      </c>
      <c r="G86" s="123" t="s">
        <v>977</v>
      </c>
      <c r="H86" s="124">
        <v>1</v>
      </c>
      <c r="I86" s="125"/>
      <c r="J86" s="125">
        <f t="shared" si="20"/>
        <v>0</v>
      </c>
      <c r="K86" s="122" t="s">
        <v>144</v>
      </c>
      <c r="L86" s="23"/>
      <c r="M86" s="126" t="s">
        <v>1</v>
      </c>
      <c r="N86" s="127" t="s">
        <v>23</v>
      </c>
      <c r="O86" s="128">
        <v>2.006</v>
      </c>
      <c r="P86" s="128">
        <f t="shared" si="21"/>
        <v>2.006</v>
      </c>
      <c r="Q86" s="128">
        <v>0</v>
      </c>
      <c r="R86" s="128">
        <f t="shared" si="22"/>
        <v>0</v>
      </c>
      <c r="S86" s="128">
        <v>0</v>
      </c>
      <c r="T86" s="129">
        <f t="shared" si="2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24"/>
        <v>0</v>
      </c>
      <c r="BF86" s="131">
        <f t="shared" si="25"/>
        <v>0</v>
      </c>
      <c r="BG86" s="131">
        <f t="shared" si="26"/>
        <v>0</v>
      </c>
      <c r="BH86" s="131">
        <f t="shared" si="27"/>
        <v>0</v>
      </c>
      <c r="BI86" s="131">
        <f t="shared" si="28"/>
        <v>0</v>
      </c>
      <c r="BJ86" s="12" t="s">
        <v>58</v>
      </c>
      <c r="BK86" s="131">
        <f t="shared" si="29"/>
        <v>0</v>
      </c>
      <c r="BL86" s="12" t="s">
        <v>200</v>
      </c>
      <c r="BM86" s="130" t="s">
        <v>5432</v>
      </c>
    </row>
    <row r="87" spans="1:65" s="2" customFormat="1" ht="24.15" customHeight="1">
      <c r="A87" s="22"/>
      <c r="B87" s="119"/>
      <c r="C87" s="120" t="s">
        <v>320</v>
      </c>
      <c r="D87" s="120" t="s">
        <v>140</v>
      </c>
      <c r="E87" s="121" t="s">
        <v>5433</v>
      </c>
      <c r="F87" s="122" t="s">
        <v>5434</v>
      </c>
      <c r="G87" s="123" t="s">
        <v>977</v>
      </c>
      <c r="H87" s="124">
        <v>1</v>
      </c>
      <c r="I87" s="125"/>
      <c r="J87" s="125">
        <f t="shared" si="20"/>
        <v>0</v>
      </c>
      <c r="K87" s="122" t="s">
        <v>144</v>
      </c>
      <c r="L87" s="23"/>
      <c r="M87" s="126" t="s">
        <v>1</v>
      </c>
      <c r="N87" s="127" t="s">
        <v>23</v>
      </c>
      <c r="O87" s="128">
        <v>2.231</v>
      </c>
      <c r="P87" s="128">
        <f t="shared" si="21"/>
        <v>2.231</v>
      </c>
      <c r="Q87" s="128">
        <v>0</v>
      </c>
      <c r="R87" s="128">
        <f t="shared" si="22"/>
        <v>0</v>
      </c>
      <c r="S87" s="128">
        <v>0</v>
      </c>
      <c r="T87" s="129">
        <f t="shared" si="2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200</v>
      </c>
      <c r="AT87" s="130" t="s">
        <v>140</v>
      </c>
      <c r="AU87" s="130" t="s">
        <v>60</v>
      </c>
      <c r="AY87" s="12" t="s">
        <v>137</v>
      </c>
      <c r="BE87" s="131">
        <f t="shared" si="24"/>
        <v>0</v>
      </c>
      <c r="BF87" s="131">
        <f t="shared" si="25"/>
        <v>0</v>
      </c>
      <c r="BG87" s="131">
        <f t="shared" si="26"/>
        <v>0</v>
      </c>
      <c r="BH87" s="131">
        <f t="shared" si="27"/>
        <v>0</v>
      </c>
      <c r="BI87" s="131">
        <f t="shared" si="28"/>
        <v>0</v>
      </c>
      <c r="BJ87" s="12" t="s">
        <v>58</v>
      </c>
      <c r="BK87" s="131">
        <f t="shared" si="29"/>
        <v>0</v>
      </c>
      <c r="BL87" s="12" t="s">
        <v>200</v>
      </c>
      <c r="BM87" s="130" t="s">
        <v>5435</v>
      </c>
    </row>
    <row r="88" spans="1:65" s="2" customFormat="1" ht="24.15" customHeight="1">
      <c r="A88" s="22"/>
      <c r="B88" s="119"/>
      <c r="C88" s="120" t="s">
        <v>324</v>
      </c>
      <c r="D88" s="120" t="s">
        <v>140</v>
      </c>
      <c r="E88" s="121" t="s">
        <v>5436</v>
      </c>
      <c r="F88" s="122" t="s">
        <v>5437</v>
      </c>
      <c r="G88" s="123" t="s">
        <v>977</v>
      </c>
      <c r="H88" s="124">
        <v>1</v>
      </c>
      <c r="I88" s="125"/>
      <c r="J88" s="125">
        <f t="shared" si="20"/>
        <v>0</v>
      </c>
      <c r="K88" s="122" t="s">
        <v>144</v>
      </c>
      <c r="L88" s="23"/>
      <c r="M88" s="126" t="s">
        <v>1</v>
      </c>
      <c r="N88" s="127" t="s">
        <v>23</v>
      </c>
      <c r="O88" s="128">
        <v>2.408</v>
      </c>
      <c r="P88" s="128">
        <f t="shared" si="21"/>
        <v>2.408</v>
      </c>
      <c r="Q88" s="128">
        <v>0</v>
      </c>
      <c r="R88" s="128">
        <f t="shared" si="22"/>
        <v>0</v>
      </c>
      <c r="S88" s="128">
        <v>0</v>
      </c>
      <c r="T88" s="129">
        <f t="shared" si="2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200</v>
      </c>
      <c r="AT88" s="130" t="s">
        <v>140</v>
      </c>
      <c r="AU88" s="130" t="s">
        <v>60</v>
      </c>
      <c r="AY88" s="12" t="s">
        <v>137</v>
      </c>
      <c r="BE88" s="131">
        <f t="shared" si="24"/>
        <v>0</v>
      </c>
      <c r="BF88" s="131">
        <f t="shared" si="25"/>
        <v>0</v>
      </c>
      <c r="BG88" s="131">
        <f t="shared" si="26"/>
        <v>0</v>
      </c>
      <c r="BH88" s="131">
        <f t="shared" si="27"/>
        <v>0</v>
      </c>
      <c r="BI88" s="131">
        <f t="shared" si="28"/>
        <v>0</v>
      </c>
      <c r="BJ88" s="12" t="s">
        <v>58</v>
      </c>
      <c r="BK88" s="131">
        <f t="shared" si="29"/>
        <v>0</v>
      </c>
      <c r="BL88" s="12" t="s">
        <v>200</v>
      </c>
      <c r="BM88" s="130" t="s">
        <v>5438</v>
      </c>
    </row>
    <row r="89" spans="1:65" s="2" customFormat="1" ht="24.15" customHeight="1">
      <c r="A89" s="22"/>
      <c r="B89" s="119"/>
      <c r="C89" s="120" t="s">
        <v>328</v>
      </c>
      <c r="D89" s="120" t="s">
        <v>140</v>
      </c>
      <c r="E89" s="121" t="s">
        <v>5439</v>
      </c>
      <c r="F89" s="122" t="s">
        <v>5440</v>
      </c>
      <c r="G89" s="123" t="s">
        <v>977</v>
      </c>
      <c r="H89" s="124">
        <v>1</v>
      </c>
      <c r="I89" s="125"/>
      <c r="J89" s="125">
        <f t="shared" si="20"/>
        <v>0</v>
      </c>
      <c r="K89" s="122" t="s">
        <v>144</v>
      </c>
      <c r="L89" s="23"/>
      <c r="M89" s="126" t="s">
        <v>1</v>
      </c>
      <c r="N89" s="127" t="s">
        <v>23</v>
      </c>
      <c r="O89" s="128">
        <v>3.743</v>
      </c>
      <c r="P89" s="128">
        <f t="shared" si="21"/>
        <v>3.743</v>
      </c>
      <c r="Q89" s="128">
        <v>0</v>
      </c>
      <c r="R89" s="128">
        <f t="shared" si="22"/>
        <v>0</v>
      </c>
      <c r="S89" s="128">
        <v>0</v>
      </c>
      <c r="T89" s="129">
        <f t="shared" si="2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200</v>
      </c>
      <c r="AT89" s="130" t="s">
        <v>140</v>
      </c>
      <c r="AU89" s="130" t="s">
        <v>60</v>
      </c>
      <c r="AY89" s="12" t="s">
        <v>137</v>
      </c>
      <c r="BE89" s="131">
        <f t="shared" si="24"/>
        <v>0</v>
      </c>
      <c r="BF89" s="131">
        <f t="shared" si="25"/>
        <v>0</v>
      </c>
      <c r="BG89" s="131">
        <f t="shared" si="26"/>
        <v>0</v>
      </c>
      <c r="BH89" s="131">
        <f t="shared" si="27"/>
        <v>0</v>
      </c>
      <c r="BI89" s="131">
        <f t="shared" si="28"/>
        <v>0</v>
      </c>
      <c r="BJ89" s="12" t="s">
        <v>58</v>
      </c>
      <c r="BK89" s="131">
        <f t="shared" si="29"/>
        <v>0</v>
      </c>
      <c r="BL89" s="12" t="s">
        <v>200</v>
      </c>
      <c r="BM89" s="130" t="s">
        <v>5441</v>
      </c>
    </row>
    <row r="90" spans="1:65" s="2" customFormat="1" ht="33" customHeight="1">
      <c r="A90" s="22"/>
      <c r="B90" s="119"/>
      <c r="C90" s="120" t="s">
        <v>332</v>
      </c>
      <c r="D90" s="120" t="s">
        <v>140</v>
      </c>
      <c r="E90" s="121" t="s">
        <v>5442</v>
      </c>
      <c r="F90" s="122" t="s">
        <v>5443</v>
      </c>
      <c r="G90" s="123" t="s">
        <v>977</v>
      </c>
      <c r="H90" s="124">
        <v>1</v>
      </c>
      <c r="I90" s="125"/>
      <c r="J90" s="125">
        <f t="shared" si="20"/>
        <v>0</v>
      </c>
      <c r="K90" s="122" t="s">
        <v>144</v>
      </c>
      <c r="L90" s="23"/>
      <c r="M90" s="126" t="s">
        <v>1</v>
      </c>
      <c r="N90" s="127" t="s">
        <v>23</v>
      </c>
      <c r="O90" s="128">
        <v>4.389</v>
      </c>
      <c r="P90" s="128">
        <f t="shared" si="21"/>
        <v>4.389</v>
      </c>
      <c r="Q90" s="128">
        <v>0</v>
      </c>
      <c r="R90" s="128">
        <f t="shared" si="22"/>
        <v>0</v>
      </c>
      <c r="S90" s="128">
        <v>0</v>
      </c>
      <c r="T90" s="129">
        <f t="shared" si="2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200</v>
      </c>
      <c r="AT90" s="130" t="s">
        <v>140</v>
      </c>
      <c r="AU90" s="130" t="s">
        <v>60</v>
      </c>
      <c r="AY90" s="12" t="s">
        <v>137</v>
      </c>
      <c r="BE90" s="131">
        <f t="shared" si="24"/>
        <v>0</v>
      </c>
      <c r="BF90" s="131">
        <f t="shared" si="25"/>
        <v>0</v>
      </c>
      <c r="BG90" s="131">
        <f t="shared" si="26"/>
        <v>0</v>
      </c>
      <c r="BH90" s="131">
        <f t="shared" si="27"/>
        <v>0</v>
      </c>
      <c r="BI90" s="131">
        <f t="shared" si="28"/>
        <v>0</v>
      </c>
      <c r="BJ90" s="12" t="s">
        <v>58</v>
      </c>
      <c r="BK90" s="131">
        <f t="shared" si="29"/>
        <v>0</v>
      </c>
      <c r="BL90" s="12" t="s">
        <v>200</v>
      </c>
      <c r="BM90" s="130" t="s">
        <v>5444</v>
      </c>
    </row>
    <row r="91" spans="1:65" s="2" customFormat="1" ht="33" customHeight="1">
      <c r="A91" s="22"/>
      <c r="B91" s="119"/>
      <c r="C91" s="120" t="s">
        <v>336</v>
      </c>
      <c r="D91" s="120" t="s">
        <v>140</v>
      </c>
      <c r="E91" s="121" t="s">
        <v>5445</v>
      </c>
      <c r="F91" s="122" t="s">
        <v>5446</v>
      </c>
      <c r="G91" s="123" t="s">
        <v>977</v>
      </c>
      <c r="H91" s="124">
        <v>1</v>
      </c>
      <c r="I91" s="125"/>
      <c r="J91" s="125">
        <f t="shared" si="20"/>
        <v>0</v>
      </c>
      <c r="K91" s="122" t="s">
        <v>144</v>
      </c>
      <c r="L91" s="23"/>
      <c r="M91" s="126" t="s">
        <v>1</v>
      </c>
      <c r="N91" s="127" t="s">
        <v>23</v>
      </c>
      <c r="O91" s="128">
        <v>5.192</v>
      </c>
      <c r="P91" s="128">
        <f t="shared" si="21"/>
        <v>5.192</v>
      </c>
      <c r="Q91" s="128">
        <v>0</v>
      </c>
      <c r="R91" s="128">
        <f t="shared" si="22"/>
        <v>0</v>
      </c>
      <c r="S91" s="128">
        <v>0</v>
      </c>
      <c r="T91" s="129">
        <f t="shared" si="2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200</v>
      </c>
      <c r="AT91" s="130" t="s">
        <v>140</v>
      </c>
      <c r="AU91" s="130" t="s">
        <v>60</v>
      </c>
      <c r="AY91" s="12" t="s">
        <v>137</v>
      </c>
      <c r="BE91" s="131">
        <f t="shared" si="24"/>
        <v>0</v>
      </c>
      <c r="BF91" s="131">
        <f t="shared" si="25"/>
        <v>0</v>
      </c>
      <c r="BG91" s="131">
        <f t="shared" si="26"/>
        <v>0</v>
      </c>
      <c r="BH91" s="131">
        <f t="shared" si="27"/>
        <v>0</v>
      </c>
      <c r="BI91" s="131">
        <f t="shared" si="28"/>
        <v>0</v>
      </c>
      <c r="BJ91" s="12" t="s">
        <v>58</v>
      </c>
      <c r="BK91" s="131">
        <f t="shared" si="29"/>
        <v>0</v>
      </c>
      <c r="BL91" s="12" t="s">
        <v>200</v>
      </c>
      <c r="BM91" s="130" t="s">
        <v>5447</v>
      </c>
    </row>
    <row r="92" spans="1:65" s="2" customFormat="1" ht="33" customHeight="1">
      <c r="A92" s="22"/>
      <c r="B92" s="119"/>
      <c r="C92" s="120" t="s">
        <v>340</v>
      </c>
      <c r="D92" s="120" t="s">
        <v>140</v>
      </c>
      <c r="E92" s="121" t="s">
        <v>5448</v>
      </c>
      <c r="F92" s="122" t="s">
        <v>5449</v>
      </c>
      <c r="G92" s="123" t="s">
        <v>977</v>
      </c>
      <c r="H92" s="124">
        <v>1</v>
      </c>
      <c r="I92" s="125"/>
      <c r="J92" s="125">
        <f t="shared" si="20"/>
        <v>0</v>
      </c>
      <c r="K92" s="122" t="s">
        <v>144</v>
      </c>
      <c r="L92" s="23"/>
      <c r="M92" s="126" t="s">
        <v>1</v>
      </c>
      <c r="N92" s="127" t="s">
        <v>23</v>
      </c>
      <c r="O92" s="128">
        <v>5.788</v>
      </c>
      <c r="P92" s="128">
        <f t="shared" si="21"/>
        <v>5.788</v>
      </c>
      <c r="Q92" s="128">
        <v>0</v>
      </c>
      <c r="R92" s="128">
        <f t="shared" si="22"/>
        <v>0</v>
      </c>
      <c r="S92" s="128">
        <v>0</v>
      </c>
      <c r="T92" s="129">
        <f t="shared" si="2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200</v>
      </c>
      <c r="AT92" s="130" t="s">
        <v>140</v>
      </c>
      <c r="AU92" s="130" t="s">
        <v>60</v>
      </c>
      <c r="AY92" s="12" t="s">
        <v>137</v>
      </c>
      <c r="BE92" s="131">
        <f t="shared" si="24"/>
        <v>0</v>
      </c>
      <c r="BF92" s="131">
        <f t="shared" si="25"/>
        <v>0</v>
      </c>
      <c r="BG92" s="131">
        <f t="shared" si="26"/>
        <v>0</v>
      </c>
      <c r="BH92" s="131">
        <f t="shared" si="27"/>
        <v>0</v>
      </c>
      <c r="BI92" s="131">
        <f t="shared" si="28"/>
        <v>0</v>
      </c>
      <c r="BJ92" s="12" t="s">
        <v>58</v>
      </c>
      <c r="BK92" s="131">
        <f t="shared" si="29"/>
        <v>0</v>
      </c>
      <c r="BL92" s="12" t="s">
        <v>200</v>
      </c>
      <c r="BM92" s="130" t="s">
        <v>5450</v>
      </c>
    </row>
    <row r="93" spans="1:65" s="2" customFormat="1" ht="33" customHeight="1">
      <c r="A93" s="22"/>
      <c r="B93" s="119"/>
      <c r="C93" s="120" t="s">
        <v>344</v>
      </c>
      <c r="D93" s="120" t="s">
        <v>140</v>
      </c>
      <c r="E93" s="121" t="s">
        <v>5451</v>
      </c>
      <c r="F93" s="122" t="s">
        <v>5452</v>
      </c>
      <c r="G93" s="123" t="s">
        <v>977</v>
      </c>
      <c r="H93" s="124">
        <v>1</v>
      </c>
      <c r="I93" s="125"/>
      <c r="J93" s="125">
        <f t="shared" si="20"/>
        <v>0</v>
      </c>
      <c r="K93" s="122" t="s">
        <v>144</v>
      </c>
      <c r="L93" s="23"/>
      <c r="M93" s="126" t="s">
        <v>1</v>
      </c>
      <c r="N93" s="127" t="s">
        <v>23</v>
      </c>
      <c r="O93" s="128">
        <v>6.852</v>
      </c>
      <c r="P93" s="128">
        <f t="shared" si="21"/>
        <v>6.852</v>
      </c>
      <c r="Q93" s="128">
        <v>0</v>
      </c>
      <c r="R93" s="128">
        <f t="shared" si="22"/>
        <v>0</v>
      </c>
      <c r="S93" s="128">
        <v>0</v>
      </c>
      <c r="T93" s="129">
        <f t="shared" si="2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 t="shared" si="24"/>
        <v>0</v>
      </c>
      <c r="BF93" s="131">
        <f t="shared" si="25"/>
        <v>0</v>
      </c>
      <c r="BG93" s="131">
        <f t="shared" si="26"/>
        <v>0</v>
      </c>
      <c r="BH93" s="131">
        <f t="shared" si="27"/>
        <v>0</v>
      </c>
      <c r="BI93" s="131">
        <f t="shared" si="28"/>
        <v>0</v>
      </c>
      <c r="BJ93" s="12" t="s">
        <v>58</v>
      </c>
      <c r="BK93" s="131">
        <f t="shared" si="29"/>
        <v>0</v>
      </c>
      <c r="BL93" s="12" t="s">
        <v>200</v>
      </c>
      <c r="BM93" s="130" t="s">
        <v>5453</v>
      </c>
    </row>
    <row r="94" spans="1:65" s="2" customFormat="1" ht="33" customHeight="1">
      <c r="A94" s="22"/>
      <c r="B94" s="119"/>
      <c r="C94" s="120" t="s">
        <v>348</v>
      </c>
      <c r="D94" s="120" t="s">
        <v>140</v>
      </c>
      <c r="E94" s="121" t="s">
        <v>5454</v>
      </c>
      <c r="F94" s="122" t="s">
        <v>5455</v>
      </c>
      <c r="G94" s="123" t="s">
        <v>977</v>
      </c>
      <c r="H94" s="124">
        <v>1</v>
      </c>
      <c r="I94" s="125"/>
      <c r="J94" s="125">
        <f t="shared" si="20"/>
        <v>0</v>
      </c>
      <c r="K94" s="122" t="s">
        <v>144</v>
      </c>
      <c r="L94" s="23"/>
      <c r="M94" s="126" t="s">
        <v>1</v>
      </c>
      <c r="N94" s="127" t="s">
        <v>23</v>
      </c>
      <c r="O94" s="128">
        <v>7.821</v>
      </c>
      <c r="P94" s="128">
        <f t="shared" si="21"/>
        <v>7.821</v>
      </c>
      <c r="Q94" s="128">
        <v>0</v>
      </c>
      <c r="R94" s="128">
        <f t="shared" si="22"/>
        <v>0</v>
      </c>
      <c r="S94" s="128">
        <v>0</v>
      </c>
      <c r="T94" s="129">
        <f t="shared" si="2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24"/>
        <v>0</v>
      </c>
      <c r="BF94" s="131">
        <f t="shared" si="25"/>
        <v>0</v>
      </c>
      <c r="BG94" s="131">
        <f t="shared" si="26"/>
        <v>0</v>
      </c>
      <c r="BH94" s="131">
        <f t="shared" si="27"/>
        <v>0</v>
      </c>
      <c r="BI94" s="131">
        <f t="shared" si="28"/>
        <v>0</v>
      </c>
      <c r="BJ94" s="12" t="s">
        <v>58</v>
      </c>
      <c r="BK94" s="131">
        <f t="shared" si="29"/>
        <v>0</v>
      </c>
      <c r="BL94" s="12" t="s">
        <v>200</v>
      </c>
      <c r="BM94" s="130" t="s">
        <v>5456</v>
      </c>
    </row>
    <row r="95" spans="1:65" s="2" customFormat="1" ht="24.15" customHeight="1">
      <c r="A95" s="22"/>
      <c r="B95" s="119"/>
      <c r="C95" s="120" t="s">
        <v>352</v>
      </c>
      <c r="D95" s="120" t="s">
        <v>140</v>
      </c>
      <c r="E95" s="121" t="s">
        <v>5457</v>
      </c>
      <c r="F95" s="122" t="s">
        <v>5458</v>
      </c>
      <c r="G95" s="123" t="s">
        <v>977</v>
      </c>
      <c r="H95" s="124">
        <v>1</v>
      </c>
      <c r="I95" s="125"/>
      <c r="J95" s="125">
        <f t="shared" si="20"/>
        <v>0</v>
      </c>
      <c r="K95" s="122" t="s">
        <v>144</v>
      </c>
      <c r="L95" s="23"/>
      <c r="M95" s="126" t="s">
        <v>1</v>
      </c>
      <c r="N95" s="127" t="s">
        <v>23</v>
      </c>
      <c r="O95" s="128">
        <v>5.781</v>
      </c>
      <c r="P95" s="128">
        <f t="shared" si="21"/>
        <v>5.781</v>
      </c>
      <c r="Q95" s="128">
        <v>0</v>
      </c>
      <c r="R95" s="128">
        <f t="shared" si="22"/>
        <v>0</v>
      </c>
      <c r="S95" s="128">
        <v>0</v>
      </c>
      <c r="T95" s="129">
        <f t="shared" si="2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t="shared" si="24"/>
        <v>0</v>
      </c>
      <c r="BF95" s="131">
        <f t="shared" si="25"/>
        <v>0</v>
      </c>
      <c r="BG95" s="131">
        <f t="shared" si="26"/>
        <v>0</v>
      </c>
      <c r="BH95" s="131">
        <f t="shared" si="27"/>
        <v>0</v>
      </c>
      <c r="BI95" s="131">
        <f t="shared" si="28"/>
        <v>0</v>
      </c>
      <c r="BJ95" s="12" t="s">
        <v>58</v>
      </c>
      <c r="BK95" s="131">
        <f t="shared" si="29"/>
        <v>0</v>
      </c>
      <c r="BL95" s="12" t="s">
        <v>200</v>
      </c>
      <c r="BM95" s="130" t="s">
        <v>5459</v>
      </c>
    </row>
    <row r="96" spans="1:65" s="2" customFormat="1" ht="24.15" customHeight="1">
      <c r="A96" s="22"/>
      <c r="B96" s="119"/>
      <c r="C96" s="120" t="s">
        <v>356</v>
      </c>
      <c r="D96" s="120" t="s">
        <v>140</v>
      </c>
      <c r="E96" s="121" t="s">
        <v>5460</v>
      </c>
      <c r="F96" s="122" t="s">
        <v>5461</v>
      </c>
      <c r="G96" s="123" t="s">
        <v>977</v>
      </c>
      <c r="H96" s="124">
        <v>1</v>
      </c>
      <c r="I96" s="125"/>
      <c r="J96" s="125">
        <f t="shared" si="20"/>
        <v>0</v>
      </c>
      <c r="K96" s="122" t="s">
        <v>144</v>
      </c>
      <c r="L96" s="23"/>
      <c r="M96" s="126" t="s">
        <v>1</v>
      </c>
      <c r="N96" s="127" t="s">
        <v>23</v>
      </c>
      <c r="O96" s="128">
        <v>7.242</v>
      </c>
      <c r="P96" s="128">
        <f t="shared" si="21"/>
        <v>7.242</v>
      </c>
      <c r="Q96" s="128">
        <v>0</v>
      </c>
      <c r="R96" s="128">
        <f t="shared" si="22"/>
        <v>0</v>
      </c>
      <c r="S96" s="128">
        <v>0</v>
      </c>
      <c r="T96" s="129">
        <f t="shared" si="23"/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t="shared" si="24"/>
        <v>0</v>
      </c>
      <c r="BF96" s="131">
        <f t="shared" si="25"/>
        <v>0</v>
      </c>
      <c r="BG96" s="131">
        <f t="shared" si="26"/>
        <v>0</v>
      </c>
      <c r="BH96" s="131">
        <f t="shared" si="27"/>
        <v>0</v>
      </c>
      <c r="BI96" s="131">
        <f t="shared" si="28"/>
        <v>0</v>
      </c>
      <c r="BJ96" s="12" t="s">
        <v>58</v>
      </c>
      <c r="BK96" s="131">
        <f t="shared" si="29"/>
        <v>0</v>
      </c>
      <c r="BL96" s="12" t="s">
        <v>200</v>
      </c>
      <c r="BM96" s="130" t="s">
        <v>5462</v>
      </c>
    </row>
    <row r="97" spans="1:65" s="2" customFormat="1" ht="24.15" customHeight="1">
      <c r="A97" s="22"/>
      <c r="B97" s="119"/>
      <c r="C97" s="120" t="s">
        <v>360</v>
      </c>
      <c r="D97" s="120" t="s">
        <v>140</v>
      </c>
      <c r="E97" s="121" t="s">
        <v>5463</v>
      </c>
      <c r="F97" s="122" t="s">
        <v>5464</v>
      </c>
      <c r="G97" s="123" t="s">
        <v>977</v>
      </c>
      <c r="H97" s="124">
        <v>1</v>
      </c>
      <c r="I97" s="125"/>
      <c r="J97" s="125">
        <f t="shared" si="20"/>
        <v>0</v>
      </c>
      <c r="K97" s="122" t="s">
        <v>144</v>
      </c>
      <c r="L97" s="23"/>
      <c r="M97" s="126" t="s">
        <v>1</v>
      </c>
      <c r="N97" s="127" t="s">
        <v>23</v>
      </c>
      <c r="O97" s="128">
        <v>9.138</v>
      </c>
      <c r="P97" s="128">
        <f t="shared" si="21"/>
        <v>9.138</v>
      </c>
      <c r="Q97" s="128">
        <v>0</v>
      </c>
      <c r="R97" s="128">
        <f t="shared" si="22"/>
        <v>0</v>
      </c>
      <c r="S97" s="128">
        <v>0</v>
      </c>
      <c r="T97" s="129">
        <f t="shared" si="2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24"/>
        <v>0</v>
      </c>
      <c r="BF97" s="131">
        <f t="shared" si="25"/>
        <v>0</v>
      </c>
      <c r="BG97" s="131">
        <f t="shared" si="26"/>
        <v>0</v>
      </c>
      <c r="BH97" s="131">
        <f t="shared" si="27"/>
        <v>0</v>
      </c>
      <c r="BI97" s="131">
        <f t="shared" si="28"/>
        <v>0</v>
      </c>
      <c r="BJ97" s="12" t="s">
        <v>58</v>
      </c>
      <c r="BK97" s="131">
        <f t="shared" si="29"/>
        <v>0</v>
      </c>
      <c r="BL97" s="12" t="s">
        <v>200</v>
      </c>
      <c r="BM97" s="130" t="s">
        <v>5465</v>
      </c>
    </row>
    <row r="98" spans="2:63" s="9" customFormat="1" ht="22.95" customHeight="1">
      <c r="B98" s="107"/>
      <c r="D98" s="108" t="s">
        <v>49</v>
      </c>
      <c r="E98" s="117" t="s">
        <v>797</v>
      </c>
      <c r="F98" s="117" t="s">
        <v>798</v>
      </c>
      <c r="J98" s="118">
        <f>BK98</f>
        <v>0</v>
      </c>
      <c r="L98" s="107"/>
      <c r="M98" s="111"/>
      <c r="N98" s="112"/>
      <c r="O98" s="112"/>
      <c r="P98" s="113">
        <f>SUM(P99:P113)</f>
        <v>82.06899999999999</v>
      </c>
      <c r="Q98" s="112"/>
      <c r="R98" s="113">
        <f>SUM(R99:R113)</f>
        <v>0</v>
      </c>
      <c r="S98" s="112"/>
      <c r="T98" s="114">
        <f>SUM(T99:T113)</f>
        <v>0</v>
      </c>
      <c r="AR98" s="108" t="s">
        <v>60</v>
      </c>
      <c r="AT98" s="115" t="s">
        <v>49</v>
      </c>
      <c r="AU98" s="115" t="s">
        <v>58</v>
      </c>
      <c r="AY98" s="108" t="s">
        <v>137</v>
      </c>
      <c r="BK98" s="116">
        <f>SUM(BK99:BK113)</f>
        <v>0</v>
      </c>
    </row>
    <row r="99" spans="1:65" s="2" customFormat="1" ht="24.15" customHeight="1">
      <c r="A99" s="22"/>
      <c r="B99" s="119"/>
      <c r="C99" s="120" t="s">
        <v>364</v>
      </c>
      <c r="D99" s="120" t="s">
        <v>140</v>
      </c>
      <c r="E99" s="121" t="s">
        <v>5466</v>
      </c>
      <c r="F99" s="122" t="s">
        <v>5467</v>
      </c>
      <c r="G99" s="123" t="s">
        <v>977</v>
      </c>
      <c r="H99" s="124">
        <v>10</v>
      </c>
      <c r="I99" s="125"/>
      <c r="J99" s="125">
        <f aca="true" t="shared" si="30" ref="J99:J113">ROUND(I99*H99,2)</f>
        <v>0</v>
      </c>
      <c r="K99" s="122" t="s">
        <v>144</v>
      </c>
      <c r="L99" s="23"/>
      <c r="M99" s="126" t="s">
        <v>1</v>
      </c>
      <c r="N99" s="127" t="s">
        <v>23</v>
      </c>
      <c r="O99" s="128">
        <v>1.408</v>
      </c>
      <c r="P99" s="128">
        <f aca="true" t="shared" si="31" ref="P99:P113">O99*H99</f>
        <v>14.079999999999998</v>
      </c>
      <c r="Q99" s="128">
        <v>0</v>
      </c>
      <c r="R99" s="128">
        <f aca="true" t="shared" si="32" ref="R99:R113">Q99*H99</f>
        <v>0</v>
      </c>
      <c r="S99" s="128">
        <v>0</v>
      </c>
      <c r="T99" s="129">
        <f aca="true" t="shared" si="33" ref="T99:T113">S99*H99</f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200</v>
      </c>
      <c r="AT99" s="130" t="s">
        <v>140</v>
      </c>
      <c r="AU99" s="130" t="s">
        <v>60</v>
      </c>
      <c r="AY99" s="12" t="s">
        <v>137</v>
      </c>
      <c r="BE99" s="131">
        <f aca="true" t="shared" si="34" ref="BE99:BE113">IF(N99="základní",J99,0)</f>
        <v>0</v>
      </c>
      <c r="BF99" s="131">
        <f aca="true" t="shared" si="35" ref="BF99:BF113">IF(N99="snížená",J99,0)</f>
        <v>0</v>
      </c>
      <c r="BG99" s="131">
        <f aca="true" t="shared" si="36" ref="BG99:BG113">IF(N99="zákl. přenesená",J99,0)</f>
        <v>0</v>
      </c>
      <c r="BH99" s="131">
        <f aca="true" t="shared" si="37" ref="BH99:BH113">IF(N99="sníž. přenesená",J99,0)</f>
        <v>0</v>
      </c>
      <c r="BI99" s="131">
        <f aca="true" t="shared" si="38" ref="BI99:BI113">IF(N99="nulová",J99,0)</f>
        <v>0</v>
      </c>
      <c r="BJ99" s="12" t="s">
        <v>58</v>
      </c>
      <c r="BK99" s="131">
        <f aca="true" t="shared" si="39" ref="BK99:BK113">ROUND(I99*H99,2)</f>
        <v>0</v>
      </c>
      <c r="BL99" s="12" t="s">
        <v>200</v>
      </c>
      <c r="BM99" s="130" t="s">
        <v>5468</v>
      </c>
    </row>
    <row r="100" spans="1:65" s="2" customFormat="1" ht="24.15" customHeight="1">
      <c r="A100" s="22"/>
      <c r="B100" s="119"/>
      <c r="C100" s="120" t="s">
        <v>368</v>
      </c>
      <c r="D100" s="120" t="s">
        <v>140</v>
      </c>
      <c r="E100" s="121" t="s">
        <v>5469</v>
      </c>
      <c r="F100" s="122" t="s">
        <v>5470</v>
      </c>
      <c r="G100" s="123" t="s">
        <v>977</v>
      </c>
      <c r="H100" s="124">
        <v>10</v>
      </c>
      <c r="I100" s="125"/>
      <c r="J100" s="125">
        <f t="shared" si="3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1.568</v>
      </c>
      <c r="P100" s="128">
        <f t="shared" si="31"/>
        <v>15.68</v>
      </c>
      <c r="Q100" s="128">
        <v>0</v>
      </c>
      <c r="R100" s="128">
        <f t="shared" si="32"/>
        <v>0</v>
      </c>
      <c r="S100" s="128">
        <v>0</v>
      </c>
      <c r="T100" s="129">
        <f t="shared" si="3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200</v>
      </c>
      <c r="AT100" s="130" t="s">
        <v>140</v>
      </c>
      <c r="AU100" s="130" t="s">
        <v>60</v>
      </c>
      <c r="AY100" s="12" t="s">
        <v>137</v>
      </c>
      <c r="BE100" s="131">
        <f t="shared" si="34"/>
        <v>0</v>
      </c>
      <c r="BF100" s="131">
        <f t="shared" si="35"/>
        <v>0</v>
      </c>
      <c r="BG100" s="131">
        <f t="shared" si="36"/>
        <v>0</v>
      </c>
      <c r="BH100" s="131">
        <f t="shared" si="37"/>
        <v>0</v>
      </c>
      <c r="BI100" s="131">
        <f t="shared" si="38"/>
        <v>0</v>
      </c>
      <c r="BJ100" s="12" t="s">
        <v>58</v>
      </c>
      <c r="BK100" s="131">
        <f t="shared" si="39"/>
        <v>0</v>
      </c>
      <c r="BL100" s="12" t="s">
        <v>200</v>
      </c>
      <c r="BM100" s="130" t="s">
        <v>5471</v>
      </c>
    </row>
    <row r="101" spans="1:65" s="2" customFormat="1" ht="24.15" customHeight="1">
      <c r="A101" s="22"/>
      <c r="B101" s="119"/>
      <c r="C101" s="120" t="s">
        <v>372</v>
      </c>
      <c r="D101" s="120" t="s">
        <v>140</v>
      </c>
      <c r="E101" s="121" t="s">
        <v>5472</v>
      </c>
      <c r="F101" s="122" t="s">
        <v>5473</v>
      </c>
      <c r="G101" s="123" t="s">
        <v>977</v>
      </c>
      <c r="H101" s="124">
        <v>1</v>
      </c>
      <c r="I101" s="125"/>
      <c r="J101" s="125">
        <f t="shared" si="3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1.613</v>
      </c>
      <c r="P101" s="128">
        <f t="shared" si="31"/>
        <v>1.613</v>
      </c>
      <c r="Q101" s="128">
        <v>0</v>
      </c>
      <c r="R101" s="128">
        <f t="shared" si="32"/>
        <v>0</v>
      </c>
      <c r="S101" s="128">
        <v>0</v>
      </c>
      <c r="T101" s="129">
        <f t="shared" si="3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200</v>
      </c>
      <c r="AT101" s="130" t="s">
        <v>140</v>
      </c>
      <c r="AU101" s="130" t="s">
        <v>60</v>
      </c>
      <c r="AY101" s="12" t="s">
        <v>137</v>
      </c>
      <c r="BE101" s="131">
        <f t="shared" si="34"/>
        <v>0</v>
      </c>
      <c r="BF101" s="131">
        <f t="shared" si="35"/>
        <v>0</v>
      </c>
      <c r="BG101" s="131">
        <f t="shared" si="36"/>
        <v>0</v>
      </c>
      <c r="BH101" s="131">
        <f t="shared" si="37"/>
        <v>0</v>
      </c>
      <c r="BI101" s="131">
        <f t="shared" si="38"/>
        <v>0</v>
      </c>
      <c r="BJ101" s="12" t="s">
        <v>58</v>
      </c>
      <c r="BK101" s="131">
        <f t="shared" si="39"/>
        <v>0</v>
      </c>
      <c r="BL101" s="12" t="s">
        <v>200</v>
      </c>
      <c r="BM101" s="130" t="s">
        <v>5474</v>
      </c>
    </row>
    <row r="102" spans="1:65" s="2" customFormat="1" ht="24.15" customHeight="1">
      <c r="A102" s="22"/>
      <c r="B102" s="119"/>
      <c r="C102" s="120" t="s">
        <v>376</v>
      </c>
      <c r="D102" s="120" t="s">
        <v>140</v>
      </c>
      <c r="E102" s="121" t="s">
        <v>5475</v>
      </c>
      <c r="F102" s="122" t="s">
        <v>5476</v>
      </c>
      <c r="G102" s="123" t="s">
        <v>977</v>
      </c>
      <c r="H102" s="124">
        <v>1</v>
      </c>
      <c r="I102" s="125"/>
      <c r="J102" s="125">
        <f t="shared" si="3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1.707</v>
      </c>
      <c r="P102" s="128">
        <f t="shared" si="31"/>
        <v>1.707</v>
      </c>
      <c r="Q102" s="128">
        <v>0</v>
      </c>
      <c r="R102" s="128">
        <f t="shared" si="32"/>
        <v>0</v>
      </c>
      <c r="S102" s="128">
        <v>0</v>
      </c>
      <c r="T102" s="129">
        <f t="shared" si="3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t="shared" si="34"/>
        <v>0</v>
      </c>
      <c r="BF102" s="131">
        <f t="shared" si="35"/>
        <v>0</v>
      </c>
      <c r="BG102" s="131">
        <f t="shared" si="36"/>
        <v>0</v>
      </c>
      <c r="BH102" s="131">
        <f t="shared" si="37"/>
        <v>0</v>
      </c>
      <c r="BI102" s="131">
        <f t="shared" si="38"/>
        <v>0</v>
      </c>
      <c r="BJ102" s="12" t="s">
        <v>58</v>
      </c>
      <c r="BK102" s="131">
        <f t="shared" si="39"/>
        <v>0</v>
      </c>
      <c r="BL102" s="12" t="s">
        <v>200</v>
      </c>
      <c r="BM102" s="130" t="s">
        <v>5477</v>
      </c>
    </row>
    <row r="103" spans="1:65" s="2" customFormat="1" ht="24.15" customHeight="1">
      <c r="A103" s="22"/>
      <c r="B103" s="119"/>
      <c r="C103" s="120" t="s">
        <v>380</v>
      </c>
      <c r="D103" s="120" t="s">
        <v>140</v>
      </c>
      <c r="E103" s="121" t="s">
        <v>5478</v>
      </c>
      <c r="F103" s="122" t="s">
        <v>5479</v>
      </c>
      <c r="G103" s="123" t="s">
        <v>977</v>
      </c>
      <c r="H103" s="124">
        <v>1</v>
      </c>
      <c r="I103" s="125"/>
      <c r="J103" s="125">
        <f t="shared" si="3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1.819</v>
      </c>
      <c r="P103" s="128">
        <f t="shared" si="31"/>
        <v>1.819</v>
      </c>
      <c r="Q103" s="128">
        <v>0</v>
      </c>
      <c r="R103" s="128">
        <f t="shared" si="32"/>
        <v>0</v>
      </c>
      <c r="S103" s="128">
        <v>0</v>
      </c>
      <c r="T103" s="129">
        <f t="shared" si="3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200</v>
      </c>
      <c r="AT103" s="130" t="s">
        <v>140</v>
      </c>
      <c r="AU103" s="130" t="s">
        <v>60</v>
      </c>
      <c r="AY103" s="12" t="s">
        <v>137</v>
      </c>
      <c r="BE103" s="131">
        <f t="shared" si="34"/>
        <v>0</v>
      </c>
      <c r="BF103" s="131">
        <f t="shared" si="35"/>
        <v>0</v>
      </c>
      <c r="BG103" s="131">
        <f t="shared" si="36"/>
        <v>0</v>
      </c>
      <c r="BH103" s="131">
        <f t="shared" si="37"/>
        <v>0</v>
      </c>
      <c r="BI103" s="131">
        <f t="shared" si="38"/>
        <v>0</v>
      </c>
      <c r="BJ103" s="12" t="s">
        <v>58</v>
      </c>
      <c r="BK103" s="131">
        <f t="shared" si="39"/>
        <v>0</v>
      </c>
      <c r="BL103" s="12" t="s">
        <v>200</v>
      </c>
      <c r="BM103" s="130" t="s">
        <v>5480</v>
      </c>
    </row>
    <row r="104" spans="1:65" s="2" customFormat="1" ht="24.15" customHeight="1">
      <c r="A104" s="22"/>
      <c r="B104" s="119"/>
      <c r="C104" s="120" t="s">
        <v>384</v>
      </c>
      <c r="D104" s="120" t="s">
        <v>140</v>
      </c>
      <c r="E104" s="121" t="s">
        <v>5481</v>
      </c>
      <c r="F104" s="122" t="s">
        <v>5482</v>
      </c>
      <c r="G104" s="123" t="s">
        <v>977</v>
      </c>
      <c r="H104" s="124">
        <v>1</v>
      </c>
      <c r="I104" s="125"/>
      <c r="J104" s="125">
        <f t="shared" si="3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1.853</v>
      </c>
      <c r="P104" s="128">
        <f t="shared" si="31"/>
        <v>1.853</v>
      </c>
      <c r="Q104" s="128">
        <v>0</v>
      </c>
      <c r="R104" s="128">
        <f t="shared" si="32"/>
        <v>0</v>
      </c>
      <c r="S104" s="128">
        <v>0</v>
      </c>
      <c r="T104" s="129">
        <f t="shared" si="3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t="shared" si="34"/>
        <v>0</v>
      </c>
      <c r="BF104" s="131">
        <f t="shared" si="35"/>
        <v>0</v>
      </c>
      <c r="BG104" s="131">
        <f t="shared" si="36"/>
        <v>0</v>
      </c>
      <c r="BH104" s="131">
        <f t="shared" si="37"/>
        <v>0</v>
      </c>
      <c r="BI104" s="131">
        <f t="shared" si="38"/>
        <v>0</v>
      </c>
      <c r="BJ104" s="12" t="s">
        <v>58</v>
      </c>
      <c r="BK104" s="131">
        <f t="shared" si="39"/>
        <v>0</v>
      </c>
      <c r="BL104" s="12" t="s">
        <v>200</v>
      </c>
      <c r="BM104" s="130" t="s">
        <v>5483</v>
      </c>
    </row>
    <row r="105" spans="1:65" s="2" customFormat="1" ht="33" customHeight="1">
      <c r="A105" s="22"/>
      <c r="B105" s="119"/>
      <c r="C105" s="120" t="s">
        <v>388</v>
      </c>
      <c r="D105" s="120" t="s">
        <v>140</v>
      </c>
      <c r="E105" s="121" t="s">
        <v>5484</v>
      </c>
      <c r="F105" s="122" t="s">
        <v>5485</v>
      </c>
      <c r="G105" s="123" t="s">
        <v>977</v>
      </c>
      <c r="H105" s="124">
        <v>1</v>
      </c>
      <c r="I105" s="125"/>
      <c r="J105" s="125">
        <f t="shared" si="3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3.254</v>
      </c>
      <c r="P105" s="128">
        <f t="shared" si="31"/>
        <v>3.254</v>
      </c>
      <c r="Q105" s="128">
        <v>0</v>
      </c>
      <c r="R105" s="128">
        <f t="shared" si="32"/>
        <v>0</v>
      </c>
      <c r="S105" s="128">
        <v>0</v>
      </c>
      <c r="T105" s="129">
        <f t="shared" si="3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200</v>
      </c>
      <c r="AT105" s="130" t="s">
        <v>140</v>
      </c>
      <c r="AU105" s="130" t="s">
        <v>60</v>
      </c>
      <c r="AY105" s="12" t="s">
        <v>137</v>
      </c>
      <c r="BE105" s="131">
        <f t="shared" si="34"/>
        <v>0</v>
      </c>
      <c r="BF105" s="131">
        <f t="shared" si="35"/>
        <v>0</v>
      </c>
      <c r="BG105" s="131">
        <f t="shared" si="36"/>
        <v>0</v>
      </c>
      <c r="BH105" s="131">
        <f t="shared" si="37"/>
        <v>0</v>
      </c>
      <c r="BI105" s="131">
        <f t="shared" si="38"/>
        <v>0</v>
      </c>
      <c r="BJ105" s="12" t="s">
        <v>58</v>
      </c>
      <c r="BK105" s="131">
        <f t="shared" si="39"/>
        <v>0</v>
      </c>
      <c r="BL105" s="12" t="s">
        <v>200</v>
      </c>
      <c r="BM105" s="130" t="s">
        <v>5486</v>
      </c>
    </row>
    <row r="106" spans="1:65" s="2" customFormat="1" ht="37.95" customHeight="1">
      <c r="A106" s="22"/>
      <c r="B106" s="119"/>
      <c r="C106" s="120" t="s">
        <v>392</v>
      </c>
      <c r="D106" s="120" t="s">
        <v>140</v>
      </c>
      <c r="E106" s="121" t="s">
        <v>5487</v>
      </c>
      <c r="F106" s="122" t="s">
        <v>5488</v>
      </c>
      <c r="G106" s="123" t="s">
        <v>977</v>
      </c>
      <c r="H106" s="124">
        <v>1</v>
      </c>
      <c r="I106" s="125"/>
      <c r="J106" s="125">
        <f t="shared" si="30"/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3.842</v>
      </c>
      <c r="P106" s="128">
        <f t="shared" si="31"/>
        <v>3.842</v>
      </c>
      <c r="Q106" s="128">
        <v>0</v>
      </c>
      <c r="R106" s="128">
        <f t="shared" si="32"/>
        <v>0</v>
      </c>
      <c r="S106" s="128">
        <v>0</v>
      </c>
      <c r="T106" s="129">
        <f t="shared" si="3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200</v>
      </c>
      <c r="AT106" s="130" t="s">
        <v>140</v>
      </c>
      <c r="AU106" s="130" t="s">
        <v>60</v>
      </c>
      <c r="AY106" s="12" t="s">
        <v>137</v>
      </c>
      <c r="BE106" s="131">
        <f t="shared" si="34"/>
        <v>0</v>
      </c>
      <c r="BF106" s="131">
        <f t="shared" si="35"/>
        <v>0</v>
      </c>
      <c r="BG106" s="131">
        <f t="shared" si="36"/>
        <v>0</v>
      </c>
      <c r="BH106" s="131">
        <f t="shared" si="37"/>
        <v>0</v>
      </c>
      <c r="BI106" s="131">
        <f t="shared" si="38"/>
        <v>0</v>
      </c>
      <c r="BJ106" s="12" t="s">
        <v>58</v>
      </c>
      <c r="BK106" s="131">
        <f t="shared" si="39"/>
        <v>0</v>
      </c>
      <c r="BL106" s="12" t="s">
        <v>200</v>
      </c>
      <c r="BM106" s="130" t="s">
        <v>5489</v>
      </c>
    </row>
    <row r="107" spans="1:65" s="2" customFormat="1" ht="37.95" customHeight="1">
      <c r="A107" s="22"/>
      <c r="B107" s="119"/>
      <c r="C107" s="120" t="s">
        <v>396</v>
      </c>
      <c r="D107" s="120" t="s">
        <v>140</v>
      </c>
      <c r="E107" s="121" t="s">
        <v>5490</v>
      </c>
      <c r="F107" s="122" t="s">
        <v>5491</v>
      </c>
      <c r="G107" s="123" t="s">
        <v>977</v>
      </c>
      <c r="H107" s="124">
        <v>1</v>
      </c>
      <c r="I107" s="125"/>
      <c r="J107" s="125">
        <f t="shared" si="3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4.235</v>
      </c>
      <c r="P107" s="128">
        <f t="shared" si="31"/>
        <v>4.235</v>
      </c>
      <c r="Q107" s="128">
        <v>0</v>
      </c>
      <c r="R107" s="128">
        <f t="shared" si="32"/>
        <v>0</v>
      </c>
      <c r="S107" s="128">
        <v>0</v>
      </c>
      <c r="T107" s="129">
        <f t="shared" si="3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200</v>
      </c>
      <c r="AT107" s="130" t="s">
        <v>140</v>
      </c>
      <c r="AU107" s="130" t="s">
        <v>60</v>
      </c>
      <c r="AY107" s="12" t="s">
        <v>137</v>
      </c>
      <c r="BE107" s="131">
        <f t="shared" si="34"/>
        <v>0</v>
      </c>
      <c r="BF107" s="131">
        <f t="shared" si="35"/>
        <v>0</v>
      </c>
      <c r="BG107" s="131">
        <f t="shared" si="36"/>
        <v>0</v>
      </c>
      <c r="BH107" s="131">
        <f t="shared" si="37"/>
        <v>0</v>
      </c>
      <c r="BI107" s="131">
        <f t="shared" si="38"/>
        <v>0</v>
      </c>
      <c r="BJ107" s="12" t="s">
        <v>58</v>
      </c>
      <c r="BK107" s="131">
        <f t="shared" si="39"/>
        <v>0</v>
      </c>
      <c r="BL107" s="12" t="s">
        <v>200</v>
      </c>
      <c r="BM107" s="130" t="s">
        <v>5492</v>
      </c>
    </row>
    <row r="108" spans="1:65" s="2" customFormat="1" ht="37.95" customHeight="1">
      <c r="A108" s="22"/>
      <c r="B108" s="119"/>
      <c r="C108" s="120" t="s">
        <v>400</v>
      </c>
      <c r="D108" s="120" t="s">
        <v>140</v>
      </c>
      <c r="E108" s="121" t="s">
        <v>5493</v>
      </c>
      <c r="F108" s="122" t="s">
        <v>5494</v>
      </c>
      <c r="G108" s="123" t="s">
        <v>977</v>
      </c>
      <c r="H108" s="124">
        <v>1</v>
      </c>
      <c r="I108" s="125"/>
      <c r="J108" s="125">
        <f t="shared" si="3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4.529</v>
      </c>
      <c r="P108" s="128">
        <f t="shared" si="31"/>
        <v>4.529</v>
      </c>
      <c r="Q108" s="128">
        <v>0</v>
      </c>
      <c r="R108" s="128">
        <f t="shared" si="32"/>
        <v>0</v>
      </c>
      <c r="S108" s="128">
        <v>0</v>
      </c>
      <c r="T108" s="129">
        <f t="shared" si="3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t="shared" si="34"/>
        <v>0</v>
      </c>
      <c r="BF108" s="131">
        <f t="shared" si="35"/>
        <v>0</v>
      </c>
      <c r="BG108" s="131">
        <f t="shared" si="36"/>
        <v>0</v>
      </c>
      <c r="BH108" s="131">
        <f t="shared" si="37"/>
        <v>0</v>
      </c>
      <c r="BI108" s="131">
        <f t="shared" si="38"/>
        <v>0</v>
      </c>
      <c r="BJ108" s="12" t="s">
        <v>58</v>
      </c>
      <c r="BK108" s="131">
        <f t="shared" si="39"/>
        <v>0</v>
      </c>
      <c r="BL108" s="12" t="s">
        <v>200</v>
      </c>
      <c r="BM108" s="130" t="s">
        <v>5495</v>
      </c>
    </row>
    <row r="109" spans="1:65" s="2" customFormat="1" ht="37.95" customHeight="1">
      <c r="A109" s="22"/>
      <c r="B109" s="119"/>
      <c r="C109" s="120" t="s">
        <v>405</v>
      </c>
      <c r="D109" s="120" t="s">
        <v>140</v>
      </c>
      <c r="E109" s="121" t="s">
        <v>5496</v>
      </c>
      <c r="F109" s="122" t="s">
        <v>5497</v>
      </c>
      <c r="G109" s="123" t="s">
        <v>977</v>
      </c>
      <c r="H109" s="124">
        <v>1</v>
      </c>
      <c r="I109" s="125"/>
      <c r="J109" s="125">
        <f t="shared" si="3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5.126</v>
      </c>
      <c r="P109" s="128">
        <f t="shared" si="31"/>
        <v>5.126</v>
      </c>
      <c r="Q109" s="128">
        <v>0</v>
      </c>
      <c r="R109" s="128">
        <f t="shared" si="32"/>
        <v>0</v>
      </c>
      <c r="S109" s="128">
        <v>0</v>
      </c>
      <c r="T109" s="129">
        <f t="shared" si="3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200</v>
      </c>
      <c r="AT109" s="130" t="s">
        <v>140</v>
      </c>
      <c r="AU109" s="130" t="s">
        <v>60</v>
      </c>
      <c r="AY109" s="12" t="s">
        <v>137</v>
      </c>
      <c r="BE109" s="131">
        <f t="shared" si="34"/>
        <v>0</v>
      </c>
      <c r="BF109" s="131">
        <f t="shared" si="35"/>
        <v>0</v>
      </c>
      <c r="BG109" s="131">
        <f t="shared" si="36"/>
        <v>0</v>
      </c>
      <c r="BH109" s="131">
        <f t="shared" si="37"/>
        <v>0</v>
      </c>
      <c r="BI109" s="131">
        <f t="shared" si="38"/>
        <v>0</v>
      </c>
      <c r="BJ109" s="12" t="s">
        <v>58</v>
      </c>
      <c r="BK109" s="131">
        <f t="shared" si="39"/>
        <v>0</v>
      </c>
      <c r="BL109" s="12" t="s">
        <v>200</v>
      </c>
      <c r="BM109" s="130" t="s">
        <v>5498</v>
      </c>
    </row>
    <row r="110" spans="1:65" s="2" customFormat="1" ht="37.95" customHeight="1">
      <c r="A110" s="22"/>
      <c r="B110" s="119"/>
      <c r="C110" s="120" t="s">
        <v>409</v>
      </c>
      <c r="D110" s="120" t="s">
        <v>140</v>
      </c>
      <c r="E110" s="121" t="s">
        <v>5499</v>
      </c>
      <c r="F110" s="122" t="s">
        <v>5500</v>
      </c>
      <c r="G110" s="123" t="s">
        <v>977</v>
      </c>
      <c r="H110" s="124">
        <v>1</v>
      </c>
      <c r="I110" s="125"/>
      <c r="J110" s="125">
        <f t="shared" si="3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5.536</v>
      </c>
      <c r="P110" s="128">
        <f t="shared" si="31"/>
        <v>5.536</v>
      </c>
      <c r="Q110" s="128">
        <v>0</v>
      </c>
      <c r="R110" s="128">
        <f t="shared" si="32"/>
        <v>0</v>
      </c>
      <c r="S110" s="128">
        <v>0</v>
      </c>
      <c r="T110" s="129">
        <f t="shared" si="3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200</v>
      </c>
      <c r="AT110" s="130" t="s">
        <v>140</v>
      </c>
      <c r="AU110" s="130" t="s">
        <v>60</v>
      </c>
      <c r="AY110" s="12" t="s">
        <v>137</v>
      </c>
      <c r="BE110" s="131">
        <f t="shared" si="34"/>
        <v>0</v>
      </c>
      <c r="BF110" s="131">
        <f t="shared" si="35"/>
        <v>0</v>
      </c>
      <c r="BG110" s="131">
        <f t="shared" si="36"/>
        <v>0</v>
      </c>
      <c r="BH110" s="131">
        <f t="shared" si="37"/>
        <v>0</v>
      </c>
      <c r="BI110" s="131">
        <f t="shared" si="38"/>
        <v>0</v>
      </c>
      <c r="BJ110" s="12" t="s">
        <v>58</v>
      </c>
      <c r="BK110" s="131">
        <f t="shared" si="39"/>
        <v>0</v>
      </c>
      <c r="BL110" s="12" t="s">
        <v>200</v>
      </c>
      <c r="BM110" s="130" t="s">
        <v>5501</v>
      </c>
    </row>
    <row r="111" spans="1:65" s="2" customFormat="1" ht="24.15" customHeight="1">
      <c r="A111" s="22"/>
      <c r="B111" s="119"/>
      <c r="C111" s="120" t="s">
        <v>413</v>
      </c>
      <c r="D111" s="120" t="s">
        <v>140</v>
      </c>
      <c r="E111" s="121" t="s">
        <v>5502</v>
      </c>
      <c r="F111" s="122" t="s">
        <v>5503</v>
      </c>
      <c r="G111" s="123" t="s">
        <v>977</v>
      </c>
      <c r="H111" s="124">
        <v>1</v>
      </c>
      <c r="I111" s="125"/>
      <c r="J111" s="125">
        <f t="shared" si="30"/>
        <v>0</v>
      </c>
      <c r="K111" s="122" t="s">
        <v>144</v>
      </c>
      <c r="L111" s="23"/>
      <c r="M111" s="126" t="s">
        <v>1</v>
      </c>
      <c r="N111" s="127" t="s">
        <v>23</v>
      </c>
      <c r="O111" s="128">
        <v>4.989</v>
      </c>
      <c r="P111" s="128">
        <f t="shared" si="31"/>
        <v>4.989</v>
      </c>
      <c r="Q111" s="128">
        <v>0</v>
      </c>
      <c r="R111" s="128">
        <f t="shared" si="32"/>
        <v>0</v>
      </c>
      <c r="S111" s="128">
        <v>0</v>
      </c>
      <c r="T111" s="129">
        <f t="shared" si="3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200</v>
      </c>
      <c r="AT111" s="130" t="s">
        <v>140</v>
      </c>
      <c r="AU111" s="130" t="s">
        <v>60</v>
      </c>
      <c r="AY111" s="12" t="s">
        <v>137</v>
      </c>
      <c r="BE111" s="131">
        <f t="shared" si="34"/>
        <v>0</v>
      </c>
      <c r="BF111" s="131">
        <f t="shared" si="35"/>
        <v>0</v>
      </c>
      <c r="BG111" s="131">
        <f t="shared" si="36"/>
        <v>0</v>
      </c>
      <c r="BH111" s="131">
        <f t="shared" si="37"/>
        <v>0</v>
      </c>
      <c r="BI111" s="131">
        <f t="shared" si="38"/>
        <v>0</v>
      </c>
      <c r="BJ111" s="12" t="s">
        <v>58</v>
      </c>
      <c r="BK111" s="131">
        <f t="shared" si="39"/>
        <v>0</v>
      </c>
      <c r="BL111" s="12" t="s">
        <v>200</v>
      </c>
      <c r="BM111" s="130" t="s">
        <v>5504</v>
      </c>
    </row>
    <row r="112" spans="1:65" s="2" customFormat="1" ht="24.15" customHeight="1">
      <c r="A112" s="22"/>
      <c r="B112" s="119"/>
      <c r="C112" s="120" t="s">
        <v>417</v>
      </c>
      <c r="D112" s="120" t="s">
        <v>140</v>
      </c>
      <c r="E112" s="121" t="s">
        <v>5505</v>
      </c>
      <c r="F112" s="122" t="s">
        <v>5506</v>
      </c>
      <c r="G112" s="123" t="s">
        <v>977</v>
      </c>
      <c r="H112" s="124">
        <v>1</v>
      </c>
      <c r="I112" s="125"/>
      <c r="J112" s="125">
        <f t="shared" si="3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6.344</v>
      </c>
      <c r="P112" s="128">
        <f t="shared" si="31"/>
        <v>6.344</v>
      </c>
      <c r="Q112" s="128">
        <v>0</v>
      </c>
      <c r="R112" s="128">
        <f t="shared" si="32"/>
        <v>0</v>
      </c>
      <c r="S112" s="128">
        <v>0</v>
      </c>
      <c r="T112" s="129">
        <f t="shared" si="3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200</v>
      </c>
      <c r="AT112" s="130" t="s">
        <v>140</v>
      </c>
      <c r="AU112" s="130" t="s">
        <v>60</v>
      </c>
      <c r="AY112" s="12" t="s">
        <v>137</v>
      </c>
      <c r="BE112" s="131">
        <f t="shared" si="34"/>
        <v>0</v>
      </c>
      <c r="BF112" s="131">
        <f t="shared" si="35"/>
        <v>0</v>
      </c>
      <c r="BG112" s="131">
        <f t="shared" si="36"/>
        <v>0</v>
      </c>
      <c r="BH112" s="131">
        <f t="shared" si="37"/>
        <v>0</v>
      </c>
      <c r="BI112" s="131">
        <f t="shared" si="38"/>
        <v>0</v>
      </c>
      <c r="BJ112" s="12" t="s">
        <v>58</v>
      </c>
      <c r="BK112" s="131">
        <f t="shared" si="39"/>
        <v>0</v>
      </c>
      <c r="BL112" s="12" t="s">
        <v>200</v>
      </c>
      <c r="BM112" s="130" t="s">
        <v>5507</v>
      </c>
    </row>
    <row r="113" spans="1:65" s="2" customFormat="1" ht="24.15" customHeight="1">
      <c r="A113" s="22"/>
      <c r="B113" s="119"/>
      <c r="C113" s="120" t="s">
        <v>421</v>
      </c>
      <c r="D113" s="120" t="s">
        <v>140</v>
      </c>
      <c r="E113" s="121" t="s">
        <v>5508</v>
      </c>
      <c r="F113" s="122" t="s">
        <v>5509</v>
      </c>
      <c r="G113" s="123" t="s">
        <v>977</v>
      </c>
      <c r="H113" s="124">
        <v>1</v>
      </c>
      <c r="I113" s="125"/>
      <c r="J113" s="125">
        <f t="shared" si="3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7.462</v>
      </c>
      <c r="P113" s="128">
        <f t="shared" si="31"/>
        <v>7.462</v>
      </c>
      <c r="Q113" s="128">
        <v>0</v>
      </c>
      <c r="R113" s="128">
        <f t="shared" si="32"/>
        <v>0</v>
      </c>
      <c r="S113" s="128">
        <v>0</v>
      </c>
      <c r="T113" s="129">
        <f t="shared" si="3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200</v>
      </c>
      <c r="AT113" s="130" t="s">
        <v>140</v>
      </c>
      <c r="AU113" s="130" t="s">
        <v>60</v>
      </c>
      <c r="AY113" s="12" t="s">
        <v>137</v>
      </c>
      <c r="BE113" s="131">
        <f t="shared" si="34"/>
        <v>0</v>
      </c>
      <c r="BF113" s="131">
        <f t="shared" si="35"/>
        <v>0</v>
      </c>
      <c r="BG113" s="131">
        <f t="shared" si="36"/>
        <v>0</v>
      </c>
      <c r="BH113" s="131">
        <f t="shared" si="37"/>
        <v>0</v>
      </c>
      <c r="BI113" s="131">
        <f t="shared" si="38"/>
        <v>0</v>
      </c>
      <c r="BJ113" s="12" t="s">
        <v>58</v>
      </c>
      <c r="BK113" s="131">
        <f t="shared" si="39"/>
        <v>0</v>
      </c>
      <c r="BL113" s="12" t="s">
        <v>200</v>
      </c>
      <c r="BM113" s="130" t="s">
        <v>5510</v>
      </c>
    </row>
    <row r="114" spans="2:63" s="9" customFormat="1" ht="22.95" customHeight="1">
      <c r="B114" s="107"/>
      <c r="D114" s="108" t="s">
        <v>49</v>
      </c>
      <c r="E114" s="117" t="s">
        <v>2838</v>
      </c>
      <c r="F114" s="117" t="s">
        <v>2839</v>
      </c>
      <c r="J114" s="118">
        <f>BK114</f>
        <v>0</v>
      </c>
      <c r="L114" s="107"/>
      <c r="M114" s="111"/>
      <c r="N114" s="112"/>
      <c r="O114" s="112"/>
      <c r="P114" s="113">
        <f>SUM(P115:P129)</f>
        <v>76.232</v>
      </c>
      <c r="Q114" s="112"/>
      <c r="R114" s="113">
        <f>SUM(R115:R129)</f>
        <v>0</v>
      </c>
      <c r="S114" s="112"/>
      <c r="T114" s="114">
        <f>SUM(T115:T129)</f>
        <v>0</v>
      </c>
      <c r="AR114" s="108" t="s">
        <v>60</v>
      </c>
      <c r="AT114" s="115" t="s">
        <v>49</v>
      </c>
      <c r="AU114" s="115" t="s">
        <v>58</v>
      </c>
      <c r="AY114" s="108" t="s">
        <v>137</v>
      </c>
      <c r="BK114" s="116">
        <f>SUM(BK115:BK129)</f>
        <v>0</v>
      </c>
    </row>
    <row r="115" spans="1:65" s="2" customFormat="1" ht="24.15" customHeight="1">
      <c r="A115" s="22"/>
      <c r="B115" s="119"/>
      <c r="C115" s="120" t="s">
        <v>425</v>
      </c>
      <c r="D115" s="120" t="s">
        <v>140</v>
      </c>
      <c r="E115" s="121" t="s">
        <v>5511</v>
      </c>
      <c r="F115" s="122" t="s">
        <v>5512</v>
      </c>
      <c r="G115" s="123" t="s">
        <v>977</v>
      </c>
      <c r="H115" s="124">
        <v>10</v>
      </c>
      <c r="I115" s="125"/>
      <c r="J115" s="125">
        <f aca="true" t="shared" si="40" ref="J115:J129">ROUND(I115*H115,2)</f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1.219</v>
      </c>
      <c r="P115" s="128">
        <f aca="true" t="shared" si="41" ref="P115:P129">O115*H115</f>
        <v>12.190000000000001</v>
      </c>
      <c r="Q115" s="128">
        <v>0</v>
      </c>
      <c r="R115" s="128">
        <f aca="true" t="shared" si="42" ref="R115:R129">Q115*H115</f>
        <v>0</v>
      </c>
      <c r="S115" s="128">
        <v>0</v>
      </c>
      <c r="T115" s="129">
        <f aca="true" t="shared" si="43" ref="T115:T129">S115*H115</f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200</v>
      </c>
      <c r="AT115" s="130" t="s">
        <v>140</v>
      </c>
      <c r="AU115" s="130" t="s">
        <v>60</v>
      </c>
      <c r="AY115" s="12" t="s">
        <v>137</v>
      </c>
      <c r="BE115" s="131">
        <f aca="true" t="shared" si="44" ref="BE115:BE129">IF(N115="základní",J115,0)</f>
        <v>0</v>
      </c>
      <c r="BF115" s="131">
        <f aca="true" t="shared" si="45" ref="BF115:BF129">IF(N115="snížená",J115,0)</f>
        <v>0</v>
      </c>
      <c r="BG115" s="131">
        <f aca="true" t="shared" si="46" ref="BG115:BG129">IF(N115="zákl. přenesená",J115,0)</f>
        <v>0</v>
      </c>
      <c r="BH115" s="131">
        <f aca="true" t="shared" si="47" ref="BH115:BH129">IF(N115="sníž. přenesená",J115,0)</f>
        <v>0</v>
      </c>
      <c r="BI115" s="131">
        <f aca="true" t="shared" si="48" ref="BI115:BI129">IF(N115="nulová",J115,0)</f>
        <v>0</v>
      </c>
      <c r="BJ115" s="12" t="s">
        <v>58</v>
      </c>
      <c r="BK115" s="131">
        <f aca="true" t="shared" si="49" ref="BK115:BK129">ROUND(I115*H115,2)</f>
        <v>0</v>
      </c>
      <c r="BL115" s="12" t="s">
        <v>200</v>
      </c>
      <c r="BM115" s="130" t="s">
        <v>5513</v>
      </c>
    </row>
    <row r="116" spans="1:65" s="2" customFormat="1" ht="24.15" customHeight="1">
      <c r="A116" s="22"/>
      <c r="B116" s="119"/>
      <c r="C116" s="120" t="s">
        <v>429</v>
      </c>
      <c r="D116" s="120" t="s">
        <v>140</v>
      </c>
      <c r="E116" s="121" t="s">
        <v>5514</v>
      </c>
      <c r="F116" s="122" t="s">
        <v>5515</v>
      </c>
      <c r="G116" s="123" t="s">
        <v>977</v>
      </c>
      <c r="H116" s="124">
        <v>10</v>
      </c>
      <c r="I116" s="125"/>
      <c r="J116" s="125">
        <f t="shared" si="4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1.487</v>
      </c>
      <c r="P116" s="128">
        <f t="shared" si="41"/>
        <v>14.870000000000001</v>
      </c>
      <c r="Q116" s="128">
        <v>0</v>
      </c>
      <c r="R116" s="128">
        <f t="shared" si="42"/>
        <v>0</v>
      </c>
      <c r="S116" s="128">
        <v>0</v>
      </c>
      <c r="T116" s="129">
        <f t="shared" si="43"/>
        <v>0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200</v>
      </c>
      <c r="AT116" s="130" t="s">
        <v>140</v>
      </c>
      <c r="AU116" s="130" t="s">
        <v>60</v>
      </c>
      <c r="AY116" s="12" t="s">
        <v>137</v>
      </c>
      <c r="BE116" s="131">
        <f t="shared" si="44"/>
        <v>0</v>
      </c>
      <c r="BF116" s="131">
        <f t="shared" si="45"/>
        <v>0</v>
      </c>
      <c r="BG116" s="131">
        <f t="shared" si="46"/>
        <v>0</v>
      </c>
      <c r="BH116" s="131">
        <f t="shared" si="47"/>
        <v>0</v>
      </c>
      <c r="BI116" s="131">
        <f t="shared" si="48"/>
        <v>0</v>
      </c>
      <c r="BJ116" s="12" t="s">
        <v>58</v>
      </c>
      <c r="BK116" s="131">
        <f t="shared" si="49"/>
        <v>0</v>
      </c>
      <c r="BL116" s="12" t="s">
        <v>200</v>
      </c>
      <c r="BM116" s="130" t="s">
        <v>5516</v>
      </c>
    </row>
    <row r="117" spans="1:65" s="2" customFormat="1" ht="24.15" customHeight="1">
      <c r="A117" s="22"/>
      <c r="B117" s="119"/>
      <c r="C117" s="120" t="s">
        <v>433</v>
      </c>
      <c r="D117" s="120" t="s">
        <v>140</v>
      </c>
      <c r="E117" s="121" t="s">
        <v>5517</v>
      </c>
      <c r="F117" s="122" t="s">
        <v>5518</v>
      </c>
      <c r="G117" s="123" t="s">
        <v>977</v>
      </c>
      <c r="H117" s="124">
        <v>1</v>
      </c>
      <c r="I117" s="125"/>
      <c r="J117" s="125">
        <f t="shared" si="4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1.54</v>
      </c>
      <c r="P117" s="128">
        <f t="shared" si="41"/>
        <v>1.54</v>
      </c>
      <c r="Q117" s="128">
        <v>0</v>
      </c>
      <c r="R117" s="128">
        <f t="shared" si="42"/>
        <v>0</v>
      </c>
      <c r="S117" s="128">
        <v>0</v>
      </c>
      <c r="T117" s="129">
        <f t="shared" si="43"/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200</v>
      </c>
      <c r="AT117" s="130" t="s">
        <v>140</v>
      </c>
      <c r="AU117" s="130" t="s">
        <v>60</v>
      </c>
      <c r="AY117" s="12" t="s">
        <v>137</v>
      </c>
      <c r="BE117" s="131">
        <f t="shared" si="44"/>
        <v>0</v>
      </c>
      <c r="BF117" s="131">
        <f t="shared" si="45"/>
        <v>0</v>
      </c>
      <c r="BG117" s="131">
        <f t="shared" si="46"/>
        <v>0</v>
      </c>
      <c r="BH117" s="131">
        <f t="shared" si="47"/>
        <v>0</v>
      </c>
      <c r="BI117" s="131">
        <f t="shared" si="48"/>
        <v>0</v>
      </c>
      <c r="BJ117" s="12" t="s">
        <v>58</v>
      </c>
      <c r="BK117" s="131">
        <f t="shared" si="49"/>
        <v>0</v>
      </c>
      <c r="BL117" s="12" t="s">
        <v>200</v>
      </c>
      <c r="BM117" s="130" t="s">
        <v>5519</v>
      </c>
    </row>
    <row r="118" spans="1:65" s="2" customFormat="1" ht="24.15" customHeight="1">
      <c r="A118" s="22"/>
      <c r="B118" s="119"/>
      <c r="C118" s="120" t="s">
        <v>437</v>
      </c>
      <c r="D118" s="120" t="s">
        <v>140</v>
      </c>
      <c r="E118" s="121" t="s">
        <v>5520</v>
      </c>
      <c r="F118" s="122" t="s">
        <v>5521</v>
      </c>
      <c r="G118" s="123" t="s">
        <v>977</v>
      </c>
      <c r="H118" s="124">
        <v>1</v>
      </c>
      <c r="I118" s="125"/>
      <c r="J118" s="125">
        <f t="shared" si="4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1.629</v>
      </c>
      <c r="P118" s="128">
        <f t="shared" si="41"/>
        <v>1.629</v>
      </c>
      <c r="Q118" s="128">
        <v>0</v>
      </c>
      <c r="R118" s="128">
        <f t="shared" si="42"/>
        <v>0</v>
      </c>
      <c r="S118" s="128">
        <v>0</v>
      </c>
      <c r="T118" s="129">
        <f t="shared" si="43"/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200</v>
      </c>
      <c r="AT118" s="130" t="s">
        <v>140</v>
      </c>
      <c r="AU118" s="130" t="s">
        <v>60</v>
      </c>
      <c r="AY118" s="12" t="s">
        <v>137</v>
      </c>
      <c r="BE118" s="131">
        <f t="shared" si="44"/>
        <v>0</v>
      </c>
      <c r="BF118" s="131">
        <f t="shared" si="45"/>
        <v>0</v>
      </c>
      <c r="BG118" s="131">
        <f t="shared" si="46"/>
        <v>0</v>
      </c>
      <c r="BH118" s="131">
        <f t="shared" si="47"/>
        <v>0</v>
      </c>
      <c r="BI118" s="131">
        <f t="shared" si="48"/>
        <v>0</v>
      </c>
      <c r="BJ118" s="12" t="s">
        <v>58</v>
      </c>
      <c r="BK118" s="131">
        <f t="shared" si="49"/>
        <v>0</v>
      </c>
      <c r="BL118" s="12" t="s">
        <v>200</v>
      </c>
      <c r="BM118" s="130" t="s">
        <v>5522</v>
      </c>
    </row>
    <row r="119" spans="1:65" s="2" customFormat="1" ht="24.15" customHeight="1">
      <c r="A119" s="22"/>
      <c r="B119" s="119"/>
      <c r="C119" s="120" t="s">
        <v>441</v>
      </c>
      <c r="D119" s="120" t="s">
        <v>140</v>
      </c>
      <c r="E119" s="121" t="s">
        <v>5523</v>
      </c>
      <c r="F119" s="122" t="s">
        <v>5524</v>
      </c>
      <c r="G119" s="123" t="s">
        <v>977</v>
      </c>
      <c r="H119" s="124">
        <v>1</v>
      </c>
      <c r="I119" s="125"/>
      <c r="J119" s="125">
        <f t="shared" si="40"/>
        <v>0</v>
      </c>
      <c r="K119" s="122" t="s">
        <v>144</v>
      </c>
      <c r="L119" s="23"/>
      <c r="M119" s="126" t="s">
        <v>1</v>
      </c>
      <c r="N119" s="127" t="s">
        <v>23</v>
      </c>
      <c r="O119" s="128">
        <v>1.674</v>
      </c>
      <c r="P119" s="128">
        <f t="shared" si="41"/>
        <v>1.674</v>
      </c>
      <c r="Q119" s="128">
        <v>0</v>
      </c>
      <c r="R119" s="128">
        <f t="shared" si="42"/>
        <v>0</v>
      </c>
      <c r="S119" s="128">
        <v>0</v>
      </c>
      <c r="T119" s="129">
        <f t="shared" si="43"/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200</v>
      </c>
      <c r="AT119" s="130" t="s">
        <v>140</v>
      </c>
      <c r="AU119" s="130" t="s">
        <v>60</v>
      </c>
      <c r="AY119" s="12" t="s">
        <v>137</v>
      </c>
      <c r="BE119" s="131">
        <f t="shared" si="44"/>
        <v>0</v>
      </c>
      <c r="BF119" s="131">
        <f t="shared" si="45"/>
        <v>0</v>
      </c>
      <c r="BG119" s="131">
        <f t="shared" si="46"/>
        <v>0</v>
      </c>
      <c r="BH119" s="131">
        <f t="shared" si="47"/>
        <v>0</v>
      </c>
      <c r="BI119" s="131">
        <f t="shared" si="48"/>
        <v>0</v>
      </c>
      <c r="BJ119" s="12" t="s">
        <v>58</v>
      </c>
      <c r="BK119" s="131">
        <f t="shared" si="49"/>
        <v>0</v>
      </c>
      <c r="BL119" s="12" t="s">
        <v>200</v>
      </c>
      <c r="BM119" s="130" t="s">
        <v>5525</v>
      </c>
    </row>
    <row r="120" spans="1:65" s="2" customFormat="1" ht="24.15" customHeight="1">
      <c r="A120" s="22"/>
      <c r="B120" s="119"/>
      <c r="C120" s="120" t="s">
        <v>445</v>
      </c>
      <c r="D120" s="120" t="s">
        <v>140</v>
      </c>
      <c r="E120" s="121" t="s">
        <v>5526</v>
      </c>
      <c r="F120" s="122" t="s">
        <v>5527</v>
      </c>
      <c r="G120" s="123" t="s">
        <v>977</v>
      </c>
      <c r="H120" s="124">
        <v>1</v>
      </c>
      <c r="I120" s="125"/>
      <c r="J120" s="125">
        <f t="shared" si="4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1.719</v>
      </c>
      <c r="P120" s="128">
        <f t="shared" si="41"/>
        <v>1.719</v>
      </c>
      <c r="Q120" s="128">
        <v>0</v>
      </c>
      <c r="R120" s="128">
        <f t="shared" si="42"/>
        <v>0</v>
      </c>
      <c r="S120" s="128">
        <v>0</v>
      </c>
      <c r="T120" s="129">
        <f t="shared" si="43"/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200</v>
      </c>
      <c r="AT120" s="130" t="s">
        <v>140</v>
      </c>
      <c r="AU120" s="130" t="s">
        <v>60</v>
      </c>
      <c r="AY120" s="12" t="s">
        <v>137</v>
      </c>
      <c r="BE120" s="131">
        <f t="shared" si="44"/>
        <v>0</v>
      </c>
      <c r="BF120" s="131">
        <f t="shared" si="45"/>
        <v>0</v>
      </c>
      <c r="BG120" s="131">
        <f t="shared" si="46"/>
        <v>0</v>
      </c>
      <c r="BH120" s="131">
        <f t="shared" si="47"/>
        <v>0</v>
      </c>
      <c r="BI120" s="131">
        <f t="shared" si="48"/>
        <v>0</v>
      </c>
      <c r="BJ120" s="12" t="s">
        <v>58</v>
      </c>
      <c r="BK120" s="131">
        <f t="shared" si="49"/>
        <v>0</v>
      </c>
      <c r="BL120" s="12" t="s">
        <v>200</v>
      </c>
      <c r="BM120" s="130" t="s">
        <v>5528</v>
      </c>
    </row>
    <row r="121" spans="1:65" s="2" customFormat="1" ht="24.15" customHeight="1">
      <c r="A121" s="22"/>
      <c r="B121" s="119"/>
      <c r="C121" s="120" t="s">
        <v>449</v>
      </c>
      <c r="D121" s="120" t="s">
        <v>140</v>
      </c>
      <c r="E121" s="121" t="s">
        <v>5529</v>
      </c>
      <c r="F121" s="122" t="s">
        <v>5530</v>
      </c>
      <c r="G121" s="123" t="s">
        <v>977</v>
      </c>
      <c r="H121" s="124">
        <v>1</v>
      </c>
      <c r="I121" s="125"/>
      <c r="J121" s="125">
        <f t="shared" si="40"/>
        <v>0</v>
      </c>
      <c r="K121" s="122" t="s">
        <v>144</v>
      </c>
      <c r="L121" s="23"/>
      <c r="M121" s="126" t="s">
        <v>1</v>
      </c>
      <c r="N121" s="127" t="s">
        <v>23</v>
      </c>
      <c r="O121" s="128">
        <v>2.804</v>
      </c>
      <c r="P121" s="128">
        <f t="shared" si="41"/>
        <v>2.804</v>
      </c>
      <c r="Q121" s="128">
        <v>0</v>
      </c>
      <c r="R121" s="128">
        <f t="shared" si="42"/>
        <v>0</v>
      </c>
      <c r="S121" s="128">
        <v>0</v>
      </c>
      <c r="T121" s="129">
        <f t="shared" si="43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200</v>
      </c>
      <c r="AT121" s="130" t="s">
        <v>140</v>
      </c>
      <c r="AU121" s="130" t="s">
        <v>60</v>
      </c>
      <c r="AY121" s="12" t="s">
        <v>137</v>
      </c>
      <c r="BE121" s="131">
        <f t="shared" si="44"/>
        <v>0</v>
      </c>
      <c r="BF121" s="131">
        <f t="shared" si="45"/>
        <v>0</v>
      </c>
      <c r="BG121" s="131">
        <f t="shared" si="46"/>
        <v>0</v>
      </c>
      <c r="BH121" s="131">
        <f t="shared" si="47"/>
        <v>0</v>
      </c>
      <c r="BI121" s="131">
        <f t="shared" si="48"/>
        <v>0</v>
      </c>
      <c r="BJ121" s="12" t="s">
        <v>58</v>
      </c>
      <c r="BK121" s="131">
        <f t="shared" si="49"/>
        <v>0</v>
      </c>
      <c r="BL121" s="12" t="s">
        <v>200</v>
      </c>
      <c r="BM121" s="130" t="s">
        <v>5531</v>
      </c>
    </row>
    <row r="122" spans="1:65" s="2" customFormat="1" ht="33" customHeight="1">
      <c r="A122" s="22"/>
      <c r="B122" s="119"/>
      <c r="C122" s="120" t="s">
        <v>453</v>
      </c>
      <c r="D122" s="120" t="s">
        <v>140</v>
      </c>
      <c r="E122" s="121" t="s">
        <v>5532</v>
      </c>
      <c r="F122" s="122" t="s">
        <v>5533</v>
      </c>
      <c r="G122" s="123" t="s">
        <v>977</v>
      </c>
      <c r="H122" s="124">
        <v>1</v>
      </c>
      <c r="I122" s="125"/>
      <c r="J122" s="125">
        <f t="shared" si="40"/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3.784</v>
      </c>
      <c r="P122" s="128">
        <f t="shared" si="41"/>
        <v>3.784</v>
      </c>
      <c r="Q122" s="128">
        <v>0</v>
      </c>
      <c r="R122" s="128">
        <f t="shared" si="42"/>
        <v>0</v>
      </c>
      <c r="S122" s="128">
        <v>0</v>
      </c>
      <c r="T122" s="129">
        <f t="shared" si="43"/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200</v>
      </c>
      <c r="AT122" s="130" t="s">
        <v>140</v>
      </c>
      <c r="AU122" s="130" t="s">
        <v>60</v>
      </c>
      <c r="AY122" s="12" t="s">
        <v>137</v>
      </c>
      <c r="BE122" s="131">
        <f t="shared" si="44"/>
        <v>0</v>
      </c>
      <c r="BF122" s="131">
        <f t="shared" si="45"/>
        <v>0</v>
      </c>
      <c r="BG122" s="131">
        <f t="shared" si="46"/>
        <v>0</v>
      </c>
      <c r="BH122" s="131">
        <f t="shared" si="47"/>
        <v>0</v>
      </c>
      <c r="BI122" s="131">
        <f t="shared" si="48"/>
        <v>0</v>
      </c>
      <c r="BJ122" s="12" t="s">
        <v>58</v>
      </c>
      <c r="BK122" s="131">
        <f t="shared" si="49"/>
        <v>0</v>
      </c>
      <c r="BL122" s="12" t="s">
        <v>200</v>
      </c>
      <c r="BM122" s="130" t="s">
        <v>5534</v>
      </c>
    </row>
    <row r="123" spans="1:65" s="2" customFormat="1" ht="33" customHeight="1">
      <c r="A123" s="22"/>
      <c r="B123" s="119"/>
      <c r="C123" s="120" t="s">
        <v>457</v>
      </c>
      <c r="D123" s="120" t="s">
        <v>140</v>
      </c>
      <c r="E123" s="121" t="s">
        <v>5535</v>
      </c>
      <c r="F123" s="122" t="s">
        <v>5536</v>
      </c>
      <c r="G123" s="123" t="s">
        <v>977</v>
      </c>
      <c r="H123" s="124">
        <v>1</v>
      </c>
      <c r="I123" s="125"/>
      <c r="J123" s="125">
        <f t="shared" si="40"/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4.078</v>
      </c>
      <c r="P123" s="128">
        <f t="shared" si="41"/>
        <v>4.078</v>
      </c>
      <c r="Q123" s="128">
        <v>0</v>
      </c>
      <c r="R123" s="128">
        <f t="shared" si="42"/>
        <v>0</v>
      </c>
      <c r="S123" s="128">
        <v>0</v>
      </c>
      <c r="T123" s="129">
        <f t="shared" si="43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200</v>
      </c>
      <c r="AT123" s="130" t="s">
        <v>140</v>
      </c>
      <c r="AU123" s="130" t="s">
        <v>60</v>
      </c>
      <c r="AY123" s="12" t="s">
        <v>137</v>
      </c>
      <c r="BE123" s="131">
        <f t="shared" si="44"/>
        <v>0</v>
      </c>
      <c r="BF123" s="131">
        <f t="shared" si="45"/>
        <v>0</v>
      </c>
      <c r="BG123" s="131">
        <f t="shared" si="46"/>
        <v>0</v>
      </c>
      <c r="BH123" s="131">
        <f t="shared" si="47"/>
        <v>0</v>
      </c>
      <c r="BI123" s="131">
        <f t="shared" si="48"/>
        <v>0</v>
      </c>
      <c r="BJ123" s="12" t="s">
        <v>58</v>
      </c>
      <c r="BK123" s="131">
        <f t="shared" si="49"/>
        <v>0</v>
      </c>
      <c r="BL123" s="12" t="s">
        <v>200</v>
      </c>
      <c r="BM123" s="130" t="s">
        <v>5537</v>
      </c>
    </row>
    <row r="124" spans="1:65" s="2" customFormat="1" ht="33" customHeight="1">
      <c r="A124" s="22"/>
      <c r="B124" s="119"/>
      <c r="C124" s="120" t="s">
        <v>461</v>
      </c>
      <c r="D124" s="120" t="s">
        <v>140</v>
      </c>
      <c r="E124" s="121" t="s">
        <v>5538</v>
      </c>
      <c r="F124" s="122" t="s">
        <v>5539</v>
      </c>
      <c r="G124" s="123" t="s">
        <v>977</v>
      </c>
      <c r="H124" s="124">
        <v>1</v>
      </c>
      <c r="I124" s="125"/>
      <c r="J124" s="125">
        <f t="shared" si="4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4.381</v>
      </c>
      <c r="P124" s="128">
        <f t="shared" si="41"/>
        <v>4.381</v>
      </c>
      <c r="Q124" s="128">
        <v>0</v>
      </c>
      <c r="R124" s="128">
        <f t="shared" si="42"/>
        <v>0</v>
      </c>
      <c r="S124" s="128">
        <v>0</v>
      </c>
      <c r="T124" s="129">
        <f t="shared" si="4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200</v>
      </c>
      <c r="AT124" s="130" t="s">
        <v>140</v>
      </c>
      <c r="AU124" s="130" t="s">
        <v>60</v>
      </c>
      <c r="AY124" s="12" t="s">
        <v>137</v>
      </c>
      <c r="BE124" s="131">
        <f t="shared" si="44"/>
        <v>0</v>
      </c>
      <c r="BF124" s="131">
        <f t="shared" si="45"/>
        <v>0</v>
      </c>
      <c r="BG124" s="131">
        <f t="shared" si="46"/>
        <v>0</v>
      </c>
      <c r="BH124" s="131">
        <f t="shared" si="47"/>
        <v>0</v>
      </c>
      <c r="BI124" s="131">
        <f t="shared" si="48"/>
        <v>0</v>
      </c>
      <c r="BJ124" s="12" t="s">
        <v>58</v>
      </c>
      <c r="BK124" s="131">
        <f t="shared" si="49"/>
        <v>0</v>
      </c>
      <c r="BL124" s="12" t="s">
        <v>200</v>
      </c>
      <c r="BM124" s="130" t="s">
        <v>5540</v>
      </c>
    </row>
    <row r="125" spans="1:65" s="2" customFormat="1" ht="33" customHeight="1">
      <c r="A125" s="22"/>
      <c r="B125" s="119"/>
      <c r="C125" s="120" t="s">
        <v>465</v>
      </c>
      <c r="D125" s="120" t="s">
        <v>140</v>
      </c>
      <c r="E125" s="121" t="s">
        <v>5541</v>
      </c>
      <c r="F125" s="122" t="s">
        <v>5542</v>
      </c>
      <c r="G125" s="123" t="s">
        <v>977</v>
      </c>
      <c r="H125" s="124">
        <v>1</v>
      </c>
      <c r="I125" s="125"/>
      <c r="J125" s="125">
        <f t="shared" si="4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4.735</v>
      </c>
      <c r="P125" s="128">
        <f t="shared" si="41"/>
        <v>4.735</v>
      </c>
      <c r="Q125" s="128">
        <v>0</v>
      </c>
      <c r="R125" s="128">
        <f t="shared" si="42"/>
        <v>0</v>
      </c>
      <c r="S125" s="128">
        <v>0</v>
      </c>
      <c r="T125" s="129">
        <f t="shared" si="43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200</v>
      </c>
      <c r="AT125" s="130" t="s">
        <v>140</v>
      </c>
      <c r="AU125" s="130" t="s">
        <v>60</v>
      </c>
      <c r="AY125" s="12" t="s">
        <v>137</v>
      </c>
      <c r="BE125" s="131">
        <f t="shared" si="44"/>
        <v>0</v>
      </c>
      <c r="BF125" s="131">
        <f t="shared" si="45"/>
        <v>0</v>
      </c>
      <c r="BG125" s="131">
        <f t="shared" si="46"/>
        <v>0</v>
      </c>
      <c r="BH125" s="131">
        <f t="shared" si="47"/>
        <v>0</v>
      </c>
      <c r="BI125" s="131">
        <f t="shared" si="48"/>
        <v>0</v>
      </c>
      <c r="BJ125" s="12" t="s">
        <v>58</v>
      </c>
      <c r="BK125" s="131">
        <f t="shared" si="49"/>
        <v>0</v>
      </c>
      <c r="BL125" s="12" t="s">
        <v>200</v>
      </c>
      <c r="BM125" s="130" t="s">
        <v>5543</v>
      </c>
    </row>
    <row r="126" spans="1:65" s="2" customFormat="1" ht="33" customHeight="1">
      <c r="A126" s="22"/>
      <c r="B126" s="119"/>
      <c r="C126" s="120" t="s">
        <v>469</v>
      </c>
      <c r="D126" s="120" t="s">
        <v>140</v>
      </c>
      <c r="E126" s="121" t="s">
        <v>5544</v>
      </c>
      <c r="F126" s="122" t="s">
        <v>5545</v>
      </c>
      <c r="G126" s="123" t="s">
        <v>977</v>
      </c>
      <c r="H126" s="124">
        <v>1</v>
      </c>
      <c r="I126" s="125"/>
      <c r="J126" s="125">
        <f t="shared" si="40"/>
        <v>0</v>
      </c>
      <c r="K126" s="122" t="s">
        <v>144</v>
      </c>
      <c r="L126" s="23"/>
      <c r="M126" s="126" t="s">
        <v>1</v>
      </c>
      <c r="N126" s="127" t="s">
        <v>23</v>
      </c>
      <c r="O126" s="128">
        <v>5.144</v>
      </c>
      <c r="P126" s="128">
        <f t="shared" si="41"/>
        <v>5.144</v>
      </c>
      <c r="Q126" s="128">
        <v>0</v>
      </c>
      <c r="R126" s="128">
        <f t="shared" si="42"/>
        <v>0</v>
      </c>
      <c r="S126" s="128">
        <v>0</v>
      </c>
      <c r="T126" s="129">
        <f t="shared" si="43"/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200</v>
      </c>
      <c r="AT126" s="130" t="s">
        <v>140</v>
      </c>
      <c r="AU126" s="130" t="s">
        <v>60</v>
      </c>
      <c r="AY126" s="12" t="s">
        <v>137</v>
      </c>
      <c r="BE126" s="131">
        <f t="shared" si="44"/>
        <v>0</v>
      </c>
      <c r="BF126" s="131">
        <f t="shared" si="45"/>
        <v>0</v>
      </c>
      <c r="BG126" s="131">
        <f t="shared" si="46"/>
        <v>0</v>
      </c>
      <c r="BH126" s="131">
        <f t="shared" si="47"/>
        <v>0</v>
      </c>
      <c r="BI126" s="131">
        <f t="shared" si="48"/>
        <v>0</v>
      </c>
      <c r="BJ126" s="12" t="s">
        <v>58</v>
      </c>
      <c r="BK126" s="131">
        <f t="shared" si="49"/>
        <v>0</v>
      </c>
      <c r="BL126" s="12" t="s">
        <v>200</v>
      </c>
      <c r="BM126" s="130" t="s">
        <v>5546</v>
      </c>
    </row>
    <row r="127" spans="1:65" s="2" customFormat="1" ht="24.15" customHeight="1">
      <c r="A127" s="22"/>
      <c r="B127" s="119"/>
      <c r="C127" s="120" t="s">
        <v>473</v>
      </c>
      <c r="D127" s="120" t="s">
        <v>140</v>
      </c>
      <c r="E127" s="121" t="s">
        <v>5547</v>
      </c>
      <c r="F127" s="122" t="s">
        <v>5548</v>
      </c>
      <c r="G127" s="123" t="s">
        <v>977</v>
      </c>
      <c r="H127" s="124">
        <v>1</v>
      </c>
      <c r="I127" s="125"/>
      <c r="J127" s="125">
        <f t="shared" si="40"/>
        <v>0</v>
      </c>
      <c r="K127" s="122" t="s">
        <v>144</v>
      </c>
      <c r="L127" s="23"/>
      <c r="M127" s="126" t="s">
        <v>1</v>
      </c>
      <c r="N127" s="127" t="s">
        <v>23</v>
      </c>
      <c r="O127" s="128">
        <v>4.322</v>
      </c>
      <c r="P127" s="128">
        <f t="shared" si="41"/>
        <v>4.322</v>
      </c>
      <c r="Q127" s="128">
        <v>0</v>
      </c>
      <c r="R127" s="128">
        <f t="shared" si="42"/>
        <v>0</v>
      </c>
      <c r="S127" s="128">
        <v>0</v>
      </c>
      <c r="T127" s="129">
        <f t="shared" si="43"/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200</v>
      </c>
      <c r="AT127" s="130" t="s">
        <v>140</v>
      </c>
      <c r="AU127" s="130" t="s">
        <v>60</v>
      </c>
      <c r="AY127" s="12" t="s">
        <v>137</v>
      </c>
      <c r="BE127" s="131">
        <f t="shared" si="44"/>
        <v>0</v>
      </c>
      <c r="BF127" s="131">
        <f t="shared" si="45"/>
        <v>0</v>
      </c>
      <c r="BG127" s="131">
        <f t="shared" si="46"/>
        <v>0</v>
      </c>
      <c r="BH127" s="131">
        <f t="shared" si="47"/>
        <v>0</v>
      </c>
      <c r="BI127" s="131">
        <f t="shared" si="48"/>
        <v>0</v>
      </c>
      <c r="BJ127" s="12" t="s">
        <v>58</v>
      </c>
      <c r="BK127" s="131">
        <f t="shared" si="49"/>
        <v>0</v>
      </c>
      <c r="BL127" s="12" t="s">
        <v>200</v>
      </c>
      <c r="BM127" s="130" t="s">
        <v>5549</v>
      </c>
    </row>
    <row r="128" spans="1:65" s="2" customFormat="1" ht="24.15" customHeight="1">
      <c r="A128" s="22"/>
      <c r="B128" s="119"/>
      <c r="C128" s="120" t="s">
        <v>477</v>
      </c>
      <c r="D128" s="120" t="s">
        <v>140</v>
      </c>
      <c r="E128" s="121" t="s">
        <v>5550</v>
      </c>
      <c r="F128" s="122" t="s">
        <v>5551</v>
      </c>
      <c r="G128" s="123" t="s">
        <v>977</v>
      </c>
      <c r="H128" s="124">
        <v>1</v>
      </c>
      <c r="I128" s="125"/>
      <c r="J128" s="125">
        <f t="shared" si="4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6.214</v>
      </c>
      <c r="P128" s="128">
        <f t="shared" si="41"/>
        <v>6.214</v>
      </c>
      <c r="Q128" s="128">
        <v>0</v>
      </c>
      <c r="R128" s="128">
        <f t="shared" si="42"/>
        <v>0</v>
      </c>
      <c r="S128" s="128">
        <v>0</v>
      </c>
      <c r="T128" s="129">
        <f t="shared" si="4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200</v>
      </c>
      <c r="AT128" s="130" t="s">
        <v>140</v>
      </c>
      <c r="AU128" s="130" t="s">
        <v>60</v>
      </c>
      <c r="AY128" s="12" t="s">
        <v>137</v>
      </c>
      <c r="BE128" s="131">
        <f t="shared" si="44"/>
        <v>0</v>
      </c>
      <c r="BF128" s="131">
        <f t="shared" si="45"/>
        <v>0</v>
      </c>
      <c r="BG128" s="131">
        <f t="shared" si="46"/>
        <v>0</v>
      </c>
      <c r="BH128" s="131">
        <f t="shared" si="47"/>
        <v>0</v>
      </c>
      <c r="BI128" s="131">
        <f t="shared" si="48"/>
        <v>0</v>
      </c>
      <c r="BJ128" s="12" t="s">
        <v>58</v>
      </c>
      <c r="BK128" s="131">
        <f t="shared" si="49"/>
        <v>0</v>
      </c>
      <c r="BL128" s="12" t="s">
        <v>200</v>
      </c>
      <c r="BM128" s="130" t="s">
        <v>5552</v>
      </c>
    </row>
    <row r="129" spans="1:65" s="2" customFormat="1" ht="24.15" customHeight="1">
      <c r="A129" s="22"/>
      <c r="B129" s="119"/>
      <c r="C129" s="120" t="s">
        <v>481</v>
      </c>
      <c r="D129" s="120" t="s">
        <v>140</v>
      </c>
      <c r="E129" s="121" t="s">
        <v>5553</v>
      </c>
      <c r="F129" s="122" t="s">
        <v>5554</v>
      </c>
      <c r="G129" s="123" t="s">
        <v>977</v>
      </c>
      <c r="H129" s="124">
        <v>1</v>
      </c>
      <c r="I129" s="125"/>
      <c r="J129" s="125">
        <f t="shared" si="40"/>
        <v>0</v>
      </c>
      <c r="K129" s="122" t="s">
        <v>144</v>
      </c>
      <c r="L129" s="23"/>
      <c r="M129" s="126" t="s">
        <v>1</v>
      </c>
      <c r="N129" s="127" t="s">
        <v>23</v>
      </c>
      <c r="O129" s="128">
        <v>7.148</v>
      </c>
      <c r="P129" s="128">
        <f t="shared" si="41"/>
        <v>7.148</v>
      </c>
      <c r="Q129" s="128">
        <v>0</v>
      </c>
      <c r="R129" s="128">
        <f t="shared" si="42"/>
        <v>0</v>
      </c>
      <c r="S129" s="128">
        <v>0</v>
      </c>
      <c r="T129" s="129">
        <f t="shared" si="4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200</v>
      </c>
      <c r="AT129" s="130" t="s">
        <v>140</v>
      </c>
      <c r="AU129" s="130" t="s">
        <v>60</v>
      </c>
      <c r="AY129" s="12" t="s">
        <v>137</v>
      </c>
      <c r="BE129" s="131">
        <f t="shared" si="44"/>
        <v>0</v>
      </c>
      <c r="BF129" s="131">
        <f t="shared" si="45"/>
        <v>0</v>
      </c>
      <c r="BG129" s="131">
        <f t="shared" si="46"/>
        <v>0</v>
      </c>
      <c r="BH129" s="131">
        <f t="shared" si="47"/>
        <v>0</v>
      </c>
      <c r="BI129" s="131">
        <f t="shared" si="48"/>
        <v>0</v>
      </c>
      <c r="BJ129" s="12" t="s">
        <v>58</v>
      </c>
      <c r="BK129" s="131">
        <f t="shared" si="49"/>
        <v>0</v>
      </c>
      <c r="BL129" s="12" t="s">
        <v>200</v>
      </c>
      <c r="BM129" s="130" t="s">
        <v>5555</v>
      </c>
    </row>
    <row r="130" spans="2:63" s="9" customFormat="1" ht="22.95" customHeight="1">
      <c r="B130" s="107"/>
      <c r="D130" s="108" t="s">
        <v>49</v>
      </c>
      <c r="E130" s="117" t="s">
        <v>2176</v>
      </c>
      <c r="F130" s="117" t="s">
        <v>2177</v>
      </c>
      <c r="J130" s="118">
        <f>BK130</f>
        <v>0</v>
      </c>
      <c r="L130" s="107"/>
      <c r="M130" s="111"/>
      <c r="N130" s="112"/>
      <c r="O130" s="112"/>
      <c r="P130" s="113">
        <f>SUM(P131:P145)</f>
        <v>38.66</v>
      </c>
      <c r="Q130" s="112"/>
      <c r="R130" s="113">
        <f>SUM(R131:R145)</f>
        <v>0</v>
      </c>
      <c r="S130" s="112"/>
      <c r="T130" s="114">
        <f>SUM(T131:T145)</f>
        <v>0</v>
      </c>
      <c r="AR130" s="108" t="s">
        <v>60</v>
      </c>
      <c r="AT130" s="115" t="s">
        <v>49</v>
      </c>
      <c r="AU130" s="115" t="s">
        <v>58</v>
      </c>
      <c r="AY130" s="108" t="s">
        <v>137</v>
      </c>
      <c r="BK130" s="116">
        <f>SUM(BK131:BK145)</f>
        <v>0</v>
      </c>
    </row>
    <row r="131" spans="1:65" s="2" customFormat="1" ht="24.15" customHeight="1">
      <c r="A131" s="22"/>
      <c r="B131" s="119"/>
      <c r="C131" s="120" t="s">
        <v>485</v>
      </c>
      <c r="D131" s="120" t="s">
        <v>140</v>
      </c>
      <c r="E131" s="121" t="s">
        <v>5556</v>
      </c>
      <c r="F131" s="122" t="s">
        <v>5557</v>
      </c>
      <c r="G131" s="123" t="s">
        <v>977</v>
      </c>
      <c r="H131" s="124">
        <v>10</v>
      </c>
      <c r="I131" s="125"/>
      <c r="J131" s="125">
        <f aca="true" t="shared" si="50" ref="J131:J145">ROUND(I131*H131,2)</f>
        <v>0</v>
      </c>
      <c r="K131" s="122" t="s">
        <v>144</v>
      </c>
      <c r="L131" s="23"/>
      <c r="M131" s="126" t="s">
        <v>1</v>
      </c>
      <c r="N131" s="127" t="s">
        <v>23</v>
      </c>
      <c r="O131" s="128">
        <v>0.843</v>
      </c>
      <c r="P131" s="128">
        <f aca="true" t="shared" si="51" ref="P131:P145">O131*H131</f>
        <v>8.43</v>
      </c>
      <c r="Q131" s="128">
        <v>0</v>
      </c>
      <c r="R131" s="128">
        <f aca="true" t="shared" si="52" ref="R131:R145">Q131*H131</f>
        <v>0</v>
      </c>
      <c r="S131" s="128">
        <v>0</v>
      </c>
      <c r="T131" s="129">
        <f aca="true" t="shared" si="53" ref="T131:T145">S131*H131</f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30" t="s">
        <v>200</v>
      </c>
      <c r="AT131" s="130" t="s">
        <v>140</v>
      </c>
      <c r="AU131" s="130" t="s">
        <v>60</v>
      </c>
      <c r="AY131" s="12" t="s">
        <v>137</v>
      </c>
      <c r="BE131" s="131">
        <f aca="true" t="shared" si="54" ref="BE131:BE145">IF(N131="základní",J131,0)</f>
        <v>0</v>
      </c>
      <c r="BF131" s="131">
        <f aca="true" t="shared" si="55" ref="BF131:BF145">IF(N131="snížená",J131,0)</f>
        <v>0</v>
      </c>
      <c r="BG131" s="131">
        <f aca="true" t="shared" si="56" ref="BG131:BG145">IF(N131="zákl. přenesená",J131,0)</f>
        <v>0</v>
      </c>
      <c r="BH131" s="131">
        <f aca="true" t="shared" si="57" ref="BH131:BH145">IF(N131="sníž. přenesená",J131,0)</f>
        <v>0</v>
      </c>
      <c r="BI131" s="131">
        <f aca="true" t="shared" si="58" ref="BI131:BI145">IF(N131="nulová",J131,0)</f>
        <v>0</v>
      </c>
      <c r="BJ131" s="12" t="s">
        <v>58</v>
      </c>
      <c r="BK131" s="131">
        <f aca="true" t="shared" si="59" ref="BK131:BK145">ROUND(I131*H131,2)</f>
        <v>0</v>
      </c>
      <c r="BL131" s="12" t="s">
        <v>200</v>
      </c>
      <c r="BM131" s="130" t="s">
        <v>5558</v>
      </c>
    </row>
    <row r="132" spans="1:65" s="2" customFormat="1" ht="24.15" customHeight="1">
      <c r="A132" s="22"/>
      <c r="B132" s="119"/>
      <c r="C132" s="120" t="s">
        <v>489</v>
      </c>
      <c r="D132" s="120" t="s">
        <v>140</v>
      </c>
      <c r="E132" s="121" t="s">
        <v>5559</v>
      </c>
      <c r="F132" s="122" t="s">
        <v>5560</v>
      </c>
      <c r="G132" s="123" t="s">
        <v>977</v>
      </c>
      <c r="H132" s="124">
        <v>1</v>
      </c>
      <c r="I132" s="125"/>
      <c r="J132" s="125">
        <f t="shared" si="50"/>
        <v>0</v>
      </c>
      <c r="K132" s="122" t="s">
        <v>144</v>
      </c>
      <c r="L132" s="23"/>
      <c r="M132" s="126" t="s">
        <v>1</v>
      </c>
      <c r="N132" s="127" t="s">
        <v>23</v>
      </c>
      <c r="O132" s="128">
        <v>0.861</v>
      </c>
      <c r="P132" s="128">
        <f t="shared" si="51"/>
        <v>0.861</v>
      </c>
      <c r="Q132" s="128">
        <v>0</v>
      </c>
      <c r="R132" s="128">
        <f t="shared" si="52"/>
        <v>0</v>
      </c>
      <c r="S132" s="128">
        <v>0</v>
      </c>
      <c r="T132" s="129">
        <f t="shared" si="53"/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30" t="s">
        <v>200</v>
      </c>
      <c r="AT132" s="130" t="s">
        <v>140</v>
      </c>
      <c r="AU132" s="130" t="s">
        <v>60</v>
      </c>
      <c r="AY132" s="12" t="s">
        <v>137</v>
      </c>
      <c r="BE132" s="131">
        <f t="shared" si="54"/>
        <v>0</v>
      </c>
      <c r="BF132" s="131">
        <f t="shared" si="55"/>
        <v>0</v>
      </c>
      <c r="BG132" s="131">
        <f t="shared" si="56"/>
        <v>0</v>
      </c>
      <c r="BH132" s="131">
        <f t="shared" si="57"/>
        <v>0</v>
      </c>
      <c r="BI132" s="131">
        <f t="shared" si="58"/>
        <v>0</v>
      </c>
      <c r="BJ132" s="12" t="s">
        <v>58</v>
      </c>
      <c r="BK132" s="131">
        <f t="shared" si="59"/>
        <v>0</v>
      </c>
      <c r="BL132" s="12" t="s">
        <v>200</v>
      </c>
      <c r="BM132" s="130" t="s">
        <v>5561</v>
      </c>
    </row>
    <row r="133" spans="1:65" s="2" customFormat="1" ht="24.15" customHeight="1">
      <c r="A133" s="22"/>
      <c r="B133" s="119"/>
      <c r="C133" s="120" t="s">
        <v>493</v>
      </c>
      <c r="D133" s="120" t="s">
        <v>140</v>
      </c>
      <c r="E133" s="121" t="s">
        <v>5562</v>
      </c>
      <c r="F133" s="122" t="s">
        <v>5563</v>
      </c>
      <c r="G133" s="123" t="s">
        <v>977</v>
      </c>
      <c r="H133" s="124">
        <v>1</v>
      </c>
      <c r="I133" s="125"/>
      <c r="J133" s="125">
        <f t="shared" si="50"/>
        <v>0</v>
      </c>
      <c r="K133" s="122" t="s">
        <v>144</v>
      </c>
      <c r="L133" s="23"/>
      <c r="M133" s="126" t="s">
        <v>1</v>
      </c>
      <c r="N133" s="127" t="s">
        <v>23</v>
      </c>
      <c r="O133" s="128">
        <v>0.881</v>
      </c>
      <c r="P133" s="128">
        <f t="shared" si="51"/>
        <v>0.881</v>
      </c>
      <c r="Q133" s="128">
        <v>0</v>
      </c>
      <c r="R133" s="128">
        <f t="shared" si="52"/>
        <v>0</v>
      </c>
      <c r="S133" s="128">
        <v>0</v>
      </c>
      <c r="T133" s="129">
        <f t="shared" si="53"/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200</v>
      </c>
      <c r="AT133" s="130" t="s">
        <v>140</v>
      </c>
      <c r="AU133" s="130" t="s">
        <v>60</v>
      </c>
      <c r="AY133" s="12" t="s">
        <v>137</v>
      </c>
      <c r="BE133" s="131">
        <f t="shared" si="54"/>
        <v>0</v>
      </c>
      <c r="BF133" s="131">
        <f t="shared" si="55"/>
        <v>0</v>
      </c>
      <c r="BG133" s="131">
        <f t="shared" si="56"/>
        <v>0</v>
      </c>
      <c r="BH133" s="131">
        <f t="shared" si="57"/>
        <v>0</v>
      </c>
      <c r="BI133" s="131">
        <f t="shared" si="58"/>
        <v>0</v>
      </c>
      <c r="BJ133" s="12" t="s">
        <v>58</v>
      </c>
      <c r="BK133" s="131">
        <f t="shared" si="59"/>
        <v>0</v>
      </c>
      <c r="BL133" s="12" t="s">
        <v>200</v>
      </c>
      <c r="BM133" s="130" t="s">
        <v>5564</v>
      </c>
    </row>
    <row r="134" spans="1:65" s="2" customFormat="1" ht="24.15" customHeight="1">
      <c r="A134" s="22"/>
      <c r="B134" s="119"/>
      <c r="C134" s="120" t="s">
        <v>497</v>
      </c>
      <c r="D134" s="120" t="s">
        <v>140</v>
      </c>
      <c r="E134" s="121" t="s">
        <v>5565</v>
      </c>
      <c r="F134" s="122" t="s">
        <v>5566</v>
      </c>
      <c r="G134" s="123" t="s">
        <v>977</v>
      </c>
      <c r="H134" s="124">
        <v>1</v>
      </c>
      <c r="I134" s="125"/>
      <c r="J134" s="125">
        <f t="shared" si="50"/>
        <v>0</v>
      </c>
      <c r="K134" s="122" t="s">
        <v>144</v>
      </c>
      <c r="L134" s="23"/>
      <c r="M134" s="126" t="s">
        <v>1</v>
      </c>
      <c r="N134" s="127" t="s">
        <v>23</v>
      </c>
      <c r="O134" s="128">
        <v>0.948</v>
      </c>
      <c r="P134" s="128">
        <f t="shared" si="51"/>
        <v>0.948</v>
      </c>
      <c r="Q134" s="128">
        <v>0</v>
      </c>
      <c r="R134" s="128">
        <f t="shared" si="52"/>
        <v>0</v>
      </c>
      <c r="S134" s="128">
        <v>0</v>
      </c>
      <c r="T134" s="129">
        <f t="shared" si="53"/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200</v>
      </c>
      <c r="AT134" s="130" t="s">
        <v>140</v>
      </c>
      <c r="AU134" s="130" t="s">
        <v>60</v>
      </c>
      <c r="AY134" s="12" t="s">
        <v>137</v>
      </c>
      <c r="BE134" s="131">
        <f t="shared" si="54"/>
        <v>0</v>
      </c>
      <c r="BF134" s="131">
        <f t="shared" si="55"/>
        <v>0</v>
      </c>
      <c r="BG134" s="131">
        <f t="shared" si="56"/>
        <v>0</v>
      </c>
      <c r="BH134" s="131">
        <f t="shared" si="57"/>
        <v>0</v>
      </c>
      <c r="BI134" s="131">
        <f t="shared" si="58"/>
        <v>0</v>
      </c>
      <c r="BJ134" s="12" t="s">
        <v>58</v>
      </c>
      <c r="BK134" s="131">
        <f t="shared" si="59"/>
        <v>0</v>
      </c>
      <c r="BL134" s="12" t="s">
        <v>200</v>
      </c>
      <c r="BM134" s="130" t="s">
        <v>5567</v>
      </c>
    </row>
    <row r="135" spans="1:65" s="2" customFormat="1" ht="24.15" customHeight="1">
      <c r="A135" s="22"/>
      <c r="B135" s="119"/>
      <c r="C135" s="120" t="s">
        <v>501</v>
      </c>
      <c r="D135" s="120" t="s">
        <v>140</v>
      </c>
      <c r="E135" s="121" t="s">
        <v>5568</v>
      </c>
      <c r="F135" s="122" t="s">
        <v>5569</v>
      </c>
      <c r="G135" s="123" t="s">
        <v>977</v>
      </c>
      <c r="H135" s="124">
        <v>1</v>
      </c>
      <c r="I135" s="125"/>
      <c r="J135" s="125">
        <f t="shared" si="50"/>
        <v>0</v>
      </c>
      <c r="K135" s="122" t="s">
        <v>144</v>
      </c>
      <c r="L135" s="23"/>
      <c r="M135" s="126" t="s">
        <v>1</v>
      </c>
      <c r="N135" s="127" t="s">
        <v>23</v>
      </c>
      <c r="O135" s="128">
        <v>1.013</v>
      </c>
      <c r="P135" s="128">
        <f t="shared" si="51"/>
        <v>1.013</v>
      </c>
      <c r="Q135" s="128">
        <v>0</v>
      </c>
      <c r="R135" s="128">
        <f t="shared" si="52"/>
        <v>0</v>
      </c>
      <c r="S135" s="128">
        <v>0</v>
      </c>
      <c r="T135" s="129">
        <f t="shared" si="53"/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30" t="s">
        <v>200</v>
      </c>
      <c r="AT135" s="130" t="s">
        <v>140</v>
      </c>
      <c r="AU135" s="130" t="s">
        <v>60</v>
      </c>
      <c r="AY135" s="12" t="s">
        <v>137</v>
      </c>
      <c r="BE135" s="131">
        <f t="shared" si="54"/>
        <v>0</v>
      </c>
      <c r="BF135" s="131">
        <f t="shared" si="55"/>
        <v>0</v>
      </c>
      <c r="BG135" s="131">
        <f t="shared" si="56"/>
        <v>0</v>
      </c>
      <c r="BH135" s="131">
        <f t="shared" si="57"/>
        <v>0</v>
      </c>
      <c r="BI135" s="131">
        <f t="shared" si="58"/>
        <v>0</v>
      </c>
      <c r="BJ135" s="12" t="s">
        <v>58</v>
      </c>
      <c r="BK135" s="131">
        <f t="shared" si="59"/>
        <v>0</v>
      </c>
      <c r="BL135" s="12" t="s">
        <v>200</v>
      </c>
      <c r="BM135" s="130" t="s">
        <v>5570</v>
      </c>
    </row>
    <row r="136" spans="1:65" s="2" customFormat="1" ht="24.15" customHeight="1">
      <c r="A136" s="22"/>
      <c r="B136" s="119"/>
      <c r="C136" s="120" t="s">
        <v>505</v>
      </c>
      <c r="D136" s="120" t="s">
        <v>140</v>
      </c>
      <c r="E136" s="121" t="s">
        <v>5571</v>
      </c>
      <c r="F136" s="122" t="s">
        <v>5572</v>
      </c>
      <c r="G136" s="123" t="s">
        <v>977</v>
      </c>
      <c r="H136" s="124">
        <v>1</v>
      </c>
      <c r="I136" s="125"/>
      <c r="J136" s="125">
        <f t="shared" si="50"/>
        <v>0</v>
      </c>
      <c r="K136" s="122" t="s">
        <v>144</v>
      </c>
      <c r="L136" s="23"/>
      <c r="M136" s="126" t="s">
        <v>1</v>
      </c>
      <c r="N136" s="127" t="s">
        <v>23</v>
      </c>
      <c r="O136" s="128">
        <v>1.08</v>
      </c>
      <c r="P136" s="128">
        <f t="shared" si="51"/>
        <v>1.08</v>
      </c>
      <c r="Q136" s="128">
        <v>0</v>
      </c>
      <c r="R136" s="128">
        <f t="shared" si="52"/>
        <v>0</v>
      </c>
      <c r="S136" s="128">
        <v>0</v>
      </c>
      <c r="T136" s="129">
        <f t="shared" si="53"/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200</v>
      </c>
      <c r="AT136" s="130" t="s">
        <v>140</v>
      </c>
      <c r="AU136" s="130" t="s">
        <v>60</v>
      </c>
      <c r="AY136" s="12" t="s">
        <v>137</v>
      </c>
      <c r="BE136" s="131">
        <f t="shared" si="54"/>
        <v>0</v>
      </c>
      <c r="BF136" s="131">
        <f t="shared" si="55"/>
        <v>0</v>
      </c>
      <c r="BG136" s="131">
        <f t="shared" si="56"/>
        <v>0</v>
      </c>
      <c r="BH136" s="131">
        <f t="shared" si="57"/>
        <v>0</v>
      </c>
      <c r="BI136" s="131">
        <f t="shared" si="58"/>
        <v>0</v>
      </c>
      <c r="BJ136" s="12" t="s">
        <v>58</v>
      </c>
      <c r="BK136" s="131">
        <f t="shared" si="59"/>
        <v>0</v>
      </c>
      <c r="BL136" s="12" t="s">
        <v>200</v>
      </c>
      <c r="BM136" s="130" t="s">
        <v>5573</v>
      </c>
    </row>
    <row r="137" spans="1:65" s="2" customFormat="1" ht="24.15" customHeight="1">
      <c r="A137" s="22"/>
      <c r="B137" s="119"/>
      <c r="C137" s="120" t="s">
        <v>509</v>
      </c>
      <c r="D137" s="120" t="s">
        <v>140</v>
      </c>
      <c r="E137" s="121" t="s">
        <v>5574</v>
      </c>
      <c r="F137" s="122" t="s">
        <v>5575</v>
      </c>
      <c r="G137" s="123" t="s">
        <v>977</v>
      </c>
      <c r="H137" s="124">
        <v>1</v>
      </c>
      <c r="I137" s="125"/>
      <c r="J137" s="125">
        <f t="shared" si="50"/>
        <v>0</v>
      </c>
      <c r="K137" s="122" t="s">
        <v>144</v>
      </c>
      <c r="L137" s="23"/>
      <c r="M137" s="126" t="s">
        <v>1</v>
      </c>
      <c r="N137" s="127" t="s">
        <v>23</v>
      </c>
      <c r="O137" s="128">
        <v>1.921</v>
      </c>
      <c r="P137" s="128">
        <f t="shared" si="51"/>
        <v>1.921</v>
      </c>
      <c r="Q137" s="128">
        <v>0</v>
      </c>
      <c r="R137" s="128">
        <f t="shared" si="52"/>
        <v>0</v>
      </c>
      <c r="S137" s="128">
        <v>0</v>
      </c>
      <c r="T137" s="129">
        <f t="shared" si="53"/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200</v>
      </c>
      <c r="AT137" s="130" t="s">
        <v>140</v>
      </c>
      <c r="AU137" s="130" t="s">
        <v>60</v>
      </c>
      <c r="AY137" s="12" t="s">
        <v>137</v>
      </c>
      <c r="BE137" s="131">
        <f t="shared" si="54"/>
        <v>0</v>
      </c>
      <c r="BF137" s="131">
        <f t="shared" si="55"/>
        <v>0</v>
      </c>
      <c r="BG137" s="131">
        <f t="shared" si="56"/>
        <v>0</v>
      </c>
      <c r="BH137" s="131">
        <f t="shared" si="57"/>
        <v>0</v>
      </c>
      <c r="BI137" s="131">
        <f t="shared" si="58"/>
        <v>0</v>
      </c>
      <c r="BJ137" s="12" t="s">
        <v>58</v>
      </c>
      <c r="BK137" s="131">
        <f t="shared" si="59"/>
        <v>0</v>
      </c>
      <c r="BL137" s="12" t="s">
        <v>200</v>
      </c>
      <c r="BM137" s="130" t="s">
        <v>5576</v>
      </c>
    </row>
    <row r="138" spans="1:65" s="2" customFormat="1" ht="33" customHeight="1">
      <c r="A138" s="22"/>
      <c r="B138" s="119"/>
      <c r="C138" s="120" t="s">
        <v>513</v>
      </c>
      <c r="D138" s="120" t="s">
        <v>140</v>
      </c>
      <c r="E138" s="121" t="s">
        <v>5577</v>
      </c>
      <c r="F138" s="122" t="s">
        <v>5578</v>
      </c>
      <c r="G138" s="123" t="s">
        <v>977</v>
      </c>
      <c r="H138" s="124">
        <v>1</v>
      </c>
      <c r="I138" s="125"/>
      <c r="J138" s="125">
        <f t="shared" si="50"/>
        <v>0</v>
      </c>
      <c r="K138" s="122" t="s">
        <v>144</v>
      </c>
      <c r="L138" s="23"/>
      <c r="M138" s="126" t="s">
        <v>1</v>
      </c>
      <c r="N138" s="127" t="s">
        <v>23</v>
      </c>
      <c r="O138" s="128">
        <v>2.078</v>
      </c>
      <c r="P138" s="128">
        <f t="shared" si="51"/>
        <v>2.078</v>
      </c>
      <c r="Q138" s="128">
        <v>0</v>
      </c>
      <c r="R138" s="128">
        <f t="shared" si="52"/>
        <v>0</v>
      </c>
      <c r="S138" s="128">
        <v>0</v>
      </c>
      <c r="T138" s="129">
        <f t="shared" si="53"/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200</v>
      </c>
      <c r="AT138" s="130" t="s">
        <v>140</v>
      </c>
      <c r="AU138" s="130" t="s">
        <v>60</v>
      </c>
      <c r="AY138" s="12" t="s">
        <v>137</v>
      </c>
      <c r="BE138" s="131">
        <f t="shared" si="54"/>
        <v>0</v>
      </c>
      <c r="BF138" s="131">
        <f t="shared" si="55"/>
        <v>0</v>
      </c>
      <c r="BG138" s="131">
        <f t="shared" si="56"/>
        <v>0</v>
      </c>
      <c r="BH138" s="131">
        <f t="shared" si="57"/>
        <v>0</v>
      </c>
      <c r="BI138" s="131">
        <f t="shared" si="58"/>
        <v>0</v>
      </c>
      <c r="BJ138" s="12" t="s">
        <v>58</v>
      </c>
      <c r="BK138" s="131">
        <f t="shared" si="59"/>
        <v>0</v>
      </c>
      <c r="BL138" s="12" t="s">
        <v>200</v>
      </c>
      <c r="BM138" s="130" t="s">
        <v>5579</v>
      </c>
    </row>
    <row r="139" spans="1:65" s="2" customFormat="1" ht="33" customHeight="1">
      <c r="A139" s="22"/>
      <c r="B139" s="119"/>
      <c r="C139" s="120" t="s">
        <v>517</v>
      </c>
      <c r="D139" s="120" t="s">
        <v>140</v>
      </c>
      <c r="E139" s="121" t="s">
        <v>5580</v>
      </c>
      <c r="F139" s="122" t="s">
        <v>5581</v>
      </c>
      <c r="G139" s="123" t="s">
        <v>977</v>
      </c>
      <c r="H139" s="124">
        <v>1</v>
      </c>
      <c r="I139" s="125"/>
      <c r="J139" s="125">
        <f t="shared" si="50"/>
        <v>0</v>
      </c>
      <c r="K139" s="122" t="s">
        <v>144</v>
      </c>
      <c r="L139" s="23"/>
      <c r="M139" s="126" t="s">
        <v>1</v>
      </c>
      <c r="N139" s="127" t="s">
        <v>23</v>
      </c>
      <c r="O139" s="128">
        <v>2.313</v>
      </c>
      <c r="P139" s="128">
        <f t="shared" si="51"/>
        <v>2.313</v>
      </c>
      <c r="Q139" s="128">
        <v>0</v>
      </c>
      <c r="R139" s="128">
        <f t="shared" si="52"/>
        <v>0</v>
      </c>
      <c r="S139" s="128">
        <v>0</v>
      </c>
      <c r="T139" s="129">
        <f t="shared" si="53"/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200</v>
      </c>
      <c r="AT139" s="130" t="s">
        <v>140</v>
      </c>
      <c r="AU139" s="130" t="s">
        <v>60</v>
      </c>
      <c r="AY139" s="12" t="s">
        <v>137</v>
      </c>
      <c r="BE139" s="131">
        <f t="shared" si="54"/>
        <v>0</v>
      </c>
      <c r="BF139" s="131">
        <f t="shared" si="55"/>
        <v>0</v>
      </c>
      <c r="BG139" s="131">
        <f t="shared" si="56"/>
        <v>0</v>
      </c>
      <c r="BH139" s="131">
        <f t="shared" si="57"/>
        <v>0</v>
      </c>
      <c r="BI139" s="131">
        <f t="shared" si="58"/>
        <v>0</v>
      </c>
      <c r="BJ139" s="12" t="s">
        <v>58</v>
      </c>
      <c r="BK139" s="131">
        <f t="shared" si="59"/>
        <v>0</v>
      </c>
      <c r="BL139" s="12" t="s">
        <v>200</v>
      </c>
      <c r="BM139" s="130" t="s">
        <v>5582</v>
      </c>
    </row>
    <row r="140" spans="1:65" s="2" customFormat="1" ht="33" customHeight="1">
      <c r="A140" s="22"/>
      <c r="B140" s="119"/>
      <c r="C140" s="120" t="s">
        <v>521</v>
      </c>
      <c r="D140" s="120" t="s">
        <v>140</v>
      </c>
      <c r="E140" s="121" t="s">
        <v>5583</v>
      </c>
      <c r="F140" s="122" t="s">
        <v>5584</v>
      </c>
      <c r="G140" s="123" t="s">
        <v>977</v>
      </c>
      <c r="H140" s="124">
        <v>1</v>
      </c>
      <c r="I140" s="125"/>
      <c r="J140" s="125">
        <f t="shared" si="5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2.535</v>
      </c>
      <c r="P140" s="128">
        <f t="shared" si="51"/>
        <v>2.535</v>
      </c>
      <c r="Q140" s="128">
        <v>0</v>
      </c>
      <c r="R140" s="128">
        <f t="shared" si="52"/>
        <v>0</v>
      </c>
      <c r="S140" s="128">
        <v>0</v>
      </c>
      <c r="T140" s="129">
        <f t="shared" si="53"/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200</v>
      </c>
      <c r="AT140" s="130" t="s">
        <v>140</v>
      </c>
      <c r="AU140" s="130" t="s">
        <v>60</v>
      </c>
      <c r="AY140" s="12" t="s">
        <v>137</v>
      </c>
      <c r="BE140" s="131">
        <f t="shared" si="54"/>
        <v>0</v>
      </c>
      <c r="BF140" s="131">
        <f t="shared" si="55"/>
        <v>0</v>
      </c>
      <c r="BG140" s="131">
        <f t="shared" si="56"/>
        <v>0</v>
      </c>
      <c r="BH140" s="131">
        <f t="shared" si="57"/>
        <v>0</v>
      </c>
      <c r="BI140" s="131">
        <f t="shared" si="58"/>
        <v>0</v>
      </c>
      <c r="BJ140" s="12" t="s">
        <v>58</v>
      </c>
      <c r="BK140" s="131">
        <f t="shared" si="59"/>
        <v>0</v>
      </c>
      <c r="BL140" s="12" t="s">
        <v>200</v>
      </c>
      <c r="BM140" s="130" t="s">
        <v>5585</v>
      </c>
    </row>
    <row r="141" spans="1:65" s="2" customFormat="1" ht="33" customHeight="1">
      <c r="A141" s="22"/>
      <c r="B141" s="119"/>
      <c r="C141" s="120" t="s">
        <v>525</v>
      </c>
      <c r="D141" s="120" t="s">
        <v>140</v>
      </c>
      <c r="E141" s="121" t="s">
        <v>5586</v>
      </c>
      <c r="F141" s="122" t="s">
        <v>5587</v>
      </c>
      <c r="G141" s="123" t="s">
        <v>977</v>
      </c>
      <c r="H141" s="124">
        <v>1</v>
      </c>
      <c r="I141" s="125"/>
      <c r="J141" s="125">
        <f t="shared" si="5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2.889</v>
      </c>
      <c r="P141" s="128">
        <f t="shared" si="51"/>
        <v>2.889</v>
      </c>
      <c r="Q141" s="128">
        <v>0</v>
      </c>
      <c r="R141" s="128">
        <f t="shared" si="52"/>
        <v>0</v>
      </c>
      <c r="S141" s="128">
        <v>0</v>
      </c>
      <c r="T141" s="129">
        <f t="shared" si="53"/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200</v>
      </c>
      <c r="AT141" s="130" t="s">
        <v>140</v>
      </c>
      <c r="AU141" s="130" t="s">
        <v>60</v>
      </c>
      <c r="AY141" s="12" t="s">
        <v>137</v>
      </c>
      <c r="BE141" s="131">
        <f t="shared" si="54"/>
        <v>0</v>
      </c>
      <c r="BF141" s="131">
        <f t="shared" si="55"/>
        <v>0</v>
      </c>
      <c r="BG141" s="131">
        <f t="shared" si="56"/>
        <v>0</v>
      </c>
      <c r="BH141" s="131">
        <f t="shared" si="57"/>
        <v>0</v>
      </c>
      <c r="BI141" s="131">
        <f t="shared" si="58"/>
        <v>0</v>
      </c>
      <c r="BJ141" s="12" t="s">
        <v>58</v>
      </c>
      <c r="BK141" s="131">
        <f t="shared" si="59"/>
        <v>0</v>
      </c>
      <c r="BL141" s="12" t="s">
        <v>200</v>
      </c>
      <c r="BM141" s="130" t="s">
        <v>5588</v>
      </c>
    </row>
    <row r="142" spans="1:65" s="2" customFormat="1" ht="33" customHeight="1">
      <c r="A142" s="22"/>
      <c r="B142" s="119"/>
      <c r="C142" s="120" t="s">
        <v>529</v>
      </c>
      <c r="D142" s="120" t="s">
        <v>140</v>
      </c>
      <c r="E142" s="121" t="s">
        <v>5589</v>
      </c>
      <c r="F142" s="122" t="s">
        <v>5590</v>
      </c>
      <c r="G142" s="123" t="s">
        <v>977</v>
      </c>
      <c r="H142" s="124">
        <v>1</v>
      </c>
      <c r="I142" s="125"/>
      <c r="J142" s="125">
        <f t="shared" si="50"/>
        <v>0</v>
      </c>
      <c r="K142" s="122" t="s">
        <v>144</v>
      </c>
      <c r="L142" s="23"/>
      <c r="M142" s="126" t="s">
        <v>1</v>
      </c>
      <c r="N142" s="127" t="s">
        <v>23</v>
      </c>
      <c r="O142" s="128">
        <v>3.261</v>
      </c>
      <c r="P142" s="128">
        <f t="shared" si="51"/>
        <v>3.261</v>
      </c>
      <c r="Q142" s="128">
        <v>0</v>
      </c>
      <c r="R142" s="128">
        <f t="shared" si="52"/>
        <v>0</v>
      </c>
      <c r="S142" s="128">
        <v>0</v>
      </c>
      <c r="T142" s="129">
        <f t="shared" si="53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200</v>
      </c>
      <c r="AT142" s="130" t="s">
        <v>140</v>
      </c>
      <c r="AU142" s="130" t="s">
        <v>60</v>
      </c>
      <c r="AY142" s="12" t="s">
        <v>137</v>
      </c>
      <c r="BE142" s="131">
        <f t="shared" si="54"/>
        <v>0</v>
      </c>
      <c r="BF142" s="131">
        <f t="shared" si="55"/>
        <v>0</v>
      </c>
      <c r="BG142" s="131">
        <f t="shared" si="56"/>
        <v>0</v>
      </c>
      <c r="BH142" s="131">
        <f t="shared" si="57"/>
        <v>0</v>
      </c>
      <c r="BI142" s="131">
        <f t="shared" si="58"/>
        <v>0</v>
      </c>
      <c r="BJ142" s="12" t="s">
        <v>58</v>
      </c>
      <c r="BK142" s="131">
        <f t="shared" si="59"/>
        <v>0</v>
      </c>
      <c r="BL142" s="12" t="s">
        <v>200</v>
      </c>
      <c r="BM142" s="130" t="s">
        <v>5591</v>
      </c>
    </row>
    <row r="143" spans="1:65" s="2" customFormat="1" ht="24.15" customHeight="1">
      <c r="A143" s="22"/>
      <c r="B143" s="119"/>
      <c r="C143" s="120" t="s">
        <v>533</v>
      </c>
      <c r="D143" s="120" t="s">
        <v>140</v>
      </c>
      <c r="E143" s="121" t="s">
        <v>5592</v>
      </c>
      <c r="F143" s="122" t="s">
        <v>5593</v>
      </c>
      <c r="G143" s="123" t="s">
        <v>977</v>
      </c>
      <c r="H143" s="124">
        <v>1</v>
      </c>
      <c r="I143" s="125"/>
      <c r="J143" s="125">
        <f t="shared" si="50"/>
        <v>0</v>
      </c>
      <c r="K143" s="122" t="s">
        <v>144</v>
      </c>
      <c r="L143" s="23"/>
      <c r="M143" s="126" t="s">
        <v>1</v>
      </c>
      <c r="N143" s="127" t="s">
        <v>23</v>
      </c>
      <c r="O143" s="128">
        <v>2.967</v>
      </c>
      <c r="P143" s="128">
        <f t="shared" si="51"/>
        <v>2.967</v>
      </c>
      <c r="Q143" s="128">
        <v>0</v>
      </c>
      <c r="R143" s="128">
        <f t="shared" si="52"/>
        <v>0</v>
      </c>
      <c r="S143" s="128">
        <v>0</v>
      </c>
      <c r="T143" s="129">
        <f t="shared" si="53"/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30" t="s">
        <v>200</v>
      </c>
      <c r="AT143" s="130" t="s">
        <v>140</v>
      </c>
      <c r="AU143" s="130" t="s">
        <v>60</v>
      </c>
      <c r="AY143" s="12" t="s">
        <v>137</v>
      </c>
      <c r="BE143" s="131">
        <f t="shared" si="54"/>
        <v>0</v>
      </c>
      <c r="BF143" s="131">
        <f t="shared" si="55"/>
        <v>0</v>
      </c>
      <c r="BG143" s="131">
        <f t="shared" si="56"/>
        <v>0</v>
      </c>
      <c r="BH143" s="131">
        <f t="shared" si="57"/>
        <v>0</v>
      </c>
      <c r="BI143" s="131">
        <f t="shared" si="58"/>
        <v>0</v>
      </c>
      <c r="BJ143" s="12" t="s">
        <v>58</v>
      </c>
      <c r="BK143" s="131">
        <f t="shared" si="59"/>
        <v>0</v>
      </c>
      <c r="BL143" s="12" t="s">
        <v>200</v>
      </c>
      <c r="BM143" s="130" t="s">
        <v>5594</v>
      </c>
    </row>
    <row r="144" spans="1:65" s="2" customFormat="1" ht="24.15" customHeight="1">
      <c r="A144" s="22"/>
      <c r="B144" s="119"/>
      <c r="C144" s="120" t="s">
        <v>537</v>
      </c>
      <c r="D144" s="120" t="s">
        <v>140</v>
      </c>
      <c r="E144" s="121" t="s">
        <v>5595</v>
      </c>
      <c r="F144" s="122" t="s">
        <v>5596</v>
      </c>
      <c r="G144" s="123" t="s">
        <v>977</v>
      </c>
      <c r="H144" s="124">
        <v>1</v>
      </c>
      <c r="I144" s="125"/>
      <c r="J144" s="125">
        <f t="shared" si="50"/>
        <v>0</v>
      </c>
      <c r="K144" s="122" t="s">
        <v>144</v>
      </c>
      <c r="L144" s="23"/>
      <c r="M144" s="126" t="s">
        <v>1</v>
      </c>
      <c r="N144" s="127" t="s">
        <v>23</v>
      </c>
      <c r="O144" s="128">
        <v>3.419</v>
      </c>
      <c r="P144" s="128">
        <f t="shared" si="51"/>
        <v>3.419</v>
      </c>
      <c r="Q144" s="128">
        <v>0</v>
      </c>
      <c r="R144" s="128">
        <f t="shared" si="52"/>
        <v>0</v>
      </c>
      <c r="S144" s="128">
        <v>0</v>
      </c>
      <c r="T144" s="129">
        <f t="shared" si="53"/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30" t="s">
        <v>200</v>
      </c>
      <c r="AT144" s="130" t="s">
        <v>140</v>
      </c>
      <c r="AU144" s="130" t="s">
        <v>60</v>
      </c>
      <c r="AY144" s="12" t="s">
        <v>137</v>
      </c>
      <c r="BE144" s="131">
        <f t="shared" si="54"/>
        <v>0</v>
      </c>
      <c r="BF144" s="131">
        <f t="shared" si="55"/>
        <v>0</v>
      </c>
      <c r="BG144" s="131">
        <f t="shared" si="56"/>
        <v>0</v>
      </c>
      <c r="BH144" s="131">
        <f t="shared" si="57"/>
        <v>0</v>
      </c>
      <c r="BI144" s="131">
        <f t="shared" si="58"/>
        <v>0</v>
      </c>
      <c r="BJ144" s="12" t="s">
        <v>58</v>
      </c>
      <c r="BK144" s="131">
        <f t="shared" si="59"/>
        <v>0</v>
      </c>
      <c r="BL144" s="12" t="s">
        <v>200</v>
      </c>
      <c r="BM144" s="130" t="s">
        <v>5597</v>
      </c>
    </row>
    <row r="145" spans="1:65" s="2" customFormat="1" ht="24.15" customHeight="1">
      <c r="A145" s="22"/>
      <c r="B145" s="119"/>
      <c r="C145" s="120" t="s">
        <v>541</v>
      </c>
      <c r="D145" s="120" t="s">
        <v>140</v>
      </c>
      <c r="E145" s="121" t="s">
        <v>5598</v>
      </c>
      <c r="F145" s="122" t="s">
        <v>5599</v>
      </c>
      <c r="G145" s="123" t="s">
        <v>977</v>
      </c>
      <c r="H145" s="124">
        <v>1</v>
      </c>
      <c r="I145" s="125"/>
      <c r="J145" s="125">
        <f t="shared" si="50"/>
        <v>0</v>
      </c>
      <c r="K145" s="122" t="s">
        <v>144</v>
      </c>
      <c r="L145" s="23"/>
      <c r="M145" s="126" t="s">
        <v>1</v>
      </c>
      <c r="N145" s="127" t="s">
        <v>23</v>
      </c>
      <c r="O145" s="128">
        <v>4.064</v>
      </c>
      <c r="P145" s="128">
        <f t="shared" si="51"/>
        <v>4.064</v>
      </c>
      <c r="Q145" s="128">
        <v>0</v>
      </c>
      <c r="R145" s="128">
        <f t="shared" si="52"/>
        <v>0</v>
      </c>
      <c r="S145" s="128">
        <v>0</v>
      </c>
      <c r="T145" s="129">
        <f t="shared" si="53"/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30" t="s">
        <v>200</v>
      </c>
      <c r="AT145" s="130" t="s">
        <v>140</v>
      </c>
      <c r="AU145" s="130" t="s">
        <v>60</v>
      </c>
      <c r="AY145" s="12" t="s">
        <v>137</v>
      </c>
      <c r="BE145" s="131">
        <f t="shared" si="54"/>
        <v>0</v>
      </c>
      <c r="BF145" s="131">
        <f t="shared" si="55"/>
        <v>0</v>
      </c>
      <c r="BG145" s="131">
        <f t="shared" si="56"/>
        <v>0</v>
      </c>
      <c r="BH145" s="131">
        <f t="shared" si="57"/>
        <v>0</v>
      </c>
      <c r="BI145" s="131">
        <f t="shared" si="58"/>
        <v>0</v>
      </c>
      <c r="BJ145" s="12" t="s">
        <v>58</v>
      </c>
      <c r="BK145" s="131">
        <f t="shared" si="59"/>
        <v>0</v>
      </c>
      <c r="BL145" s="12" t="s">
        <v>200</v>
      </c>
      <c r="BM145" s="130" t="s">
        <v>5600</v>
      </c>
    </row>
    <row r="146" spans="2:63" s="9" customFormat="1" ht="22.95" customHeight="1">
      <c r="B146" s="107"/>
      <c r="D146" s="108" t="s">
        <v>49</v>
      </c>
      <c r="E146" s="117" t="s">
        <v>861</v>
      </c>
      <c r="F146" s="117" t="s">
        <v>862</v>
      </c>
      <c r="J146" s="118">
        <f>BK146</f>
        <v>0</v>
      </c>
      <c r="L146" s="107"/>
      <c r="M146" s="111"/>
      <c r="N146" s="112"/>
      <c r="O146" s="112"/>
      <c r="P146" s="113">
        <f>SUM(P147:P161)</f>
        <v>30.274000000000004</v>
      </c>
      <c r="Q146" s="112"/>
      <c r="R146" s="113">
        <f>SUM(R147:R161)</f>
        <v>0</v>
      </c>
      <c r="S146" s="112"/>
      <c r="T146" s="114">
        <f>SUM(T147:T161)</f>
        <v>0</v>
      </c>
      <c r="AR146" s="108" t="s">
        <v>60</v>
      </c>
      <c r="AT146" s="115" t="s">
        <v>49</v>
      </c>
      <c r="AU146" s="115" t="s">
        <v>58</v>
      </c>
      <c r="AY146" s="108" t="s">
        <v>137</v>
      </c>
      <c r="BK146" s="116">
        <f>SUM(BK147:BK161)</f>
        <v>0</v>
      </c>
    </row>
    <row r="147" spans="1:65" s="2" customFormat="1" ht="24.15" customHeight="1">
      <c r="A147" s="22"/>
      <c r="B147" s="119"/>
      <c r="C147" s="120" t="s">
        <v>545</v>
      </c>
      <c r="D147" s="120" t="s">
        <v>140</v>
      </c>
      <c r="E147" s="121" t="s">
        <v>5601</v>
      </c>
      <c r="F147" s="122" t="s">
        <v>5602</v>
      </c>
      <c r="G147" s="123" t="s">
        <v>977</v>
      </c>
      <c r="H147" s="124">
        <v>10</v>
      </c>
      <c r="I147" s="125"/>
      <c r="J147" s="125">
        <f aca="true" t="shared" si="60" ref="J147:J161">ROUND(I147*H147,2)</f>
        <v>0</v>
      </c>
      <c r="K147" s="122" t="s">
        <v>144</v>
      </c>
      <c r="L147" s="23"/>
      <c r="M147" s="126" t="s">
        <v>1</v>
      </c>
      <c r="N147" s="127" t="s">
        <v>23</v>
      </c>
      <c r="O147" s="128">
        <v>0.672</v>
      </c>
      <c r="P147" s="128">
        <f aca="true" t="shared" si="61" ref="P147:P161">O147*H147</f>
        <v>6.720000000000001</v>
      </c>
      <c r="Q147" s="128">
        <v>0</v>
      </c>
      <c r="R147" s="128">
        <f aca="true" t="shared" si="62" ref="R147:R161">Q147*H147</f>
        <v>0</v>
      </c>
      <c r="S147" s="128">
        <v>0</v>
      </c>
      <c r="T147" s="129">
        <f aca="true" t="shared" si="63" ref="T147:T161">S147*H147</f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30" t="s">
        <v>200</v>
      </c>
      <c r="AT147" s="130" t="s">
        <v>140</v>
      </c>
      <c r="AU147" s="130" t="s">
        <v>60</v>
      </c>
      <c r="AY147" s="12" t="s">
        <v>137</v>
      </c>
      <c r="BE147" s="131">
        <f aca="true" t="shared" si="64" ref="BE147:BE161">IF(N147="základní",J147,0)</f>
        <v>0</v>
      </c>
      <c r="BF147" s="131">
        <f aca="true" t="shared" si="65" ref="BF147:BF161">IF(N147="snížená",J147,0)</f>
        <v>0</v>
      </c>
      <c r="BG147" s="131">
        <f aca="true" t="shared" si="66" ref="BG147:BG161">IF(N147="zákl. přenesená",J147,0)</f>
        <v>0</v>
      </c>
      <c r="BH147" s="131">
        <f aca="true" t="shared" si="67" ref="BH147:BH161">IF(N147="sníž. přenesená",J147,0)</f>
        <v>0</v>
      </c>
      <c r="BI147" s="131">
        <f aca="true" t="shared" si="68" ref="BI147:BI161">IF(N147="nulová",J147,0)</f>
        <v>0</v>
      </c>
      <c r="BJ147" s="12" t="s">
        <v>58</v>
      </c>
      <c r="BK147" s="131">
        <f aca="true" t="shared" si="69" ref="BK147:BK161">ROUND(I147*H147,2)</f>
        <v>0</v>
      </c>
      <c r="BL147" s="12" t="s">
        <v>200</v>
      </c>
      <c r="BM147" s="130" t="s">
        <v>5603</v>
      </c>
    </row>
    <row r="148" spans="1:65" s="2" customFormat="1" ht="24.15" customHeight="1">
      <c r="A148" s="22"/>
      <c r="B148" s="119"/>
      <c r="C148" s="120" t="s">
        <v>549</v>
      </c>
      <c r="D148" s="120" t="s">
        <v>140</v>
      </c>
      <c r="E148" s="121" t="s">
        <v>5604</v>
      </c>
      <c r="F148" s="122" t="s">
        <v>5605</v>
      </c>
      <c r="G148" s="123" t="s">
        <v>977</v>
      </c>
      <c r="H148" s="124">
        <v>1</v>
      </c>
      <c r="I148" s="125"/>
      <c r="J148" s="125">
        <f t="shared" si="60"/>
        <v>0</v>
      </c>
      <c r="K148" s="122" t="s">
        <v>144</v>
      </c>
      <c r="L148" s="23"/>
      <c r="M148" s="126" t="s">
        <v>1</v>
      </c>
      <c r="N148" s="127" t="s">
        <v>23</v>
      </c>
      <c r="O148" s="128">
        <v>0.682</v>
      </c>
      <c r="P148" s="128">
        <f t="shared" si="61"/>
        <v>0.682</v>
      </c>
      <c r="Q148" s="128">
        <v>0</v>
      </c>
      <c r="R148" s="128">
        <f t="shared" si="62"/>
        <v>0</v>
      </c>
      <c r="S148" s="128">
        <v>0</v>
      </c>
      <c r="T148" s="129">
        <f t="shared" si="63"/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30" t="s">
        <v>200</v>
      </c>
      <c r="AT148" s="130" t="s">
        <v>140</v>
      </c>
      <c r="AU148" s="130" t="s">
        <v>60</v>
      </c>
      <c r="AY148" s="12" t="s">
        <v>137</v>
      </c>
      <c r="BE148" s="131">
        <f t="shared" si="64"/>
        <v>0</v>
      </c>
      <c r="BF148" s="131">
        <f t="shared" si="65"/>
        <v>0</v>
      </c>
      <c r="BG148" s="131">
        <f t="shared" si="66"/>
        <v>0</v>
      </c>
      <c r="BH148" s="131">
        <f t="shared" si="67"/>
        <v>0</v>
      </c>
      <c r="BI148" s="131">
        <f t="shared" si="68"/>
        <v>0</v>
      </c>
      <c r="BJ148" s="12" t="s">
        <v>58</v>
      </c>
      <c r="BK148" s="131">
        <f t="shared" si="69"/>
        <v>0</v>
      </c>
      <c r="BL148" s="12" t="s">
        <v>200</v>
      </c>
      <c r="BM148" s="130" t="s">
        <v>5606</v>
      </c>
    </row>
    <row r="149" spans="1:65" s="2" customFormat="1" ht="24.15" customHeight="1">
      <c r="A149" s="22"/>
      <c r="B149" s="119"/>
      <c r="C149" s="120" t="s">
        <v>553</v>
      </c>
      <c r="D149" s="120" t="s">
        <v>140</v>
      </c>
      <c r="E149" s="121" t="s">
        <v>5607</v>
      </c>
      <c r="F149" s="122" t="s">
        <v>5608</v>
      </c>
      <c r="G149" s="123" t="s">
        <v>977</v>
      </c>
      <c r="H149" s="124">
        <v>1</v>
      </c>
      <c r="I149" s="125"/>
      <c r="J149" s="125">
        <f t="shared" si="60"/>
        <v>0</v>
      </c>
      <c r="K149" s="122" t="s">
        <v>144</v>
      </c>
      <c r="L149" s="23"/>
      <c r="M149" s="126" t="s">
        <v>1</v>
      </c>
      <c r="N149" s="127" t="s">
        <v>23</v>
      </c>
      <c r="O149" s="128">
        <v>0.708</v>
      </c>
      <c r="P149" s="128">
        <f t="shared" si="61"/>
        <v>0.708</v>
      </c>
      <c r="Q149" s="128">
        <v>0</v>
      </c>
      <c r="R149" s="128">
        <f t="shared" si="62"/>
        <v>0</v>
      </c>
      <c r="S149" s="128">
        <v>0</v>
      </c>
      <c r="T149" s="129">
        <f t="shared" si="63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30" t="s">
        <v>200</v>
      </c>
      <c r="AT149" s="130" t="s">
        <v>140</v>
      </c>
      <c r="AU149" s="130" t="s">
        <v>60</v>
      </c>
      <c r="AY149" s="12" t="s">
        <v>137</v>
      </c>
      <c r="BE149" s="131">
        <f t="shared" si="64"/>
        <v>0</v>
      </c>
      <c r="BF149" s="131">
        <f t="shared" si="65"/>
        <v>0</v>
      </c>
      <c r="BG149" s="131">
        <f t="shared" si="66"/>
        <v>0</v>
      </c>
      <c r="BH149" s="131">
        <f t="shared" si="67"/>
        <v>0</v>
      </c>
      <c r="BI149" s="131">
        <f t="shared" si="68"/>
        <v>0</v>
      </c>
      <c r="BJ149" s="12" t="s">
        <v>58</v>
      </c>
      <c r="BK149" s="131">
        <f t="shared" si="69"/>
        <v>0</v>
      </c>
      <c r="BL149" s="12" t="s">
        <v>200</v>
      </c>
      <c r="BM149" s="130" t="s">
        <v>5609</v>
      </c>
    </row>
    <row r="150" spans="1:65" s="2" customFormat="1" ht="24.15" customHeight="1">
      <c r="A150" s="22"/>
      <c r="B150" s="119"/>
      <c r="C150" s="120" t="s">
        <v>557</v>
      </c>
      <c r="D150" s="120" t="s">
        <v>140</v>
      </c>
      <c r="E150" s="121" t="s">
        <v>5610</v>
      </c>
      <c r="F150" s="122" t="s">
        <v>5611</v>
      </c>
      <c r="G150" s="123" t="s">
        <v>977</v>
      </c>
      <c r="H150" s="124">
        <v>1</v>
      </c>
      <c r="I150" s="125"/>
      <c r="J150" s="125">
        <f t="shared" si="60"/>
        <v>0</v>
      </c>
      <c r="K150" s="122" t="s">
        <v>144</v>
      </c>
      <c r="L150" s="23"/>
      <c r="M150" s="126" t="s">
        <v>1</v>
      </c>
      <c r="N150" s="127" t="s">
        <v>23</v>
      </c>
      <c r="O150" s="128">
        <v>0.727</v>
      </c>
      <c r="P150" s="128">
        <f t="shared" si="61"/>
        <v>0.727</v>
      </c>
      <c r="Q150" s="128">
        <v>0</v>
      </c>
      <c r="R150" s="128">
        <f t="shared" si="62"/>
        <v>0</v>
      </c>
      <c r="S150" s="128">
        <v>0</v>
      </c>
      <c r="T150" s="129">
        <f t="shared" si="63"/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30" t="s">
        <v>200</v>
      </c>
      <c r="AT150" s="130" t="s">
        <v>140</v>
      </c>
      <c r="AU150" s="130" t="s">
        <v>60</v>
      </c>
      <c r="AY150" s="12" t="s">
        <v>137</v>
      </c>
      <c r="BE150" s="131">
        <f t="shared" si="64"/>
        <v>0</v>
      </c>
      <c r="BF150" s="131">
        <f t="shared" si="65"/>
        <v>0</v>
      </c>
      <c r="BG150" s="131">
        <f t="shared" si="66"/>
        <v>0</v>
      </c>
      <c r="BH150" s="131">
        <f t="shared" si="67"/>
        <v>0</v>
      </c>
      <c r="BI150" s="131">
        <f t="shared" si="68"/>
        <v>0</v>
      </c>
      <c r="BJ150" s="12" t="s">
        <v>58</v>
      </c>
      <c r="BK150" s="131">
        <f t="shared" si="69"/>
        <v>0</v>
      </c>
      <c r="BL150" s="12" t="s">
        <v>200</v>
      </c>
      <c r="BM150" s="130" t="s">
        <v>5612</v>
      </c>
    </row>
    <row r="151" spans="1:65" s="2" customFormat="1" ht="24.15" customHeight="1">
      <c r="A151" s="22"/>
      <c r="B151" s="119"/>
      <c r="C151" s="120" t="s">
        <v>561</v>
      </c>
      <c r="D151" s="120" t="s">
        <v>140</v>
      </c>
      <c r="E151" s="121" t="s">
        <v>5613</v>
      </c>
      <c r="F151" s="122" t="s">
        <v>5614</v>
      </c>
      <c r="G151" s="123" t="s">
        <v>977</v>
      </c>
      <c r="H151" s="124">
        <v>1</v>
      </c>
      <c r="I151" s="125"/>
      <c r="J151" s="125">
        <f t="shared" si="60"/>
        <v>0</v>
      </c>
      <c r="K151" s="122" t="s">
        <v>144</v>
      </c>
      <c r="L151" s="23"/>
      <c r="M151" s="126" t="s">
        <v>1</v>
      </c>
      <c r="N151" s="127" t="s">
        <v>23</v>
      </c>
      <c r="O151" s="128">
        <v>0.747</v>
      </c>
      <c r="P151" s="128">
        <f t="shared" si="61"/>
        <v>0.747</v>
      </c>
      <c r="Q151" s="128">
        <v>0</v>
      </c>
      <c r="R151" s="128">
        <f t="shared" si="62"/>
        <v>0</v>
      </c>
      <c r="S151" s="128">
        <v>0</v>
      </c>
      <c r="T151" s="129">
        <f t="shared" si="63"/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30" t="s">
        <v>200</v>
      </c>
      <c r="AT151" s="130" t="s">
        <v>140</v>
      </c>
      <c r="AU151" s="130" t="s">
        <v>60</v>
      </c>
      <c r="AY151" s="12" t="s">
        <v>137</v>
      </c>
      <c r="BE151" s="131">
        <f t="shared" si="64"/>
        <v>0</v>
      </c>
      <c r="BF151" s="131">
        <f t="shared" si="65"/>
        <v>0</v>
      </c>
      <c r="BG151" s="131">
        <f t="shared" si="66"/>
        <v>0</v>
      </c>
      <c r="BH151" s="131">
        <f t="shared" si="67"/>
        <v>0</v>
      </c>
      <c r="BI151" s="131">
        <f t="shared" si="68"/>
        <v>0</v>
      </c>
      <c r="BJ151" s="12" t="s">
        <v>58</v>
      </c>
      <c r="BK151" s="131">
        <f t="shared" si="69"/>
        <v>0</v>
      </c>
      <c r="BL151" s="12" t="s">
        <v>200</v>
      </c>
      <c r="BM151" s="130" t="s">
        <v>5615</v>
      </c>
    </row>
    <row r="152" spans="1:65" s="2" customFormat="1" ht="24.15" customHeight="1">
      <c r="A152" s="22"/>
      <c r="B152" s="119"/>
      <c r="C152" s="120" t="s">
        <v>565</v>
      </c>
      <c r="D152" s="120" t="s">
        <v>140</v>
      </c>
      <c r="E152" s="121" t="s">
        <v>5616</v>
      </c>
      <c r="F152" s="122" t="s">
        <v>5617</v>
      </c>
      <c r="G152" s="123" t="s">
        <v>977</v>
      </c>
      <c r="H152" s="124">
        <v>1</v>
      </c>
      <c r="I152" s="125"/>
      <c r="J152" s="125">
        <f t="shared" si="60"/>
        <v>0</v>
      </c>
      <c r="K152" s="122" t="s">
        <v>144</v>
      </c>
      <c r="L152" s="23"/>
      <c r="M152" s="126" t="s">
        <v>1</v>
      </c>
      <c r="N152" s="127" t="s">
        <v>23</v>
      </c>
      <c r="O152" s="128">
        <v>0.762</v>
      </c>
      <c r="P152" s="128">
        <f t="shared" si="61"/>
        <v>0.762</v>
      </c>
      <c r="Q152" s="128">
        <v>0</v>
      </c>
      <c r="R152" s="128">
        <f t="shared" si="62"/>
        <v>0</v>
      </c>
      <c r="S152" s="128">
        <v>0</v>
      </c>
      <c r="T152" s="129">
        <f t="shared" si="63"/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30" t="s">
        <v>200</v>
      </c>
      <c r="AT152" s="130" t="s">
        <v>140</v>
      </c>
      <c r="AU152" s="130" t="s">
        <v>60</v>
      </c>
      <c r="AY152" s="12" t="s">
        <v>137</v>
      </c>
      <c r="BE152" s="131">
        <f t="shared" si="64"/>
        <v>0</v>
      </c>
      <c r="BF152" s="131">
        <f t="shared" si="65"/>
        <v>0</v>
      </c>
      <c r="BG152" s="131">
        <f t="shared" si="66"/>
        <v>0</v>
      </c>
      <c r="BH152" s="131">
        <f t="shared" si="67"/>
        <v>0</v>
      </c>
      <c r="BI152" s="131">
        <f t="shared" si="68"/>
        <v>0</v>
      </c>
      <c r="BJ152" s="12" t="s">
        <v>58</v>
      </c>
      <c r="BK152" s="131">
        <f t="shared" si="69"/>
        <v>0</v>
      </c>
      <c r="BL152" s="12" t="s">
        <v>200</v>
      </c>
      <c r="BM152" s="130" t="s">
        <v>5618</v>
      </c>
    </row>
    <row r="153" spans="1:65" s="2" customFormat="1" ht="24.15" customHeight="1">
      <c r="A153" s="22"/>
      <c r="B153" s="119"/>
      <c r="C153" s="120" t="s">
        <v>569</v>
      </c>
      <c r="D153" s="120" t="s">
        <v>140</v>
      </c>
      <c r="E153" s="121" t="s">
        <v>5619</v>
      </c>
      <c r="F153" s="122" t="s">
        <v>5620</v>
      </c>
      <c r="G153" s="123" t="s">
        <v>977</v>
      </c>
      <c r="H153" s="124">
        <v>1</v>
      </c>
      <c r="I153" s="125"/>
      <c r="J153" s="125">
        <f t="shared" si="60"/>
        <v>0</v>
      </c>
      <c r="K153" s="122" t="s">
        <v>144</v>
      </c>
      <c r="L153" s="23"/>
      <c r="M153" s="126" t="s">
        <v>1</v>
      </c>
      <c r="N153" s="127" t="s">
        <v>23</v>
      </c>
      <c r="O153" s="128">
        <v>1.55</v>
      </c>
      <c r="P153" s="128">
        <f t="shared" si="61"/>
        <v>1.55</v>
      </c>
      <c r="Q153" s="128">
        <v>0</v>
      </c>
      <c r="R153" s="128">
        <f t="shared" si="62"/>
        <v>0</v>
      </c>
      <c r="S153" s="128">
        <v>0</v>
      </c>
      <c r="T153" s="129">
        <f t="shared" si="63"/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30" t="s">
        <v>200</v>
      </c>
      <c r="AT153" s="130" t="s">
        <v>140</v>
      </c>
      <c r="AU153" s="130" t="s">
        <v>60</v>
      </c>
      <c r="AY153" s="12" t="s">
        <v>137</v>
      </c>
      <c r="BE153" s="131">
        <f t="shared" si="64"/>
        <v>0</v>
      </c>
      <c r="BF153" s="131">
        <f t="shared" si="65"/>
        <v>0</v>
      </c>
      <c r="BG153" s="131">
        <f t="shared" si="66"/>
        <v>0</v>
      </c>
      <c r="BH153" s="131">
        <f t="shared" si="67"/>
        <v>0</v>
      </c>
      <c r="BI153" s="131">
        <f t="shared" si="68"/>
        <v>0</v>
      </c>
      <c r="BJ153" s="12" t="s">
        <v>58</v>
      </c>
      <c r="BK153" s="131">
        <f t="shared" si="69"/>
        <v>0</v>
      </c>
      <c r="BL153" s="12" t="s">
        <v>200</v>
      </c>
      <c r="BM153" s="130" t="s">
        <v>5621</v>
      </c>
    </row>
    <row r="154" spans="1:65" s="2" customFormat="1" ht="33" customHeight="1">
      <c r="A154" s="22"/>
      <c r="B154" s="119"/>
      <c r="C154" s="120" t="s">
        <v>573</v>
      </c>
      <c r="D154" s="120" t="s">
        <v>140</v>
      </c>
      <c r="E154" s="121" t="s">
        <v>5622</v>
      </c>
      <c r="F154" s="122" t="s">
        <v>5623</v>
      </c>
      <c r="G154" s="123" t="s">
        <v>977</v>
      </c>
      <c r="H154" s="124">
        <v>1</v>
      </c>
      <c r="I154" s="125"/>
      <c r="J154" s="125">
        <f t="shared" si="60"/>
        <v>0</v>
      </c>
      <c r="K154" s="122" t="s">
        <v>144</v>
      </c>
      <c r="L154" s="23"/>
      <c r="M154" s="126" t="s">
        <v>1</v>
      </c>
      <c r="N154" s="127" t="s">
        <v>23</v>
      </c>
      <c r="O154" s="128">
        <v>1.687</v>
      </c>
      <c r="P154" s="128">
        <f t="shared" si="61"/>
        <v>1.687</v>
      </c>
      <c r="Q154" s="128">
        <v>0</v>
      </c>
      <c r="R154" s="128">
        <f t="shared" si="62"/>
        <v>0</v>
      </c>
      <c r="S154" s="128">
        <v>0</v>
      </c>
      <c r="T154" s="129">
        <f t="shared" si="63"/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30" t="s">
        <v>200</v>
      </c>
      <c r="AT154" s="130" t="s">
        <v>140</v>
      </c>
      <c r="AU154" s="130" t="s">
        <v>60</v>
      </c>
      <c r="AY154" s="12" t="s">
        <v>137</v>
      </c>
      <c r="BE154" s="131">
        <f t="shared" si="64"/>
        <v>0</v>
      </c>
      <c r="BF154" s="131">
        <f t="shared" si="65"/>
        <v>0</v>
      </c>
      <c r="BG154" s="131">
        <f t="shared" si="66"/>
        <v>0</v>
      </c>
      <c r="BH154" s="131">
        <f t="shared" si="67"/>
        <v>0</v>
      </c>
      <c r="BI154" s="131">
        <f t="shared" si="68"/>
        <v>0</v>
      </c>
      <c r="BJ154" s="12" t="s">
        <v>58</v>
      </c>
      <c r="BK154" s="131">
        <f t="shared" si="69"/>
        <v>0</v>
      </c>
      <c r="BL154" s="12" t="s">
        <v>200</v>
      </c>
      <c r="BM154" s="130" t="s">
        <v>5624</v>
      </c>
    </row>
    <row r="155" spans="1:65" s="2" customFormat="1" ht="33" customHeight="1">
      <c r="A155" s="22"/>
      <c r="B155" s="119"/>
      <c r="C155" s="120" t="s">
        <v>577</v>
      </c>
      <c r="D155" s="120" t="s">
        <v>140</v>
      </c>
      <c r="E155" s="121" t="s">
        <v>5625</v>
      </c>
      <c r="F155" s="122" t="s">
        <v>5626</v>
      </c>
      <c r="G155" s="123" t="s">
        <v>977</v>
      </c>
      <c r="H155" s="124">
        <v>1</v>
      </c>
      <c r="I155" s="125"/>
      <c r="J155" s="125">
        <f t="shared" si="60"/>
        <v>0</v>
      </c>
      <c r="K155" s="122" t="s">
        <v>144</v>
      </c>
      <c r="L155" s="23"/>
      <c r="M155" s="126" t="s">
        <v>1</v>
      </c>
      <c r="N155" s="127" t="s">
        <v>23</v>
      </c>
      <c r="O155" s="128">
        <v>1.882</v>
      </c>
      <c r="P155" s="128">
        <f t="shared" si="61"/>
        <v>1.882</v>
      </c>
      <c r="Q155" s="128">
        <v>0</v>
      </c>
      <c r="R155" s="128">
        <f t="shared" si="62"/>
        <v>0</v>
      </c>
      <c r="S155" s="128">
        <v>0</v>
      </c>
      <c r="T155" s="129">
        <f t="shared" si="63"/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30" t="s">
        <v>200</v>
      </c>
      <c r="AT155" s="130" t="s">
        <v>140</v>
      </c>
      <c r="AU155" s="130" t="s">
        <v>60</v>
      </c>
      <c r="AY155" s="12" t="s">
        <v>137</v>
      </c>
      <c r="BE155" s="131">
        <f t="shared" si="64"/>
        <v>0</v>
      </c>
      <c r="BF155" s="131">
        <f t="shared" si="65"/>
        <v>0</v>
      </c>
      <c r="BG155" s="131">
        <f t="shared" si="66"/>
        <v>0</v>
      </c>
      <c r="BH155" s="131">
        <f t="shared" si="67"/>
        <v>0</v>
      </c>
      <c r="BI155" s="131">
        <f t="shared" si="68"/>
        <v>0</v>
      </c>
      <c r="BJ155" s="12" t="s">
        <v>58</v>
      </c>
      <c r="BK155" s="131">
        <f t="shared" si="69"/>
        <v>0</v>
      </c>
      <c r="BL155" s="12" t="s">
        <v>200</v>
      </c>
      <c r="BM155" s="130" t="s">
        <v>5627</v>
      </c>
    </row>
    <row r="156" spans="1:65" s="2" customFormat="1" ht="33" customHeight="1">
      <c r="A156" s="22"/>
      <c r="B156" s="119"/>
      <c r="C156" s="120" t="s">
        <v>581</v>
      </c>
      <c r="D156" s="120" t="s">
        <v>140</v>
      </c>
      <c r="E156" s="121" t="s">
        <v>5628</v>
      </c>
      <c r="F156" s="122" t="s">
        <v>5629</v>
      </c>
      <c r="G156" s="123" t="s">
        <v>977</v>
      </c>
      <c r="H156" s="124">
        <v>1</v>
      </c>
      <c r="I156" s="125"/>
      <c r="J156" s="125">
        <f t="shared" si="60"/>
        <v>0</v>
      </c>
      <c r="K156" s="122" t="s">
        <v>144</v>
      </c>
      <c r="L156" s="23"/>
      <c r="M156" s="126" t="s">
        <v>1</v>
      </c>
      <c r="N156" s="127" t="s">
        <v>23</v>
      </c>
      <c r="O156" s="128">
        <v>1.938</v>
      </c>
      <c r="P156" s="128">
        <f t="shared" si="61"/>
        <v>1.938</v>
      </c>
      <c r="Q156" s="128">
        <v>0</v>
      </c>
      <c r="R156" s="128">
        <f t="shared" si="62"/>
        <v>0</v>
      </c>
      <c r="S156" s="128">
        <v>0</v>
      </c>
      <c r="T156" s="129">
        <f t="shared" si="63"/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30" t="s">
        <v>200</v>
      </c>
      <c r="AT156" s="130" t="s">
        <v>140</v>
      </c>
      <c r="AU156" s="130" t="s">
        <v>60</v>
      </c>
      <c r="AY156" s="12" t="s">
        <v>137</v>
      </c>
      <c r="BE156" s="131">
        <f t="shared" si="64"/>
        <v>0</v>
      </c>
      <c r="BF156" s="131">
        <f t="shared" si="65"/>
        <v>0</v>
      </c>
      <c r="BG156" s="131">
        <f t="shared" si="66"/>
        <v>0</v>
      </c>
      <c r="BH156" s="131">
        <f t="shared" si="67"/>
        <v>0</v>
      </c>
      <c r="BI156" s="131">
        <f t="shared" si="68"/>
        <v>0</v>
      </c>
      <c r="BJ156" s="12" t="s">
        <v>58</v>
      </c>
      <c r="BK156" s="131">
        <f t="shared" si="69"/>
        <v>0</v>
      </c>
      <c r="BL156" s="12" t="s">
        <v>200</v>
      </c>
      <c r="BM156" s="130" t="s">
        <v>5630</v>
      </c>
    </row>
    <row r="157" spans="1:65" s="2" customFormat="1" ht="33" customHeight="1">
      <c r="A157" s="22"/>
      <c r="B157" s="119"/>
      <c r="C157" s="120" t="s">
        <v>585</v>
      </c>
      <c r="D157" s="120" t="s">
        <v>140</v>
      </c>
      <c r="E157" s="121" t="s">
        <v>5631</v>
      </c>
      <c r="F157" s="122" t="s">
        <v>5632</v>
      </c>
      <c r="G157" s="123" t="s">
        <v>977</v>
      </c>
      <c r="H157" s="124">
        <v>1</v>
      </c>
      <c r="I157" s="125"/>
      <c r="J157" s="125">
        <f t="shared" si="60"/>
        <v>0</v>
      </c>
      <c r="K157" s="122" t="s">
        <v>144</v>
      </c>
      <c r="L157" s="23"/>
      <c r="M157" s="126" t="s">
        <v>1</v>
      </c>
      <c r="N157" s="127" t="s">
        <v>23</v>
      </c>
      <c r="O157" s="128">
        <v>2.106</v>
      </c>
      <c r="P157" s="128">
        <f t="shared" si="61"/>
        <v>2.106</v>
      </c>
      <c r="Q157" s="128">
        <v>0</v>
      </c>
      <c r="R157" s="128">
        <f t="shared" si="62"/>
        <v>0</v>
      </c>
      <c r="S157" s="128">
        <v>0</v>
      </c>
      <c r="T157" s="129">
        <f t="shared" si="63"/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30" t="s">
        <v>200</v>
      </c>
      <c r="AT157" s="130" t="s">
        <v>140</v>
      </c>
      <c r="AU157" s="130" t="s">
        <v>60</v>
      </c>
      <c r="AY157" s="12" t="s">
        <v>137</v>
      </c>
      <c r="BE157" s="131">
        <f t="shared" si="64"/>
        <v>0</v>
      </c>
      <c r="BF157" s="131">
        <f t="shared" si="65"/>
        <v>0</v>
      </c>
      <c r="BG157" s="131">
        <f t="shared" si="66"/>
        <v>0</v>
      </c>
      <c r="BH157" s="131">
        <f t="shared" si="67"/>
        <v>0</v>
      </c>
      <c r="BI157" s="131">
        <f t="shared" si="68"/>
        <v>0</v>
      </c>
      <c r="BJ157" s="12" t="s">
        <v>58</v>
      </c>
      <c r="BK157" s="131">
        <f t="shared" si="69"/>
        <v>0</v>
      </c>
      <c r="BL157" s="12" t="s">
        <v>200</v>
      </c>
      <c r="BM157" s="130" t="s">
        <v>5633</v>
      </c>
    </row>
    <row r="158" spans="1:65" s="2" customFormat="1" ht="33" customHeight="1">
      <c r="A158" s="22"/>
      <c r="B158" s="119"/>
      <c r="C158" s="120" t="s">
        <v>589</v>
      </c>
      <c r="D158" s="120" t="s">
        <v>140</v>
      </c>
      <c r="E158" s="121" t="s">
        <v>5634</v>
      </c>
      <c r="F158" s="122" t="s">
        <v>5635</v>
      </c>
      <c r="G158" s="123" t="s">
        <v>977</v>
      </c>
      <c r="H158" s="124">
        <v>1</v>
      </c>
      <c r="I158" s="125"/>
      <c r="J158" s="125">
        <f t="shared" si="60"/>
        <v>0</v>
      </c>
      <c r="K158" s="122" t="s">
        <v>144</v>
      </c>
      <c r="L158" s="23"/>
      <c r="M158" s="126" t="s">
        <v>1</v>
      </c>
      <c r="N158" s="127" t="s">
        <v>23</v>
      </c>
      <c r="O158" s="128">
        <v>2.292</v>
      </c>
      <c r="P158" s="128">
        <f t="shared" si="61"/>
        <v>2.292</v>
      </c>
      <c r="Q158" s="128">
        <v>0</v>
      </c>
      <c r="R158" s="128">
        <f t="shared" si="62"/>
        <v>0</v>
      </c>
      <c r="S158" s="128">
        <v>0</v>
      </c>
      <c r="T158" s="129">
        <f t="shared" si="63"/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30" t="s">
        <v>200</v>
      </c>
      <c r="AT158" s="130" t="s">
        <v>140</v>
      </c>
      <c r="AU158" s="130" t="s">
        <v>60</v>
      </c>
      <c r="AY158" s="12" t="s">
        <v>137</v>
      </c>
      <c r="BE158" s="131">
        <f t="shared" si="64"/>
        <v>0</v>
      </c>
      <c r="BF158" s="131">
        <f t="shared" si="65"/>
        <v>0</v>
      </c>
      <c r="BG158" s="131">
        <f t="shared" si="66"/>
        <v>0</v>
      </c>
      <c r="BH158" s="131">
        <f t="shared" si="67"/>
        <v>0</v>
      </c>
      <c r="BI158" s="131">
        <f t="shared" si="68"/>
        <v>0</v>
      </c>
      <c r="BJ158" s="12" t="s">
        <v>58</v>
      </c>
      <c r="BK158" s="131">
        <f t="shared" si="69"/>
        <v>0</v>
      </c>
      <c r="BL158" s="12" t="s">
        <v>200</v>
      </c>
      <c r="BM158" s="130" t="s">
        <v>5636</v>
      </c>
    </row>
    <row r="159" spans="1:65" s="2" customFormat="1" ht="24.15" customHeight="1">
      <c r="A159" s="22"/>
      <c r="B159" s="119"/>
      <c r="C159" s="120" t="s">
        <v>593</v>
      </c>
      <c r="D159" s="120" t="s">
        <v>140</v>
      </c>
      <c r="E159" s="121" t="s">
        <v>5637</v>
      </c>
      <c r="F159" s="122" t="s">
        <v>5638</v>
      </c>
      <c r="G159" s="123" t="s">
        <v>977</v>
      </c>
      <c r="H159" s="124">
        <v>1</v>
      </c>
      <c r="I159" s="125"/>
      <c r="J159" s="125">
        <f t="shared" si="60"/>
        <v>0</v>
      </c>
      <c r="K159" s="122" t="s">
        <v>144</v>
      </c>
      <c r="L159" s="23"/>
      <c r="M159" s="126" t="s">
        <v>1</v>
      </c>
      <c r="N159" s="127" t="s">
        <v>23</v>
      </c>
      <c r="O159" s="128">
        <v>2.387</v>
      </c>
      <c r="P159" s="128">
        <f t="shared" si="61"/>
        <v>2.387</v>
      </c>
      <c r="Q159" s="128">
        <v>0</v>
      </c>
      <c r="R159" s="128">
        <f t="shared" si="62"/>
        <v>0</v>
      </c>
      <c r="S159" s="128">
        <v>0</v>
      </c>
      <c r="T159" s="129">
        <f t="shared" si="63"/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30" t="s">
        <v>200</v>
      </c>
      <c r="AT159" s="130" t="s">
        <v>140</v>
      </c>
      <c r="AU159" s="130" t="s">
        <v>60</v>
      </c>
      <c r="AY159" s="12" t="s">
        <v>137</v>
      </c>
      <c r="BE159" s="131">
        <f t="shared" si="64"/>
        <v>0</v>
      </c>
      <c r="BF159" s="131">
        <f t="shared" si="65"/>
        <v>0</v>
      </c>
      <c r="BG159" s="131">
        <f t="shared" si="66"/>
        <v>0</v>
      </c>
      <c r="BH159" s="131">
        <f t="shared" si="67"/>
        <v>0</v>
      </c>
      <c r="BI159" s="131">
        <f t="shared" si="68"/>
        <v>0</v>
      </c>
      <c r="BJ159" s="12" t="s">
        <v>58</v>
      </c>
      <c r="BK159" s="131">
        <f t="shared" si="69"/>
        <v>0</v>
      </c>
      <c r="BL159" s="12" t="s">
        <v>200</v>
      </c>
      <c r="BM159" s="130" t="s">
        <v>5639</v>
      </c>
    </row>
    <row r="160" spans="1:65" s="2" customFormat="1" ht="24.15" customHeight="1">
      <c r="A160" s="22"/>
      <c r="B160" s="119"/>
      <c r="C160" s="120" t="s">
        <v>597</v>
      </c>
      <c r="D160" s="120" t="s">
        <v>140</v>
      </c>
      <c r="E160" s="121" t="s">
        <v>5640</v>
      </c>
      <c r="F160" s="122" t="s">
        <v>5641</v>
      </c>
      <c r="G160" s="123" t="s">
        <v>977</v>
      </c>
      <c r="H160" s="124">
        <v>1</v>
      </c>
      <c r="I160" s="125"/>
      <c r="J160" s="125">
        <f t="shared" si="60"/>
        <v>0</v>
      </c>
      <c r="K160" s="122" t="s">
        <v>144</v>
      </c>
      <c r="L160" s="23"/>
      <c r="M160" s="126" t="s">
        <v>1</v>
      </c>
      <c r="N160" s="127" t="s">
        <v>23</v>
      </c>
      <c r="O160" s="128">
        <v>2.774</v>
      </c>
      <c r="P160" s="128">
        <f t="shared" si="61"/>
        <v>2.774</v>
      </c>
      <c r="Q160" s="128">
        <v>0</v>
      </c>
      <c r="R160" s="128">
        <f t="shared" si="62"/>
        <v>0</v>
      </c>
      <c r="S160" s="128">
        <v>0</v>
      </c>
      <c r="T160" s="129">
        <f t="shared" si="63"/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30" t="s">
        <v>200</v>
      </c>
      <c r="AT160" s="130" t="s">
        <v>140</v>
      </c>
      <c r="AU160" s="130" t="s">
        <v>60</v>
      </c>
      <c r="AY160" s="12" t="s">
        <v>137</v>
      </c>
      <c r="BE160" s="131">
        <f t="shared" si="64"/>
        <v>0</v>
      </c>
      <c r="BF160" s="131">
        <f t="shared" si="65"/>
        <v>0</v>
      </c>
      <c r="BG160" s="131">
        <f t="shared" si="66"/>
        <v>0</v>
      </c>
      <c r="BH160" s="131">
        <f t="shared" si="67"/>
        <v>0</v>
      </c>
      <c r="BI160" s="131">
        <f t="shared" si="68"/>
        <v>0</v>
      </c>
      <c r="BJ160" s="12" t="s">
        <v>58</v>
      </c>
      <c r="BK160" s="131">
        <f t="shared" si="69"/>
        <v>0</v>
      </c>
      <c r="BL160" s="12" t="s">
        <v>200</v>
      </c>
      <c r="BM160" s="130" t="s">
        <v>5642</v>
      </c>
    </row>
    <row r="161" spans="1:65" s="2" customFormat="1" ht="24.15" customHeight="1">
      <c r="A161" s="22"/>
      <c r="B161" s="119"/>
      <c r="C161" s="120" t="s">
        <v>601</v>
      </c>
      <c r="D161" s="120" t="s">
        <v>140</v>
      </c>
      <c r="E161" s="121" t="s">
        <v>5643</v>
      </c>
      <c r="F161" s="122" t="s">
        <v>5644</v>
      </c>
      <c r="G161" s="123" t="s">
        <v>977</v>
      </c>
      <c r="H161" s="124">
        <v>1</v>
      </c>
      <c r="I161" s="125"/>
      <c r="J161" s="125">
        <f t="shared" si="60"/>
        <v>0</v>
      </c>
      <c r="K161" s="122" t="s">
        <v>144</v>
      </c>
      <c r="L161" s="23"/>
      <c r="M161" s="126" t="s">
        <v>1</v>
      </c>
      <c r="N161" s="127" t="s">
        <v>23</v>
      </c>
      <c r="O161" s="128">
        <v>3.312</v>
      </c>
      <c r="P161" s="128">
        <f t="shared" si="61"/>
        <v>3.312</v>
      </c>
      <c r="Q161" s="128">
        <v>0</v>
      </c>
      <c r="R161" s="128">
        <f t="shared" si="62"/>
        <v>0</v>
      </c>
      <c r="S161" s="128">
        <v>0</v>
      </c>
      <c r="T161" s="129">
        <f t="shared" si="63"/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30" t="s">
        <v>200</v>
      </c>
      <c r="AT161" s="130" t="s">
        <v>140</v>
      </c>
      <c r="AU161" s="130" t="s">
        <v>60</v>
      </c>
      <c r="AY161" s="12" t="s">
        <v>137</v>
      </c>
      <c r="BE161" s="131">
        <f t="shared" si="64"/>
        <v>0</v>
      </c>
      <c r="BF161" s="131">
        <f t="shared" si="65"/>
        <v>0</v>
      </c>
      <c r="BG161" s="131">
        <f t="shared" si="66"/>
        <v>0</v>
      </c>
      <c r="BH161" s="131">
        <f t="shared" si="67"/>
        <v>0</v>
      </c>
      <c r="BI161" s="131">
        <f t="shared" si="68"/>
        <v>0</v>
      </c>
      <c r="BJ161" s="12" t="s">
        <v>58</v>
      </c>
      <c r="BK161" s="131">
        <f t="shared" si="69"/>
        <v>0</v>
      </c>
      <c r="BL161" s="12" t="s">
        <v>200</v>
      </c>
      <c r="BM161" s="130" t="s">
        <v>5645</v>
      </c>
    </row>
    <row r="162" spans="2:63" s="9" customFormat="1" ht="22.95" customHeight="1">
      <c r="B162" s="107"/>
      <c r="D162" s="108" t="s">
        <v>49</v>
      </c>
      <c r="E162" s="117" t="s">
        <v>2458</v>
      </c>
      <c r="F162" s="117" t="s">
        <v>2459</v>
      </c>
      <c r="J162" s="118">
        <f>BK162</f>
        <v>0</v>
      </c>
      <c r="L162" s="107"/>
      <c r="M162" s="111"/>
      <c r="N162" s="112"/>
      <c r="O162" s="112"/>
      <c r="P162" s="113">
        <f>SUM(P163:P177)</f>
        <v>33.23100000000001</v>
      </c>
      <c r="Q162" s="112"/>
      <c r="R162" s="113">
        <f>SUM(R163:R177)</f>
        <v>0</v>
      </c>
      <c r="S162" s="112"/>
      <c r="T162" s="114">
        <f>SUM(T163:T177)</f>
        <v>0</v>
      </c>
      <c r="AR162" s="108" t="s">
        <v>60</v>
      </c>
      <c r="AT162" s="115" t="s">
        <v>49</v>
      </c>
      <c r="AU162" s="115" t="s">
        <v>58</v>
      </c>
      <c r="AY162" s="108" t="s">
        <v>137</v>
      </c>
      <c r="BK162" s="116">
        <f>SUM(BK163:BK177)</f>
        <v>0</v>
      </c>
    </row>
    <row r="163" spans="1:65" s="2" customFormat="1" ht="24.15" customHeight="1">
      <c r="A163" s="22"/>
      <c r="B163" s="119"/>
      <c r="C163" s="120" t="s">
        <v>605</v>
      </c>
      <c r="D163" s="120" t="s">
        <v>140</v>
      </c>
      <c r="E163" s="121" t="s">
        <v>5646</v>
      </c>
      <c r="F163" s="122" t="s">
        <v>5647</v>
      </c>
      <c r="G163" s="123" t="s">
        <v>977</v>
      </c>
      <c r="H163" s="124">
        <v>1</v>
      </c>
      <c r="I163" s="125"/>
      <c r="J163" s="125">
        <f aca="true" t="shared" si="70" ref="J163:J177">ROUND(I163*H163,2)</f>
        <v>0</v>
      </c>
      <c r="K163" s="122" t="s">
        <v>144</v>
      </c>
      <c r="L163" s="23"/>
      <c r="M163" s="126" t="s">
        <v>1</v>
      </c>
      <c r="N163" s="127" t="s">
        <v>23</v>
      </c>
      <c r="O163" s="128">
        <v>0.809</v>
      </c>
      <c r="P163" s="128">
        <f aca="true" t="shared" si="71" ref="P163:P177">O163*H163</f>
        <v>0.809</v>
      </c>
      <c r="Q163" s="128">
        <v>0</v>
      </c>
      <c r="R163" s="128">
        <f aca="true" t="shared" si="72" ref="R163:R177">Q163*H163</f>
        <v>0</v>
      </c>
      <c r="S163" s="128">
        <v>0</v>
      </c>
      <c r="T163" s="129">
        <f aca="true" t="shared" si="73" ref="T163:T177">S163*H163</f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30" t="s">
        <v>200</v>
      </c>
      <c r="AT163" s="130" t="s">
        <v>140</v>
      </c>
      <c r="AU163" s="130" t="s">
        <v>60</v>
      </c>
      <c r="AY163" s="12" t="s">
        <v>137</v>
      </c>
      <c r="BE163" s="131">
        <f aca="true" t="shared" si="74" ref="BE163:BE177">IF(N163="základní",J163,0)</f>
        <v>0</v>
      </c>
      <c r="BF163" s="131">
        <f aca="true" t="shared" si="75" ref="BF163:BF177">IF(N163="snížená",J163,0)</f>
        <v>0</v>
      </c>
      <c r="BG163" s="131">
        <f aca="true" t="shared" si="76" ref="BG163:BG177">IF(N163="zákl. přenesená",J163,0)</f>
        <v>0</v>
      </c>
      <c r="BH163" s="131">
        <f aca="true" t="shared" si="77" ref="BH163:BH177">IF(N163="sníž. přenesená",J163,0)</f>
        <v>0</v>
      </c>
      <c r="BI163" s="131">
        <f aca="true" t="shared" si="78" ref="BI163:BI177">IF(N163="nulová",J163,0)</f>
        <v>0</v>
      </c>
      <c r="BJ163" s="12" t="s">
        <v>58</v>
      </c>
      <c r="BK163" s="131">
        <f aca="true" t="shared" si="79" ref="BK163:BK177">ROUND(I163*H163,2)</f>
        <v>0</v>
      </c>
      <c r="BL163" s="12" t="s">
        <v>200</v>
      </c>
      <c r="BM163" s="130" t="s">
        <v>5648</v>
      </c>
    </row>
    <row r="164" spans="1:65" s="2" customFormat="1" ht="24.15" customHeight="1">
      <c r="A164" s="22"/>
      <c r="B164" s="119"/>
      <c r="C164" s="120" t="s">
        <v>609</v>
      </c>
      <c r="D164" s="120" t="s">
        <v>140</v>
      </c>
      <c r="E164" s="121" t="s">
        <v>5649</v>
      </c>
      <c r="F164" s="122" t="s">
        <v>5650</v>
      </c>
      <c r="G164" s="123" t="s">
        <v>977</v>
      </c>
      <c r="H164" s="124">
        <v>1</v>
      </c>
      <c r="I164" s="125"/>
      <c r="J164" s="125">
        <f t="shared" si="70"/>
        <v>0</v>
      </c>
      <c r="K164" s="122" t="s">
        <v>144</v>
      </c>
      <c r="L164" s="23"/>
      <c r="M164" s="126" t="s">
        <v>1</v>
      </c>
      <c r="N164" s="127" t="s">
        <v>23</v>
      </c>
      <c r="O164" s="128">
        <v>0.902</v>
      </c>
      <c r="P164" s="128">
        <f t="shared" si="71"/>
        <v>0.902</v>
      </c>
      <c r="Q164" s="128">
        <v>0</v>
      </c>
      <c r="R164" s="128">
        <f t="shared" si="72"/>
        <v>0</v>
      </c>
      <c r="S164" s="128">
        <v>0</v>
      </c>
      <c r="T164" s="129">
        <f t="shared" si="73"/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30" t="s">
        <v>200</v>
      </c>
      <c r="AT164" s="130" t="s">
        <v>140</v>
      </c>
      <c r="AU164" s="130" t="s">
        <v>60</v>
      </c>
      <c r="AY164" s="12" t="s">
        <v>137</v>
      </c>
      <c r="BE164" s="131">
        <f t="shared" si="74"/>
        <v>0</v>
      </c>
      <c r="BF164" s="131">
        <f t="shared" si="75"/>
        <v>0</v>
      </c>
      <c r="BG164" s="131">
        <f t="shared" si="76"/>
        <v>0</v>
      </c>
      <c r="BH164" s="131">
        <f t="shared" si="77"/>
        <v>0</v>
      </c>
      <c r="BI164" s="131">
        <f t="shared" si="78"/>
        <v>0</v>
      </c>
      <c r="BJ164" s="12" t="s">
        <v>58</v>
      </c>
      <c r="BK164" s="131">
        <f t="shared" si="79"/>
        <v>0</v>
      </c>
      <c r="BL164" s="12" t="s">
        <v>200</v>
      </c>
      <c r="BM164" s="130" t="s">
        <v>5651</v>
      </c>
    </row>
    <row r="165" spans="1:65" s="2" customFormat="1" ht="24.15" customHeight="1">
      <c r="A165" s="22"/>
      <c r="B165" s="119"/>
      <c r="C165" s="120" t="s">
        <v>613</v>
      </c>
      <c r="D165" s="120" t="s">
        <v>140</v>
      </c>
      <c r="E165" s="121" t="s">
        <v>5652</v>
      </c>
      <c r="F165" s="122" t="s">
        <v>5653</v>
      </c>
      <c r="G165" s="123" t="s">
        <v>977</v>
      </c>
      <c r="H165" s="124">
        <v>1</v>
      </c>
      <c r="I165" s="125"/>
      <c r="J165" s="125">
        <f t="shared" si="70"/>
        <v>0</v>
      </c>
      <c r="K165" s="122" t="s">
        <v>144</v>
      </c>
      <c r="L165" s="23"/>
      <c r="M165" s="126" t="s">
        <v>1</v>
      </c>
      <c r="N165" s="127" t="s">
        <v>23</v>
      </c>
      <c r="O165" s="128">
        <v>0.945</v>
      </c>
      <c r="P165" s="128">
        <f t="shared" si="71"/>
        <v>0.945</v>
      </c>
      <c r="Q165" s="128">
        <v>0</v>
      </c>
      <c r="R165" s="128">
        <f t="shared" si="72"/>
        <v>0</v>
      </c>
      <c r="S165" s="128">
        <v>0</v>
      </c>
      <c r="T165" s="129">
        <f t="shared" si="73"/>
        <v>0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30" t="s">
        <v>200</v>
      </c>
      <c r="AT165" s="130" t="s">
        <v>140</v>
      </c>
      <c r="AU165" s="130" t="s">
        <v>60</v>
      </c>
      <c r="AY165" s="12" t="s">
        <v>137</v>
      </c>
      <c r="BE165" s="131">
        <f t="shared" si="74"/>
        <v>0</v>
      </c>
      <c r="BF165" s="131">
        <f t="shared" si="75"/>
        <v>0</v>
      </c>
      <c r="BG165" s="131">
        <f t="shared" si="76"/>
        <v>0</v>
      </c>
      <c r="BH165" s="131">
        <f t="shared" si="77"/>
        <v>0</v>
      </c>
      <c r="BI165" s="131">
        <f t="shared" si="78"/>
        <v>0</v>
      </c>
      <c r="BJ165" s="12" t="s">
        <v>58</v>
      </c>
      <c r="BK165" s="131">
        <f t="shared" si="79"/>
        <v>0</v>
      </c>
      <c r="BL165" s="12" t="s">
        <v>200</v>
      </c>
      <c r="BM165" s="130" t="s">
        <v>5654</v>
      </c>
    </row>
    <row r="166" spans="1:65" s="2" customFormat="1" ht="24.15" customHeight="1">
      <c r="A166" s="22"/>
      <c r="B166" s="119"/>
      <c r="C166" s="120" t="s">
        <v>617</v>
      </c>
      <c r="D166" s="120" t="s">
        <v>140</v>
      </c>
      <c r="E166" s="121" t="s">
        <v>5655</v>
      </c>
      <c r="F166" s="122" t="s">
        <v>5656</v>
      </c>
      <c r="G166" s="123" t="s">
        <v>977</v>
      </c>
      <c r="H166" s="124">
        <v>1</v>
      </c>
      <c r="I166" s="125"/>
      <c r="J166" s="125">
        <f t="shared" si="70"/>
        <v>0</v>
      </c>
      <c r="K166" s="122" t="s">
        <v>144</v>
      </c>
      <c r="L166" s="23"/>
      <c r="M166" s="126" t="s">
        <v>1</v>
      </c>
      <c r="N166" s="127" t="s">
        <v>23</v>
      </c>
      <c r="O166" s="128">
        <v>1.04</v>
      </c>
      <c r="P166" s="128">
        <f t="shared" si="71"/>
        <v>1.04</v>
      </c>
      <c r="Q166" s="128">
        <v>0</v>
      </c>
      <c r="R166" s="128">
        <f t="shared" si="72"/>
        <v>0</v>
      </c>
      <c r="S166" s="128">
        <v>0</v>
      </c>
      <c r="T166" s="129">
        <f t="shared" si="73"/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30" t="s">
        <v>200</v>
      </c>
      <c r="AT166" s="130" t="s">
        <v>140</v>
      </c>
      <c r="AU166" s="130" t="s">
        <v>60</v>
      </c>
      <c r="AY166" s="12" t="s">
        <v>137</v>
      </c>
      <c r="BE166" s="131">
        <f t="shared" si="74"/>
        <v>0</v>
      </c>
      <c r="BF166" s="131">
        <f t="shared" si="75"/>
        <v>0</v>
      </c>
      <c r="BG166" s="131">
        <f t="shared" si="76"/>
        <v>0</v>
      </c>
      <c r="BH166" s="131">
        <f t="shared" si="77"/>
        <v>0</v>
      </c>
      <c r="BI166" s="131">
        <f t="shared" si="78"/>
        <v>0</v>
      </c>
      <c r="BJ166" s="12" t="s">
        <v>58</v>
      </c>
      <c r="BK166" s="131">
        <f t="shared" si="79"/>
        <v>0</v>
      </c>
      <c r="BL166" s="12" t="s">
        <v>200</v>
      </c>
      <c r="BM166" s="130" t="s">
        <v>5657</v>
      </c>
    </row>
    <row r="167" spans="1:65" s="2" customFormat="1" ht="24.15" customHeight="1">
      <c r="A167" s="22"/>
      <c r="B167" s="119"/>
      <c r="C167" s="120" t="s">
        <v>621</v>
      </c>
      <c r="D167" s="120" t="s">
        <v>140</v>
      </c>
      <c r="E167" s="121" t="s">
        <v>5658</v>
      </c>
      <c r="F167" s="122" t="s">
        <v>5659</v>
      </c>
      <c r="G167" s="123" t="s">
        <v>977</v>
      </c>
      <c r="H167" s="124">
        <v>1</v>
      </c>
      <c r="I167" s="125"/>
      <c r="J167" s="125">
        <f t="shared" si="70"/>
        <v>0</v>
      </c>
      <c r="K167" s="122" t="s">
        <v>144</v>
      </c>
      <c r="L167" s="23"/>
      <c r="M167" s="126" t="s">
        <v>1</v>
      </c>
      <c r="N167" s="127" t="s">
        <v>23</v>
      </c>
      <c r="O167" s="128">
        <v>1.13</v>
      </c>
      <c r="P167" s="128">
        <f t="shared" si="71"/>
        <v>1.13</v>
      </c>
      <c r="Q167" s="128">
        <v>0</v>
      </c>
      <c r="R167" s="128">
        <f t="shared" si="72"/>
        <v>0</v>
      </c>
      <c r="S167" s="128">
        <v>0</v>
      </c>
      <c r="T167" s="129">
        <f t="shared" si="73"/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30" t="s">
        <v>200</v>
      </c>
      <c r="AT167" s="130" t="s">
        <v>140</v>
      </c>
      <c r="AU167" s="130" t="s">
        <v>60</v>
      </c>
      <c r="AY167" s="12" t="s">
        <v>137</v>
      </c>
      <c r="BE167" s="131">
        <f t="shared" si="74"/>
        <v>0</v>
      </c>
      <c r="BF167" s="131">
        <f t="shared" si="75"/>
        <v>0</v>
      </c>
      <c r="BG167" s="131">
        <f t="shared" si="76"/>
        <v>0</v>
      </c>
      <c r="BH167" s="131">
        <f t="shared" si="77"/>
        <v>0</v>
      </c>
      <c r="BI167" s="131">
        <f t="shared" si="78"/>
        <v>0</v>
      </c>
      <c r="BJ167" s="12" t="s">
        <v>58</v>
      </c>
      <c r="BK167" s="131">
        <f t="shared" si="79"/>
        <v>0</v>
      </c>
      <c r="BL167" s="12" t="s">
        <v>200</v>
      </c>
      <c r="BM167" s="130" t="s">
        <v>5660</v>
      </c>
    </row>
    <row r="168" spans="1:65" s="2" customFormat="1" ht="24.15" customHeight="1">
      <c r="A168" s="22"/>
      <c r="B168" s="119"/>
      <c r="C168" s="120" t="s">
        <v>625</v>
      </c>
      <c r="D168" s="120" t="s">
        <v>140</v>
      </c>
      <c r="E168" s="121" t="s">
        <v>5661</v>
      </c>
      <c r="F168" s="122" t="s">
        <v>5662</v>
      </c>
      <c r="G168" s="123" t="s">
        <v>977</v>
      </c>
      <c r="H168" s="124">
        <v>1</v>
      </c>
      <c r="I168" s="125"/>
      <c r="J168" s="125">
        <f t="shared" si="70"/>
        <v>0</v>
      </c>
      <c r="K168" s="122" t="s">
        <v>144</v>
      </c>
      <c r="L168" s="23"/>
      <c r="M168" s="126" t="s">
        <v>1</v>
      </c>
      <c r="N168" s="127" t="s">
        <v>23</v>
      </c>
      <c r="O168" s="128">
        <v>1.219</v>
      </c>
      <c r="P168" s="128">
        <f t="shared" si="71"/>
        <v>1.219</v>
      </c>
      <c r="Q168" s="128">
        <v>0</v>
      </c>
      <c r="R168" s="128">
        <f t="shared" si="72"/>
        <v>0</v>
      </c>
      <c r="S168" s="128">
        <v>0</v>
      </c>
      <c r="T168" s="129">
        <f t="shared" si="73"/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30" t="s">
        <v>200</v>
      </c>
      <c r="AT168" s="130" t="s">
        <v>140</v>
      </c>
      <c r="AU168" s="130" t="s">
        <v>60</v>
      </c>
      <c r="AY168" s="12" t="s">
        <v>137</v>
      </c>
      <c r="BE168" s="131">
        <f t="shared" si="74"/>
        <v>0</v>
      </c>
      <c r="BF168" s="131">
        <f t="shared" si="75"/>
        <v>0</v>
      </c>
      <c r="BG168" s="131">
        <f t="shared" si="76"/>
        <v>0</v>
      </c>
      <c r="BH168" s="131">
        <f t="shared" si="77"/>
        <v>0</v>
      </c>
      <c r="BI168" s="131">
        <f t="shared" si="78"/>
        <v>0</v>
      </c>
      <c r="BJ168" s="12" t="s">
        <v>58</v>
      </c>
      <c r="BK168" s="131">
        <f t="shared" si="79"/>
        <v>0</v>
      </c>
      <c r="BL168" s="12" t="s">
        <v>200</v>
      </c>
      <c r="BM168" s="130" t="s">
        <v>5663</v>
      </c>
    </row>
    <row r="169" spans="1:65" s="2" customFormat="1" ht="24.15" customHeight="1">
      <c r="A169" s="22"/>
      <c r="B169" s="119"/>
      <c r="C169" s="120" t="s">
        <v>629</v>
      </c>
      <c r="D169" s="120" t="s">
        <v>140</v>
      </c>
      <c r="E169" s="121" t="s">
        <v>5664</v>
      </c>
      <c r="F169" s="122" t="s">
        <v>5665</v>
      </c>
      <c r="G169" s="123" t="s">
        <v>977</v>
      </c>
      <c r="H169" s="124">
        <v>1</v>
      </c>
      <c r="I169" s="125"/>
      <c r="J169" s="125">
        <f t="shared" si="70"/>
        <v>0</v>
      </c>
      <c r="K169" s="122" t="s">
        <v>144</v>
      </c>
      <c r="L169" s="23"/>
      <c r="M169" s="126" t="s">
        <v>1</v>
      </c>
      <c r="N169" s="127" t="s">
        <v>23</v>
      </c>
      <c r="O169" s="128">
        <v>1.864</v>
      </c>
      <c r="P169" s="128">
        <f t="shared" si="71"/>
        <v>1.864</v>
      </c>
      <c r="Q169" s="128">
        <v>0</v>
      </c>
      <c r="R169" s="128">
        <f t="shared" si="72"/>
        <v>0</v>
      </c>
      <c r="S169" s="128">
        <v>0</v>
      </c>
      <c r="T169" s="129">
        <f t="shared" si="73"/>
        <v>0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30" t="s">
        <v>200</v>
      </c>
      <c r="AT169" s="130" t="s">
        <v>140</v>
      </c>
      <c r="AU169" s="130" t="s">
        <v>60</v>
      </c>
      <c r="AY169" s="12" t="s">
        <v>137</v>
      </c>
      <c r="BE169" s="131">
        <f t="shared" si="74"/>
        <v>0</v>
      </c>
      <c r="BF169" s="131">
        <f t="shared" si="75"/>
        <v>0</v>
      </c>
      <c r="BG169" s="131">
        <f t="shared" si="76"/>
        <v>0</v>
      </c>
      <c r="BH169" s="131">
        <f t="shared" si="77"/>
        <v>0</v>
      </c>
      <c r="BI169" s="131">
        <f t="shared" si="78"/>
        <v>0</v>
      </c>
      <c r="BJ169" s="12" t="s">
        <v>58</v>
      </c>
      <c r="BK169" s="131">
        <f t="shared" si="79"/>
        <v>0</v>
      </c>
      <c r="BL169" s="12" t="s">
        <v>200</v>
      </c>
      <c r="BM169" s="130" t="s">
        <v>5666</v>
      </c>
    </row>
    <row r="170" spans="1:65" s="2" customFormat="1" ht="33" customHeight="1">
      <c r="A170" s="22"/>
      <c r="B170" s="119"/>
      <c r="C170" s="120" t="s">
        <v>633</v>
      </c>
      <c r="D170" s="120" t="s">
        <v>140</v>
      </c>
      <c r="E170" s="121" t="s">
        <v>5667</v>
      </c>
      <c r="F170" s="122" t="s">
        <v>5668</v>
      </c>
      <c r="G170" s="123" t="s">
        <v>977</v>
      </c>
      <c r="H170" s="124">
        <v>1</v>
      </c>
      <c r="I170" s="125"/>
      <c r="J170" s="125">
        <f t="shared" si="70"/>
        <v>0</v>
      </c>
      <c r="K170" s="122" t="s">
        <v>144</v>
      </c>
      <c r="L170" s="23"/>
      <c r="M170" s="126" t="s">
        <v>1</v>
      </c>
      <c r="N170" s="127" t="s">
        <v>23</v>
      </c>
      <c r="O170" s="128">
        <v>2.236</v>
      </c>
      <c r="P170" s="128">
        <f t="shared" si="71"/>
        <v>2.236</v>
      </c>
      <c r="Q170" s="128">
        <v>0</v>
      </c>
      <c r="R170" s="128">
        <f t="shared" si="72"/>
        <v>0</v>
      </c>
      <c r="S170" s="128">
        <v>0</v>
      </c>
      <c r="T170" s="129">
        <f t="shared" si="73"/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30" t="s">
        <v>200</v>
      </c>
      <c r="AT170" s="130" t="s">
        <v>140</v>
      </c>
      <c r="AU170" s="130" t="s">
        <v>60</v>
      </c>
      <c r="AY170" s="12" t="s">
        <v>137</v>
      </c>
      <c r="BE170" s="131">
        <f t="shared" si="74"/>
        <v>0</v>
      </c>
      <c r="BF170" s="131">
        <f t="shared" si="75"/>
        <v>0</v>
      </c>
      <c r="BG170" s="131">
        <f t="shared" si="76"/>
        <v>0</v>
      </c>
      <c r="BH170" s="131">
        <f t="shared" si="77"/>
        <v>0</v>
      </c>
      <c r="BI170" s="131">
        <f t="shared" si="78"/>
        <v>0</v>
      </c>
      <c r="BJ170" s="12" t="s">
        <v>58</v>
      </c>
      <c r="BK170" s="131">
        <f t="shared" si="79"/>
        <v>0</v>
      </c>
      <c r="BL170" s="12" t="s">
        <v>200</v>
      </c>
      <c r="BM170" s="130" t="s">
        <v>5669</v>
      </c>
    </row>
    <row r="171" spans="1:65" s="2" customFormat="1" ht="33" customHeight="1">
      <c r="A171" s="22"/>
      <c r="B171" s="119"/>
      <c r="C171" s="120" t="s">
        <v>637</v>
      </c>
      <c r="D171" s="120" t="s">
        <v>140</v>
      </c>
      <c r="E171" s="121" t="s">
        <v>5670</v>
      </c>
      <c r="F171" s="122" t="s">
        <v>5671</v>
      </c>
      <c r="G171" s="123" t="s">
        <v>977</v>
      </c>
      <c r="H171" s="124">
        <v>1</v>
      </c>
      <c r="I171" s="125"/>
      <c r="J171" s="125">
        <f t="shared" si="70"/>
        <v>0</v>
      </c>
      <c r="K171" s="122" t="s">
        <v>144</v>
      </c>
      <c r="L171" s="23"/>
      <c r="M171" s="126" t="s">
        <v>1</v>
      </c>
      <c r="N171" s="127" t="s">
        <v>23</v>
      </c>
      <c r="O171" s="128">
        <v>2.51</v>
      </c>
      <c r="P171" s="128">
        <f t="shared" si="71"/>
        <v>2.51</v>
      </c>
      <c r="Q171" s="128">
        <v>0</v>
      </c>
      <c r="R171" s="128">
        <f t="shared" si="72"/>
        <v>0</v>
      </c>
      <c r="S171" s="128">
        <v>0</v>
      </c>
      <c r="T171" s="129">
        <f t="shared" si="73"/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30" t="s">
        <v>200</v>
      </c>
      <c r="AT171" s="130" t="s">
        <v>140</v>
      </c>
      <c r="AU171" s="130" t="s">
        <v>60</v>
      </c>
      <c r="AY171" s="12" t="s">
        <v>137</v>
      </c>
      <c r="BE171" s="131">
        <f t="shared" si="74"/>
        <v>0</v>
      </c>
      <c r="BF171" s="131">
        <f t="shared" si="75"/>
        <v>0</v>
      </c>
      <c r="BG171" s="131">
        <f t="shared" si="76"/>
        <v>0</v>
      </c>
      <c r="BH171" s="131">
        <f t="shared" si="77"/>
        <v>0</v>
      </c>
      <c r="BI171" s="131">
        <f t="shared" si="78"/>
        <v>0</v>
      </c>
      <c r="BJ171" s="12" t="s">
        <v>58</v>
      </c>
      <c r="BK171" s="131">
        <f t="shared" si="79"/>
        <v>0</v>
      </c>
      <c r="BL171" s="12" t="s">
        <v>200</v>
      </c>
      <c r="BM171" s="130" t="s">
        <v>5672</v>
      </c>
    </row>
    <row r="172" spans="1:65" s="2" customFormat="1" ht="33" customHeight="1">
      <c r="A172" s="22"/>
      <c r="B172" s="119"/>
      <c r="C172" s="120" t="s">
        <v>641</v>
      </c>
      <c r="D172" s="120" t="s">
        <v>140</v>
      </c>
      <c r="E172" s="121" t="s">
        <v>5673</v>
      </c>
      <c r="F172" s="122" t="s">
        <v>5674</v>
      </c>
      <c r="G172" s="123" t="s">
        <v>977</v>
      </c>
      <c r="H172" s="124">
        <v>1</v>
      </c>
      <c r="I172" s="125"/>
      <c r="J172" s="125">
        <f t="shared" si="70"/>
        <v>0</v>
      </c>
      <c r="K172" s="122" t="s">
        <v>144</v>
      </c>
      <c r="L172" s="23"/>
      <c r="M172" s="126" t="s">
        <v>1</v>
      </c>
      <c r="N172" s="127" t="s">
        <v>23</v>
      </c>
      <c r="O172" s="128">
        <v>2.777</v>
      </c>
      <c r="P172" s="128">
        <f t="shared" si="71"/>
        <v>2.777</v>
      </c>
      <c r="Q172" s="128">
        <v>0</v>
      </c>
      <c r="R172" s="128">
        <f t="shared" si="72"/>
        <v>0</v>
      </c>
      <c r="S172" s="128">
        <v>0</v>
      </c>
      <c r="T172" s="129">
        <f t="shared" si="73"/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30" t="s">
        <v>200</v>
      </c>
      <c r="AT172" s="130" t="s">
        <v>140</v>
      </c>
      <c r="AU172" s="130" t="s">
        <v>60</v>
      </c>
      <c r="AY172" s="12" t="s">
        <v>137</v>
      </c>
      <c r="BE172" s="131">
        <f t="shared" si="74"/>
        <v>0</v>
      </c>
      <c r="BF172" s="131">
        <f t="shared" si="75"/>
        <v>0</v>
      </c>
      <c r="BG172" s="131">
        <f t="shared" si="76"/>
        <v>0</v>
      </c>
      <c r="BH172" s="131">
        <f t="shared" si="77"/>
        <v>0</v>
      </c>
      <c r="BI172" s="131">
        <f t="shared" si="78"/>
        <v>0</v>
      </c>
      <c r="BJ172" s="12" t="s">
        <v>58</v>
      </c>
      <c r="BK172" s="131">
        <f t="shared" si="79"/>
        <v>0</v>
      </c>
      <c r="BL172" s="12" t="s">
        <v>200</v>
      </c>
      <c r="BM172" s="130" t="s">
        <v>5675</v>
      </c>
    </row>
    <row r="173" spans="1:65" s="2" customFormat="1" ht="33" customHeight="1">
      <c r="A173" s="22"/>
      <c r="B173" s="119"/>
      <c r="C173" s="120" t="s">
        <v>645</v>
      </c>
      <c r="D173" s="120" t="s">
        <v>140</v>
      </c>
      <c r="E173" s="121" t="s">
        <v>5676</v>
      </c>
      <c r="F173" s="122" t="s">
        <v>5677</v>
      </c>
      <c r="G173" s="123" t="s">
        <v>977</v>
      </c>
      <c r="H173" s="124">
        <v>1</v>
      </c>
      <c r="I173" s="125"/>
      <c r="J173" s="125">
        <f t="shared" si="70"/>
        <v>0</v>
      </c>
      <c r="K173" s="122" t="s">
        <v>144</v>
      </c>
      <c r="L173" s="23"/>
      <c r="M173" s="126" t="s">
        <v>1</v>
      </c>
      <c r="N173" s="127" t="s">
        <v>23</v>
      </c>
      <c r="O173" s="128">
        <v>3.205</v>
      </c>
      <c r="P173" s="128">
        <f t="shared" si="71"/>
        <v>3.205</v>
      </c>
      <c r="Q173" s="128">
        <v>0</v>
      </c>
      <c r="R173" s="128">
        <f t="shared" si="72"/>
        <v>0</v>
      </c>
      <c r="S173" s="128">
        <v>0</v>
      </c>
      <c r="T173" s="129">
        <f t="shared" si="73"/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30" t="s">
        <v>200</v>
      </c>
      <c r="AT173" s="130" t="s">
        <v>140</v>
      </c>
      <c r="AU173" s="130" t="s">
        <v>60</v>
      </c>
      <c r="AY173" s="12" t="s">
        <v>137</v>
      </c>
      <c r="BE173" s="131">
        <f t="shared" si="74"/>
        <v>0</v>
      </c>
      <c r="BF173" s="131">
        <f t="shared" si="75"/>
        <v>0</v>
      </c>
      <c r="BG173" s="131">
        <f t="shared" si="76"/>
        <v>0</v>
      </c>
      <c r="BH173" s="131">
        <f t="shared" si="77"/>
        <v>0</v>
      </c>
      <c r="BI173" s="131">
        <f t="shared" si="78"/>
        <v>0</v>
      </c>
      <c r="BJ173" s="12" t="s">
        <v>58</v>
      </c>
      <c r="BK173" s="131">
        <f t="shared" si="79"/>
        <v>0</v>
      </c>
      <c r="BL173" s="12" t="s">
        <v>200</v>
      </c>
      <c r="BM173" s="130" t="s">
        <v>5678</v>
      </c>
    </row>
    <row r="174" spans="1:65" s="2" customFormat="1" ht="33" customHeight="1">
      <c r="A174" s="22"/>
      <c r="B174" s="119"/>
      <c r="C174" s="120" t="s">
        <v>649</v>
      </c>
      <c r="D174" s="120" t="s">
        <v>140</v>
      </c>
      <c r="E174" s="121" t="s">
        <v>5679</v>
      </c>
      <c r="F174" s="122" t="s">
        <v>5680</v>
      </c>
      <c r="G174" s="123" t="s">
        <v>977</v>
      </c>
      <c r="H174" s="124">
        <v>1</v>
      </c>
      <c r="I174" s="125"/>
      <c r="J174" s="125">
        <f t="shared" si="70"/>
        <v>0</v>
      </c>
      <c r="K174" s="122" t="s">
        <v>144</v>
      </c>
      <c r="L174" s="23"/>
      <c r="M174" s="126" t="s">
        <v>1</v>
      </c>
      <c r="N174" s="127" t="s">
        <v>23</v>
      </c>
      <c r="O174" s="128">
        <v>3.652</v>
      </c>
      <c r="P174" s="128">
        <f t="shared" si="71"/>
        <v>3.652</v>
      </c>
      <c r="Q174" s="128">
        <v>0</v>
      </c>
      <c r="R174" s="128">
        <f t="shared" si="72"/>
        <v>0</v>
      </c>
      <c r="S174" s="128">
        <v>0</v>
      </c>
      <c r="T174" s="129">
        <f t="shared" si="73"/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30" t="s">
        <v>200</v>
      </c>
      <c r="AT174" s="130" t="s">
        <v>140</v>
      </c>
      <c r="AU174" s="130" t="s">
        <v>60</v>
      </c>
      <c r="AY174" s="12" t="s">
        <v>137</v>
      </c>
      <c r="BE174" s="131">
        <f t="shared" si="74"/>
        <v>0</v>
      </c>
      <c r="BF174" s="131">
        <f t="shared" si="75"/>
        <v>0</v>
      </c>
      <c r="BG174" s="131">
        <f t="shared" si="76"/>
        <v>0</v>
      </c>
      <c r="BH174" s="131">
        <f t="shared" si="77"/>
        <v>0</v>
      </c>
      <c r="BI174" s="131">
        <f t="shared" si="78"/>
        <v>0</v>
      </c>
      <c r="BJ174" s="12" t="s">
        <v>58</v>
      </c>
      <c r="BK174" s="131">
        <f t="shared" si="79"/>
        <v>0</v>
      </c>
      <c r="BL174" s="12" t="s">
        <v>200</v>
      </c>
      <c r="BM174" s="130" t="s">
        <v>5681</v>
      </c>
    </row>
    <row r="175" spans="1:65" s="2" customFormat="1" ht="24.15" customHeight="1">
      <c r="A175" s="22"/>
      <c r="B175" s="119"/>
      <c r="C175" s="120" t="s">
        <v>653</v>
      </c>
      <c r="D175" s="120" t="s">
        <v>140</v>
      </c>
      <c r="E175" s="121" t="s">
        <v>5682</v>
      </c>
      <c r="F175" s="122" t="s">
        <v>5683</v>
      </c>
      <c r="G175" s="123" t="s">
        <v>977</v>
      </c>
      <c r="H175" s="124">
        <v>1</v>
      </c>
      <c r="I175" s="125"/>
      <c r="J175" s="125">
        <f t="shared" si="70"/>
        <v>0</v>
      </c>
      <c r="K175" s="122" t="s">
        <v>144</v>
      </c>
      <c r="L175" s="23"/>
      <c r="M175" s="126" t="s">
        <v>1</v>
      </c>
      <c r="N175" s="127" t="s">
        <v>23</v>
      </c>
      <c r="O175" s="128">
        <v>2.859</v>
      </c>
      <c r="P175" s="128">
        <f t="shared" si="71"/>
        <v>2.859</v>
      </c>
      <c r="Q175" s="128">
        <v>0</v>
      </c>
      <c r="R175" s="128">
        <f t="shared" si="72"/>
        <v>0</v>
      </c>
      <c r="S175" s="128">
        <v>0</v>
      </c>
      <c r="T175" s="129">
        <f t="shared" si="73"/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30" t="s">
        <v>200</v>
      </c>
      <c r="AT175" s="130" t="s">
        <v>140</v>
      </c>
      <c r="AU175" s="130" t="s">
        <v>60</v>
      </c>
      <c r="AY175" s="12" t="s">
        <v>137</v>
      </c>
      <c r="BE175" s="131">
        <f t="shared" si="74"/>
        <v>0</v>
      </c>
      <c r="BF175" s="131">
        <f t="shared" si="75"/>
        <v>0</v>
      </c>
      <c r="BG175" s="131">
        <f t="shared" si="76"/>
        <v>0</v>
      </c>
      <c r="BH175" s="131">
        <f t="shared" si="77"/>
        <v>0</v>
      </c>
      <c r="BI175" s="131">
        <f t="shared" si="78"/>
        <v>0</v>
      </c>
      <c r="BJ175" s="12" t="s">
        <v>58</v>
      </c>
      <c r="BK175" s="131">
        <f t="shared" si="79"/>
        <v>0</v>
      </c>
      <c r="BL175" s="12" t="s">
        <v>200</v>
      </c>
      <c r="BM175" s="130" t="s">
        <v>5684</v>
      </c>
    </row>
    <row r="176" spans="1:65" s="2" customFormat="1" ht="24.15" customHeight="1">
      <c r="A176" s="22"/>
      <c r="B176" s="119"/>
      <c r="C176" s="120" t="s">
        <v>657</v>
      </c>
      <c r="D176" s="120" t="s">
        <v>140</v>
      </c>
      <c r="E176" s="121" t="s">
        <v>5685</v>
      </c>
      <c r="F176" s="122" t="s">
        <v>5686</v>
      </c>
      <c r="G176" s="123" t="s">
        <v>977</v>
      </c>
      <c r="H176" s="124">
        <v>1</v>
      </c>
      <c r="I176" s="125"/>
      <c r="J176" s="125">
        <f t="shared" si="70"/>
        <v>0</v>
      </c>
      <c r="K176" s="122" t="s">
        <v>144</v>
      </c>
      <c r="L176" s="23"/>
      <c r="M176" s="126" t="s">
        <v>1</v>
      </c>
      <c r="N176" s="127" t="s">
        <v>23</v>
      </c>
      <c r="O176" s="128">
        <v>3.676</v>
      </c>
      <c r="P176" s="128">
        <f t="shared" si="71"/>
        <v>3.676</v>
      </c>
      <c r="Q176" s="128">
        <v>0</v>
      </c>
      <c r="R176" s="128">
        <f t="shared" si="72"/>
        <v>0</v>
      </c>
      <c r="S176" s="128">
        <v>0</v>
      </c>
      <c r="T176" s="129">
        <f t="shared" si="73"/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30" t="s">
        <v>200</v>
      </c>
      <c r="AT176" s="130" t="s">
        <v>140</v>
      </c>
      <c r="AU176" s="130" t="s">
        <v>60</v>
      </c>
      <c r="AY176" s="12" t="s">
        <v>137</v>
      </c>
      <c r="BE176" s="131">
        <f t="shared" si="74"/>
        <v>0</v>
      </c>
      <c r="BF176" s="131">
        <f t="shared" si="75"/>
        <v>0</v>
      </c>
      <c r="BG176" s="131">
        <f t="shared" si="76"/>
        <v>0</v>
      </c>
      <c r="BH176" s="131">
        <f t="shared" si="77"/>
        <v>0</v>
      </c>
      <c r="BI176" s="131">
        <f t="shared" si="78"/>
        <v>0</v>
      </c>
      <c r="BJ176" s="12" t="s">
        <v>58</v>
      </c>
      <c r="BK176" s="131">
        <f t="shared" si="79"/>
        <v>0</v>
      </c>
      <c r="BL176" s="12" t="s">
        <v>200</v>
      </c>
      <c r="BM176" s="130" t="s">
        <v>5687</v>
      </c>
    </row>
    <row r="177" spans="1:65" s="2" customFormat="1" ht="24.15" customHeight="1">
      <c r="A177" s="22"/>
      <c r="B177" s="119"/>
      <c r="C177" s="120" t="s">
        <v>661</v>
      </c>
      <c r="D177" s="120" t="s">
        <v>140</v>
      </c>
      <c r="E177" s="121" t="s">
        <v>5688</v>
      </c>
      <c r="F177" s="122" t="s">
        <v>5689</v>
      </c>
      <c r="G177" s="123" t="s">
        <v>977</v>
      </c>
      <c r="H177" s="124">
        <v>1</v>
      </c>
      <c r="I177" s="125"/>
      <c r="J177" s="125">
        <f t="shared" si="70"/>
        <v>0</v>
      </c>
      <c r="K177" s="122" t="s">
        <v>144</v>
      </c>
      <c r="L177" s="23"/>
      <c r="M177" s="126" t="s">
        <v>1</v>
      </c>
      <c r="N177" s="127" t="s">
        <v>23</v>
      </c>
      <c r="O177" s="128">
        <v>4.407</v>
      </c>
      <c r="P177" s="128">
        <f t="shared" si="71"/>
        <v>4.407</v>
      </c>
      <c r="Q177" s="128">
        <v>0</v>
      </c>
      <c r="R177" s="128">
        <f t="shared" si="72"/>
        <v>0</v>
      </c>
      <c r="S177" s="128">
        <v>0</v>
      </c>
      <c r="T177" s="129">
        <f t="shared" si="73"/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30" t="s">
        <v>200</v>
      </c>
      <c r="AT177" s="130" t="s">
        <v>140</v>
      </c>
      <c r="AU177" s="130" t="s">
        <v>60</v>
      </c>
      <c r="AY177" s="12" t="s">
        <v>137</v>
      </c>
      <c r="BE177" s="131">
        <f t="shared" si="74"/>
        <v>0</v>
      </c>
      <c r="BF177" s="131">
        <f t="shared" si="75"/>
        <v>0</v>
      </c>
      <c r="BG177" s="131">
        <f t="shared" si="76"/>
        <v>0</v>
      </c>
      <c r="BH177" s="131">
        <f t="shared" si="77"/>
        <v>0</v>
      </c>
      <c r="BI177" s="131">
        <f t="shared" si="78"/>
        <v>0</v>
      </c>
      <c r="BJ177" s="12" t="s">
        <v>58</v>
      </c>
      <c r="BK177" s="131">
        <f t="shared" si="79"/>
        <v>0</v>
      </c>
      <c r="BL177" s="12" t="s">
        <v>200</v>
      </c>
      <c r="BM177" s="130" t="s">
        <v>5690</v>
      </c>
    </row>
    <row r="178" spans="2:63" s="9" customFormat="1" ht="22.95" customHeight="1">
      <c r="B178" s="107"/>
      <c r="D178" s="108" t="s">
        <v>49</v>
      </c>
      <c r="E178" s="117" t="s">
        <v>2505</v>
      </c>
      <c r="F178" s="117" t="s">
        <v>2506</v>
      </c>
      <c r="J178" s="118">
        <f>BK178</f>
        <v>0</v>
      </c>
      <c r="L178" s="107"/>
      <c r="M178" s="111"/>
      <c r="N178" s="112"/>
      <c r="O178" s="112"/>
      <c r="P178" s="113">
        <f>SUM(P179:P193)</f>
        <v>31.032999999999994</v>
      </c>
      <c r="Q178" s="112"/>
      <c r="R178" s="113">
        <f>SUM(R179:R193)</f>
        <v>0</v>
      </c>
      <c r="S178" s="112"/>
      <c r="T178" s="114">
        <f>SUM(T179:T193)</f>
        <v>0</v>
      </c>
      <c r="AR178" s="108" t="s">
        <v>60</v>
      </c>
      <c r="AT178" s="115" t="s">
        <v>49</v>
      </c>
      <c r="AU178" s="115" t="s">
        <v>58</v>
      </c>
      <c r="AY178" s="108" t="s">
        <v>137</v>
      </c>
      <c r="BK178" s="116">
        <f>SUM(BK179:BK193)</f>
        <v>0</v>
      </c>
    </row>
    <row r="179" spans="1:65" s="2" customFormat="1" ht="24.15" customHeight="1">
      <c r="A179" s="22"/>
      <c r="B179" s="119"/>
      <c r="C179" s="120" t="s">
        <v>665</v>
      </c>
      <c r="D179" s="120" t="s">
        <v>140</v>
      </c>
      <c r="E179" s="121" t="s">
        <v>5691</v>
      </c>
      <c r="F179" s="122" t="s">
        <v>5692</v>
      </c>
      <c r="G179" s="123" t="s">
        <v>977</v>
      </c>
      <c r="H179" s="124">
        <v>1</v>
      </c>
      <c r="I179" s="125"/>
      <c r="J179" s="125">
        <f aca="true" t="shared" si="80" ref="J179:J193">ROUND(I179*H179,2)</f>
        <v>0</v>
      </c>
      <c r="K179" s="122" t="s">
        <v>144</v>
      </c>
      <c r="L179" s="23"/>
      <c r="M179" s="126" t="s">
        <v>1</v>
      </c>
      <c r="N179" s="127" t="s">
        <v>23</v>
      </c>
      <c r="O179" s="128">
        <v>0.84</v>
      </c>
      <c r="P179" s="128">
        <f aca="true" t="shared" si="81" ref="P179:P193">O179*H179</f>
        <v>0.84</v>
      </c>
      <c r="Q179" s="128">
        <v>0</v>
      </c>
      <c r="R179" s="128">
        <f aca="true" t="shared" si="82" ref="R179:R193">Q179*H179</f>
        <v>0</v>
      </c>
      <c r="S179" s="128">
        <v>0</v>
      </c>
      <c r="T179" s="129">
        <f aca="true" t="shared" si="83" ref="T179:T193">S179*H179</f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30" t="s">
        <v>200</v>
      </c>
      <c r="AT179" s="130" t="s">
        <v>140</v>
      </c>
      <c r="AU179" s="130" t="s">
        <v>60</v>
      </c>
      <c r="AY179" s="12" t="s">
        <v>137</v>
      </c>
      <c r="BE179" s="131">
        <f aca="true" t="shared" si="84" ref="BE179:BE193">IF(N179="základní",J179,0)</f>
        <v>0</v>
      </c>
      <c r="BF179" s="131">
        <f aca="true" t="shared" si="85" ref="BF179:BF193">IF(N179="snížená",J179,0)</f>
        <v>0</v>
      </c>
      <c r="BG179" s="131">
        <f aca="true" t="shared" si="86" ref="BG179:BG193">IF(N179="zákl. přenesená",J179,0)</f>
        <v>0</v>
      </c>
      <c r="BH179" s="131">
        <f aca="true" t="shared" si="87" ref="BH179:BH193">IF(N179="sníž. přenesená",J179,0)</f>
        <v>0</v>
      </c>
      <c r="BI179" s="131">
        <f aca="true" t="shared" si="88" ref="BI179:BI193">IF(N179="nulová",J179,0)</f>
        <v>0</v>
      </c>
      <c r="BJ179" s="12" t="s">
        <v>58</v>
      </c>
      <c r="BK179" s="131">
        <f aca="true" t="shared" si="89" ref="BK179:BK193">ROUND(I179*H179,2)</f>
        <v>0</v>
      </c>
      <c r="BL179" s="12" t="s">
        <v>200</v>
      </c>
      <c r="BM179" s="130" t="s">
        <v>5693</v>
      </c>
    </row>
    <row r="180" spans="1:65" s="2" customFormat="1" ht="24.15" customHeight="1">
      <c r="A180" s="22"/>
      <c r="B180" s="119"/>
      <c r="C180" s="120" t="s">
        <v>669</v>
      </c>
      <c r="D180" s="120" t="s">
        <v>140</v>
      </c>
      <c r="E180" s="121" t="s">
        <v>5694</v>
      </c>
      <c r="F180" s="122" t="s">
        <v>5695</v>
      </c>
      <c r="G180" s="123" t="s">
        <v>977</v>
      </c>
      <c r="H180" s="124">
        <v>1</v>
      </c>
      <c r="I180" s="125"/>
      <c r="J180" s="125">
        <f t="shared" si="80"/>
        <v>0</v>
      </c>
      <c r="K180" s="122" t="s">
        <v>144</v>
      </c>
      <c r="L180" s="23"/>
      <c r="M180" s="126" t="s">
        <v>1</v>
      </c>
      <c r="N180" s="127" t="s">
        <v>23</v>
      </c>
      <c r="O180" s="128">
        <v>0.856</v>
      </c>
      <c r="P180" s="128">
        <f t="shared" si="81"/>
        <v>0.856</v>
      </c>
      <c r="Q180" s="128">
        <v>0</v>
      </c>
      <c r="R180" s="128">
        <f t="shared" si="82"/>
        <v>0</v>
      </c>
      <c r="S180" s="128">
        <v>0</v>
      </c>
      <c r="T180" s="129">
        <f t="shared" si="83"/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30" t="s">
        <v>200</v>
      </c>
      <c r="AT180" s="130" t="s">
        <v>140</v>
      </c>
      <c r="AU180" s="130" t="s">
        <v>60</v>
      </c>
      <c r="AY180" s="12" t="s">
        <v>137</v>
      </c>
      <c r="BE180" s="131">
        <f t="shared" si="84"/>
        <v>0</v>
      </c>
      <c r="BF180" s="131">
        <f t="shared" si="85"/>
        <v>0</v>
      </c>
      <c r="BG180" s="131">
        <f t="shared" si="86"/>
        <v>0</v>
      </c>
      <c r="BH180" s="131">
        <f t="shared" si="87"/>
        <v>0</v>
      </c>
      <c r="BI180" s="131">
        <f t="shared" si="88"/>
        <v>0</v>
      </c>
      <c r="BJ180" s="12" t="s">
        <v>58</v>
      </c>
      <c r="BK180" s="131">
        <f t="shared" si="89"/>
        <v>0</v>
      </c>
      <c r="BL180" s="12" t="s">
        <v>200</v>
      </c>
      <c r="BM180" s="130" t="s">
        <v>5696</v>
      </c>
    </row>
    <row r="181" spans="1:65" s="2" customFormat="1" ht="24.15" customHeight="1">
      <c r="A181" s="22"/>
      <c r="B181" s="119"/>
      <c r="C181" s="120" t="s">
        <v>673</v>
      </c>
      <c r="D181" s="120" t="s">
        <v>140</v>
      </c>
      <c r="E181" s="121" t="s">
        <v>5697</v>
      </c>
      <c r="F181" s="122" t="s">
        <v>5698</v>
      </c>
      <c r="G181" s="123" t="s">
        <v>977</v>
      </c>
      <c r="H181" s="124">
        <v>1</v>
      </c>
      <c r="I181" s="125"/>
      <c r="J181" s="125">
        <f t="shared" si="80"/>
        <v>0</v>
      </c>
      <c r="K181" s="122" t="s">
        <v>144</v>
      </c>
      <c r="L181" s="23"/>
      <c r="M181" s="126" t="s">
        <v>1</v>
      </c>
      <c r="N181" s="127" t="s">
        <v>23</v>
      </c>
      <c r="O181" s="128">
        <v>0.872</v>
      </c>
      <c r="P181" s="128">
        <f t="shared" si="81"/>
        <v>0.872</v>
      </c>
      <c r="Q181" s="128">
        <v>0</v>
      </c>
      <c r="R181" s="128">
        <f t="shared" si="82"/>
        <v>0</v>
      </c>
      <c r="S181" s="128">
        <v>0</v>
      </c>
      <c r="T181" s="129">
        <f t="shared" si="83"/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30" t="s">
        <v>200</v>
      </c>
      <c r="AT181" s="130" t="s">
        <v>140</v>
      </c>
      <c r="AU181" s="130" t="s">
        <v>60</v>
      </c>
      <c r="AY181" s="12" t="s">
        <v>137</v>
      </c>
      <c r="BE181" s="131">
        <f t="shared" si="84"/>
        <v>0</v>
      </c>
      <c r="BF181" s="131">
        <f t="shared" si="85"/>
        <v>0</v>
      </c>
      <c r="BG181" s="131">
        <f t="shared" si="86"/>
        <v>0</v>
      </c>
      <c r="BH181" s="131">
        <f t="shared" si="87"/>
        <v>0</v>
      </c>
      <c r="BI181" s="131">
        <f t="shared" si="88"/>
        <v>0</v>
      </c>
      <c r="BJ181" s="12" t="s">
        <v>58</v>
      </c>
      <c r="BK181" s="131">
        <f t="shared" si="89"/>
        <v>0</v>
      </c>
      <c r="BL181" s="12" t="s">
        <v>200</v>
      </c>
      <c r="BM181" s="130" t="s">
        <v>5699</v>
      </c>
    </row>
    <row r="182" spans="1:65" s="2" customFormat="1" ht="24.15" customHeight="1">
      <c r="A182" s="22"/>
      <c r="B182" s="119"/>
      <c r="C182" s="120" t="s">
        <v>677</v>
      </c>
      <c r="D182" s="120" t="s">
        <v>140</v>
      </c>
      <c r="E182" s="121" t="s">
        <v>5700</v>
      </c>
      <c r="F182" s="122" t="s">
        <v>5701</v>
      </c>
      <c r="G182" s="123" t="s">
        <v>977</v>
      </c>
      <c r="H182" s="124">
        <v>1</v>
      </c>
      <c r="I182" s="125"/>
      <c r="J182" s="125">
        <f t="shared" si="80"/>
        <v>0</v>
      </c>
      <c r="K182" s="122" t="s">
        <v>144</v>
      </c>
      <c r="L182" s="23"/>
      <c r="M182" s="126" t="s">
        <v>1</v>
      </c>
      <c r="N182" s="127" t="s">
        <v>23</v>
      </c>
      <c r="O182" s="128">
        <v>0.947</v>
      </c>
      <c r="P182" s="128">
        <f t="shared" si="81"/>
        <v>0.947</v>
      </c>
      <c r="Q182" s="128">
        <v>0</v>
      </c>
      <c r="R182" s="128">
        <f t="shared" si="82"/>
        <v>0</v>
      </c>
      <c r="S182" s="128">
        <v>0</v>
      </c>
      <c r="T182" s="129">
        <f t="shared" si="83"/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30" t="s">
        <v>200</v>
      </c>
      <c r="AT182" s="130" t="s">
        <v>140</v>
      </c>
      <c r="AU182" s="130" t="s">
        <v>60</v>
      </c>
      <c r="AY182" s="12" t="s">
        <v>137</v>
      </c>
      <c r="BE182" s="131">
        <f t="shared" si="84"/>
        <v>0</v>
      </c>
      <c r="BF182" s="131">
        <f t="shared" si="85"/>
        <v>0</v>
      </c>
      <c r="BG182" s="131">
        <f t="shared" si="86"/>
        <v>0</v>
      </c>
      <c r="BH182" s="131">
        <f t="shared" si="87"/>
        <v>0</v>
      </c>
      <c r="BI182" s="131">
        <f t="shared" si="88"/>
        <v>0</v>
      </c>
      <c r="BJ182" s="12" t="s">
        <v>58</v>
      </c>
      <c r="BK182" s="131">
        <f t="shared" si="89"/>
        <v>0</v>
      </c>
      <c r="BL182" s="12" t="s">
        <v>200</v>
      </c>
      <c r="BM182" s="130" t="s">
        <v>5702</v>
      </c>
    </row>
    <row r="183" spans="1:65" s="2" customFormat="1" ht="24.15" customHeight="1">
      <c r="A183" s="22"/>
      <c r="B183" s="119"/>
      <c r="C183" s="120" t="s">
        <v>681</v>
      </c>
      <c r="D183" s="120" t="s">
        <v>140</v>
      </c>
      <c r="E183" s="121" t="s">
        <v>5703</v>
      </c>
      <c r="F183" s="122" t="s">
        <v>5704</v>
      </c>
      <c r="G183" s="123" t="s">
        <v>977</v>
      </c>
      <c r="H183" s="124">
        <v>1</v>
      </c>
      <c r="I183" s="125"/>
      <c r="J183" s="125">
        <f t="shared" si="80"/>
        <v>0</v>
      </c>
      <c r="K183" s="122" t="s">
        <v>144</v>
      </c>
      <c r="L183" s="23"/>
      <c r="M183" s="126" t="s">
        <v>1</v>
      </c>
      <c r="N183" s="127" t="s">
        <v>23</v>
      </c>
      <c r="O183" s="128">
        <v>1.014</v>
      </c>
      <c r="P183" s="128">
        <f t="shared" si="81"/>
        <v>1.014</v>
      </c>
      <c r="Q183" s="128">
        <v>0</v>
      </c>
      <c r="R183" s="128">
        <f t="shared" si="82"/>
        <v>0</v>
      </c>
      <c r="S183" s="128">
        <v>0</v>
      </c>
      <c r="T183" s="129">
        <f t="shared" si="83"/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30" t="s">
        <v>200</v>
      </c>
      <c r="AT183" s="130" t="s">
        <v>140</v>
      </c>
      <c r="AU183" s="130" t="s">
        <v>60</v>
      </c>
      <c r="AY183" s="12" t="s">
        <v>137</v>
      </c>
      <c r="BE183" s="131">
        <f t="shared" si="84"/>
        <v>0</v>
      </c>
      <c r="BF183" s="131">
        <f t="shared" si="85"/>
        <v>0</v>
      </c>
      <c r="BG183" s="131">
        <f t="shared" si="86"/>
        <v>0</v>
      </c>
      <c r="BH183" s="131">
        <f t="shared" si="87"/>
        <v>0</v>
      </c>
      <c r="BI183" s="131">
        <f t="shared" si="88"/>
        <v>0</v>
      </c>
      <c r="BJ183" s="12" t="s">
        <v>58</v>
      </c>
      <c r="BK183" s="131">
        <f t="shared" si="89"/>
        <v>0</v>
      </c>
      <c r="BL183" s="12" t="s">
        <v>200</v>
      </c>
      <c r="BM183" s="130" t="s">
        <v>5705</v>
      </c>
    </row>
    <row r="184" spans="1:65" s="2" customFormat="1" ht="24.15" customHeight="1">
      <c r="A184" s="22"/>
      <c r="B184" s="119"/>
      <c r="C184" s="120" t="s">
        <v>685</v>
      </c>
      <c r="D184" s="120" t="s">
        <v>140</v>
      </c>
      <c r="E184" s="121" t="s">
        <v>5706</v>
      </c>
      <c r="F184" s="122" t="s">
        <v>5707</v>
      </c>
      <c r="G184" s="123" t="s">
        <v>977</v>
      </c>
      <c r="H184" s="124">
        <v>1</v>
      </c>
      <c r="I184" s="125"/>
      <c r="J184" s="125">
        <f t="shared" si="80"/>
        <v>0</v>
      </c>
      <c r="K184" s="122" t="s">
        <v>144</v>
      </c>
      <c r="L184" s="23"/>
      <c r="M184" s="126" t="s">
        <v>1</v>
      </c>
      <c r="N184" s="127" t="s">
        <v>23</v>
      </c>
      <c r="O184" s="128">
        <v>1.08</v>
      </c>
      <c r="P184" s="128">
        <f t="shared" si="81"/>
        <v>1.08</v>
      </c>
      <c r="Q184" s="128">
        <v>0</v>
      </c>
      <c r="R184" s="128">
        <f t="shared" si="82"/>
        <v>0</v>
      </c>
      <c r="S184" s="128">
        <v>0</v>
      </c>
      <c r="T184" s="129">
        <f t="shared" si="83"/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30" t="s">
        <v>200</v>
      </c>
      <c r="AT184" s="130" t="s">
        <v>140</v>
      </c>
      <c r="AU184" s="130" t="s">
        <v>60</v>
      </c>
      <c r="AY184" s="12" t="s">
        <v>137</v>
      </c>
      <c r="BE184" s="131">
        <f t="shared" si="84"/>
        <v>0</v>
      </c>
      <c r="BF184" s="131">
        <f t="shared" si="85"/>
        <v>0</v>
      </c>
      <c r="BG184" s="131">
        <f t="shared" si="86"/>
        <v>0</v>
      </c>
      <c r="BH184" s="131">
        <f t="shared" si="87"/>
        <v>0</v>
      </c>
      <c r="BI184" s="131">
        <f t="shared" si="88"/>
        <v>0</v>
      </c>
      <c r="BJ184" s="12" t="s">
        <v>58</v>
      </c>
      <c r="BK184" s="131">
        <f t="shared" si="89"/>
        <v>0</v>
      </c>
      <c r="BL184" s="12" t="s">
        <v>200</v>
      </c>
      <c r="BM184" s="130" t="s">
        <v>5708</v>
      </c>
    </row>
    <row r="185" spans="1:65" s="2" customFormat="1" ht="24.15" customHeight="1">
      <c r="A185" s="22"/>
      <c r="B185" s="119"/>
      <c r="C185" s="120" t="s">
        <v>689</v>
      </c>
      <c r="D185" s="120" t="s">
        <v>140</v>
      </c>
      <c r="E185" s="121" t="s">
        <v>5709</v>
      </c>
      <c r="F185" s="122" t="s">
        <v>5710</v>
      </c>
      <c r="G185" s="123" t="s">
        <v>977</v>
      </c>
      <c r="H185" s="124">
        <v>1</v>
      </c>
      <c r="I185" s="125"/>
      <c r="J185" s="125">
        <f t="shared" si="80"/>
        <v>0</v>
      </c>
      <c r="K185" s="122" t="s">
        <v>144</v>
      </c>
      <c r="L185" s="23"/>
      <c r="M185" s="126" t="s">
        <v>1</v>
      </c>
      <c r="N185" s="127" t="s">
        <v>23</v>
      </c>
      <c r="O185" s="128">
        <v>1.922</v>
      </c>
      <c r="P185" s="128">
        <f t="shared" si="81"/>
        <v>1.922</v>
      </c>
      <c r="Q185" s="128">
        <v>0</v>
      </c>
      <c r="R185" s="128">
        <f t="shared" si="82"/>
        <v>0</v>
      </c>
      <c r="S185" s="128">
        <v>0</v>
      </c>
      <c r="T185" s="129">
        <f t="shared" si="83"/>
        <v>0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R185" s="130" t="s">
        <v>200</v>
      </c>
      <c r="AT185" s="130" t="s">
        <v>140</v>
      </c>
      <c r="AU185" s="130" t="s">
        <v>60</v>
      </c>
      <c r="AY185" s="12" t="s">
        <v>137</v>
      </c>
      <c r="BE185" s="131">
        <f t="shared" si="84"/>
        <v>0</v>
      </c>
      <c r="BF185" s="131">
        <f t="shared" si="85"/>
        <v>0</v>
      </c>
      <c r="BG185" s="131">
        <f t="shared" si="86"/>
        <v>0</v>
      </c>
      <c r="BH185" s="131">
        <f t="shared" si="87"/>
        <v>0</v>
      </c>
      <c r="BI185" s="131">
        <f t="shared" si="88"/>
        <v>0</v>
      </c>
      <c r="BJ185" s="12" t="s">
        <v>58</v>
      </c>
      <c r="BK185" s="131">
        <f t="shared" si="89"/>
        <v>0</v>
      </c>
      <c r="BL185" s="12" t="s">
        <v>200</v>
      </c>
      <c r="BM185" s="130" t="s">
        <v>5711</v>
      </c>
    </row>
    <row r="186" spans="1:65" s="2" customFormat="1" ht="33" customHeight="1">
      <c r="A186" s="22"/>
      <c r="B186" s="119"/>
      <c r="C186" s="120" t="s">
        <v>693</v>
      </c>
      <c r="D186" s="120" t="s">
        <v>140</v>
      </c>
      <c r="E186" s="121" t="s">
        <v>5712</v>
      </c>
      <c r="F186" s="122" t="s">
        <v>5713</v>
      </c>
      <c r="G186" s="123" t="s">
        <v>977</v>
      </c>
      <c r="H186" s="124">
        <v>1</v>
      </c>
      <c r="I186" s="125"/>
      <c r="J186" s="125">
        <f t="shared" si="80"/>
        <v>0</v>
      </c>
      <c r="K186" s="122" t="s">
        <v>144</v>
      </c>
      <c r="L186" s="23"/>
      <c r="M186" s="126" t="s">
        <v>1</v>
      </c>
      <c r="N186" s="127" t="s">
        <v>23</v>
      </c>
      <c r="O186" s="128">
        <v>2.08</v>
      </c>
      <c r="P186" s="128">
        <f t="shared" si="81"/>
        <v>2.08</v>
      </c>
      <c r="Q186" s="128">
        <v>0</v>
      </c>
      <c r="R186" s="128">
        <f t="shared" si="82"/>
        <v>0</v>
      </c>
      <c r="S186" s="128">
        <v>0</v>
      </c>
      <c r="T186" s="129">
        <f t="shared" si="83"/>
        <v>0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R186" s="130" t="s">
        <v>200</v>
      </c>
      <c r="AT186" s="130" t="s">
        <v>140</v>
      </c>
      <c r="AU186" s="130" t="s">
        <v>60</v>
      </c>
      <c r="AY186" s="12" t="s">
        <v>137</v>
      </c>
      <c r="BE186" s="131">
        <f t="shared" si="84"/>
        <v>0</v>
      </c>
      <c r="BF186" s="131">
        <f t="shared" si="85"/>
        <v>0</v>
      </c>
      <c r="BG186" s="131">
        <f t="shared" si="86"/>
        <v>0</v>
      </c>
      <c r="BH186" s="131">
        <f t="shared" si="87"/>
        <v>0</v>
      </c>
      <c r="BI186" s="131">
        <f t="shared" si="88"/>
        <v>0</v>
      </c>
      <c r="BJ186" s="12" t="s">
        <v>58</v>
      </c>
      <c r="BK186" s="131">
        <f t="shared" si="89"/>
        <v>0</v>
      </c>
      <c r="BL186" s="12" t="s">
        <v>200</v>
      </c>
      <c r="BM186" s="130" t="s">
        <v>5714</v>
      </c>
    </row>
    <row r="187" spans="1:65" s="2" customFormat="1" ht="33" customHeight="1">
      <c r="A187" s="22"/>
      <c r="B187" s="119"/>
      <c r="C187" s="120" t="s">
        <v>697</v>
      </c>
      <c r="D187" s="120" t="s">
        <v>140</v>
      </c>
      <c r="E187" s="121" t="s">
        <v>5715</v>
      </c>
      <c r="F187" s="122" t="s">
        <v>5716</v>
      </c>
      <c r="G187" s="123" t="s">
        <v>977</v>
      </c>
      <c r="H187" s="124">
        <v>1</v>
      </c>
      <c r="I187" s="125"/>
      <c r="J187" s="125">
        <f t="shared" si="80"/>
        <v>0</v>
      </c>
      <c r="K187" s="122" t="s">
        <v>144</v>
      </c>
      <c r="L187" s="23"/>
      <c r="M187" s="126" t="s">
        <v>1</v>
      </c>
      <c r="N187" s="127" t="s">
        <v>23</v>
      </c>
      <c r="O187" s="128">
        <v>2.315</v>
      </c>
      <c r="P187" s="128">
        <f t="shared" si="81"/>
        <v>2.315</v>
      </c>
      <c r="Q187" s="128">
        <v>0</v>
      </c>
      <c r="R187" s="128">
        <f t="shared" si="82"/>
        <v>0</v>
      </c>
      <c r="S187" s="128">
        <v>0</v>
      </c>
      <c r="T187" s="129">
        <f t="shared" si="83"/>
        <v>0</v>
      </c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R187" s="130" t="s">
        <v>200</v>
      </c>
      <c r="AT187" s="130" t="s">
        <v>140</v>
      </c>
      <c r="AU187" s="130" t="s">
        <v>60</v>
      </c>
      <c r="AY187" s="12" t="s">
        <v>137</v>
      </c>
      <c r="BE187" s="131">
        <f t="shared" si="84"/>
        <v>0</v>
      </c>
      <c r="BF187" s="131">
        <f t="shared" si="85"/>
        <v>0</v>
      </c>
      <c r="BG187" s="131">
        <f t="shared" si="86"/>
        <v>0</v>
      </c>
      <c r="BH187" s="131">
        <f t="shared" si="87"/>
        <v>0</v>
      </c>
      <c r="BI187" s="131">
        <f t="shared" si="88"/>
        <v>0</v>
      </c>
      <c r="BJ187" s="12" t="s">
        <v>58</v>
      </c>
      <c r="BK187" s="131">
        <f t="shared" si="89"/>
        <v>0</v>
      </c>
      <c r="BL187" s="12" t="s">
        <v>200</v>
      </c>
      <c r="BM187" s="130" t="s">
        <v>5717</v>
      </c>
    </row>
    <row r="188" spans="1:65" s="2" customFormat="1" ht="33" customHeight="1">
      <c r="A188" s="22"/>
      <c r="B188" s="119"/>
      <c r="C188" s="120" t="s">
        <v>701</v>
      </c>
      <c r="D188" s="120" t="s">
        <v>140</v>
      </c>
      <c r="E188" s="121" t="s">
        <v>5718</v>
      </c>
      <c r="F188" s="122" t="s">
        <v>5719</v>
      </c>
      <c r="G188" s="123" t="s">
        <v>977</v>
      </c>
      <c r="H188" s="124">
        <v>1</v>
      </c>
      <c r="I188" s="125"/>
      <c r="J188" s="125">
        <f t="shared" si="80"/>
        <v>0</v>
      </c>
      <c r="K188" s="122" t="s">
        <v>144</v>
      </c>
      <c r="L188" s="23"/>
      <c r="M188" s="126" t="s">
        <v>1</v>
      </c>
      <c r="N188" s="127" t="s">
        <v>23</v>
      </c>
      <c r="O188" s="128">
        <v>2.54</v>
      </c>
      <c r="P188" s="128">
        <f t="shared" si="81"/>
        <v>2.54</v>
      </c>
      <c r="Q188" s="128">
        <v>0</v>
      </c>
      <c r="R188" s="128">
        <f t="shared" si="82"/>
        <v>0</v>
      </c>
      <c r="S188" s="128">
        <v>0</v>
      </c>
      <c r="T188" s="129">
        <f t="shared" si="83"/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30" t="s">
        <v>200</v>
      </c>
      <c r="AT188" s="130" t="s">
        <v>140</v>
      </c>
      <c r="AU188" s="130" t="s">
        <v>60</v>
      </c>
      <c r="AY188" s="12" t="s">
        <v>137</v>
      </c>
      <c r="BE188" s="131">
        <f t="shared" si="84"/>
        <v>0</v>
      </c>
      <c r="BF188" s="131">
        <f t="shared" si="85"/>
        <v>0</v>
      </c>
      <c r="BG188" s="131">
        <f t="shared" si="86"/>
        <v>0</v>
      </c>
      <c r="BH188" s="131">
        <f t="shared" si="87"/>
        <v>0</v>
      </c>
      <c r="BI188" s="131">
        <f t="shared" si="88"/>
        <v>0</v>
      </c>
      <c r="BJ188" s="12" t="s">
        <v>58</v>
      </c>
      <c r="BK188" s="131">
        <f t="shared" si="89"/>
        <v>0</v>
      </c>
      <c r="BL188" s="12" t="s">
        <v>200</v>
      </c>
      <c r="BM188" s="130" t="s">
        <v>5720</v>
      </c>
    </row>
    <row r="189" spans="1:65" s="2" customFormat="1" ht="33" customHeight="1">
      <c r="A189" s="22"/>
      <c r="B189" s="119"/>
      <c r="C189" s="120" t="s">
        <v>705</v>
      </c>
      <c r="D189" s="120" t="s">
        <v>140</v>
      </c>
      <c r="E189" s="121" t="s">
        <v>5721</v>
      </c>
      <c r="F189" s="122" t="s">
        <v>5722</v>
      </c>
      <c r="G189" s="123" t="s">
        <v>977</v>
      </c>
      <c r="H189" s="124">
        <v>1</v>
      </c>
      <c r="I189" s="125"/>
      <c r="J189" s="125">
        <f t="shared" si="80"/>
        <v>0</v>
      </c>
      <c r="K189" s="122" t="s">
        <v>144</v>
      </c>
      <c r="L189" s="23"/>
      <c r="M189" s="126" t="s">
        <v>1</v>
      </c>
      <c r="N189" s="127" t="s">
        <v>23</v>
      </c>
      <c r="O189" s="128">
        <v>2.894</v>
      </c>
      <c r="P189" s="128">
        <f t="shared" si="81"/>
        <v>2.894</v>
      </c>
      <c r="Q189" s="128">
        <v>0</v>
      </c>
      <c r="R189" s="128">
        <f t="shared" si="82"/>
        <v>0</v>
      </c>
      <c r="S189" s="128">
        <v>0</v>
      </c>
      <c r="T189" s="129">
        <f t="shared" si="83"/>
        <v>0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30" t="s">
        <v>200</v>
      </c>
      <c r="AT189" s="130" t="s">
        <v>140</v>
      </c>
      <c r="AU189" s="130" t="s">
        <v>60</v>
      </c>
      <c r="AY189" s="12" t="s">
        <v>137</v>
      </c>
      <c r="BE189" s="131">
        <f t="shared" si="84"/>
        <v>0</v>
      </c>
      <c r="BF189" s="131">
        <f t="shared" si="85"/>
        <v>0</v>
      </c>
      <c r="BG189" s="131">
        <f t="shared" si="86"/>
        <v>0</v>
      </c>
      <c r="BH189" s="131">
        <f t="shared" si="87"/>
        <v>0</v>
      </c>
      <c r="BI189" s="131">
        <f t="shared" si="88"/>
        <v>0</v>
      </c>
      <c r="BJ189" s="12" t="s">
        <v>58</v>
      </c>
      <c r="BK189" s="131">
        <f t="shared" si="89"/>
        <v>0</v>
      </c>
      <c r="BL189" s="12" t="s">
        <v>200</v>
      </c>
      <c r="BM189" s="130" t="s">
        <v>5723</v>
      </c>
    </row>
    <row r="190" spans="1:65" s="2" customFormat="1" ht="33" customHeight="1">
      <c r="A190" s="22"/>
      <c r="B190" s="119"/>
      <c r="C190" s="120" t="s">
        <v>709</v>
      </c>
      <c r="D190" s="120" t="s">
        <v>140</v>
      </c>
      <c r="E190" s="121" t="s">
        <v>5724</v>
      </c>
      <c r="F190" s="122" t="s">
        <v>5725</v>
      </c>
      <c r="G190" s="123" t="s">
        <v>977</v>
      </c>
      <c r="H190" s="124">
        <v>1</v>
      </c>
      <c r="I190" s="125"/>
      <c r="J190" s="125">
        <f t="shared" si="80"/>
        <v>0</v>
      </c>
      <c r="K190" s="122" t="s">
        <v>144</v>
      </c>
      <c r="L190" s="23"/>
      <c r="M190" s="126" t="s">
        <v>1</v>
      </c>
      <c r="N190" s="127" t="s">
        <v>23</v>
      </c>
      <c r="O190" s="128">
        <v>3.267</v>
      </c>
      <c r="P190" s="128">
        <f t="shared" si="81"/>
        <v>3.267</v>
      </c>
      <c r="Q190" s="128">
        <v>0</v>
      </c>
      <c r="R190" s="128">
        <f t="shared" si="82"/>
        <v>0</v>
      </c>
      <c r="S190" s="128">
        <v>0</v>
      </c>
      <c r="T190" s="129">
        <f t="shared" si="83"/>
        <v>0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30" t="s">
        <v>200</v>
      </c>
      <c r="AT190" s="130" t="s">
        <v>140</v>
      </c>
      <c r="AU190" s="130" t="s">
        <v>60</v>
      </c>
      <c r="AY190" s="12" t="s">
        <v>137</v>
      </c>
      <c r="BE190" s="131">
        <f t="shared" si="84"/>
        <v>0</v>
      </c>
      <c r="BF190" s="131">
        <f t="shared" si="85"/>
        <v>0</v>
      </c>
      <c r="BG190" s="131">
        <f t="shared" si="86"/>
        <v>0</v>
      </c>
      <c r="BH190" s="131">
        <f t="shared" si="87"/>
        <v>0</v>
      </c>
      <c r="BI190" s="131">
        <f t="shared" si="88"/>
        <v>0</v>
      </c>
      <c r="BJ190" s="12" t="s">
        <v>58</v>
      </c>
      <c r="BK190" s="131">
        <f t="shared" si="89"/>
        <v>0</v>
      </c>
      <c r="BL190" s="12" t="s">
        <v>200</v>
      </c>
      <c r="BM190" s="130" t="s">
        <v>5726</v>
      </c>
    </row>
    <row r="191" spans="1:65" s="2" customFormat="1" ht="24.15" customHeight="1">
      <c r="A191" s="22"/>
      <c r="B191" s="119"/>
      <c r="C191" s="120" t="s">
        <v>713</v>
      </c>
      <c r="D191" s="120" t="s">
        <v>140</v>
      </c>
      <c r="E191" s="121" t="s">
        <v>5727</v>
      </c>
      <c r="F191" s="122" t="s">
        <v>5728</v>
      </c>
      <c r="G191" s="123" t="s">
        <v>977</v>
      </c>
      <c r="H191" s="124">
        <v>1</v>
      </c>
      <c r="I191" s="125"/>
      <c r="J191" s="125">
        <f t="shared" si="80"/>
        <v>0</v>
      </c>
      <c r="K191" s="122" t="s">
        <v>144</v>
      </c>
      <c r="L191" s="23"/>
      <c r="M191" s="126" t="s">
        <v>1</v>
      </c>
      <c r="N191" s="127" t="s">
        <v>23</v>
      </c>
      <c r="O191" s="128">
        <v>2.967</v>
      </c>
      <c r="P191" s="128">
        <f t="shared" si="81"/>
        <v>2.967</v>
      </c>
      <c r="Q191" s="128">
        <v>0</v>
      </c>
      <c r="R191" s="128">
        <f t="shared" si="82"/>
        <v>0</v>
      </c>
      <c r="S191" s="128">
        <v>0</v>
      </c>
      <c r="T191" s="129">
        <f t="shared" si="83"/>
        <v>0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R191" s="130" t="s">
        <v>200</v>
      </c>
      <c r="AT191" s="130" t="s">
        <v>140</v>
      </c>
      <c r="AU191" s="130" t="s">
        <v>60</v>
      </c>
      <c r="AY191" s="12" t="s">
        <v>137</v>
      </c>
      <c r="BE191" s="131">
        <f t="shared" si="84"/>
        <v>0</v>
      </c>
      <c r="BF191" s="131">
        <f t="shared" si="85"/>
        <v>0</v>
      </c>
      <c r="BG191" s="131">
        <f t="shared" si="86"/>
        <v>0</v>
      </c>
      <c r="BH191" s="131">
        <f t="shared" si="87"/>
        <v>0</v>
      </c>
      <c r="BI191" s="131">
        <f t="shared" si="88"/>
        <v>0</v>
      </c>
      <c r="BJ191" s="12" t="s">
        <v>58</v>
      </c>
      <c r="BK191" s="131">
        <f t="shared" si="89"/>
        <v>0</v>
      </c>
      <c r="BL191" s="12" t="s">
        <v>200</v>
      </c>
      <c r="BM191" s="130" t="s">
        <v>5729</v>
      </c>
    </row>
    <row r="192" spans="1:65" s="2" customFormat="1" ht="24.15" customHeight="1">
      <c r="A192" s="22"/>
      <c r="B192" s="119"/>
      <c r="C192" s="120" t="s">
        <v>717</v>
      </c>
      <c r="D192" s="120" t="s">
        <v>140</v>
      </c>
      <c r="E192" s="121" t="s">
        <v>5730</v>
      </c>
      <c r="F192" s="122" t="s">
        <v>5731</v>
      </c>
      <c r="G192" s="123" t="s">
        <v>977</v>
      </c>
      <c r="H192" s="124">
        <v>1</v>
      </c>
      <c r="I192" s="125"/>
      <c r="J192" s="125">
        <f t="shared" si="80"/>
        <v>0</v>
      </c>
      <c r="K192" s="122" t="s">
        <v>144</v>
      </c>
      <c r="L192" s="23"/>
      <c r="M192" s="126" t="s">
        <v>1</v>
      </c>
      <c r="N192" s="127" t="s">
        <v>23</v>
      </c>
      <c r="O192" s="128">
        <v>3.397</v>
      </c>
      <c r="P192" s="128">
        <f t="shared" si="81"/>
        <v>3.397</v>
      </c>
      <c r="Q192" s="128">
        <v>0</v>
      </c>
      <c r="R192" s="128">
        <f t="shared" si="82"/>
        <v>0</v>
      </c>
      <c r="S192" s="128">
        <v>0</v>
      </c>
      <c r="T192" s="129">
        <f t="shared" si="83"/>
        <v>0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R192" s="130" t="s">
        <v>200</v>
      </c>
      <c r="AT192" s="130" t="s">
        <v>140</v>
      </c>
      <c r="AU192" s="130" t="s">
        <v>60</v>
      </c>
      <c r="AY192" s="12" t="s">
        <v>137</v>
      </c>
      <c r="BE192" s="131">
        <f t="shared" si="84"/>
        <v>0</v>
      </c>
      <c r="BF192" s="131">
        <f t="shared" si="85"/>
        <v>0</v>
      </c>
      <c r="BG192" s="131">
        <f t="shared" si="86"/>
        <v>0</v>
      </c>
      <c r="BH192" s="131">
        <f t="shared" si="87"/>
        <v>0</v>
      </c>
      <c r="BI192" s="131">
        <f t="shared" si="88"/>
        <v>0</v>
      </c>
      <c r="BJ192" s="12" t="s">
        <v>58</v>
      </c>
      <c r="BK192" s="131">
        <f t="shared" si="89"/>
        <v>0</v>
      </c>
      <c r="BL192" s="12" t="s">
        <v>200</v>
      </c>
      <c r="BM192" s="130" t="s">
        <v>5732</v>
      </c>
    </row>
    <row r="193" spans="1:65" s="2" customFormat="1" ht="24.15" customHeight="1">
      <c r="A193" s="22"/>
      <c r="B193" s="119"/>
      <c r="C193" s="120" t="s">
        <v>721</v>
      </c>
      <c r="D193" s="120" t="s">
        <v>140</v>
      </c>
      <c r="E193" s="121" t="s">
        <v>5733</v>
      </c>
      <c r="F193" s="122" t="s">
        <v>5734</v>
      </c>
      <c r="G193" s="123" t="s">
        <v>977</v>
      </c>
      <c r="H193" s="124">
        <v>1</v>
      </c>
      <c r="I193" s="125"/>
      <c r="J193" s="125">
        <f t="shared" si="80"/>
        <v>0</v>
      </c>
      <c r="K193" s="122" t="s">
        <v>144</v>
      </c>
      <c r="L193" s="23"/>
      <c r="M193" s="132" t="s">
        <v>1</v>
      </c>
      <c r="N193" s="133" t="s">
        <v>23</v>
      </c>
      <c r="O193" s="134">
        <v>4.042</v>
      </c>
      <c r="P193" s="134">
        <f t="shared" si="81"/>
        <v>4.042</v>
      </c>
      <c r="Q193" s="134">
        <v>0</v>
      </c>
      <c r="R193" s="134">
        <f t="shared" si="82"/>
        <v>0</v>
      </c>
      <c r="S193" s="134">
        <v>0</v>
      </c>
      <c r="T193" s="135">
        <f t="shared" si="83"/>
        <v>0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30" t="s">
        <v>200</v>
      </c>
      <c r="AT193" s="130" t="s">
        <v>140</v>
      </c>
      <c r="AU193" s="130" t="s">
        <v>60</v>
      </c>
      <c r="AY193" s="12" t="s">
        <v>137</v>
      </c>
      <c r="BE193" s="131">
        <f t="shared" si="84"/>
        <v>0</v>
      </c>
      <c r="BF193" s="131">
        <f t="shared" si="85"/>
        <v>0</v>
      </c>
      <c r="BG193" s="131">
        <f t="shared" si="86"/>
        <v>0</v>
      </c>
      <c r="BH193" s="131">
        <f t="shared" si="87"/>
        <v>0</v>
      </c>
      <c r="BI193" s="131">
        <f t="shared" si="88"/>
        <v>0</v>
      </c>
      <c r="BJ193" s="12" t="s">
        <v>58</v>
      </c>
      <c r="BK193" s="131">
        <f t="shared" si="89"/>
        <v>0</v>
      </c>
      <c r="BL193" s="12" t="s">
        <v>200</v>
      </c>
      <c r="BM193" s="130" t="s">
        <v>5735</v>
      </c>
    </row>
    <row r="194" spans="1:31" s="2" customFormat="1" ht="6.9" customHeight="1">
      <c r="A194" s="22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23"/>
      <c r="M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</sheetData>
  <autoFilter ref="C35:K193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M64"/>
  <sheetViews>
    <sheetView showGridLines="0" workbookViewId="0" topLeftCell="A2">
      <selection activeCell="I57" sqref="I5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108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5860</v>
      </c>
      <c r="L4" s="15"/>
      <c r="M4" s="75" t="s">
        <v>9</v>
      </c>
      <c r="AT4" s="12" t="s">
        <v>3</v>
      </c>
    </row>
    <row r="5" spans="1:31" s="2" customFormat="1" ht="6.9" customHeight="1">
      <c r="A5" s="22"/>
      <c r="B5" s="23"/>
      <c r="C5" s="22"/>
      <c r="D5" s="47"/>
      <c r="E5" s="47"/>
      <c r="F5" s="47"/>
      <c r="G5" s="47"/>
      <c r="H5" s="47"/>
      <c r="I5" s="47"/>
      <c r="J5" s="47"/>
      <c r="K5" s="47"/>
      <c r="L5" s="3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2" customFormat="1" ht="25.35" customHeight="1">
      <c r="A6" s="22"/>
      <c r="B6" s="23"/>
      <c r="C6" s="22"/>
      <c r="D6" s="76" t="s">
        <v>18</v>
      </c>
      <c r="E6" s="22"/>
      <c r="F6" s="22"/>
      <c r="G6" s="22"/>
      <c r="H6" s="22"/>
      <c r="I6" s="22"/>
      <c r="J6" s="52">
        <f>ROUND(J27,2)</f>
        <v>0</v>
      </c>
      <c r="K6" s="22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6.9" customHeight="1">
      <c r="A7" s="22"/>
      <c r="B7" s="23"/>
      <c r="C7" s="22"/>
      <c r="D7" s="47"/>
      <c r="E7" s="47"/>
      <c r="F7" s="47"/>
      <c r="G7" s="47"/>
      <c r="H7" s="47"/>
      <c r="I7" s="47"/>
      <c r="J7" s="47"/>
      <c r="K7" s="47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14.4" customHeight="1">
      <c r="A8" s="22"/>
      <c r="B8" s="23"/>
      <c r="C8" s="22"/>
      <c r="D8" s="22"/>
      <c r="E8" s="22"/>
      <c r="F8" s="26" t="s">
        <v>20</v>
      </c>
      <c r="G8" s="22"/>
      <c r="H8" s="22"/>
      <c r="I8" s="26" t="s">
        <v>19</v>
      </c>
      <c r="J8" s="26" t="s">
        <v>21</v>
      </c>
      <c r="K8" s="22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77" t="s">
        <v>22</v>
      </c>
      <c r="E9" s="19" t="s">
        <v>23</v>
      </c>
      <c r="F9" s="78">
        <f>ROUND((SUM(BE27:BE63)),2)</f>
        <v>0</v>
      </c>
      <c r="G9" s="22"/>
      <c r="H9" s="22"/>
      <c r="I9" s="79">
        <v>0.21</v>
      </c>
      <c r="J9" s="78">
        <f>ROUND(((SUM(BE27:BE63))*I9),2)</f>
        <v>0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22"/>
      <c r="E10" s="19" t="s">
        <v>24</v>
      </c>
      <c r="F10" s="78">
        <f>ROUND((SUM(BF27:BF63)),2)</f>
        <v>0</v>
      </c>
      <c r="G10" s="22"/>
      <c r="H10" s="22"/>
      <c r="I10" s="79">
        <v>0.12</v>
      </c>
      <c r="J10" s="78">
        <f>ROUND(((SUM(BF27:BF63))*I10),2)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 hidden="1">
      <c r="A11" s="22"/>
      <c r="B11" s="23"/>
      <c r="C11" s="22"/>
      <c r="D11" s="22"/>
      <c r="E11" s="19" t="s">
        <v>25</v>
      </c>
      <c r="F11" s="78">
        <f>ROUND((SUM(BG27:BG63)),2)</f>
        <v>0</v>
      </c>
      <c r="G11" s="22"/>
      <c r="H11" s="22"/>
      <c r="I11" s="79">
        <v>0.21</v>
      </c>
      <c r="J11" s="78">
        <f>0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26</v>
      </c>
      <c r="F12" s="78">
        <f>ROUND((SUM(BH27:BH63)),2)</f>
        <v>0</v>
      </c>
      <c r="G12" s="22"/>
      <c r="H12" s="22"/>
      <c r="I12" s="79">
        <v>0.12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27</v>
      </c>
      <c r="F13" s="78">
        <f>ROUND((SUM(BI27:BI63)),2)</f>
        <v>0</v>
      </c>
      <c r="G13" s="22"/>
      <c r="H13" s="22"/>
      <c r="I13" s="79">
        <v>0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6.9" customHeigh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25.35" customHeight="1">
      <c r="A15" s="22"/>
      <c r="B15" s="23"/>
      <c r="C15" s="80"/>
      <c r="D15" s="81" t="s">
        <v>28</v>
      </c>
      <c r="E15" s="41"/>
      <c r="F15" s="41"/>
      <c r="G15" s="82" t="s">
        <v>29</v>
      </c>
      <c r="H15" s="83" t="s">
        <v>30</v>
      </c>
      <c r="I15" s="41"/>
      <c r="J15" s="84">
        <f>SUM(J6:J13)</f>
        <v>0</v>
      </c>
      <c r="K15" s="85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9.25" customHeight="1">
      <c r="A16" s="22"/>
      <c r="B16" s="23"/>
      <c r="C16" s="86" t="s">
        <v>110</v>
      </c>
      <c r="D16" s="80"/>
      <c r="E16" s="80"/>
      <c r="F16" s="80"/>
      <c r="G16" s="80"/>
      <c r="H16" s="80"/>
      <c r="I16" s="80"/>
      <c r="J16" s="87" t="s">
        <v>111</v>
      </c>
      <c r="K16" s="80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10.35" customHeight="1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47" s="2" customFormat="1" ht="22.95" customHeight="1">
      <c r="A18" s="22"/>
      <c r="B18" s="23"/>
      <c r="C18" s="88" t="s">
        <v>112</v>
      </c>
      <c r="D18" s="22"/>
      <c r="E18" s="22"/>
      <c r="F18" s="22"/>
      <c r="G18" s="22"/>
      <c r="H18" s="22"/>
      <c r="I18" s="22"/>
      <c r="J18" s="52">
        <f>J27</f>
        <v>0</v>
      </c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U18" s="12" t="s">
        <v>113</v>
      </c>
    </row>
    <row r="19" spans="2:12" s="6" customFormat="1" ht="24.9" customHeight="1">
      <c r="B19" s="89"/>
      <c r="D19" s="90" t="s">
        <v>5736</v>
      </c>
      <c r="E19" s="91"/>
      <c r="F19" s="91"/>
      <c r="G19" s="91"/>
      <c r="H19" s="91"/>
      <c r="I19" s="91"/>
      <c r="J19" s="92">
        <f>J28</f>
        <v>0</v>
      </c>
      <c r="L19" s="89"/>
    </row>
    <row r="20" spans="1:31" s="2" customFormat="1" ht="21.75" customHeight="1">
      <c r="A20" s="22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3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2" customFormat="1" ht="6.9" customHeight="1">
      <c r="A21" s="2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5" spans="1:31" s="2" customFormat="1" ht="6.9" customHeight="1">
      <c r="A25" s="22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8" customFormat="1" ht="29.25" customHeight="1">
      <c r="A26" s="97"/>
      <c r="B26" s="98"/>
      <c r="C26" s="99" t="s">
        <v>123</v>
      </c>
      <c r="D26" s="100" t="s">
        <v>35</v>
      </c>
      <c r="E26" s="100" t="s">
        <v>31</v>
      </c>
      <c r="F26" s="100" t="s">
        <v>32</v>
      </c>
      <c r="G26" s="100" t="s">
        <v>124</v>
      </c>
      <c r="H26" s="100" t="s">
        <v>125</v>
      </c>
      <c r="I26" s="100" t="s">
        <v>126</v>
      </c>
      <c r="J26" s="100" t="s">
        <v>111</v>
      </c>
      <c r="K26" s="101" t="s">
        <v>127</v>
      </c>
      <c r="L26" s="102"/>
      <c r="M26" s="43" t="s">
        <v>1</v>
      </c>
      <c r="N26" s="44" t="s">
        <v>22</v>
      </c>
      <c r="O26" s="44" t="s">
        <v>128</v>
      </c>
      <c r="P26" s="44" t="s">
        <v>129</v>
      </c>
      <c r="Q26" s="44" t="s">
        <v>130</v>
      </c>
      <c r="R26" s="44" t="s">
        <v>131</v>
      </c>
      <c r="S26" s="44" t="s">
        <v>132</v>
      </c>
      <c r="T26" s="45" t="s">
        <v>133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</row>
    <row r="27" spans="1:63" s="2" customFormat="1" ht="22.95" customHeight="1">
      <c r="A27" s="22"/>
      <c r="B27" s="23"/>
      <c r="C27" s="50" t="s">
        <v>134</v>
      </c>
      <c r="D27" s="22"/>
      <c r="E27" s="22"/>
      <c r="F27" s="22"/>
      <c r="G27" s="22"/>
      <c r="H27" s="22"/>
      <c r="I27" s="22"/>
      <c r="J27" s="103">
        <f>BK27</f>
        <v>0</v>
      </c>
      <c r="K27" s="22"/>
      <c r="L27" s="23"/>
      <c r="M27" s="46"/>
      <c r="N27" s="38"/>
      <c r="O27" s="47"/>
      <c r="P27" s="104">
        <f>P28</f>
        <v>2339</v>
      </c>
      <c r="Q27" s="47"/>
      <c r="R27" s="104">
        <f>R28</f>
        <v>0</v>
      </c>
      <c r="S27" s="47"/>
      <c r="T27" s="105">
        <f>T28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T27" s="12" t="s">
        <v>49</v>
      </c>
      <c r="AU27" s="12" t="s">
        <v>113</v>
      </c>
      <c r="BK27" s="106">
        <f>BK28</f>
        <v>0</v>
      </c>
    </row>
    <row r="28" spans="2:63" s="9" customFormat="1" ht="25.95" customHeight="1">
      <c r="B28" s="107"/>
      <c r="D28" s="108" t="s">
        <v>49</v>
      </c>
      <c r="E28" s="109" t="s">
        <v>106</v>
      </c>
      <c r="F28" s="109" t="s">
        <v>107</v>
      </c>
      <c r="J28" s="110">
        <f>BK28</f>
        <v>0</v>
      </c>
      <c r="L28" s="107"/>
      <c r="M28" s="111"/>
      <c r="N28" s="112"/>
      <c r="O28" s="112"/>
      <c r="P28" s="113">
        <f>SUM(P29:P63)</f>
        <v>2339</v>
      </c>
      <c r="Q28" s="112"/>
      <c r="R28" s="113">
        <f>SUM(R29:R63)</f>
        <v>0</v>
      </c>
      <c r="S28" s="112"/>
      <c r="T28" s="114">
        <f>SUM(T29:T63)</f>
        <v>0</v>
      </c>
      <c r="AR28" s="108" t="s">
        <v>145</v>
      </c>
      <c r="AT28" s="115" t="s">
        <v>49</v>
      </c>
      <c r="AU28" s="115" t="s">
        <v>50</v>
      </c>
      <c r="AY28" s="108" t="s">
        <v>137</v>
      </c>
      <c r="BK28" s="116">
        <f>SUM(BK29:BK63)</f>
        <v>0</v>
      </c>
    </row>
    <row r="29" spans="1:65" s="2" customFormat="1" ht="16.5" customHeight="1">
      <c r="A29" s="22"/>
      <c r="B29" s="119"/>
      <c r="C29" s="120" t="s">
        <v>58</v>
      </c>
      <c r="D29" s="120" t="s">
        <v>140</v>
      </c>
      <c r="E29" s="121" t="s">
        <v>5737</v>
      </c>
      <c r="F29" s="122" t="s">
        <v>5738</v>
      </c>
      <c r="G29" s="123" t="s">
        <v>4858</v>
      </c>
      <c r="H29" s="124">
        <v>200</v>
      </c>
      <c r="I29" s="125"/>
      <c r="J29" s="125">
        <f aca="true" t="shared" si="0" ref="J29:J63">ROUND(I29*H29,2)</f>
        <v>0</v>
      </c>
      <c r="K29" s="122" t="s">
        <v>144</v>
      </c>
      <c r="L29" s="23"/>
      <c r="M29" s="126" t="s">
        <v>1</v>
      </c>
      <c r="N29" s="127" t="s">
        <v>23</v>
      </c>
      <c r="O29" s="128">
        <v>1</v>
      </c>
      <c r="P29" s="128">
        <f aca="true" t="shared" si="1" ref="P29:P63">O29*H29</f>
        <v>200</v>
      </c>
      <c r="Q29" s="128">
        <v>0</v>
      </c>
      <c r="R29" s="128">
        <f aca="true" t="shared" si="2" ref="R29:R63">Q29*H29</f>
        <v>0</v>
      </c>
      <c r="S29" s="128">
        <v>0</v>
      </c>
      <c r="T29" s="129">
        <f aca="true" t="shared" si="3" ref="T29:T63">S29*H29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R29" s="130" t="s">
        <v>5739</v>
      </c>
      <c r="AT29" s="130" t="s">
        <v>140</v>
      </c>
      <c r="AU29" s="130" t="s">
        <v>58</v>
      </c>
      <c r="AY29" s="12" t="s">
        <v>137</v>
      </c>
      <c r="BE29" s="131">
        <f aca="true" t="shared" si="4" ref="BE29:BE63">IF(N29="základní",J29,0)</f>
        <v>0</v>
      </c>
      <c r="BF29" s="131">
        <f aca="true" t="shared" si="5" ref="BF29:BF63">IF(N29="snížená",J29,0)</f>
        <v>0</v>
      </c>
      <c r="BG29" s="131">
        <f aca="true" t="shared" si="6" ref="BG29:BG63">IF(N29="zákl. přenesená",J29,0)</f>
        <v>0</v>
      </c>
      <c r="BH29" s="131">
        <f aca="true" t="shared" si="7" ref="BH29:BH63">IF(N29="sníž. přenesená",J29,0)</f>
        <v>0</v>
      </c>
      <c r="BI29" s="131">
        <f aca="true" t="shared" si="8" ref="BI29:BI63">IF(N29="nulová",J29,0)</f>
        <v>0</v>
      </c>
      <c r="BJ29" s="12" t="s">
        <v>58</v>
      </c>
      <c r="BK29" s="131">
        <f aca="true" t="shared" si="9" ref="BK29:BK63">ROUND(I29*H29,2)</f>
        <v>0</v>
      </c>
      <c r="BL29" s="12" t="s">
        <v>5739</v>
      </c>
      <c r="BM29" s="130" t="s">
        <v>5740</v>
      </c>
    </row>
    <row r="30" spans="1:65" s="2" customFormat="1" ht="21.75" customHeight="1">
      <c r="A30" s="22"/>
      <c r="B30" s="119"/>
      <c r="C30" s="120" t="s">
        <v>60</v>
      </c>
      <c r="D30" s="120" t="s">
        <v>140</v>
      </c>
      <c r="E30" s="121" t="s">
        <v>5741</v>
      </c>
      <c r="F30" s="122" t="s">
        <v>5742</v>
      </c>
      <c r="G30" s="123" t="s">
        <v>4858</v>
      </c>
      <c r="H30" s="124">
        <v>500</v>
      </c>
      <c r="I30" s="125"/>
      <c r="J30" s="125">
        <f t="shared" si="0"/>
        <v>0</v>
      </c>
      <c r="K30" s="122" t="s">
        <v>144</v>
      </c>
      <c r="L30" s="23"/>
      <c r="M30" s="126" t="s">
        <v>1</v>
      </c>
      <c r="N30" s="127" t="s">
        <v>23</v>
      </c>
      <c r="O30" s="128">
        <v>1</v>
      </c>
      <c r="P30" s="128">
        <f t="shared" si="1"/>
        <v>500</v>
      </c>
      <c r="Q30" s="128">
        <v>0</v>
      </c>
      <c r="R30" s="128">
        <f t="shared" si="2"/>
        <v>0</v>
      </c>
      <c r="S30" s="128">
        <v>0</v>
      </c>
      <c r="T30" s="129">
        <f t="shared" si="3"/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R30" s="130" t="s">
        <v>5739</v>
      </c>
      <c r="AT30" s="130" t="s">
        <v>140</v>
      </c>
      <c r="AU30" s="130" t="s">
        <v>58</v>
      </c>
      <c r="AY30" s="12" t="s">
        <v>137</v>
      </c>
      <c r="BE30" s="131">
        <f t="shared" si="4"/>
        <v>0</v>
      </c>
      <c r="BF30" s="131">
        <f t="shared" si="5"/>
        <v>0</v>
      </c>
      <c r="BG30" s="131">
        <f t="shared" si="6"/>
        <v>0</v>
      </c>
      <c r="BH30" s="131">
        <f t="shared" si="7"/>
        <v>0</v>
      </c>
      <c r="BI30" s="131">
        <f t="shared" si="8"/>
        <v>0</v>
      </c>
      <c r="BJ30" s="12" t="s">
        <v>58</v>
      </c>
      <c r="BK30" s="131">
        <f t="shared" si="9"/>
        <v>0</v>
      </c>
      <c r="BL30" s="12" t="s">
        <v>5739</v>
      </c>
      <c r="BM30" s="130" t="s">
        <v>5743</v>
      </c>
    </row>
    <row r="31" spans="1:65" s="2" customFormat="1" ht="16.5" customHeight="1">
      <c r="A31" s="22"/>
      <c r="B31" s="119"/>
      <c r="C31" s="120" t="s">
        <v>150</v>
      </c>
      <c r="D31" s="120" t="s">
        <v>140</v>
      </c>
      <c r="E31" s="121" t="s">
        <v>5744</v>
      </c>
      <c r="F31" s="122" t="s">
        <v>5745</v>
      </c>
      <c r="G31" s="123" t="s">
        <v>4858</v>
      </c>
      <c r="H31" s="124">
        <v>500</v>
      </c>
      <c r="I31" s="125"/>
      <c r="J31" s="125">
        <f t="shared" si="0"/>
        <v>0</v>
      </c>
      <c r="K31" s="122" t="s">
        <v>144</v>
      </c>
      <c r="L31" s="23"/>
      <c r="M31" s="126" t="s">
        <v>1</v>
      </c>
      <c r="N31" s="127" t="s">
        <v>23</v>
      </c>
      <c r="O31" s="128">
        <v>1</v>
      </c>
      <c r="P31" s="128">
        <f t="shared" si="1"/>
        <v>500</v>
      </c>
      <c r="Q31" s="128">
        <v>0</v>
      </c>
      <c r="R31" s="128">
        <f t="shared" si="2"/>
        <v>0</v>
      </c>
      <c r="S31" s="128">
        <v>0</v>
      </c>
      <c r="T31" s="129">
        <f t="shared" si="3"/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R31" s="130" t="s">
        <v>5739</v>
      </c>
      <c r="AT31" s="130" t="s">
        <v>140</v>
      </c>
      <c r="AU31" s="130" t="s">
        <v>58</v>
      </c>
      <c r="AY31" s="12" t="s">
        <v>137</v>
      </c>
      <c r="BE31" s="131">
        <f t="shared" si="4"/>
        <v>0</v>
      </c>
      <c r="BF31" s="131">
        <f t="shared" si="5"/>
        <v>0</v>
      </c>
      <c r="BG31" s="131">
        <f t="shared" si="6"/>
        <v>0</v>
      </c>
      <c r="BH31" s="131">
        <f t="shared" si="7"/>
        <v>0</v>
      </c>
      <c r="BI31" s="131">
        <f t="shared" si="8"/>
        <v>0</v>
      </c>
      <c r="BJ31" s="12" t="s">
        <v>58</v>
      </c>
      <c r="BK31" s="131">
        <f t="shared" si="9"/>
        <v>0</v>
      </c>
      <c r="BL31" s="12" t="s">
        <v>5739</v>
      </c>
      <c r="BM31" s="130" t="s">
        <v>5746</v>
      </c>
    </row>
    <row r="32" spans="1:65" s="2" customFormat="1" ht="16.5" customHeight="1">
      <c r="A32" s="22"/>
      <c r="B32" s="119"/>
      <c r="C32" s="120" t="s">
        <v>145</v>
      </c>
      <c r="D32" s="120" t="s">
        <v>140</v>
      </c>
      <c r="E32" s="121" t="s">
        <v>5747</v>
      </c>
      <c r="F32" s="122" t="s">
        <v>5748</v>
      </c>
      <c r="G32" s="123" t="s">
        <v>4858</v>
      </c>
      <c r="H32" s="124">
        <v>100</v>
      </c>
      <c r="I32" s="125"/>
      <c r="J32" s="125">
        <f t="shared" si="0"/>
        <v>0</v>
      </c>
      <c r="K32" s="122" t="s">
        <v>144</v>
      </c>
      <c r="L32" s="23"/>
      <c r="M32" s="126" t="s">
        <v>1</v>
      </c>
      <c r="N32" s="127" t="s">
        <v>23</v>
      </c>
      <c r="O32" s="128">
        <v>1</v>
      </c>
      <c r="P32" s="128">
        <f t="shared" si="1"/>
        <v>100</v>
      </c>
      <c r="Q32" s="128">
        <v>0</v>
      </c>
      <c r="R32" s="128">
        <f t="shared" si="2"/>
        <v>0</v>
      </c>
      <c r="S32" s="128">
        <v>0</v>
      </c>
      <c r="T32" s="129">
        <f t="shared" si="3"/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5739</v>
      </c>
      <c r="AT32" s="130" t="s">
        <v>140</v>
      </c>
      <c r="AU32" s="130" t="s">
        <v>58</v>
      </c>
      <c r="AY32" s="12" t="s">
        <v>137</v>
      </c>
      <c r="BE32" s="131">
        <f t="shared" si="4"/>
        <v>0</v>
      </c>
      <c r="BF32" s="131">
        <f t="shared" si="5"/>
        <v>0</v>
      </c>
      <c r="BG32" s="131">
        <f t="shared" si="6"/>
        <v>0</v>
      </c>
      <c r="BH32" s="131">
        <f t="shared" si="7"/>
        <v>0</v>
      </c>
      <c r="BI32" s="131">
        <f t="shared" si="8"/>
        <v>0</v>
      </c>
      <c r="BJ32" s="12" t="s">
        <v>58</v>
      </c>
      <c r="BK32" s="131">
        <f t="shared" si="9"/>
        <v>0</v>
      </c>
      <c r="BL32" s="12" t="s">
        <v>5739</v>
      </c>
      <c r="BM32" s="130" t="s">
        <v>5749</v>
      </c>
    </row>
    <row r="33" spans="1:65" s="2" customFormat="1" ht="16.5" customHeight="1">
      <c r="A33" s="22"/>
      <c r="B33" s="119"/>
      <c r="C33" s="120" t="s">
        <v>157</v>
      </c>
      <c r="D33" s="120" t="s">
        <v>140</v>
      </c>
      <c r="E33" s="121" t="s">
        <v>5750</v>
      </c>
      <c r="F33" s="122" t="s">
        <v>5751</v>
      </c>
      <c r="G33" s="123" t="s">
        <v>4858</v>
      </c>
      <c r="H33" s="124">
        <v>100</v>
      </c>
      <c r="I33" s="125"/>
      <c r="J33" s="125">
        <f t="shared" si="0"/>
        <v>0</v>
      </c>
      <c r="K33" s="122" t="s">
        <v>144</v>
      </c>
      <c r="L33" s="23"/>
      <c r="M33" s="126" t="s">
        <v>1</v>
      </c>
      <c r="N33" s="127" t="s">
        <v>23</v>
      </c>
      <c r="O33" s="128">
        <v>1</v>
      </c>
      <c r="P33" s="128">
        <f t="shared" si="1"/>
        <v>100</v>
      </c>
      <c r="Q33" s="128">
        <v>0</v>
      </c>
      <c r="R33" s="128">
        <f t="shared" si="2"/>
        <v>0</v>
      </c>
      <c r="S33" s="128">
        <v>0</v>
      </c>
      <c r="T33" s="129">
        <f t="shared" si="3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5739</v>
      </c>
      <c r="AT33" s="130" t="s">
        <v>140</v>
      </c>
      <c r="AU33" s="130" t="s">
        <v>58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5739</v>
      </c>
      <c r="BM33" s="130" t="s">
        <v>5752</v>
      </c>
    </row>
    <row r="34" spans="1:65" s="2" customFormat="1" ht="16.5" customHeight="1">
      <c r="A34" s="22"/>
      <c r="B34" s="119"/>
      <c r="C34" s="120" t="s">
        <v>162</v>
      </c>
      <c r="D34" s="120" t="s">
        <v>140</v>
      </c>
      <c r="E34" s="121" t="s">
        <v>5753</v>
      </c>
      <c r="F34" s="122" t="s">
        <v>5754</v>
      </c>
      <c r="G34" s="123" t="s">
        <v>4858</v>
      </c>
      <c r="H34" s="124">
        <v>10</v>
      </c>
      <c r="I34" s="125"/>
      <c r="J34" s="125">
        <f t="shared" si="0"/>
        <v>0</v>
      </c>
      <c r="K34" s="122" t="s">
        <v>144</v>
      </c>
      <c r="L34" s="23"/>
      <c r="M34" s="126" t="s">
        <v>1</v>
      </c>
      <c r="N34" s="127" t="s">
        <v>23</v>
      </c>
      <c r="O34" s="128">
        <v>1</v>
      </c>
      <c r="P34" s="128">
        <f t="shared" si="1"/>
        <v>10</v>
      </c>
      <c r="Q34" s="128">
        <v>0</v>
      </c>
      <c r="R34" s="128">
        <f t="shared" si="2"/>
        <v>0</v>
      </c>
      <c r="S34" s="128">
        <v>0</v>
      </c>
      <c r="T34" s="129">
        <f t="shared" si="3"/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5739</v>
      </c>
      <c r="AT34" s="130" t="s">
        <v>140</v>
      </c>
      <c r="AU34" s="130" t="s">
        <v>58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5739</v>
      </c>
      <c r="BM34" s="130" t="s">
        <v>5755</v>
      </c>
    </row>
    <row r="35" spans="1:65" s="2" customFormat="1" ht="16.5" customHeight="1">
      <c r="A35" s="22"/>
      <c r="B35" s="119"/>
      <c r="C35" s="120" t="s">
        <v>166</v>
      </c>
      <c r="D35" s="120" t="s">
        <v>140</v>
      </c>
      <c r="E35" s="121" t="s">
        <v>5756</v>
      </c>
      <c r="F35" s="122" t="s">
        <v>5757</v>
      </c>
      <c r="G35" s="123" t="s">
        <v>4858</v>
      </c>
      <c r="H35" s="124">
        <v>10</v>
      </c>
      <c r="I35" s="125"/>
      <c r="J35" s="125">
        <f t="shared" si="0"/>
        <v>0</v>
      </c>
      <c r="K35" s="122" t="s">
        <v>144</v>
      </c>
      <c r="L35" s="23"/>
      <c r="M35" s="126" t="s">
        <v>1</v>
      </c>
      <c r="N35" s="127" t="s">
        <v>23</v>
      </c>
      <c r="O35" s="128">
        <v>1</v>
      </c>
      <c r="P35" s="128">
        <f t="shared" si="1"/>
        <v>10</v>
      </c>
      <c r="Q35" s="128">
        <v>0</v>
      </c>
      <c r="R35" s="128">
        <f t="shared" si="2"/>
        <v>0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5739</v>
      </c>
      <c r="AT35" s="130" t="s">
        <v>140</v>
      </c>
      <c r="AU35" s="130" t="s">
        <v>58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5739</v>
      </c>
      <c r="BM35" s="130" t="s">
        <v>5758</v>
      </c>
    </row>
    <row r="36" spans="1:65" s="2" customFormat="1" ht="16.5" customHeight="1">
      <c r="A36" s="22"/>
      <c r="B36" s="119"/>
      <c r="C36" s="120" t="s">
        <v>170</v>
      </c>
      <c r="D36" s="120" t="s">
        <v>140</v>
      </c>
      <c r="E36" s="121" t="s">
        <v>5759</v>
      </c>
      <c r="F36" s="122" t="s">
        <v>5760</v>
      </c>
      <c r="G36" s="123" t="s">
        <v>4858</v>
      </c>
      <c r="H36" s="124">
        <v>100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1</v>
      </c>
      <c r="P36" s="128">
        <f t="shared" si="1"/>
        <v>100</v>
      </c>
      <c r="Q36" s="128">
        <v>0</v>
      </c>
      <c r="R36" s="128">
        <f t="shared" si="2"/>
        <v>0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5739</v>
      </c>
      <c r="AT36" s="130" t="s">
        <v>140</v>
      </c>
      <c r="AU36" s="130" t="s">
        <v>58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5739</v>
      </c>
      <c r="BM36" s="130" t="s">
        <v>5761</v>
      </c>
    </row>
    <row r="37" spans="1:65" s="2" customFormat="1" ht="16.5" customHeight="1">
      <c r="A37" s="22"/>
      <c r="B37" s="119"/>
      <c r="C37" s="120" t="s">
        <v>138</v>
      </c>
      <c r="D37" s="120" t="s">
        <v>140</v>
      </c>
      <c r="E37" s="121" t="s">
        <v>5762</v>
      </c>
      <c r="F37" s="122" t="s">
        <v>5763</v>
      </c>
      <c r="G37" s="123" t="s">
        <v>4858</v>
      </c>
      <c r="H37" s="124">
        <v>1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1</v>
      </c>
      <c r="P37" s="128">
        <f t="shared" si="1"/>
        <v>1</v>
      </c>
      <c r="Q37" s="128">
        <v>0</v>
      </c>
      <c r="R37" s="128">
        <f t="shared" si="2"/>
        <v>0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5739</v>
      </c>
      <c r="AT37" s="130" t="s">
        <v>140</v>
      </c>
      <c r="AU37" s="130" t="s">
        <v>58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5739</v>
      </c>
      <c r="BM37" s="130" t="s">
        <v>5764</v>
      </c>
    </row>
    <row r="38" spans="1:65" s="2" customFormat="1" ht="16.5" customHeight="1">
      <c r="A38" s="22"/>
      <c r="B38" s="119"/>
      <c r="C38" s="120" t="s">
        <v>177</v>
      </c>
      <c r="D38" s="120" t="s">
        <v>140</v>
      </c>
      <c r="E38" s="121" t="s">
        <v>5765</v>
      </c>
      <c r="F38" s="122" t="s">
        <v>5766</v>
      </c>
      <c r="G38" s="123" t="s">
        <v>4858</v>
      </c>
      <c r="H38" s="124">
        <v>1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1</v>
      </c>
      <c r="P38" s="128">
        <f t="shared" si="1"/>
        <v>1</v>
      </c>
      <c r="Q38" s="128">
        <v>0</v>
      </c>
      <c r="R38" s="128">
        <f t="shared" si="2"/>
        <v>0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5739</v>
      </c>
      <c r="AT38" s="130" t="s">
        <v>140</v>
      </c>
      <c r="AU38" s="130" t="s">
        <v>58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5739</v>
      </c>
      <c r="BM38" s="130" t="s">
        <v>5767</v>
      </c>
    </row>
    <row r="39" spans="1:65" s="2" customFormat="1" ht="16.5" customHeight="1">
      <c r="A39" s="22"/>
      <c r="B39" s="119"/>
      <c r="C39" s="120" t="s">
        <v>181</v>
      </c>
      <c r="D39" s="120" t="s">
        <v>140</v>
      </c>
      <c r="E39" s="121" t="s">
        <v>5768</v>
      </c>
      <c r="F39" s="122" t="s">
        <v>5769</v>
      </c>
      <c r="G39" s="123" t="s">
        <v>4858</v>
      </c>
      <c r="H39" s="124">
        <v>1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1</v>
      </c>
      <c r="P39" s="128">
        <f t="shared" si="1"/>
        <v>1</v>
      </c>
      <c r="Q39" s="128">
        <v>0</v>
      </c>
      <c r="R39" s="128">
        <f t="shared" si="2"/>
        <v>0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5739</v>
      </c>
      <c r="AT39" s="130" t="s">
        <v>140</v>
      </c>
      <c r="AU39" s="130" t="s">
        <v>58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5739</v>
      </c>
      <c r="BM39" s="130" t="s">
        <v>5770</v>
      </c>
    </row>
    <row r="40" spans="1:65" s="2" customFormat="1" ht="16.5" customHeight="1">
      <c r="A40" s="22"/>
      <c r="B40" s="119"/>
      <c r="C40" s="120" t="s">
        <v>8</v>
      </c>
      <c r="D40" s="120" t="s">
        <v>140</v>
      </c>
      <c r="E40" s="121" t="s">
        <v>5771</v>
      </c>
      <c r="F40" s="122" t="s">
        <v>5772</v>
      </c>
      <c r="G40" s="123" t="s">
        <v>4858</v>
      </c>
      <c r="H40" s="124">
        <v>1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1</v>
      </c>
      <c r="P40" s="128">
        <f t="shared" si="1"/>
        <v>1</v>
      </c>
      <c r="Q40" s="128">
        <v>0</v>
      </c>
      <c r="R40" s="128">
        <f t="shared" si="2"/>
        <v>0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5739</v>
      </c>
      <c r="AT40" s="130" t="s">
        <v>140</v>
      </c>
      <c r="AU40" s="130" t="s">
        <v>58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5739</v>
      </c>
      <c r="BM40" s="130" t="s">
        <v>5773</v>
      </c>
    </row>
    <row r="41" spans="1:65" s="2" customFormat="1" ht="16.5" customHeight="1">
      <c r="A41" s="22"/>
      <c r="B41" s="119"/>
      <c r="C41" s="120" t="s">
        <v>188</v>
      </c>
      <c r="D41" s="120" t="s">
        <v>140</v>
      </c>
      <c r="E41" s="121" t="s">
        <v>5774</v>
      </c>
      <c r="F41" s="122" t="s">
        <v>5775</v>
      </c>
      <c r="G41" s="123" t="s">
        <v>4858</v>
      </c>
      <c r="H41" s="124">
        <v>1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1</v>
      </c>
      <c r="P41" s="128">
        <f t="shared" si="1"/>
        <v>1</v>
      </c>
      <c r="Q41" s="128">
        <v>0</v>
      </c>
      <c r="R41" s="128">
        <f t="shared" si="2"/>
        <v>0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5739</v>
      </c>
      <c r="AT41" s="130" t="s">
        <v>140</v>
      </c>
      <c r="AU41" s="130" t="s">
        <v>58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5739</v>
      </c>
      <c r="BM41" s="130" t="s">
        <v>5776</v>
      </c>
    </row>
    <row r="42" spans="1:65" s="2" customFormat="1" ht="16.5" customHeight="1">
      <c r="A42" s="22"/>
      <c r="B42" s="119"/>
      <c r="C42" s="120" t="s">
        <v>192</v>
      </c>
      <c r="D42" s="120" t="s">
        <v>140</v>
      </c>
      <c r="E42" s="121" t="s">
        <v>5777</v>
      </c>
      <c r="F42" s="122" t="s">
        <v>5778</v>
      </c>
      <c r="G42" s="123" t="s">
        <v>4858</v>
      </c>
      <c r="H42" s="124">
        <v>1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1</v>
      </c>
      <c r="P42" s="128">
        <f t="shared" si="1"/>
        <v>1</v>
      </c>
      <c r="Q42" s="128">
        <v>0</v>
      </c>
      <c r="R42" s="128">
        <f t="shared" si="2"/>
        <v>0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5739</v>
      </c>
      <c r="AT42" s="130" t="s">
        <v>140</v>
      </c>
      <c r="AU42" s="130" t="s">
        <v>58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5739</v>
      </c>
      <c r="BM42" s="130" t="s">
        <v>5779</v>
      </c>
    </row>
    <row r="43" spans="1:65" s="2" customFormat="1" ht="16.5" customHeight="1">
      <c r="A43" s="22"/>
      <c r="B43" s="119"/>
      <c r="C43" s="120" t="s">
        <v>196</v>
      </c>
      <c r="D43" s="120" t="s">
        <v>140</v>
      </c>
      <c r="E43" s="121" t="s">
        <v>5780</v>
      </c>
      <c r="F43" s="122" t="s">
        <v>5781</v>
      </c>
      <c r="G43" s="123" t="s">
        <v>4858</v>
      </c>
      <c r="H43" s="124">
        <v>1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1</v>
      </c>
      <c r="P43" s="128">
        <f t="shared" si="1"/>
        <v>1</v>
      </c>
      <c r="Q43" s="128">
        <v>0</v>
      </c>
      <c r="R43" s="128">
        <f t="shared" si="2"/>
        <v>0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5739</v>
      </c>
      <c r="AT43" s="130" t="s">
        <v>140</v>
      </c>
      <c r="AU43" s="130" t="s">
        <v>58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5739</v>
      </c>
      <c r="BM43" s="130" t="s">
        <v>5782</v>
      </c>
    </row>
    <row r="44" spans="1:65" s="2" customFormat="1" ht="16.5" customHeight="1">
      <c r="A44" s="22"/>
      <c r="B44" s="119"/>
      <c r="C44" s="120" t="s">
        <v>200</v>
      </c>
      <c r="D44" s="120" t="s">
        <v>140</v>
      </c>
      <c r="E44" s="121" t="s">
        <v>5783</v>
      </c>
      <c r="F44" s="122" t="s">
        <v>5784</v>
      </c>
      <c r="G44" s="123" t="s">
        <v>4858</v>
      </c>
      <c r="H44" s="124">
        <v>1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1</v>
      </c>
      <c r="P44" s="128">
        <f t="shared" si="1"/>
        <v>1</v>
      </c>
      <c r="Q44" s="128">
        <v>0</v>
      </c>
      <c r="R44" s="128">
        <f t="shared" si="2"/>
        <v>0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5739</v>
      </c>
      <c r="AT44" s="130" t="s">
        <v>140</v>
      </c>
      <c r="AU44" s="130" t="s">
        <v>58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5739</v>
      </c>
      <c r="BM44" s="130" t="s">
        <v>5785</v>
      </c>
    </row>
    <row r="45" spans="1:65" s="2" customFormat="1" ht="16.5" customHeight="1">
      <c r="A45" s="22"/>
      <c r="B45" s="119"/>
      <c r="C45" s="120" t="s">
        <v>204</v>
      </c>
      <c r="D45" s="120" t="s">
        <v>140</v>
      </c>
      <c r="E45" s="121" t="s">
        <v>5786</v>
      </c>
      <c r="F45" s="122" t="s">
        <v>5787</v>
      </c>
      <c r="G45" s="123" t="s">
        <v>4858</v>
      </c>
      <c r="H45" s="124">
        <v>1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1</v>
      </c>
      <c r="P45" s="128">
        <f t="shared" si="1"/>
        <v>1</v>
      </c>
      <c r="Q45" s="128">
        <v>0</v>
      </c>
      <c r="R45" s="128">
        <f t="shared" si="2"/>
        <v>0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5739</v>
      </c>
      <c r="AT45" s="130" t="s">
        <v>140</v>
      </c>
      <c r="AU45" s="130" t="s">
        <v>58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5739</v>
      </c>
      <c r="BM45" s="130" t="s">
        <v>5788</v>
      </c>
    </row>
    <row r="46" spans="1:65" s="2" customFormat="1" ht="16.5" customHeight="1">
      <c r="A46" s="22"/>
      <c r="B46" s="119"/>
      <c r="C46" s="120" t="s">
        <v>208</v>
      </c>
      <c r="D46" s="120" t="s">
        <v>140</v>
      </c>
      <c r="E46" s="121" t="s">
        <v>5789</v>
      </c>
      <c r="F46" s="122" t="s">
        <v>5790</v>
      </c>
      <c r="G46" s="123" t="s">
        <v>4858</v>
      </c>
      <c r="H46" s="124">
        <v>1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1</v>
      </c>
      <c r="P46" s="128">
        <f t="shared" si="1"/>
        <v>1</v>
      </c>
      <c r="Q46" s="128">
        <v>0</v>
      </c>
      <c r="R46" s="128">
        <f t="shared" si="2"/>
        <v>0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5739</v>
      </c>
      <c r="AT46" s="130" t="s">
        <v>140</v>
      </c>
      <c r="AU46" s="130" t="s">
        <v>58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5739</v>
      </c>
      <c r="BM46" s="130" t="s">
        <v>5791</v>
      </c>
    </row>
    <row r="47" spans="1:65" s="2" customFormat="1" ht="16.5" customHeight="1">
      <c r="A47" s="22"/>
      <c r="B47" s="119"/>
      <c r="C47" s="120" t="s">
        <v>212</v>
      </c>
      <c r="D47" s="120" t="s">
        <v>140</v>
      </c>
      <c r="E47" s="121" t="s">
        <v>5792</v>
      </c>
      <c r="F47" s="122" t="s">
        <v>5793</v>
      </c>
      <c r="G47" s="123" t="s">
        <v>4858</v>
      </c>
      <c r="H47" s="124">
        <v>100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1</v>
      </c>
      <c r="P47" s="128">
        <f t="shared" si="1"/>
        <v>100</v>
      </c>
      <c r="Q47" s="128">
        <v>0</v>
      </c>
      <c r="R47" s="128">
        <f t="shared" si="2"/>
        <v>0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5739</v>
      </c>
      <c r="AT47" s="130" t="s">
        <v>140</v>
      </c>
      <c r="AU47" s="130" t="s">
        <v>58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5739</v>
      </c>
      <c r="BM47" s="130" t="s">
        <v>5794</v>
      </c>
    </row>
    <row r="48" spans="1:65" s="2" customFormat="1" ht="16.5" customHeight="1">
      <c r="A48" s="22"/>
      <c r="B48" s="119"/>
      <c r="C48" s="120" t="s">
        <v>216</v>
      </c>
      <c r="D48" s="120" t="s">
        <v>140</v>
      </c>
      <c r="E48" s="121" t="s">
        <v>5795</v>
      </c>
      <c r="F48" s="122" t="s">
        <v>5796</v>
      </c>
      <c r="G48" s="123" t="s">
        <v>4858</v>
      </c>
      <c r="H48" s="124">
        <v>1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1</v>
      </c>
      <c r="P48" s="128">
        <f t="shared" si="1"/>
        <v>1</v>
      </c>
      <c r="Q48" s="128">
        <v>0</v>
      </c>
      <c r="R48" s="128">
        <f t="shared" si="2"/>
        <v>0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5739</v>
      </c>
      <c r="AT48" s="130" t="s">
        <v>140</v>
      </c>
      <c r="AU48" s="130" t="s">
        <v>58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5739</v>
      </c>
      <c r="BM48" s="130" t="s">
        <v>5797</v>
      </c>
    </row>
    <row r="49" spans="1:65" s="2" customFormat="1" ht="16.5" customHeight="1">
      <c r="A49" s="22"/>
      <c r="B49" s="119"/>
      <c r="C49" s="120" t="s">
        <v>7</v>
      </c>
      <c r="D49" s="120" t="s">
        <v>140</v>
      </c>
      <c r="E49" s="121" t="s">
        <v>5798</v>
      </c>
      <c r="F49" s="122" t="s">
        <v>5799</v>
      </c>
      <c r="G49" s="123" t="s">
        <v>4858</v>
      </c>
      <c r="H49" s="124">
        <v>100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1</v>
      </c>
      <c r="P49" s="128">
        <f t="shared" si="1"/>
        <v>100</v>
      </c>
      <c r="Q49" s="128">
        <v>0</v>
      </c>
      <c r="R49" s="128">
        <f t="shared" si="2"/>
        <v>0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5739</v>
      </c>
      <c r="AT49" s="130" t="s">
        <v>140</v>
      </c>
      <c r="AU49" s="130" t="s">
        <v>58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5739</v>
      </c>
      <c r="BM49" s="130" t="s">
        <v>5800</v>
      </c>
    </row>
    <row r="50" spans="1:65" s="2" customFormat="1" ht="16.5" customHeight="1">
      <c r="A50" s="22"/>
      <c r="B50" s="119"/>
      <c r="C50" s="120" t="s">
        <v>223</v>
      </c>
      <c r="D50" s="120" t="s">
        <v>140</v>
      </c>
      <c r="E50" s="121" t="s">
        <v>5801</v>
      </c>
      <c r="F50" s="122" t="s">
        <v>5802</v>
      </c>
      <c r="G50" s="123" t="s">
        <v>4858</v>
      </c>
      <c r="H50" s="124">
        <v>100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1</v>
      </c>
      <c r="P50" s="128">
        <f t="shared" si="1"/>
        <v>100</v>
      </c>
      <c r="Q50" s="128">
        <v>0</v>
      </c>
      <c r="R50" s="128">
        <f t="shared" si="2"/>
        <v>0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5739</v>
      </c>
      <c r="AT50" s="130" t="s">
        <v>140</v>
      </c>
      <c r="AU50" s="130" t="s">
        <v>58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5739</v>
      </c>
      <c r="BM50" s="130" t="s">
        <v>5803</v>
      </c>
    </row>
    <row r="51" spans="1:65" s="2" customFormat="1" ht="16.5" customHeight="1">
      <c r="A51" s="22"/>
      <c r="B51" s="119"/>
      <c r="C51" s="120" t="s">
        <v>227</v>
      </c>
      <c r="D51" s="120" t="s">
        <v>140</v>
      </c>
      <c r="E51" s="121" t="s">
        <v>5804</v>
      </c>
      <c r="F51" s="122" t="s">
        <v>5805</v>
      </c>
      <c r="G51" s="123" t="s">
        <v>4858</v>
      </c>
      <c r="H51" s="124">
        <v>1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1</v>
      </c>
      <c r="P51" s="128">
        <f t="shared" si="1"/>
        <v>1</v>
      </c>
      <c r="Q51" s="128">
        <v>0</v>
      </c>
      <c r="R51" s="128">
        <f t="shared" si="2"/>
        <v>0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5739</v>
      </c>
      <c r="AT51" s="130" t="s">
        <v>140</v>
      </c>
      <c r="AU51" s="130" t="s">
        <v>58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5739</v>
      </c>
      <c r="BM51" s="130" t="s">
        <v>5806</v>
      </c>
    </row>
    <row r="52" spans="1:65" s="2" customFormat="1" ht="16.5" customHeight="1">
      <c r="A52" s="22"/>
      <c r="B52" s="119"/>
      <c r="C52" s="120" t="s">
        <v>231</v>
      </c>
      <c r="D52" s="120" t="s">
        <v>140</v>
      </c>
      <c r="E52" s="121" t="s">
        <v>5807</v>
      </c>
      <c r="F52" s="122" t="s">
        <v>5808</v>
      </c>
      <c r="G52" s="123" t="s">
        <v>4858</v>
      </c>
      <c r="H52" s="124">
        <v>1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1</v>
      </c>
      <c r="P52" s="128">
        <f t="shared" si="1"/>
        <v>1</v>
      </c>
      <c r="Q52" s="128">
        <v>0</v>
      </c>
      <c r="R52" s="128">
        <f t="shared" si="2"/>
        <v>0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5739</v>
      </c>
      <c r="AT52" s="130" t="s">
        <v>140</v>
      </c>
      <c r="AU52" s="130" t="s">
        <v>58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5739</v>
      </c>
      <c r="BM52" s="130" t="s">
        <v>5809</v>
      </c>
    </row>
    <row r="53" spans="1:65" s="2" customFormat="1" ht="16.5" customHeight="1">
      <c r="A53" s="22"/>
      <c r="B53" s="119"/>
      <c r="C53" s="120" t="s">
        <v>235</v>
      </c>
      <c r="D53" s="120" t="s">
        <v>140</v>
      </c>
      <c r="E53" s="121" t="s">
        <v>5810</v>
      </c>
      <c r="F53" s="122" t="s">
        <v>5811</v>
      </c>
      <c r="G53" s="123" t="s">
        <v>4858</v>
      </c>
      <c r="H53" s="124">
        <v>100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1</v>
      </c>
      <c r="P53" s="128">
        <f t="shared" si="1"/>
        <v>100</v>
      </c>
      <c r="Q53" s="128">
        <v>0</v>
      </c>
      <c r="R53" s="128">
        <f t="shared" si="2"/>
        <v>0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5739</v>
      </c>
      <c r="AT53" s="130" t="s">
        <v>140</v>
      </c>
      <c r="AU53" s="130" t="s">
        <v>58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5739</v>
      </c>
      <c r="BM53" s="130" t="s">
        <v>5812</v>
      </c>
    </row>
    <row r="54" spans="1:65" s="2" customFormat="1" ht="16.5" customHeight="1">
      <c r="A54" s="22"/>
      <c r="B54" s="119"/>
      <c r="C54" s="120" t="s">
        <v>239</v>
      </c>
      <c r="D54" s="120" t="s">
        <v>140</v>
      </c>
      <c r="E54" s="121" t="s">
        <v>5813</v>
      </c>
      <c r="F54" s="122" t="s">
        <v>5814</v>
      </c>
      <c r="G54" s="123" t="s">
        <v>4858</v>
      </c>
      <c r="H54" s="124">
        <v>100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1</v>
      </c>
      <c r="P54" s="128">
        <f t="shared" si="1"/>
        <v>100</v>
      </c>
      <c r="Q54" s="128">
        <v>0</v>
      </c>
      <c r="R54" s="128">
        <f t="shared" si="2"/>
        <v>0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5739</v>
      </c>
      <c r="AT54" s="130" t="s">
        <v>140</v>
      </c>
      <c r="AU54" s="130" t="s">
        <v>58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5739</v>
      </c>
      <c r="BM54" s="130" t="s">
        <v>5815</v>
      </c>
    </row>
    <row r="55" spans="1:65" s="2" customFormat="1" ht="16.5" customHeight="1">
      <c r="A55" s="22"/>
      <c r="B55" s="119"/>
      <c r="C55" s="120" t="s">
        <v>243</v>
      </c>
      <c r="D55" s="120" t="s">
        <v>140</v>
      </c>
      <c r="E55" s="121" t="s">
        <v>5816</v>
      </c>
      <c r="F55" s="122" t="s">
        <v>5817</v>
      </c>
      <c r="G55" s="123" t="s">
        <v>4858</v>
      </c>
      <c r="H55" s="124">
        <v>100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1</v>
      </c>
      <c r="P55" s="128">
        <f t="shared" si="1"/>
        <v>100</v>
      </c>
      <c r="Q55" s="128">
        <v>0</v>
      </c>
      <c r="R55" s="128">
        <f t="shared" si="2"/>
        <v>0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5739</v>
      </c>
      <c r="AT55" s="130" t="s">
        <v>140</v>
      </c>
      <c r="AU55" s="130" t="s">
        <v>58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5739</v>
      </c>
      <c r="BM55" s="130" t="s">
        <v>5818</v>
      </c>
    </row>
    <row r="56" spans="1:65" s="2" customFormat="1" ht="16.5" customHeight="1">
      <c r="A56" s="22"/>
      <c r="B56" s="119"/>
      <c r="C56" s="120" t="s">
        <v>247</v>
      </c>
      <c r="D56" s="120" t="s">
        <v>140</v>
      </c>
      <c r="E56" s="121" t="s">
        <v>5819</v>
      </c>
      <c r="F56" s="122" t="s">
        <v>5820</v>
      </c>
      <c r="G56" s="123" t="s">
        <v>4858</v>
      </c>
      <c r="H56" s="124">
        <v>1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1</v>
      </c>
      <c r="P56" s="128">
        <f t="shared" si="1"/>
        <v>1</v>
      </c>
      <c r="Q56" s="128">
        <v>0</v>
      </c>
      <c r="R56" s="128">
        <f t="shared" si="2"/>
        <v>0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5739</v>
      </c>
      <c r="AT56" s="130" t="s">
        <v>140</v>
      </c>
      <c r="AU56" s="130" t="s">
        <v>58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5739</v>
      </c>
      <c r="BM56" s="130" t="s">
        <v>5821</v>
      </c>
    </row>
    <row r="57" spans="1:65" s="2" customFormat="1" ht="16.5" customHeight="1">
      <c r="A57" s="22"/>
      <c r="B57" s="119"/>
      <c r="C57" s="120" t="s">
        <v>251</v>
      </c>
      <c r="D57" s="120" t="s">
        <v>140</v>
      </c>
      <c r="E57" s="121" t="s">
        <v>5822</v>
      </c>
      <c r="F57" s="122" t="s">
        <v>5823</v>
      </c>
      <c r="G57" s="123" t="s">
        <v>4858</v>
      </c>
      <c r="H57" s="124">
        <v>1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1</v>
      </c>
      <c r="P57" s="128">
        <f t="shared" si="1"/>
        <v>1</v>
      </c>
      <c r="Q57" s="128">
        <v>0</v>
      </c>
      <c r="R57" s="128">
        <f t="shared" si="2"/>
        <v>0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5739</v>
      </c>
      <c r="AT57" s="130" t="s">
        <v>140</v>
      </c>
      <c r="AU57" s="130" t="s">
        <v>58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5739</v>
      </c>
      <c r="BM57" s="130" t="s">
        <v>5824</v>
      </c>
    </row>
    <row r="58" spans="1:65" s="2" customFormat="1" ht="21.75" customHeight="1">
      <c r="A58" s="22"/>
      <c r="B58" s="119"/>
      <c r="C58" s="120" t="s">
        <v>255</v>
      </c>
      <c r="D58" s="120" t="s">
        <v>140</v>
      </c>
      <c r="E58" s="121" t="s">
        <v>5825</v>
      </c>
      <c r="F58" s="122" t="s">
        <v>5826</v>
      </c>
      <c r="G58" s="123" t="s">
        <v>4858</v>
      </c>
      <c r="H58" s="124">
        <v>100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1</v>
      </c>
      <c r="P58" s="128">
        <f t="shared" si="1"/>
        <v>100</v>
      </c>
      <c r="Q58" s="128">
        <v>0</v>
      </c>
      <c r="R58" s="128">
        <f t="shared" si="2"/>
        <v>0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5739</v>
      </c>
      <c r="AT58" s="130" t="s">
        <v>140</v>
      </c>
      <c r="AU58" s="130" t="s">
        <v>58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5739</v>
      </c>
      <c r="BM58" s="130" t="s">
        <v>5827</v>
      </c>
    </row>
    <row r="59" spans="1:65" s="2" customFormat="1" ht="16.5" customHeight="1">
      <c r="A59" s="22"/>
      <c r="B59" s="119"/>
      <c r="C59" s="120" t="s">
        <v>259</v>
      </c>
      <c r="D59" s="120" t="s">
        <v>140</v>
      </c>
      <c r="E59" s="121" t="s">
        <v>5828</v>
      </c>
      <c r="F59" s="122" t="s">
        <v>5829</v>
      </c>
      <c r="G59" s="123" t="s">
        <v>4858</v>
      </c>
      <c r="H59" s="124">
        <v>100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1</v>
      </c>
      <c r="P59" s="128">
        <f t="shared" si="1"/>
        <v>100</v>
      </c>
      <c r="Q59" s="128">
        <v>0</v>
      </c>
      <c r="R59" s="128">
        <f t="shared" si="2"/>
        <v>0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5739</v>
      </c>
      <c r="AT59" s="130" t="s">
        <v>140</v>
      </c>
      <c r="AU59" s="130" t="s">
        <v>58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5739</v>
      </c>
      <c r="BM59" s="130" t="s">
        <v>5830</v>
      </c>
    </row>
    <row r="60" spans="1:65" s="2" customFormat="1" ht="16.5" customHeight="1">
      <c r="A60" s="22"/>
      <c r="B60" s="119"/>
      <c r="C60" s="120" t="s">
        <v>263</v>
      </c>
      <c r="D60" s="120" t="s">
        <v>140</v>
      </c>
      <c r="E60" s="121" t="s">
        <v>5831</v>
      </c>
      <c r="F60" s="122" t="s">
        <v>5832</v>
      </c>
      <c r="G60" s="123" t="s">
        <v>4858</v>
      </c>
      <c r="H60" s="124">
        <v>1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1</v>
      </c>
      <c r="P60" s="128">
        <f t="shared" si="1"/>
        <v>1</v>
      </c>
      <c r="Q60" s="128">
        <v>0</v>
      </c>
      <c r="R60" s="128">
        <f t="shared" si="2"/>
        <v>0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5739</v>
      </c>
      <c r="AT60" s="130" t="s">
        <v>140</v>
      </c>
      <c r="AU60" s="130" t="s">
        <v>58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5739</v>
      </c>
      <c r="BM60" s="130" t="s">
        <v>5833</v>
      </c>
    </row>
    <row r="61" spans="1:65" s="2" customFormat="1" ht="16.5" customHeight="1">
      <c r="A61" s="22"/>
      <c r="B61" s="119"/>
      <c r="C61" s="120" t="s">
        <v>267</v>
      </c>
      <c r="D61" s="120" t="s">
        <v>140</v>
      </c>
      <c r="E61" s="121" t="s">
        <v>5834</v>
      </c>
      <c r="F61" s="122" t="s">
        <v>5835</v>
      </c>
      <c r="G61" s="123" t="s">
        <v>4858</v>
      </c>
      <c r="H61" s="124">
        <v>1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1</v>
      </c>
      <c r="P61" s="128">
        <f t="shared" si="1"/>
        <v>1</v>
      </c>
      <c r="Q61" s="128">
        <v>0</v>
      </c>
      <c r="R61" s="128">
        <f t="shared" si="2"/>
        <v>0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5739</v>
      </c>
      <c r="AT61" s="130" t="s">
        <v>140</v>
      </c>
      <c r="AU61" s="130" t="s">
        <v>58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5739</v>
      </c>
      <c r="BM61" s="130" t="s">
        <v>5836</v>
      </c>
    </row>
    <row r="62" spans="1:65" s="2" customFormat="1" ht="16.5" customHeight="1">
      <c r="A62" s="22"/>
      <c r="B62" s="119"/>
      <c r="C62" s="120" t="s">
        <v>271</v>
      </c>
      <c r="D62" s="120" t="s">
        <v>140</v>
      </c>
      <c r="E62" s="121" t="s">
        <v>5837</v>
      </c>
      <c r="F62" s="122" t="s">
        <v>5838</v>
      </c>
      <c r="G62" s="123" t="s">
        <v>4858</v>
      </c>
      <c r="H62" s="124">
        <v>1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1</v>
      </c>
      <c r="P62" s="128">
        <f t="shared" si="1"/>
        <v>1</v>
      </c>
      <c r="Q62" s="128">
        <v>0</v>
      </c>
      <c r="R62" s="128">
        <f t="shared" si="2"/>
        <v>0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5739</v>
      </c>
      <c r="AT62" s="130" t="s">
        <v>140</v>
      </c>
      <c r="AU62" s="130" t="s">
        <v>58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5739</v>
      </c>
      <c r="BM62" s="130" t="s">
        <v>5839</v>
      </c>
    </row>
    <row r="63" spans="1:65" s="2" customFormat="1" ht="16.5" customHeight="1">
      <c r="A63" s="22"/>
      <c r="B63" s="119"/>
      <c r="C63" s="120" t="s">
        <v>275</v>
      </c>
      <c r="D63" s="120" t="s">
        <v>140</v>
      </c>
      <c r="E63" s="121" t="s">
        <v>5840</v>
      </c>
      <c r="F63" s="122" t="s">
        <v>5841</v>
      </c>
      <c r="G63" s="123" t="s">
        <v>4858</v>
      </c>
      <c r="H63" s="124">
        <v>1</v>
      </c>
      <c r="I63" s="125"/>
      <c r="J63" s="125">
        <f t="shared" si="0"/>
        <v>0</v>
      </c>
      <c r="K63" s="122" t="s">
        <v>144</v>
      </c>
      <c r="L63" s="23"/>
      <c r="M63" s="132" t="s">
        <v>1</v>
      </c>
      <c r="N63" s="133" t="s">
        <v>23</v>
      </c>
      <c r="O63" s="134">
        <v>1</v>
      </c>
      <c r="P63" s="134">
        <f t="shared" si="1"/>
        <v>1</v>
      </c>
      <c r="Q63" s="134">
        <v>0</v>
      </c>
      <c r="R63" s="134">
        <f t="shared" si="2"/>
        <v>0</v>
      </c>
      <c r="S63" s="134">
        <v>0</v>
      </c>
      <c r="T63" s="135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5739</v>
      </c>
      <c r="AT63" s="130" t="s">
        <v>140</v>
      </c>
      <c r="AU63" s="130" t="s">
        <v>58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5739</v>
      </c>
      <c r="BM63" s="130" t="s">
        <v>5842</v>
      </c>
    </row>
    <row r="64" spans="1:31" s="2" customFormat="1" ht="6.9" customHeight="1">
      <c r="A64" s="22"/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23"/>
      <c r="M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</sheetData>
  <autoFilter ref="C26:K63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32"/>
  <sheetViews>
    <sheetView showGridLines="0" workbookViewId="0" topLeftCell="A2">
      <selection activeCell="I45" sqref="I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59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5844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6.9" customHeight="1">
      <c r="A7" s="22"/>
      <c r="B7" s="23"/>
      <c r="C7" s="22"/>
      <c r="D7" s="47"/>
      <c r="E7" s="47"/>
      <c r="F7" s="47"/>
      <c r="G7" s="47"/>
      <c r="H7" s="47"/>
      <c r="I7" s="47"/>
      <c r="J7" s="47"/>
      <c r="K7" s="47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25.35" customHeight="1">
      <c r="A8" s="22"/>
      <c r="B8" s="23"/>
      <c r="C8" s="22"/>
      <c r="D8" s="76" t="s">
        <v>18</v>
      </c>
      <c r="E8" s="22"/>
      <c r="F8" s="22"/>
      <c r="G8" s="22"/>
      <c r="H8" s="22"/>
      <c r="I8" s="22"/>
      <c r="J8" s="52">
        <f>ROUND(J39,2)</f>
        <v>0</v>
      </c>
      <c r="K8" s="22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6.9" customHeight="1">
      <c r="A9" s="22"/>
      <c r="B9" s="23"/>
      <c r="C9" s="22"/>
      <c r="D9" s="47"/>
      <c r="E9" s="47"/>
      <c r="F9" s="47"/>
      <c r="G9" s="47"/>
      <c r="H9" s="47"/>
      <c r="I9" s="47"/>
      <c r="J9" s="47"/>
      <c r="K9" s="47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22"/>
      <c r="E10" s="22"/>
      <c r="F10" s="26" t="s">
        <v>20</v>
      </c>
      <c r="G10" s="22"/>
      <c r="H10" s="22"/>
      <c r="I10" s="26" t="s">
        <v>19</v>
      </c>
      <c r="J10" s="26" t="s">
        <v>21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77" t="s">
        <v>22</v>
      </c>
      <c r="E11" s="19" t="s">
        <v>23</v>
      </c>
      <c r="F11" s="78">
        <f>ROUND((SUM(BE39:BE231)),2)</f>
        <v>0</v>
      </c>
      <c r="G11" s="22"/>
      <c r="H11" s="22"/>
      <c r="I11" s="79">
        <v>0.21</v>
      </c>
      <c r="J11" s="78">
        <f>ROUND(((SUM(BE39:BE231))*I11),2)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>
      <c r="A12" s="22"/>
      <c r="B12" s="23"/>
      <c r="C12" s="22"/>
      <c r="D12" s="22"/>
      <c r="E12" s="19" t="s">
        <v>24</v>
      </c>
      <c r="F12" s="78">
        <f>ROUND((SUM(BF39:BF231)),2)</f>
        <v>0</v>
      </c>
      <c r="G12" s="22"/>
      <c r="H12" s="22"/>
      <c r="I12" s="79">
        <v>0.12</v>
      </c>
      <c r="J12" s="78">
        <f>ROUND(((SUM(BF39:BF231))*I12),2)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25</v>
      </c>
      <c r="F13" s="78">
        <f>ROUND((SUM(BG39:BG231)),2)</f>
        <v>0</v>
      </c>
      <c r="G13" s="22"/>
      <c r="H13" s="22"/>
      <c r="I13" s="79">
        <v>0.21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26</v>
      </c>
      <c r="F14" s="78">
        <f>ROUND((SUM(BH39:BH231)),2)</f>
        <v>0</v>
      </c>
      <c r="G14" s="22"/>
      <c r="H14" s="22"/>
      <c r="I14" s="79">
        <v>0.12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14.4" customHeight="1" hidden="1">
      <c r="A15" s="22"/>
      <c r="B15" s="23"/>
      <c r="C15" s="22"/>
      <c r="D15" s="22"/>
      <c r="E15" s="19" t="s">
        <v>27</v>
      </c>
      <c r="F15" s="78">
        <f>ROUND((SUM(BI39:BI231)),2)</f>
        <v>0</v>
      </c>
      <c r="G15" s="22"/>
      <c r="H15" s="22"/>
      <c r="I15" s="79">
        <v>0</v>
      </c>
      <c r="J15" s="78">
        <f>0</f>
        <v>0</v>
      </c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6.9" customHeight="1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5.35" customHeight="1">
      <c r="A17" s="22"/>
      <c r="B17" s="23"/>
      <c r="C17" s="80"/>
      <c r="D17" s="81" t="s">
        <v>28</v>
      </c>
      <c r="E17" s="41"/>
      <c r="F17" s="41"/>
      <c r="G17" s="82" t="s">
        <v>29</v>
      </c>
      <c r="H17" s="83" t="s">
        <v>30</v>
      </c>
      <c r="I17" s="41"/>
      <c r="J17" s="84">
        <f>SUM(J8:J15)</f>
        <v>0</v>
      </c>
      <c r="K17" s="85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29.25" customHeight="1">
      <c r="A18" s="22"/>
      <c r="B18" s="23"/>
      <c r="C18" s="86" t="s">
        <v>110</v>
      </c>
      <c r="D18" s="80"/>
      <c r="E18" s="80"/>
      <c r="F18" s="80"/>
      <c r="G18" s="80"/>
      <c r="H18" s="80"/>
      <c r="I18" s="80"/>
      <c r="J18" s="87" t="s">
        <v>111</v>
      </c>
      <c r="K18" s="80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" customFormat="1" ht="10.35" customHeight="1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47" s="2" customFormat="1" ht="22.95" customHeight="1">
      <c r="A20" s="22"/>
      <c r="B20" s="23"/>
      <c r="C20" s="88" t="s">
        <v>112</v>
      </c>
      <c r="D20" s="22"/>
      <c r="E20" s="22"/>
      <c r="F20" s="22"/>
      <c r="G20" s="22"/>
      <c r="H20" s="22"/>
      <c r="I20" s="22"/>
      <c r="J20" s="52">
        <f>J39</f>
        <v>0</v>
      </c>
      <c r="K20" s="22"/>
      <c r="L20" s="3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U20" s="12" t="s">
        <v>113</v>
      </c>
    </row>
    <row r="21" spans="2:12" s="6" customFormat="1" ht="24.9" customHeight="1">
      <c r="B21" s="89"/>
      <c r="D21" s="90" t="s">
        <v>114</v>
      </c>
      <c r="E21" s="91"/>
      <c r="F21" s="91"/>
      <c r="G21" s="91"/>
      <c r="H21" s="91"/>
      <c r="I21" s="91"/>
      <c r="J21" s="92">
        <f>J40</f>
        <v>0</v>
      </c>
      <c r="L21" s="89"/>
    </row>
    <row r="22" spans="2:12" s="7" customFormat="1" ht="19.95" customHeight="1">
      <c r="B22" s="93"/>
      <c r="D22" s="94" t="s">
        <v>115</v>
      </c>
      <c r="E22" s="95"/>
      <c r="F22" s="95"/>
      <c r="G22" s="95"/>
      <c r="H22" s="95"/>
      <c r="I22" s="95"/>
      <c r="J22" s="96">
        <f>J41</f>
        <v>0</v>
      </c>
      <c r="L22" s="93"/>
    </row>
    <row r="23" spans="2:12" s="6" customFormat="1" ht="24.9" customHeight="1">
      <c r="B23" s="89"/>
      <c r="D23" s="90" t="s">
        <v>116</v>
      </c>
      <c r="E23" s="91"/>
      <c r="F23" s="91"/>
      <c r="G23" s="91"/>
      <c r="H23" s="91"/>
      <c r="I23" s="91"/>
      <c r="J23" s="92">
        <f>J200</f>
        <v>0</v>
      </c>
      <c r="L23" s="89"/>
    </row>
    <row r="24" spans="2:12" s="7" customFormat="1" ht="19.95" customHeight="1">
      <c r="B24" s="93"/>
      <c r="D24" s="94" t="s">
        <v>117</v>
      </c>
      <c r="E24" s="95"/>
      <c r="F24" s="95"/>
      <c r="G24" s="95"/>
      <c r="H24" s="95"/>
      <c r="I24" s="95"/>
      <c r="J24" s="96">
        <f>J201</f>
        <v>0</v>
      </c>
      <c r="L24" s="93"/>
    </row>
    <row r="25" spans="2:12" s="7" customFormat="1" ht="19.95" customHeight="1">
      <c r="B25" s="93"/>
      <c r="D25" s="94" t="s">
        <v>118</v>
      </c>
      <c r="E25" s="95"/>
      <c r="F25" s="95"/>
      <c r="G25" s="95"/>
      <c r="H25" s="95"/>
      <c r="I25" s="95"/>
      <c r="J25" s="96">
        <f>J207</f>
        <v>0</v>
      </c>
      <c r="L25" s="93"/>
    </row>
    <row r="26" spans="2:12" s="7" customFormat="1" ht="19.95" customHeight="1">
      <c r="B26" s="93"/>
      <c r="D26" s="94" t="s">
        <v>119</v>
      </c>
      <c r="E26" s="95"/>
      <c r="F26" s="95"/>
      <c r="G26" s="95"/>
      <c r="H26" s="95"/>
      <c r="I26" s="95"/>
      <c r="J26" s="96">
        <f>J221</f>
        <v>0</v>
      </c>
      <c r="L26" s="93"/>
    </row>
    <row r="27" spans="2:12" s="7" customFormat="1" ht="19.95" customHeight="1">
      <c r="B27" s="93"/>
      <c r="D27" s="94" t="s">
        <v>120</v>
      </c>
      <c r="E27" s="95"/>
      <c r="F27" s="95"/>
      <c r="G27" s="95"/>
      <c r="H27" s="95"/>
      <c r="I27" s="95"/>
      <c r="J27" s="96">
        <f>J224</f>
        <v>0</v>
      </c>
      <c r="L27" s="93"/>
    </row>
    <row r="28" spans="2:12" s="7" customFormat="1" ht="19.95" customHeight="1">
      <c r="B28" s="93"/>
      <c r="D28" s="94" t="s">
        <v>121</v>
      </c>
      <c r="E28" s="95"/>
      <c r="F28" s="95"/>
      <c r="G28" s="95"/>
      <c r="H28" s="95"/>
      <c r="I28" s="95"/>
      <c r="J28" s="96">
        <f>J228</f>
        <v>0</v>
      </c>
      <c r="L28" s="93"/>
    </row>
    <row r="29" spans="1:31" s="2" customFormat="1" ht="21.75" customHeight="1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3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" customFormat="1" ht="6.9" customHeight="1">
      <c r="A30" s="2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4" spans="1:31" s="2" customFormat="1" ht="6.9" customHeight="1">
      <c r="A34" s="22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2" customFormat="1" ht="24.9" customHeight="1">
      <c r="A35" s="22"/>
      <c r="B35" s="23"/>
      <c r="C35" s="16" t="s">
        <v>122</v>
      </c>
      <c r="D35" s="22"/>
      <c r="E35" s="22"/>
      <c r="F35" s="22"/>
      <c r="G35" s="22"/>
      <c r="H35" s="22"/>
      <c r="I35" s="22"/>
      <c r="J35" s="22"/>
      <c r="K35" s="22"/>
      <c r="L35" s="3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2" customFormat="1" ht="6.9" customHeight="1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3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" customFormat="1" ht="10.35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3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8" customFormat="1" ht="29.25" customHeight="1">
      <c r="A38" s="97"/>
      <c r="B38" s="98"/>
      <c r="C38" s="99" t="s">
        <v>123</v>
      </c>
      <c r="D38" s="100" t="s">
        <v>35</v>
      </c>
      <c r="E38" s="100" t="s">
        <v>31</v>
      </c>
      <c r="F38" s="100" t="s">
        <v>32</v>
      </c>
      <c r="G38" s="100" t="s">
        <v>124</v>
      </c>
      <c r="H38" s="100" t="s">
        <v>125</v>
      </c>
      <c r="I38" s="100" t="s">
        <v>126</v>
      </c>
      <c r="J38" s="100" t="s">
        <v>111</v>
      </c>
      <c r="K38" s="101" t="s">
        <v>127</v>
      </c>
      <c r="L38" s="102"/>
      <c r="M38" s="43" t="s">
        <v>1</v>
      </c>
      <c r="N38" s="44" t="s">
        <v>22</v>
      </c>
      <c r="O38" s="44" t="s">
        <v>128</v>
      </c>
      <c r="P38" s="44" t="s">
        <v>129</v>
      </c>
      <c r="Q38" s="44" t="s">
        <v>130</v>
      </c>
      <c r="R38" s="44" t="s">
        <v>131</v>
      </c>
      <c r="S38" s="44" t="s">
        <v>132</v>
      </c>
      <c r="T38" s="45" t="s">
        <v>133</v>
      </c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</row>
    <row r="39" spans="1:63" s="2" customFormat="1" ht="22.95" customHeight="1">
      <c r="A39" s="22"/>
      <c r="B39" s="23"/>
      <c r="C39" s="50" t="s">
        <v>134</v>
      </c>
      <c r="D39" s="22"/>
      <c r="E39" s="22"/>
      <c r="F39" s="22"/>
      <c r="G39" s="22"/>
      <c r="H39" s="22"/>
      <c r="I39" s="22"/>
      <c r="J39" s="103">
        <f>BK39</f>
        <v>0</v>
      </c>
      <c r="K39" s="22"/>
      <c r="L39" s="23"/>
      <c r="M39" s="46"/>
      <c r="N39" s="38"/>
      <c r="O39" s="47"/>
      <c r="P39" s="104">
        <f>P40+P200</f>
        <v>3515.5980000000022</v>
      </c>
      <c r="Q39" s="47"/>
      <c r="R39" s="104">
        <f>R40+R200</f>
        <v>0.0042499999999999994</v>
      </c>
      <c r="S39" s="47"/>
      <c r="T39" s="105">
        <f>T40+T200</f>
        <v>704.1845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T39" s="12" t="s">
        <v>49</v>
      </c>
      <c r="AU39" s="12" t="s">
        <v>113</v>
      </c>
      <c r="BK39" s="106">
        <f>BK40+BK200</f>
        <v>0</v>
      </c>
    </row>
    <row r="40" spans="2:63" s="9" customFormat="1" ht="25.95" customHeight="1">
      <c r="B40" s="107"/>
      <c r="D40" s="108" t="s">
        <v>49</v>
      </c>
      <c r="E40" s="109" t="s">
        <v>135</v>
      </c>
      <c r="F40" s="109" t="s">
        <v>136</v>
      </c>
      <c r="J40" s="110">
        <f>BK40</f>
        <v>0</v>
      </c>
      <c r="L40" s="107"/>
      <c r="M40" s="111"/>
      <c r="N40" s="112"/>
      <c r="O40" s="112"/>
      <c r="P40" s="113">
        <f>P41</f>
        <v>2947.178000000002</v>
      </c>
      <c r="Q40" s="112"/>
      <c r="R40" s="113">
        <f>R41</f>
        <v>0.0042499999999999994</v>
      </c>
      <c r="S40" s="112"/>
      <c r="T40" s="114">
        <f>T41</f>
        <v>665.4119999999999</v>
      </c>
      <c r="AR40" s="108" t="s">
        <v>58</v>
      </c>
      <c r="AT40" s="115" t="s">
        <v>49</v>
      </c>
      <c r="AU40" s="115" t="s">
        <v>50</v>
      </c>
      <c r="AY40" s="108" t="s">
        <v>137</v>
      </c>
      <c r="BK40" s="116">
        <f>BK41</f>
        <v>0</v>
      </c>
    </row>
    <row r="41" spans="2:63" s="9" customFormat="1" ht="22.95" customHeight="1">
      <c r="B41" s="107"/>
      <c r="D41" s="108" t="s">
        <v>49</v>
      </c>
      <c r="E41" s="117" t="s">
        <v>138</v>
      </c>
      <c r="F41" s="117" t="s">
        <v>139</v>
      </c>
      <c r="J41" s="118">
        <f>BK41</f>
        <v>0</v>
      </c>
      <c r="L41" s="107"/>
      <c r="M41" s="111"/>
      <c r="N41" s="112"/>
      <c r="O41" s="112"/>
      <c r="P41" s="113">
        <f>SUM(P42:P199)</f>
        <v>2947.178000000002</v>
      </c>
      <c r="Q41" s="112"/>
      <c r="R41" s="113">
        <f>SUM(R42:R199)</f>
        <v>0.0042499999999999994</v>
      </c>
      <c r="S41" s="112"/>
      <c r="T41" s="114">
        <f>SUM(T42:T199)</f>
        <v>665.4119999999999</v>
      </c>
      <c r="AR41" s="108" t="s">
        <v>58</v>
      </c>
      <c r="AT41" s="115" t="s">
        <v>49</v>
      </c>
      <c r="AU41" s="115" t="s">
        <v>58</v>
      </c>
      <c r="AY41" s="108" t="s">
        <v>137</v>
      </c>
      <c r="BK41" s="116">
        <f>SUM(BK42:BK199)</f>
        <v>0</v>
      </c>
    </row>
    <row r="42" spans="1:65" s="2" customFormat="1" ht="24.15" customHeight="1">
      <c r="A42" s="22"/>
      <c r="B42" s="119"/>
      <c r="C42" s="120" t="s">
        <v>58</v>
      </c>
      <c r="D42" s="120" t="s">
        <v>140</v>
      </c>
      <c r="E42" s="121" t="s">
        <v>141</v>
      </c>
      <c r="F42" s="122" t="s">
        <v>142</v>
      </c>
      <c r="G42" s="123" t="s">
        <v>143</v>
      </c>
      <c r="H42" s="124">
        <v>10</v>
      </c>
      <c r="I42" s="125"/>
      <c r="J42" s="125">
        <f aca="true" t="shared" si="0" ref="J42:J73">ROUND(I42*H42,2)</f>
        <v>0</v>
      </c>
      <c r="K42" s="122" t="s">
        <v>144</v>
      </c>
      <c r="L42" s="23"/>
      <c r="M42" s="126" t="s">
        <v>1</v>
      </c>
      <c r="N42" s="127" t="s">
        <v>23</v>
      </c>
      <c r="O42" s="128">
        <v>3.245</v>
      </c>
      <c r="P42" s="128">
        <f aca="true" t="shared" si="1" ref="P42:P73">O42*H42</f>
        <v>32.45</v>
      </c>
      <c r="Q42" s="128">
        <v>0</v>
      </c>
      <c r="R42" s="128">
        <f aca="true" t="shared" si="2" ref="R42:R73">Q42*H42</f>
        <v>0</v>
      </c>
      <c r="S42" s="128">
        <v>2.5</v>
      </c>
      <c r="T42" s="129">
        <f aca="true" t="shared" si="3" ref="T42:T73">S42*H42</f>
        <v>25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aca="true" t="shared" si="4" ref="BE42:BE73">IF(N42="základní",J42,0)</f>
        <v>0</v>
      </c>
      <c r="BF42" s="131">
        <f aca="true" t="shared" si="5" ref="BF42:BF73">IF(N42="snížená",J42,0)</f>
        <v>0</v>
      </c>
      <c r="BG42" s="131">
        <f aca="true" t="shared" si="6" ref="BG42:BG73">IF(N42="zákl. přenesená",J42,0)</f>
        <v>0</v>
      </c>
      <c r="BH42" s="131">
        <f aca="true" t="shared" si="7" ref="BH42:BH73">IF(N42="sníž. přenesená",J42,0)</f>
        <v>0</v>
      </c>
      <c r="BI42" s="131">
        <f aca="true" t="shared" si="8" ref="BI42:BI73">IF(N42="nulová",J42,0)</f>
        <v>0</v>
      </c>
      <c r="BJ42" s="12" t="s">
        <v>58</v>
      </c>
      <c r="BK42" s="131">
        <f aca="true" t="shared" si="9" ref="BK42:BK73">ROUND(I42*H42,2)</f>
        <v>0</v>
      </c>
      <c r="BL42" s="12" t="s">
        <v>145</v>
      </c>
      <c r="BM42" s="130" t="s">
        <v>146</v>
      </c>
    </row>
    <row r="43" spans="1:65" s="2" customFormat="1" ht="24.15" customHeight="1">
      <c r="A43" s="22"/>
      <c r="B43" s="119"/>
      <c r="C43" s="120" t="s">
        <v>60</v>
      </c>
      <c r="D43" s="120" t="s">
        <v>140</v>
      </c>
      <c r="E43" s="121" t="s">
        <v>147</v>
      </c>
      <c r="F43" s="122" t="s">
        <v>148</v>
      </c>
      <c r="G43" s="123" t="s">
        <v>143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1.756</v>
      </c>
      <c r="P43" s="128">
        <f t="shared" si="1"/>
        <v>17.56</v>
      </c>
      <c r="Q43" s="128">
        <v>0</v>
      </c>
      <c r="R43" s="128">
        <f t="shared" si="2"/>
        <v>0</v>
      </c>
      <c r="S43" s="128">
        <v>2.5</v>
      </c>
      <c r="T43" s="129">
        <f t="shared" si="3"/>
        <v>25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149</v>
      </c>
    </row>
    <row r="44" spans="1:65" s="2" customFormat="1" ht="24.15" customHeight="1">
      <c r="A44" s="22"/>
      <c r="B44" s="119"/>
      <c r="C44" s="120" t="s">
        <v>150</v>
      </c>
      <c r="D44" s="120" t="s">
        <v>140</v>
      </c>
      <c r="E44" s="121" t="s">
        <v>151</v>
      </c>
      <c r="F44" s="122" t="s">
        <v>152</v>
      </c>
      <c r="G44" s="123" t="s">
        <v>143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2.905</v>
      </c>
      <c r="P44" s="128">
        <f t="shared" si="1"/>
        <v>29.049999999999997</v>
      </c>
      <c r="Q44" s="128">
        <v>0</v>
      </c>
      <c r="R44" s="128">
        <f t="shared" si="2"/>
        <v>0</v>
      </c>
      <c r="S44" s="128">
        <v>2.27</v>
      </c>
      <c r="T44" s="129">
        <f t="shared" si="3"/>
        <v>22.7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153</v>
      </c>
    </row>
    <row r="45" spans="1:65" s="2" customFormat="1" ht="24.15" customHeight="1">
      <c r="A45" s="22"/>
      <c r="B45" s="119"/>
      <c r="C45" s="120" t="s">
        <v>145</v>
      </c>
      <c r="D45" s="120" t="s">
        <v>140</v>
      </c>
      <c r="E45" s="121" t="s">
        <v>154</v>
      </c>
      <c r="F45" s="122" t="s">
        <v>155</v>
      </c>
      <c r="G45" s="123" t="s">
        <v>143</v>
      </c>
      <c r="H45" s="124">
        <v>10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1.586</v>
      </c>
      <c r="P45" s="128">
        <f t="shared" si="1"/>
        <v>15.860000000000001</v>
      </c>
      <c r="Q45" s="128">
        <v>0</v>
      </c>
      <c r="R45" s="128">
        <f t="shared" si="2"/>
        <v>0</v>
      </c>
      <c r="S45" s="128">
        <v>2.27</v>
      </c>
      <c r="T45" s="129">
        <f t="shared" si="3"/>
        <v>22.7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156</v>
      </c>
    </row>
    <row r="46" spans="1:65" s="2" customFormat="1" ht="24.15" customHeight="1">
      <c r="A46" s="22"/>
      <c r="B46" s="119"/>
      <c r="C46" s="120" t="s">
        <v>157</v>
      </c>
      <c r="D46" s="120" t="s">
        <v>140</v>
      </c>
      <c r="E46" s="121" t="s">
        <v>158</v>
      </c>
      <c r="F46" s="122" t="s">
        <v>159</v>
      </c>
      <c r="G46" s="123" t="s">
        <v>160</v>
      </c>
      <c r="H46" s="124">
        <v>10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0.247</v>
      </c>
      <c r="P46" s="128">
        <f t="shared" si="1"/>
        <v>2.4699999999999998</v>
      </c>
      <c r="Q46" s="128">
        <v>0</v>
      </c>
      <c r="R46" s="128">
        <f t="shared" si="2"/>
        <v>0</v>
      </c>
      <c r="S46" s="128">
        <v>0.07</v>
      </c>
      <c r="T46" s="129">
        <f t="shared" si="3"/>
        <v>0.7000000000000001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161</v>
      </c>
    </row>
    <row r="47" spans="1:65" s="2" customFormat="1" ht="24.15" customHeight="1">
      <c r="A47" s="22"/>
      <c r="B47" s="119"/>
      <c r="C47" s="120" t="s">
        <v>162</v>
      </c>
      <c r="D47" s="120" t="s">
        <v>140</v>
      </c>
      <c r="E47" s="121" t="s">
        <v>163</v>
      </c>
      <c r="F47" s="122" t="s">
        <v>164</v>
      </c>
      <c r="G47" s="123" t="s">
        <v>160</v>
      </c>
      <c r="H47" s="124">
        <v>10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0.284</v>
      </c>
      <c r="P47" s="128">
        <f t="shared" si="1"/>
        <v>2.84</v>
      </c>
      <c r="Q47" s="128">
        <v>0</v>
      </c>
      <c r="R47" s="128">
        <f t="shared" si="2"/>
        <v>0</v>
      </c>
      <c r="S47" s="128">
        <v>0.11</v>
      </c>
      <c r="T47" s="129">
        <f t="shared" si="3"/>
        <v>1.1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165</v>
      </c>
    </row>
    <row r="48" spans="1:65" s="2" customFormat="1" ht="24.15" customHeight="1">
      <c r="A48" s="22"/>
      <c r="B48" s="119"/>
      <c r="C48" s="120" t="s">
        <v>166</v>
      </c>
      <c r="D48" s="120" t="s">
        <v>140</v>
      </c>
      <c r="E48" s="121" t="s">
        <v>167</v>
      </c>
      <c r="F48" s="122" t="s">
        <v>168</v>
      </c>
      <c r="G48" s="123" t="s">
        <v>160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0.237</v>
      </c>
      <c r="P48" s="128">
        <f t="shared" si="1"/>
        <v>2.37</v>
      </c>
      <c r="Q48" s="128">
        <v>0</v>
      </c>
      <c r="R48" s="128">
        <f t="shared" si="2"/>
        <v>0</v>
      </c>
      <c r="S48" s="128">
        <v>0.181</v>
      </c>
      <c r="T48" s="129">
        <f t="shared" si="3"/>
        <v>1.81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169</v>
      </c>
    </row>
    <row r="49" spans="1:65" s="2" customFormat="1" ht="24.15" customHeight="1">
      <c r="A49" s="22"/>
      <c r="B49" s="119"/>
      <c r="C49" s="120" t="s">
        <v>170</v>
      </c>
      <c r="D49" s="120" t="s">
        <v>140</v>
      </c>
      <c r="E49" s="121" t="s">
        <v>171</v>
      </c>
      <c r="F49" s="122" t="s">
        <v>172</v>
      </c>
      <c r="G49" s="123" t="s">
        <v>160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0.284</v>
      </c>
      <c r="P49" s="128">
        <f t="shared" si="1"/>
        <v>2.84</v>
      </c>
      <c r="Q49" s="128">
        <v>0</v>
      </c>
      <c r="R49" s="128">
        <f t="shared" si="2"/>
        <v>0</v>
      </c>
      <c r="S49" s="128">
        <v>0.261</v>
      </c>
      <c r="T49" s="129">
        <f t="shared" si="3"/>
        <v>2.6100000000000003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173</v>
      </c>
    </row>
    <row r="50" spans="1:65" s="2" customFormat="1" ht="24.15" customHeight="1">
      <c r="A50" s="22"/>
      <c r="B50" s="119"/>
      <c r="C50" s="120" t="s">
        <v>138</v>
      </c>
      <c r="D50" s="120" t="s">
        <v>140</v>
      </c>
      <c r="E50" s="121" t="s">
        <v>174</v>
      </c>
      <c r="F50" s="122" t="s">
        <v>175</v>
      </c>
      <c r="G50" s="123" t="s">
        <v>143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2.289</v>
      </c>
      <c r="P50" s="128">
        <f t="shared" si="1"/>
        <v>22.89</v>
      </c>
      <c r="Q50" s="128">
        <v>0</v>
      </c>
      <c r="R50" s="128">
        <f t="shared" si="2"/>
        <v>0</v>
      </c>
      <c r="S50" s="128">
        <v>1</v>
      </c>
      <c r="T50" s="129">
        <f t="shared" si="3"/>
        <v>10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176</v>
      </c>
    </row>
    <row r="51" spans="1:65" s="2" customFormat="1" ht="24.15" customHeight="1">
      <c r="A51" s="22"/>
      <c r="B51" s="119"/>
      <c r="C51" s="120" t="s">
        <v>177</v>
      </c>
      <c r="D51" s="120" t="s">
        <v>140</v>
      </c>
      <c r="E51" s="121" t="s">
        <v>178</v>
      </c>
      <c r="F51" s="122" t="s">
        <v>179</v>
      </c>
      <c r="G51" s="123" t="s">
        <v>143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1.283</v>
      </c>
      <c r="P51" s="128">
        <f t="shared" si="1"/>
        <v>12.829999999999998</v>
      </c>
      <c r="Q51" s="128">
        <v>0</v>
      </c>
      <c r="R51" s="128">
        <f t="shared" si="2"/>
        <v>0</v>
      </c>
      <c r="S51" s="128">
        <v>1</v>
      </c>
      <c r="T51" s="129">
        <f t="shared" si="3"/>
        <v>10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180</v>
      </c>
    </row>
    <row r="52" spans="1:65" s="2" customFormat="1" ht="24.15" customHeight="1">
      <c r="A52" s="22"/>
      <c r="B52" s="119"/>
      <c r="C52" s="120" t="s">
        <v>181</v>
      </c>
      <c r="D52" s="120" t="s">
        <v>140</v>
      </c>
      <c r="E52" s="121" t="s">
        <v>182</v>
      </c>
      <c r="F52" s="122" t="s">
        <v>183</v>
      </c>
      <c r="G52" s="123" t="s">
        <v>143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2.071</v>
      </c>
      <c r="P52" s="128">
        <f t="shared" si="1"/>
        <v>20.71</v>
      </c>
      <c r="Q52" s="128">
        <v>0</v>
      </c>
      <c r="R52" s="128">
        <f t="shared" si="2"/>
        <v>0</v>
      </c>
      <c r="S52" s="128">
        <v>0.7</v>
      </c>
      <c r="T52" s="129">
        <f t="shared" si="3"/>
        <v>7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184</v>
      </c>
    </row>
    <row r="53" spans="1:65" s="2" customFormat="1" ht="24.15" customHeight="1">
      <c r="A53" s="22"/>
      <c r="B53" s="119"/>
      <c r="C53" s="120" t="s">
        <v>8</v>
      </c>
      <c r="D53" s="120" t="s">
        <v>140</v>
      </c>
      <c r="E53" s="121" t="s">
        <v>185</v>
      </c>
      <c r="F53" s="122" t="s">
        <v>186</v>
      </c>
      <c r="G53" s="123" t="s">
        <v>143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1.165</v>
      </c>
      <c r="P53" s="128">
        <f t="shared" si="1"/>
        <v>11.65</v>
      </c>
      <c r="Q53" s="128">
        <v>0</v>
      </c>
      <c r="R53" s="128">
        <f t="shared" si="2"/>
        <v>0</v>
      </c>
      <c r="S53" s="128">
        <v>0.7</v>
      </c>
      <c r="T53" s="129">
        <f t="shared" si="3"/>
        <v>7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187</v>
      </c>
    </row>
    <row r="54" spans="1:65" s="2" customFormat="1" ht="24.15" customHeight="1">
      <c r="A54" s="22"/>
      <c r="B54" s="119"/>
      <c r="C54" s="120" t="s">
        <v>188</v>
      </c>
      <c r="D54" s="120" t="s">
        <v>140</v>
      </c>
      <c r="E54" s="121" t="s">
        <v>189</v>
      </c>
      <c r="F54" s="122" t="s">
        <v>190</v>
      </c>
      <c r="G54" s="123" t="s">
        <v>143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2.713</v>
      </c>
      <c r="P54" s="128">
        <f t="shared" si="1"/>
        <v>27.130000000000003</v>
      </c>
      <c r="Q54" s="128">
        <v>0</v>
      </c>
      <c r="R54" s="128">
        <f t="shared" si="2"/>
        <v>0</v>
      </c>
      <c r="S54" s="128">
        <v>1.8</v>
      </c>
      <c r="T54" s="129">
        <f t="shared" si="3"/>
        <v>18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191</v>
      </c>
    </row>
    <row r="55" spans="1:65" s="2" customFormat="1" ht="24.15" customHeight="1">
      <c r="A55" s="22"/>
      <c r="B55" s="119"/>
      <c r="C55" s="120" t="s">
        <v>192</v>
      </c>
      <c r="D55" s="120" t="s">
        <v>140</v>
      </c>
      <c r="E55" s="121" t="s">
        <v>193</v>
      </c>
      <c r="F55" s="122" t="s">
        <v>194</v>
      </c>
      <c r="G55" s="123" t="s">
        <v>143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1.52</v>
      </c>
      <c r="P55" s="128">
        <f t="shared" si="1"/>
        <v>15.2</v>
      </c>
      <c r="Q55" s="128">
        <v>0</v>
      </c>
      <c r="R55" s="128">
        <f t="shared" si="2"/>
        <v>0</v>
      </c>
      <c r="S55" s="128">
        <v>1.8</v>
      </c>
      <c r="T55" s="129">
        <f t="shared" si="3"/>
        <v>18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195</v>
      </c>
    </row>
    <row r="56" spans="1:65" s="2" customFormat="1" ht="16.5" customHeight="1">
      <c r="A56" s="22"/>
      <c r="B56" s="119"/>
      <c r="C56" s="120" t="s">
        <v>196</v>
      </c>
      <c r="D56" s="120" t="s">
        <v>140</v>
      </c>
      <c r="E56" s="121" t="s">
        <v>197</v>
      </c>
      <c r="F56" s="122" t="s">
        <v>198</v>
      </c>
      <c r="G56" s="123" t="s">
        <v>160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0.352</v>
      </c>
      <c r="P56" s="128">
        <f t="shared" si="1"/>
        <v>3.5199999999999996</v>
      </c>
      <c r="Q56" s="128">
        <v>0</v>
      </c>
      <c r="R56" s="128">
        <f t="shared" si="2"/>
        <v>0</v>
      </c>
      <c r="S56" s="128">
        <v>0.12</v>
      </c>
      <c r="T56" s="129">
        <f t="shared" si="3"/>
        <v>1.2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199</v>
      </c>
    </row>
    <row r="57" spans="1:65" s="2" customFormat="1" ht="16.5" customHeight="1">
      <c r="A57" s="22"/>
      <c r="B57" s="119"/>
      <c r="C57" s="120" t="s">
        <v>200</v>
      </c>
      <c r="D57" s="120" t="s">
        <v>140</v>
      </c>
      <c r="E57" s="121" t="s">
        <v>201</v>
      </c>
      <c r="F57" s="122" t="s">
        <v>202</v>
      </c>
      <c r="G57" s="123" t="s">
        <v>160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0.494</v>
      </c>
      <c r="P57" s="128">
        <f t="shared" si="1"/>
        <v>4.9399999999999995</v>
      </c>
      <c r="Q57" s="128">
        <v>0</v>
      </c>
      <c r="R57" s="128">
        <f t="shared" si="2"/>
        <v>0</v>
      </c>
      <c r="S57" s="128">
        <v>0.168</v>
      </c>
      <c r="T57" s="129">
        <f t="shared" si="3"/>
        <v>1.6800000000000002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203</v>
      </c>
    </row>
    <row r="58" spans="1:65" s="2" customFormat="1" ht="16.5" customHeight="1">
      <c r="A58" s="22"/>
      <c r="B58" s="119"/>
      <c r="C58" s="120" t="s">
        <v>204</v>
      </c>
      <c r="D58" s="120" t="s">
        <v>140</v>
      </c>
      <c r="E58" s="121" t="s">
        <v>205</v>
      </c>
      <c r="F58" s="122" t="s">
        <v>206</v>
      </c>
      <c r="G58" s="123" t="s">
        <v>160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0.711</v>
      </c>
      <c r="P58" s="128">
        <f t="shared" si="1"/>
        <v>7.109999999999999</v>
      </c>
      <c r="Q58" s="128">
        <v>0</v>
      </c>
      <c r="R58" s="128">
        <f t="shared" si="2"/>
        <v>0</v>
      </c>
      <c r="S58" s="128">
        <v>0.324</v>
      </c>
      <c r="T58" s="129">
        <f t="shared" si="3"/>
        <v>3.24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207</v>
      </c>
    </row>
    <row r="59" spans="1:65" s="2" customFormat="1" ht="16.5" customHeight="1">
      <c r="A59" s="22"/>
      <c r="B59" s="119"/>
      <c r="C59" s="120" t="s">
        <v>208</v>
      </c>
      <c r="D59" s="120" t="s">
        <v>140</v>
      </c>
      <c r="E59" s="121" t="s">
        <v>209</v>
      </c>
      <c r="F59" s="122" t="s">
        <v>210</v>
      </c>
      <c r="G59" s="123" t="s">
        <v>143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16.449</v>
      </c>
      <c r="P59" s="128">
        <f t="shared" si="1"/>
        <v>164.49</v>
      </c>
      <c r="Q59" s="128">
        <v>0</v>
      </c>
      <c r="R59" s="128">
        <f t="shared" si="2"/>
        <v>0</v>
      </c>
      <c r="S59" s="128">
        <v>2.4</v>
      </c>
      <c r="T59" s="129">
        <f t="shared" si="3"/>
        <v>24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211</v>
      </c>
    </row>
    <row r="60" spans="1:65" s="2" customFormat="1" ht="16.5" customHeight="1">
      <c r="A60" s="22"/>
      <c r="B60" s="119"/>
      <c r="C60" s="120" t="s">
        <v>212</v>
      </c>
      <c r="D60" s="120" t="s">
        <v>140</v>
      </c>
      <c r="E60" s="121" t="s">
        <v>213</v>
      </c>
      <c r="F60" s="122" t="s">
        <v>214</v>
      </c>
      <c r="G60" s="123" t="s">
        <v>143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8.5</v>
      </c>
      <c r="P60" s="128">
        <f t="shared" si="1"/>
        <v>85</v>
      </c>
      <c r="Q60" s="128">
        <v>0</v>
      </c>
      <c r="R60" s="128">
        <f t="shared" si="2"/>
        <v>0</v>
      </c>
      <c r="S60" s="128">
        <v>2.4</v>
      </c>
      <c r="T60" s="129">
        <f t="shared" si="3"/>
        <v>24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145</v>
      </c>
      <c r="BM60" s="130" t="s">
        <v>215</v>
      </c>
    </row>
    <row r="61" spans="1:65" s="2" customFormat="1" ht="16.5" customHeight="1">
      <c r="A61" s="22"/>
      <c r="B61" s="119"/>
      <c r="C61" s="120" t="s">
        <v>216</v>
      </c>
      <c r="D61" s="120" t="s">
        <v>140</v>
      </c>
      <c r="E61" s="121" t="s">
        <v>217</v>
      </c>
      <c r="F61" s="122" t="s">
        <v>218</v>
      </c>
      <c r="G61" s="123" t="s">
        <v>143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8.933</v>
      </c>
      <c r="P61" s="128">
        <f t="shared" si="1"/>
        <v>89.33</v>
      </c>
      <c r="Q61" s="128">
        <v>0</v>
      </c>
      <c r="R61" s="128">
        <f t="shared" si="2"/>
        <v>0</v>
      </c>
      <c r="S61" s="128">
        <v>2.4</v>
      </c>
      <c r="T61" s="129">
        <f t="shared" si="3"/>
        <v>24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145</v>
      </c>
      <c r="BM61" s="130" t="s">
        <v>219</v>
      </c>
    </row>
    <row r="62" spans="1:65" s="2" customFormat="1" ht="21.75" customHeight="1">
      <c r="A62" s="22"/>
      <c r="B62" s="119"/>
      <c r="C62" s="120" t="s">
        <v>7</v>
      </c>
      <c r="D62" s="120" t="s">
        <v>140</v>
      </c>
      <c r="E62" s="121" t="s">
        <v>220</v>
      </c>
      <c r="F62" s="122" t="s">
        <v>221</v>
      </c>
      <c r="G62" s="123" t="s">
        <v>160</v>
      </c>
      <c r="H62" s="124">
        <v>10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0.397</v>
      </c>
      <c r="P62" s="128">
        <f t="shared" si="1"/>
        <v>3.97</v>
      </c>
      <c r="Q62" s="128">
        <v>0</v>
      </c>
      <c r="R62" s="128">
        <f t="shared" si="2"/>
        <v>0</v>
      </c>
      <c r="S62" s="128">
        <v>0.1</v>
      </c>
      <c r="T62" s="129">
        <f t="shared" si="3"/>
        <v>1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145</v>
      </c>
      <c r="BM62" s="130" t="s">
        <v>222</v>
      </c>
    </row>
    <row r="63" spans="1:65" s="2" customFormat="1" ht="24.15" customHeight="1">
      <c r="A63" s="22"/>
      <c r="B63" s="119"/>
      <c r="C63" s="120" t="s">
        <v>223</v>
      </c>
      <c r="D63" s="120" t="s">
        <v>140</v>
      </c>
      <c r="E63" s="121" t="s">
        <v>224</v>
      </c>
      <c r="F63" s="122" t="s">
        <v>225</v>
      </c>
      <c r="G63" s="123" t="s">
        <v>160</v>
      </c>
      <c r="H63" s="124">
        <v>10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0.599</v>
      </c>
      <c r="P63" s="128">
        <f t="shared" si="1"/>
        <v>5.99</v>
      </c>
      <c r="Q63" s="128">
        <v>0</v>
      </c>
      <c r="R63" s="128">
        <f t="shared" si="2"/>
        <v>0</v>
      </c>
      <c r="S63" s="128">
        <v>0.15</v>
      </c>
      <c r="T63" s="129">
        <f t="shared" si="3"/>
        <v>1.5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145</v>
      </c>
      <c r="BM63" s="130" t="s">
        <v>226</v>
      </c>
    </row>
    <row r="64" spans="1:65" s="2" customFormat="1" ht="24.15" customHeight="1">
      <c r="A64" s="22"/>
      <c r="B64" s="119"/>
      <c r="C64" s="120" t="s">
        <v>227</v>
      </c>
      <c r="D64" s="120" t="s">
        <v>140</v>
      </c>
      <c r="E64" s="121" t="s">
        <v>228</v>
      </c>
      <c r="F64" s="122" t="s">
        <v>229</v>
      </c>
      <c r="G64" s="123" t="s">
        <v>160</v>
      </c>
      <c r="H64" s="124">
        <v>100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0.275</v>
      </c>
      <c r="P64" s="128">
        <f t="shared" si="1"/>
        <v>27.500000000000004</v>
      </c>
      <c r="Q64" s="128">
        <v>0</v>
      </c>
      <c r="R64" s="128">
        <f t="shared" si="2"/>
        <v>0</v>
      </c>
      <c r="S64" s="128">
        <v>0.04</v>
      </c>
      <c r="T64" s="129">
        <f t="shared" si="3"/>
        <v>4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145</v>
      </c>
      <c r="BM64" s="130" t="s">
        <v>230</v>
      </c>
    </row>
    <row r="65" spans="1:65" s="2" customFormat="1" ht="24.15" customHeight="1">
      <c r="A65" s="22"/>
      <c r="B65" s="119"/>
      <c r="C65" s="120" t="s">
        <v>231</v>
      </c>
      <c r="D65" s="120" t="s">
        <v>140</v>
      </c>
      <c r="E65" s="121" t="s">
        <v>232</v>
      </c>
      <c r="F65" s="122" t="s">
        <v>233</v>
      </c>
      <c r="G65" s="123" t="s">
        <v>160</v>
      </c>
      <c r="H65" s="124">
        <v>10</v>
      </c>
      <c r="I65" s="125"/>
      <c r="J65" s="125">
        <f t="shared" si="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0.372</v>
      </c>
      <c r="P65" s="128">
        <f t="shared" si="1"/>
        <v>3.7199999999999998</v>
      </c>
      <c r="Q65" s="128">
        <v>0</v>
      </c>
      <c r="R65" s="128">
        <f t="shared" si="2"/>
        <v>0</v>
      </c>
      <c r="S65" s="128">
        <v>0.05</v>
      </c>
      <c r="T65" s="129">
        <f t="shared" si="3"/>
        <v>0.5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145</v>
      </c>
      <c r="AT65" s="130" t="s">
        <v>140</v>
      </c>
      <c r="AU65" s="130" t="s">
        <v>60</v>
      </c>
      <c r="AY65" s="12" t="s">
        <v>137</v>
      </c>
      <c r="BE65" s="131">
        <f t="shared" si="4"/>
        <v>0</v>
      </c>
      <c r="BF65" s="131">
        <f t="shared" si="5"/>
        <v>0</v>
      </c>
      <c r="BG65" s="131">
        <f t="shared" si="6"/>
        <v>0</v>
      </c>
      <c r="BH65" s="131">
        <f t="shared" si="7"/>
        <v>0</v>
      </c>
      <c r="BI65" s="131">
        <f t="shared" si="8"/>
        <v>0</v>
      </c>
      <c r="BJ65" s="12" t="s">
        <v>58</v>
      </c>
      <c r="BK65" s="131">
        <f t="shared" si="9"/>
        <v>0</v>
      </c>
      <c r="BL65" s="12" t="s">
        <v>145</v>
      </c>
      <c r="BM65" s="130" t="s">
        <v>234</v>
      </c>
    </row>
    <row r="66" spans="1:65" s="2" customFormat="1" ht="24.15" customHeight="1">
      <c r="A66" s="22"/>
      <c r="B66" s="119"/>
      <c r="C66" s="120" t="s">
        <v>235</v>
      </c>
      <c r="D66" s="120" t="s">
        <v>140</v>
      </c>
      <c r="E66" s="121" t="s">
        <v>236</v>
      </c>
      <c r="F66" s="122" t="s">
        <v>237</v>
      </c>
      <c r="G66" s="123" t="s">
        <v>160</v>
      </c>
      <c r="H66" s="124">
        <v>100</v>
      </c>
      <c r="I66" s="125"/>
      <c r="J66" s="125">
        <f t="shared" si="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0.236</v>
      </c>
      <c r="P66" s="128">
        <f t="shared" si="1"/>
        <v>23.599999999999998</v>
      </c>
      <c r="Q66" s="128">
        <v>0</v>
      </c>
      <c r="R66" s="128">
        <f t="shared" si="2"/>
        <v>0</v>
      </c>
      <c r="S66" s="128">
        <v>0.06</v>
      </c>
      <c r="T66" s="129">
        <f t="shared" si="3"/>
        <v>6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60</v>
      </c>
      <c r="AY66" s="12" t="s">
        <v>137</v>
      </c>
      <c r="BE66" s="131">
        <f t="shared" si="4"/>
        <v>0</v>
      </c>
      <c r="BF66" s="131">
        <f t="shared" si="5"/>
        <v>0</v>
      </c>
      <c r="BG66" s="131">
        <f t="shared" si="6"/>
        <v>0</v>
      </c>
      <c r="BH66" s="131">
        <f t="shared" si="7"/>
        <v>0</v>
      </c>
      <c r="BI66" s="131">
        <f t="shared" si="8"/>
        <v>0</v>
      </c>
      <c r="BJ66" s="12" t="s">
        <v>58</v>
      </c>
      <c r="BK66" s="131">
        <f t="shared" si="9"/>
        <v>0</v>
      </c>
      <c r="BL66" s="12" t="s">
        <v>145</v>
      </c>
      <c r="BM66" s="130" t="s">
        <v>238</v>
      </c>
    </row>
    <row r="67" spans="1:65" s="2" customFormat="1" ht="24.15" customHeight="1">
      <c r="A67" s="22"/>
      <c r="B67" s="119"/>
      <c r="C67" s="120" t="s">
        <v>239</v>
      </c>
      <c r="D67" s="120" t="s">
        <v>140</v>
      </c>
      <c r="E67" s="121" t="s">
        <v>240</v>
      </c>
      <c r="F67" s="122" t="s">
        <v>241</v>
      </c>
      <c r="G67" s="123" t="s">
        <v>160</v>
      </c>
      <c r="H67" s="124">
        <v>10</v>
      </c>
      <c r="I67" s="125"/>
      <c r="J67" s="125">
        <f t="shared" si="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0.275</v>
      </c>
      <c r="P67" s="128">
        <f t="shared" si="1"/>
        <v>2.75</v>
      </c>
      <c r="Q67" s="128">
        <v>0</v>
      </c>
      <c r="R67" s="128">
        <f t="shared" si="2"/>
        <v>0</v>
      </c>
      <c r="S67" s="128">
        <v>0.09</v>
      </c>
      <c r="T67" s="129">
        <f t="shared" si="3"/>
        <v>0.8999999999999999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60</v>
      </c>
      <c r="AY67" s="12" t="s">
        <v>137</v>
      </c>
      <c r="BE67" s="131">
        <f t="shared" si="4"/>
        <v>0</v>
      </c>
      <c r="BF67" s="131">
        <f t="shared" si="5"/>
        <v>0</v>
      </c>
      <c r="BG67" s="131">
        <f t="shared" si="6"/>
        <v>0</v>
      </c>
      <c r="BH67" s="131">
        <f t="shared" si="7"/>
        <v>0</v>
      </c>
      <c r="BI67" s="131">
        <f t="shared" si="8"/>
        <v>0</v>
      </c>
      <c r="BJ67" s="12" t="s">
        <v>58</v>
      </c>
      <c r="BK67" s="131">
        <f t="shared" si="9"/>
        <v>0</v>
      </c>
      <c r="BL67" s="12" t="s">
        <v>145</v>
      </c>
      <c r="BM67" s="130" t="s">
        <v>242</v>
      </c>
    </row>
    <row r="68" spans="1:65" s="2" customFormat="1" ht="37.95" customHeight="1">
      <c r="A68" s="22"/>
      <c r="B68" s="119"/>
      <c r="C68" s="120" t="s">
        <v>243</v>
      </c>
      <c r="D68" s="120" t="s">
        <v>140</v>
      </c>
      <c r="E68" s="121" t="s">
        <v>244</v>
      </c>
      <c r="F68" s="122" t="s">
        <v>245</v>
      </c>
      <c r="G68" s="123" t="s">
        <v>143</v>
      </c>
      <c r="H68" s="124">
        <v>10</v>
      </c>
      <c r="I68" s="125"/>
      <c r="J68" s="125">
        <f t="shared" si="0"/>
        <v>0</v>
      </c>
      <c r="K68" s="122" t="s">
        <v>144</v>
      </c>
      <c r="L68" s="23"/>
      <c r="M68" s="126" t="s">
        <v>1</v>
      </c>
      <c r="N68" s="127" t="s">
        <v>23</v>
      </c>
      <c r="O68" s="128">
        <v>12.56</v>
      </c>
      <c r="P68" s="128">
        <f t="shared" si="1"/>
        <v>125.60000000000001</v>
      </c>
      <c r="Q68" s="128">
        <v>0</v>
      </c>
      <c r="R68" s="128">
        <f t="shared" si="2"/>
        <v>0</v>
      </c>
      <c r="S68" s="128">
        <v>2.2</v>
      </c>
      <c r="T68" s="129">
        <f t="shared" si="3"/>
        <v>22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145</v>
      </c>
      <c r="AT68" s="130" t="s">
        <v>140</v>
      </c>
      <c r="AU68" s="130" t="s">
        <v>60</v>
      </c>
      <c r="AY68" s="12" t="s">
        <v>137</v>
      </c>
      <c r="BE68" s="131">
        <f t="shared" si="4"/>
        <v>0</v>
      </c>
      <c r="BF68" s="131">
        <f t="shared" si="5"/>
        <v>0</v>
      </c>
      <c r="BG68" s="131">
        <f t="shared" si="6"/>
        <v>0</v>
      </c>
      <c r="BH68" s="131">
        <f t="shared" si="7"/>
        <v>0</v>
      </c>
      <c r="BI68" s="131">
        <f t="shared" si="8"/>
        <v>0</v>
      </c>
      <c r="BJ68" s="12" t="s">
        <v>58</v>
      </c>
      <c r="BK68" s="131">
        <f t="shared" si="9"/>
        <v>0</v>
      </c>
      <c r="BL68" s="12" t="s">
        <v>145</v>
      </c>
      <c r="BM68" s="130" t="s">
        <v>246</v>
      </c>
    </row>
    <row r="69" spans="1:65" s="2" customFormat="1" ht="37.95" customHeight="1">
      <c r="A69" s="22"/>
      <c r="B69" s="119"/>
      <c r="C69" s="120" t="s">
        <v>247</v>
      </c>
      <c r="D69" s="120" t="s">
        <v>140</v>
      </c>
      <c r="E69" s="121" t="s">
        <v>248</v>
      </c>
      <c r="F69" s="122" t="s">
        <v>249</v>
      </c>
      <c r="G69" s="123" t="s">
        <v>143</v>
      </c>
      <c r="H69" s="124">
        <v>10</v>
      </c>
      <c r="I69" s="125"/>
      <c r="J69" s="125">
        <f t="shared" si="0"/>
        <v>0</v>
      </c>
      <c r="K69" s="122" t="s">
        <v>144</v>
      </c>
      <c r="L69" s="23"/>
      <c r="M69" s="126" t="s">
        <v>1</v>
      </c>
      <c r="N69" s="127" t="s">
        <v>23</v>
      </c>
      <c r="O69" s="128">
        <v>10.88</v>
      </c>
      <c r="P69" s="128">
        <f t="shared" si="1"/>
        <v>108.80000000000001</v>
      </c>
      <c r="Q69" s="128">
        <v>0</v>
      </c>
      <c r="R69" s="128">
        <f t="shared" si="2"/>
        <v>0</v>
      </c>
      <c r="S69" s="128">
        <v>2.2</v>
      </c>
      <c r="T69" s="129">
        <f t="shared" si="3"/>
        <v>22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145</v>
      </c>
      <c r="AT69" s="130" t="s">
        <v>140</v>
      </c>
      <c r="AU69" s="130" t="s">
        <v>60</v>
      </c>
      <c r="AY69" s="12" t="s">
        <v>137</v>
      </c>
      <c r="BE69" s="131">
        <f t="shared" si="4"/>
        <v>0</v>
      </c>
      <c r="BF69" s="131">
        <f t="shared" si="5"/>
        <v>0</v>
      </c>
      <c r="BG69" s="131">
        <f t="shared" si="6"/>
        <v>0</v>
      </c>
      <c r="BH69" s="131">
        <f t="shared" si="7"/>
        <v>0</v>
      </c>
      <c r="BI69" s="131">
        <f t="shared" si="8"/>
        <v>0</v>
      </c>
      <c r="BJ69" s="12" t="s">
        <v>58</v>
      </c>
      <c r="BK69" s="131">
        <f t="shared" si="9"/>
        <v>0</v>
      </c>
      <c r="BL69" s="12" t="s">
        <v>145</v>
      </c>
      <c r="BM69" s="130" t="s">
        <v>250</v>
      </c>
    </row>
    <row r="70" spans="1:65" s="2" customFormat="1" ht="37.95" customHeight="1">
      <c r="A70" s="22"/>
      <c r="B70" s="119"/>
      <c r="C70" s="120" t="s">
        <v>251</v>
      </c>
      <c r="D70" s="120" t="s">
        <v>140</v>
      </c>
      <c r="E70" s="121" t="s">
        <v>252</v>
      </c>
      <c r="F70" s="122" t="s">
        <v>253</v>
      </c>
      <c r="G70" s="123" t="s">
        <v>143</v>
      </c>
      <c r="H70" s="124">
        <v>10</v>
      </c>
      <c r="I70" s="125"/>
      <c r="J70" s="125">
        <f t="shared" si="0"/>
        <v>0</v>
      </c>
      <c r="K70" s="122" t="s">
        <v>144</v>
      </c>
      <c r="L70" s="23"/>
      <c r="M70" s="126" t="s">
        <v>1</v>
      </c>
      <c r="N70" s="127" t="s">
        <v>23</v>
      </c>
      <c r="O70" s="128">
        <v>7.195</v>
      </c>
      <c r="P70" s="128">
        <f t="shared" si="1"/>
        <v>71.95</v>
      </c>
      <c r="Q70" s="128">
        <v>0</v>
      </c>
      <c r="R70" s="128">
        <f t="shared" si="2"/>
        <v>0</v>
      </c>
      <c r="S70" s="128">
        <v>2.2</v>
      </c>
      <c r="T70" s="129">
        <f t="shared" si="3"/>
        <v>22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145</v>
      </c>
      <c r="AT70" s="130" t="s">
        <v>140</v>
      </c>
      <c r="AU70" s="130" t="s">
        <v>60</v>
      </c>
      <c r="AY70" s="12" t="s">
        <v>137</v>
      </c>
      <c r="BE70" s="131">
        <f t="shared" si="4"/>
        <v>0</v>
      </c>
      <c r="BF70" s="131">
        <f t="shared" si="5"/>
        <v>0</v>
      </c>
      <c r="BG70" s="131">
        <f t="shared" si="6"/>
        <v>0</v>
      </c>
      <c r="BH70" s="131">
        <f t="shared" si="7"/>
        <v>0</v>
      </c>
      <c r="BI70" s="131">
        <f t="shared" si="8"/>
        <v>0</v>
      </c>
      <c r="BJ70" s="12" t="s">
        <v>58</v>
      </c>
      <c r="BK70" s="131">
        <f t="shared" si="9"/>
        <v>0</v>
      </c>
      <c r="BL70" s="12" t="s">
        <v>145</v>
      </c>
      <c r="BM70" s="130" t="s">
        <v>254</v>
      </c>
    </row>
    <row r="71" spans="1:65" s="2" customFormat="1" ht="37.95" customHeight="1">
      <c r="A71" s="22"/>
      <c r="B71" s="119"/>
      <c r="C71" s="120" t="s">
        <v>255</v>
      </c>
      <c r="D71" s="120" t="s">
        <v>140</v>
      </c>
      <c r="E71" s="121" t="s">
        <v>256</v>
      </c>
      <c r="F71" s="122" t="s">
        <v>257</v>
      </c>
      <c r="G71" s="123" t="s">
        <v>143</v>
      </c>
      <c r="H71" s="124">
        <v>10</v>
      </c>
      <c r="I71" s="125"/>
      <c r="J71" s="125">
        <f t="shared" si="0"/>
        <v>0</v>
      </c>
      <c r="K71" s="122" t="s">
        <v>144</v>
      </c>
      <c r="L71" s="23"/>
      <c r="M71" s="126" t="s">
        <v>1</v>
      </c>
      <c r="N71" s="127" t="s">
        <v>23</v>
      </c>
      <c r="O71" s="128">
        <v>10.47</v>
      </c>
      <c r="P71" s="128">
        <f t="shared" si="1"/>
        <v>104.7</v>
      </c>
      <c r="Q71" s="128">
        <v>0</v>
      </c>
      <c r="R71" s="128">
        <f t="shared" si="2"/>
        <v>0</v>
      </c>
      <c r="S71" s="128">
        <v>2.2</v>
      </c>
      <c r="T71" s="129">
        <f t="shared" si="3"/>
        <v>22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145</v>
      </c>
      <c r="AT71" s="130" t="s">
        <v>140</v>
      </c>
      <c r="AU71" s="130" t="s">
        <v>60</v>
      </c>
      <c r="AY71" s="12" t="s">
        <v>137</v>
      </c>
      <c r="BE71" s="131">
        <f t="shared" si="4"/>
        <v>0</v>
      </c>
      <c r="BF71" s="131">
        <f t="shared" si="5"/>
        <v>0</v>
      </c>
      <c r="BG71" s="131">
        <f t="shared" si="6"/>
        <v>0</v>
      </c>
      <c r="BH71" s="131">
        <f t="shared" si="7"/>
        <v>0</v>
      </c>
      <c r="BI71" s="131">
        <f t="shared" si="8"/>
        <v>0</v>
      </c>
      <c r="BJ71" s="12" t="s">
        <v>58</v>
      </c>
      <c r="BK71" s="131">
        <f t="shared" si="9"/>
        <v>0</v>
      </c>
      <c r="BL71" s="12" t="s">
        <v>145</v>
      </c>
      <c r="BM71" s="130" t="s">
        <v>258</v>
      </c>
    </row>
    <row r="72" spans="1:65" s="2" customFormat="1" ht="37.95" customHeight="1">
      <c r="A72" s="22"/>
      <c r="B72" s="119"/>
      <c r="C72" s="120" t="s">
        <v>259</v>
      </c>
      <c r="D72" s="120" t="s">
        <v>140</v>
      </c>
      <c r="E72" s="121" t="s">
        <v>260</v>
      </c>
      <c r="F72" s="122" t="s">
        <v>261</v>
      </c>
      <c r="G72" s="123" t="s">
        <v>143</v>
      </c>
      <c r="H72" s="124">
        <v>10</v>
      </c>
      <c r="I72" s="125"/>
      <c r="J72" s="125">
        <f t="shared" si="0"/>
        <v>0</v>
      </c>
      <c r="K72" s="122" t="s">
        <v>144</v>
      </c>
      <c r="L72" s="23"/>
      <c r="M72" s="126" t="s">
        <v>1</v>
      </c>
      <c r="N72" s="127" t="s">
        <v>23</v>
      </c>
      <c r="O72" s="128">
        <v>9.07</v>
      </c>
      <c r="P72" s="128">
        <f t="shared" si="1"/>
        <v>90.7</v>
      </c>
      <c r="Q72" s="128">
        <v>0</v>
      </c>
      <c r="R72" s="128">
        <f t="shared" si="2"/>
        <v>0</v>
      </c>
      <c r="S72" s="128">
        <v>2.2</v>
      </c>
      <c r="T72" s="129">
        <f t="shared" si="3"/>
        <v>22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145</v>
      </c>
      <c r="AT72" s="130" t="s">
        <v>140</v>
      </c>
      <c r="AU72" s="130" t="s">
        <v>60</v>
      </c>
      <c r="AY72" s="12" t="s">
        <v>137</v>
      </c>
      <c r="BE72" s="131">
        <f t="shared" si="4"/>
        <v>0</v>
      </c>
      <c r="BF72" s="131">
        <f t="shared" si="5"/>
        <v>0</v>
      </c>
      <c r="BG72" s="131">
        <f t="shared" si="6"/>
        <v>0</v>
      </c>
      <c r="BH72" s="131">
        <f t="shared" si="7"/>
        <v>0</v>
      </c>
      <c r="BI72" s="131">
        <f t="shared" si="8"/>
        <v>0</v>
      </c>
      <c r="BJ72" s="12" t="s">
        <v>58</v>
      </c>
      <c r="BK72" s="131">
        <f t="shared" si="9"/>
        <v>0</v>
      </c>
      <c r="BL72" s="12" t="s">
        <v>145</v>
      </c>
      <c r="BM72" s="130" t="s">
        <v>262</v>
      </c>
    </row>
    <row r="73" spans="1:65" s="2" customFormat="1" ht="37.95" customHeight="1">
      <c r="A73" s="22"/>
      <c r="B73" s="119"/>
      <c r="C73" s="120" t="s">
        <v>263</v>
      </c>
      <c r="D73" s="120" t="s">
        <v>140</v>
      </c>
      <c r="E73" s="121" t="s">
        <v>264</v>
      </c>
      <c r="F73" s="122" t="s">
        <v>265</v>
      </c>
      <c r="G73" s="123" t="s">
        <v>143</v>
      </c>
      <c r="H73" s="124">
        <v>10</v>
      </c>
      <c r="I73" s="125"/>
      <c r="J73" s="125">
        <f t="shared" si="0"/>
        <v>0</v>
      </c>
      <c r="K73" s="122" t="s">
        <v>144</v>
      </c>
      <c r="L73" s="23"/>
      <c r="M73" s="126" t="s">
        <v>1</v>
      </c>
      <c r="N73" s="127" t="s">
        <v>23</v>
      </c>
      <c r="O73" s="128">
        <v>5.867</v>
      </c>
      <c r="P73" s="128">
        <f t="shared" si="1"/>
        <v>58.67</v>
      </c>
      <c r="Q73" s="128">
        <v>0</v>
      </c>
      <c r="R73" s="128">
        <f t="shared" si="2"/>
        <v>0</v>
      </c>
      <c r="S73" s="128">
        <v>2.2</v>
      </c>
      <c r="T73" s="129">
        <f t="shared" si="3"/>
        <v>22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145</v>
      </c>
      <c r="AT73" s="130" t="s">
        <v>140</v>
      </c>
      <c r="AU73" s="130" t="s">
        <v>60</v>
      </c>
      <c r="AY73" s="12" t="s">
        <v>137</v>
      </c>
      <c r="BE73" s="131">
        <f t="shared" si="4"/>
        <v>0</v>
      </c>
      <c r="BF73" s="131">
        <f t="shared" si="5"/>
        <v>0</v>
      </c>
      <c r="BG73" s="131">
        <f t="shared" si="6"/>
        <v>0</v>
      </c>
      <c r="BH73" s="131">
        <f t="shared" si="7"/>
        <v>0</v>
      </c>
      <c r="BI73" s="131">
        <f t="shared" si="8"/>
        <v>0</v>
      </c>
      <c r="BJ73" s="12" t="s">
        <v>58</v>
      </c>
      <c r="BK73" s="131">
        <f t="shared" si="9"/>
        <v>0</v>
      </c>
      <c r="BL73" s="12" t="s">
        <v>145</v>
      </c>
      <c r="BM73" s="130" t="s">
        <v>266</v>
      </c>
    </row>
    <row r="74" spans="1:65" s="2" customFormat="1" ht="24.15" customHeight="1">
      <c r="A74" s="22"/>
      <c r="B74" s="119"/>
      <c r="C74" s="120" t="s">
        <v>267</v>
      </c>
      <c r="D74" s="120" t="s">
        <v>140</v>
      </c>
      <c r="E74" s="121" t="s">
        <v>268</v>
      </c>
      <c r="F74" s="122" t="s">
        <v>269</v>
      </c>
      <c r="G74" s="123" t="s">
        <v>160</v>
      </c>
      <c r="H74" s="124">
        <v>100</v>
      </c>
      <c r="I74" s="125"/>
      <c r="J74" s="125">
        <f aca="true" t="shared" si="10" ref="J74:J105">ROUND(I74*H74,2)</f>
        <v>0</v>
      </c>
      <c r="K74" s="122" t="s">
        <v>144</v>
      </c>
      <c r="L74" s="23"/>
      <c r="M74" s="126" t="s">
        <v>1</v>
      </c>
      <c r="N74" s="127" t="s">
        <v>23</v>
      </c>
      <c r="O74" s="128">
        <v>0.5</v>
      </c>
      <c r="P74" s="128">
        <f aca="true" t="shared" si="11" ref="P74:P105">O74*H74</f>
        <v>50</v>
      </c>
      <c r="Q74" s="128">
        <v>0</v>
      </c>
      <c r="R74" s="128">
        <f aca="true" t="shared" si="12" ref="R74:R105">Q74*H74</f>
        <v>0</v>
      </c>
      <c r="S74" s="128">
        <v>0.09</v>
      </c>
      <c r="T74" s="129">
        <f aca="true" t="shared" si="13" ref="T74:T105">S74*H74</f>
        <v>9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145</v>
      </c>
      <c r="AT74" s="130" t="s">
        <v>140</v>
      </c>
      <c r="AU74" s="130" t="s">
        <v>60</v>
      </c>
      <c r="AY74" s="12" t="s">
        <v>137</v>
      </c>
      <c r="BE74" s="131">
        <f aca="true" t="shared" si="14" ref="BE74:BE105">IF(N74="základní",J74,0)</f>
        <v>0</v>
      </c>
      <c r="BF74" s="131">
        <f aca="true" t="shared" si="15" ref="BF74:BF105">IF(N74="snížená",J74,0)</f>
        <v>0</v>
      </c>
      <c r="BG74" s="131">
        <f aca="true" t="shared" si="16" ref="BG74:BG105">IF(N74="zákl. přenesená",J74,0)</f>
        <v>0</v>
      </c>
      <c r="BH74" s="131">
        <f aca="true" t="shared" si="17" ref="BH74:BH105">IF(N74="sníž. přenesená",J74,0)</f>
        <v>0</v>
      </c>
      <c r="BI74" s="131">
        <f aca="true" t="shared" si="18" ref="BI74:BI105">IF(N74="nulová",J74,0)</f>
        <v>0</v>
      </c>
      <c r="BJ74" s="12" t="s">
        <v>58</v>
      </c>
      <c r="BK74" s="131">
        <f aca="true" t="shared" si="19" ref="BK74:BK105">ROUND(I74*H74,2)</f>
        <v>0</v>
      </c>
      <c r="BL74" s="12" t="s">
        <v>145</v>
      </c>
      <c r="BM74" s="130" t="s">
        <v>270</v>
      </c>
    </row>
    <row r="75" spans="1:65" s="2" customFormat="1" ht="24.15" customHeight="1">
      <c r="A75" s="22"/>
      <c r="B75" s="119"/>
      <c r="C75" s="120" t="s">
        <v>271</v>
      </c>
      <c r="D75" s="120" t="s">
        <v>140</v>
      </c>
      <c r="E75" s="121" t="s">
        <v>272</v>
      </c>
      <c r="F75" s="122" t="s">
        <v>273</v>
      </c>
      <c r="G75" s="123" t="s">
        <v>160</v>
      </c>
      <c r="H75" s="124">
        <v>100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0.43</v>
      </c>
      <c r="P75" s="128">
        <f t="shared" si="11"/>
        <v>43</v>
      </c>
      <c r="Q75" s="128">
        <v>0</v>
      </c>
      <c r="R75" s="128">
        <f t="shared" si="12"/>
        <v>0</v>
      </c>
      <c r="S75" s="128">
        <v>0.09</v>
      </c>
      <c r="T75" s="129">
        <f t="shared" si="13"/>
        <v>9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145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145</v>
      </c>
      <c r="BM75" s="130" t="s">
        <v>274</v>
      </c>
    </row>
    <row r="76" spans="1:65" s="2" customFormat="1" ht="24.15" customHeight="1">
      <c r="A76" s="22"/>
      <c r="B76" s="119"/>
      <c r="C76" s="120" t="s">
        <v>275</v>
      </c>
      <c r="D76" s="120" t="s">
        <v>140</v>
      </c>
      <c r="E76" s="121" t="s">
        <v>276</v>
      </c>
      <c r="F76" s="122" t="s">
        <v>277</v>
      </c>
      <c r="G76" s="123" t="s">
        <v>160</v>
      </c>
      <c r="H76" s="124">
        <v>10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0.301</v>
      </c>
      <c r="P76" s="128">
        <f t="shared" si="11"/>
        <v>3.01</v>
      </c>
      <c r="Q76" s="128">
        <v>0</v>
      </c>
      <c r="R76" s="128">
        <f t="shared" si="12"/>
        <v>0</v>
      </c>
      <c r="S76" s="128">
        <v>0.09</v>
      </c>
      <c r="T76" s="129">
        <f t="shared" si="13"/>
        <v>0.8999999999999999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145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145</v>
      </c>
      <c r="BM76" s="130" t="s">
        <v>278</v>
      </c>
    </row>
    <row r="77" spans="1:65" s="2" customFormat="1" ht="21.75" customHeight="1">
      <c r="A77" s="22"/>
      <c r="B77" s="119"/>
      <c r="C77" s="120" t="s">
        <v>279</v>
      </c>
      <c r="D77" s="120" t="s">
        <v>140</v>
      </c>
      <c r="E77" s="121" t="s">
        <v>280</v>
      </c>
      <c r="F77" s="122" t="s">
        <v>281</v>
      </c>
      <c r="G77" s="123" t="s">
        <v>160</v>
      </c>
      <c r="H77" s="124">
        <v>10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0.306</v>
      </c>
      <c r="P77" s="128">
        <f t="shared" si="11"/>
        <v>3.06</v>
      </c>
      <c r="Q77" s="128">
        <v>0</v>
      </c>
      <c r="R77" s="128">
        <f t="shared" si="12"/>
        <v>0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145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145</v>
      </c>
      <c r="BM77" s="130" t="s">
        <v>282</v>
      </c>
    </row>
    <row r="78" spans="1:65" s="2" customFormat="1" ht="24.15" customHeight="1">
      <c r="A78" s="22"/>
      <c r="B78" s="119"/>
      <c r="C78" s="120" t="s">
        <v>283</v>
      </c>
      <c r="D78" s="120" t="s">
        <v>140</v>
      </c>
      <c r="E78" s="121" t="s">
        <v>284</v>
      </c>
      <c r="F78" s="122" t="s">
        <v>285</v>
      </c>
      <c r="G78" s="123" t="s">
        <v>160</v>
      </c>
      <c r="H78" s="124">
        <v>10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0.141</v>
      </c>
      <c r="P78" s="128">
        <f t="shared" si="11"/>
        <v>1.41</v>
      </c>
      <c r="Q78" s="128">
        <v>0</v>
      </c>
      <c r="R78" s="128">
        <f t="shared" si="12"/>
        <v>0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145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145</v>
      </c>
      <c r="BM78" s="130" t="s">
        <v>286</v>
      </c>
    </row>
    <row r="79" spans="1:65" s="2" customFormat="1" ht="33" customHeight="1">
      <c r="A79" s="22"/>
      <c r="B79" s="119"/>
      <c r="C79" s="120" t="s">
        <v>287</v>
      </c>
      <c r="D79" s="120" t="s">
        <v>140</v>
      </c>
      <c r="E79" s="121" t="s">
        <v>288</v>
      </c>
      <c r="F79" s="122" t="s">
        <v>289</v>
      </c>
      <c r="G79" s="123" t="s">
        <v>143</v>
      </c>
      <c r="H79" s="124">
        <v>10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4.828</v>
      </c>
      <c r="P79" s="128">
        <f t="shared" si="11"/>
        <v>48.28</v>
      </c>
      <c r="Q79" s="128">
        <v>0</v>
      </c>
      <c r="R79" s="128">
        <f t="shared" si="12"/>
        <v>0</v>
      </c>
      <c r="S79" s="128">
        <v>0.044</v>
      </c>
      <c r="T79" s="129">
        <f t="shared" si="13"/>
        <v>0.43999999999999995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145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145</v>
      </c>
      <c r="BM79" s="130" t="s">
        <v>290</v>
      </c>
    </row>
    <row r="80" spans="1:65" s="2" customFormat="1" ht="33" customHeight="1">
      <c r="A80" s="22"/>
      <c r="B80" s="119"/>
      <c r="C80" s="120" t="s">
        <v>291</v>
      </c>
      <c r="D80" s="120" t="s">
        <v>140</v>
      </c>
      <c r="E80" s="121" t="s">
        <v>292</v>
      </c>
      <c r="F80" s="122" t="s">
        <v>293</v>
      </c>
      <c r="G80" s="123" t="s">
        <v>143</v>
      </c>
      <c r="H80" s="124">
        <v>10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4.029</v>
      </c>
      <c r="P80" s="128">
        <f t="shared" si="11"/>
        <v>40.29</v>
      </c>
      <c r="Q80" s="128">
        <v>0</v>
      </c>
      <c r="R80" s="128">
        <f t="shared" si="12"/>
        <v>0</v>
      </c>
      <c r="S80" s="128">
        <v>0.029</v>
      </c>
      <c r="T80" s="129">
        <f t="shared" si="13"/>
        <v>0.29000000000000004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145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145</v>
      </c>
      <c r="BM80" s="130" t="s">
        <v>294</v>
      </c>
    </row>
    <row r="81" spans="1:65" s="2" customFormat="1" ht="24.15" customHeight="1">
      <c r="A81" s="22"/>
      <c r="B81" s="119"/>
      <c r="C81" s="120" t="s">
        <v>295</v>
      </c>
      <c r="D81" s="120" t="s">
        <v>140</v>
      </c>
      <c r="E81" s="121" t="s">
        <v>296</v>
      </c>
      <c r="F81" s="122" t="s">
        <v>297</v>
      </c>
      <c r="G81" s="123" t="s">
        <v>160</v>
      </c>
      <c r="H81" s="124">
        <v>10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0.265</v>
      </c>
      <c r="P81" s="128">
        <f t="shared" si="11"/>
        <v>2.6500000000000004</v>
      </c>
      <c r="Q81" s="128">
        <v>0</v>
      </c>
      <c r="R81" s="128">
        <f t="shared" si="12"/>
        <v>0</v>
      </c>
      <c r="S81" s="128">
        <v>0.035</v>
      </c>
      <c r="T81" s="129">
        <f t="shared" si="13"/>
        <v>0.35000000000000003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145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145</v>
      </c>
      <c r="BM81" s="130" t="s">
        <v>298</v>
      </c>
    </row>
    <row r="82" spans="1:65" s="2" customFormat="1" ht="24.15" customHeight="1">
      <c r="A82" s="22"/>
      <c r="B82" s="119"/>
      <c r="C82" s="120" t="s">
        <v>299</v>
      </c>
      <c r="D82" s="120" t="s">
        <v>140</v>
      </c>
      <c r="E82" s="121" t="s">
        <v>300</v>
      </c>
      <c r="F82" s="122" t="s">
        <v>301</v>
      </c>
      <c r="G82" s="123" t="s">
        <v>160</v>
      </c>
      <c r="H82" s="124">
        <v>10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0.162</v>
      </c>
      <c r="P82" s="128">
        <f t="shared" si="11"/>
        <v>1.62</v>
      </c>
      <c r="Q82" s="128">
        <v>0</v>
      </c>
      <c r="R82" s="128">
        <f t="shared" si="12"/>
        <v>0</v>
      </c>
      <c r="S82" s="128">
        <v>0.035</v>
      </c>
      <c r="T82" s="129">
        <f t="shared" si="13"/>
        <v>0.35000000000000003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145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145</v>
      </c>
      <c r="BM82" s="130" t="s">
        <v>302</v>
      </c>
    </row>
    <row r="83" spans="1:65" s="2" customFormat="1" ht="24.15" customHeight="1">
      <c r="A83" s="22"/>
      <c r="B83" s="119"/>
      <c r="C83" s="120" t="s">
        <v>303</v>
      </c>
      <c r="D83" s="120" t="s">
        <v>140</v>
      </c>
      <c r="E83" s="121" t="s">
        <v>304</v>
      </c>
      <c r="F83" s="122" t="s">
        <v>305</v>
      </c>
      <c r="G83" s="123" t="s">
        <v>160</v>
      </c>
      <c r="H83" s="124">
        <v>100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0.378</v>
      </c>
      <c r="P83" s="128">
        <f t="shared" si="11"/>
        <v>37.8</v>
      </c>
      <c r="Q83" s="128">
        <v>0</v>
      </c>
      <c r="R83" s="128">
        <f t="shared" si="12"/>
        <v>0</v>
      </c>
      <c r="S83" s="128">
        <v>0.057</v>
      </c>
      <c r="T83" s="129">
        <f t="shared" si="13"/>
        <v>5.7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145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145</v>
      </c>
      <c r="BM83" s="130" t="s">
        <v>306</v>
      </c>
    </row>
    <row r="84" spans="1:65" s="2" customFormat="1" ht="24.15" customHeight="1">
      <c r="A84" s="22"/>
      <c r="B84" s="119"/>
      <c r="C84" s="120" t="s">
        <v>307</v>
      </c>
      <c r="D84" s="120" t="s">
        <v>140</v>
      </c>
      <c r="E84" s="121" t="s">
        <v>308</v>
      </c>
      <c r="F84" s="122" t="s">
        <v>309</v>
      </c>
      <c r="G84" s="123" t="s">
        <v>160</v>
      </c>
      <c r="H84" s="124">
        <v>100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0.233</v>
      </c>
      <c r="P84" s="128">
        <f t="shared" si="11"/>
        <v>23.3</v>
      </c>
      <c r="Q84" s="128">
        <v>0</v>
      </c>
      <c r="R84" s="128">
        <f t="shared" si="12"/>
        <v>0</v>
      </c>
      <c r="S84" s="128">
        <v>0.057</v>
      </c>
      <c r="T84" s="129">
        <f t="shared" si="13"/>
        <v>5.7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145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145</v>
      </c>
      <c r="BM84" s="130" t="s">
        <v>310</v>
      </c>
    </row>
    <row r="85" spans="1:65" s="2" customFormat="1" ht="16.5" customHeight="1">
      <c r="A85" s="22"/>
      <c r="B85" s="119"/>
      <c r="C85" s="120" t="s">
        <v>311</v>
      </c>
      <c r="D85" s="120" t="s">
        <v>140</v>
      </c>
      <c r="E85" s="121" t="s">
        <v>312</v>
      </c>
      <c r="F85" s="122" t="s">
        <v>313</v>
      </c>
      <c r="G85" s="123" t="s">
        <v>314</v>
      </c>
      <c r="H85" s="124">
        <v>100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0.098</v>
      </c>
      <c r="P85" s="128">
        <f t="shared" si="11"/>
        <v>9.8</v>
      </c>
      <c r="Q85" s="128">
        <v>0</v>
      </c>
      <c r="R85" s="128">
        <f t="shared" si="12"/>
        <v>0</v>
      </c>
      <c r="S85" s="128">
        <v>0.009</v>
      </c>
      <c r="T85" s="129">
        <f t="shared" si="13"/>
        <v>0.8999999999999999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145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145</v>
      </c>
      <c r="BM85" s="130" t="s">
        <v>315</v>
      </c>
    </row>
    <row r="86" spans="1:65" s="2" customFormat="1" ht="24.15" customHeight="1">
      <c r="A86" s="22"/>
      <c r="B86" s="119"/>
      <c r="C86" s="120" t="s">
        <v>316</v>
      </c>
      <c r="D86" s="120" t="s">
        <v>140</v>
      </c>
      <c r="E86" s="121" t="s">
        <v>317</v>
      </c>
      <c r="F86" s="122" t="s">
        <v>318</v>
      </c>
      <c r="G86" s="123" t="s">
        <v>160</v>
      </c>
      <c r="H86" s="124">
        <v>100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0.425</v>
      </c>
      <c r="P86" s="128">
        <f t="shared" si="11"/>
        <v>42.5</v>
      </c>
      <c r="Q86" s="128">
        <v>0</v>
      </c>
      <c r="R86" s="128">
        <f t="shared" si="12"/>
        <v>0</v>
      </c>
      <c r="S86" s="128">
        <v>0.055</v>
      </c>
      <c r="T86" s="129">
        <f t="shared" si="13"/>
        <v>5.5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145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145</v>
      </c>
      <c r="BM86" s="130" t="s">
        <v>319</v>
      </c>
    </row>
    <row r="87" spans="1:65" s="2" customFormat="1" ht="24.15" customHeight="1">
      <c r="A87" s="22"/>
      <c r="B87" s="119"/>
      <c r="C87" s="120" t="s">
        <v>320</v>
      </c>
      <c r="D87" s="120" t="s">
        <v>140</v>
      </c>
      <c r="E87" s="121" t="s">
        <v>321</v>
      </c>
      <c r="F87" s="122" t="s">
        <v>322</v>
      </c>
      <c r="G87" s="123" t="s">
        <v>160</v>
      </c>
      <c r="H87" s="124">
        <v>10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0.67</v>
      </c>
      <c r="P87" s="128">
        <f t="shared" si="11"/>
        <v>6.7</v>
      </c>
      <c r="Q87" s="128">
        <v>0</v>
      </c>
      <c r="R87" s="128">
        <f t="shared" si="12"/>
        <v>0</v>
      </c>
      <c r="S87" s="128">
        <v>0.041</v>
      </c>
      <c r="T87" s="129">
        <f t="shared" si="13"/>
        <v>0.41000000000000003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145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145</v>
      </c>
      <c r="BM87" s="130" t="s">
        <v>323</v>
      </c>
    </row>
    <row r="88" spans="1:65" s="2" customFormat="1" ht="24.15" customHeight="1">
      <c r="A88" s="22"/>
      <c r="B88" s="119"/>
      <c r="C88" s="120" t="s">
        <v>324</v>
      </c>
      <c r="D88" s="120" t="s">
        <v>140</v>
      </c>
      <c r="E88" s="121" t="s">
        <v>325</v>
      </c>
      <c r="F88" s="122" t="s">
        <v>326</v>
      </c>
      <c r="G88" s="123" t="s">
        <v>160</v>
      </c>
      <c r="H88" s="124">
        <v>10</v>
      </c>
      <c r="I88" s="125"/>
      <c r="J88" s="125">
        <f t="shared" si="1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0.391</v>
      </c>
      <c r="P88" s="128">
        <f t="shared" si="11"/>
        <v>3.91</v>
      </c>
      <c r="Q88" s="128">
        <v>0</v>
      </c>
      <c r="R88" s="128">
        <f t="shared" si="12"/>
        <v>0</v>
      </c>
      <c r="S88" s="128">
        <v>0.031</v>
      </c>
      <c r="T88" s="129">
        <f t="shared" si="13"/>
        <v>0.31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145</v>
      </c>
      <c r="AT88" s="130" t="s">
        <v>140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145</v>
      </c>
      <c r="BM88" s="130" t="s">
        <v>327</v>
      </c>
    </row>
    <row r="89" spans="1:65" s="2" customFormat="1" ht="24.15" customHeight="1">
      <c r="A89" s="22"/>
      <c r="B89" s="119"/>
      <c r="C89" s="120" t="s">
        <v>328</v>
      </c>
      <c r="D89" s="120" t="s">
        <v>140</v>
      </c>
      <c r="E89" s="121" t="s">
        <v>329</v>
      </c>
      <c r="F89" s="122" t="s">
        <v>330</v>
      </c>
      <c r="G89" s="123" t="s">
        <v>160</v>
      </c>
      <c r="H89" s="124">
        <v>10</v>
      </c>
      <c r="I89" s="125"/>
      <c r="J89" s="125">
        <f t="shared" si="1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0.323</v>
      </c>
      <c r="P89" s="128">
        <f t="shared" si="11"/>
        <v>3.23</v>
      </c>
      <c r="Q89" s="128">
        <v>0</v>
      </c>
      <c r="R89" s="128">
        <f t="shared" si="12"/>
        <v>0</v>
      </c>
      <c r="S89" s="128">
        <v>0.027</v>
      </c>
      <c r="T89" s="129">
        <f t="shared" si="13"/>
        <v>0.27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145</v>
      </c>
      <c r="AT89" s="130" t="s">
        <v>140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145</v>
      </c>
      <c r="BM89" s="130" t="s">
        <v>331</v>
      </c>
    </row>
    <row r="90" spans="1:65" s="2" customFormat="1" ht="24.15" customHeight="1">
      <c r="A90" s="22"/>
      <c r="B90" s="119"/>
      <c r="C90" s="120" t="s">
        <v>332</v>
      </c>
      <c r="D90" s="120" t="s">
        <v>140</v>
      </c>
      <c r="E90" s="121" t="s">
        <v>333</v>
      </c>
      <c r="F90" s="122" t="s">
        <v>334</v>
      </c>
      <c r="G90" s="123" t="s">
        <v>160</v>
      </c>
      <c r="H90" s="124">
        <v>10</v>
      </c>
      <c r="I90" s="125"/>
      <c r="J90" s="125">
        <f t="shared" si="10"/>
        <v>0</v>
      </c>
      <c r="K90" s="122" t="s">
        <v>144</v>
      </c>
      <c r="L90" s="23"/>
      <c r="M90" s="126" t="s">
        <v>1</v>
      </c>
      <c r="N90" s="127" t="s">
        <v>23</v>
      </c>
      <c r="O90" s="128">
        <v>0.272</v>
      </c>
      <c r="P90" s="128">
        <f t="shared" si="11"/>
        <v>2.72</v>
      </c>
      <c r="Q90" s="128">
        <v>0</v>
      </c>
      <c r="R90" s="128">
        <f t="shared" si="12"/>
        <v>0</v>
      </c>
      <c r="S90" s="128">
        <v>0.023</v>
      </c>
      <c r="T90" s="129">
        <f t="shared" si="13"/>
        <v>0.22999999999999998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145</v>
      </c>
      <c r="AT90" s="130" t="s">
        <v>140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145</v>
      </c>
      <c r="BM90" s="130" t="s">
        <v>335</v>
      </c>
    </row>
    <row r="91" spans="1:65" s="2" customFormat="1" ht="24.15" customHeight="1">
      <c r="A91" s="22"/>
      <c r="B91" s="119"/>
      <c r="C91" s="120" t="s">
        <v>336</v>
      </c>
      <c r="D91" s="120" t="s">
        <v>140</v>
      </c>
      <c r="E91" s="121" t="s">
        <v>337</v>
      </c>
      <c r="F91" s="122" t="s">
        <v>338</v>
      </c>
      <c r="G91" s="123" t="s">
        <v>160</v>
      </c>
      <c r="H91" s="124">
        <v>10</v>
      </c>
      <c r="I91" s="125"/>
      <c r="J91" s="125">
        <f t="shared" si="10"/>
        <v>0</v>
      </c>
      <c r="K91" s="122" t="s">
        <v>144</v>
      </c>
      <c r="L91" s="23"/>
      <c r="M91" s="126" t="s">
        <v>1</v>
      </c>
      <c r="N91" s="127" t="s">
        <v>23</v>
      </c>
      <c r="O91" s="128">
        <v>1.07</v>
      </c>
      <c r="P91" s="128">
        <f t="shared" si="11"/>
        <v>10.700000000000001</v>
      </c>
      <c r="Q91" s="128">
        <v>0</v>
      </c>
      <c r="R91" s="128">
        <f t="shared" si="12"/>
        <v>0</v>
      </c>
      <c r="S91" s="128">
        <v>0.075</v>
      </c>
      <c r="T91" s="129">
        <f t="shared" si="13"/>
        <v>0.75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145</v>
      </c>
      <c r="AT91" s="130" t="s">
        <v>140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145</v>
      </c>
      <c r="BM91" s="130" t="s">
        <v>339</v>
      </c>
    </row>
    <row r="92" spans="1:65" s="2" customFormat="1" ht="24.15" customHeight="1">
      <c r="A92" s="22"/>
      <c r="B92" s="119"/>
      <c r="C92" s="120" t="s">
        <v>340</v>
      </c>
      <c r="D92" s="120" t="s">
        <v>140</v>
      </c>
      <c r="E92" s="121" t="s">
        <v>341</v>
      </c>
      <c r="F92" s="122" t="s">
        <v>342</v>
      </c>
      <c r="G92" s="123" t="s">
        <v>160</v>
      </c>
      <c r="H92" s="124">
        <v>10</v>
      </c>
      <c r="I92" s="125"/>
      <c r="J92" s="125">
        <f t="shared" si="1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0.612</v>
      </c>
      <c r="P92" s="128">
        <f t="shared" si="11"/>
        <v>6.12</v>
      </c>
      <c r="Q92" s="128">
        <v>0</v>
      </c>
      <c r="R92" s="128">
        <f t="shared" si="12"/>
        <v>0</v>
      </c>
      <c r="S92" s="128">
        <v>0.062</v>
      </c>
      <c r="T92" s="129">
        <f t="shared" si="13"/>
        <v>0.62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145</v>
      </c>
      <c r="AT92" s="130" t="s">
        <v>140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145</v>
      </c>
      <c r="BM92" s="130" t="s">
        <v>343</v>
      </c>
    </row>
    <row r="93" spans="1:65" s="2" customFormat="1" ht="24.15" customHeight="1">
      <c r="A93" s="22"/>
      <c r="B93" s="119"/>
      <c r="C93" s="120" t="s">
        <v>344</v>
      </c>
      <c r="D93" s="120" t="s">
        <v>140</v>
      </c>
      <c r="E93" s="121" t="s">
        <v>345</v>
      </c>
      <c r="F93" s="122" t="s">
        <v>346</v>
      </c>
      <c r="G93" s="123" t="s">
        <v>160</v>
      </c>
      <c r="H93" s="124">
        <v>10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0.503</v>
      </c>
      <c r="P93" s="128">
        <f t="shared" si="11"/>
        <v>5.03</v>
      </c>
      <c r="Q93" s="128">
        <v>0</v>
      </c>
      <c r="R93" s="128">
        <f t="shared" si="12"/>
        <v>0</v>
      </c>
      <c r="S93" s="128">
        <v>0.054</v>
      </c>
      <c r="T93" s="129">
        <f t="shared" si="13"/>
        <v>0.54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145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145</v>
      </c>
      <c r="BM93" s="130" t="s">
        <v>347</v>
      </c>
    </row>
    <row r="94" spans="1:65" s="2" customFormat="1" ht="24.15" customHeight="1">
      <c r="A94" s="22"/>
      <c r="B94" s="119"/>
      <c r="C94" s="120" t="s">
        <v>348</v>
      </c>
      <c r="D94" s="120" t="s">
        <v>140</v>
      </c>
      <c r="E94" s="121" t="s">
        <v>349</v>
      </c>
      <c r="F94" s="122" t="s">
        <v>350</v>
      </c>
      <c r="G94" s="123" t="s">
        <v>160</v>
      </c>
      <c r="H94" s="124">
        <v>10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0.435</v>
      </c>
      <c r="P94" s="128">
        <f t="shared" si="11"/>
        <v>4.35</v>
      </c>
      <c r="Q94" s="128">
        <v>0</v>
      </c>
      <c r="R94" s="128">
        <f t="shared" si="12"/>
        <v>0</v>
      </c>
      <c r="S94" s="128">
        <v>0.047</v>
      </c>
      <c r="T94" s="129">
        <f t="shared" si="13"/>
        <v>0.47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145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145</v>
      </c>
      <c r="BM94" s="130" t="s">
        <v>351</v>
      </c>
    </row>
    <row r="95" spans="1:65" s="2" customFormat="1" ht="24.15" customHeight="1">
      <c r="A95" s="22"/>
      <c r="B95" s="119"/>
      <c r="C95" s="120" t="s">
        <v>352</v>
      </c>
      <c r="D95" s="120" t="s">
        <v>140</v>
      </c>
      <c r="E95" s="121" t="s">
        <v>353</v>
      </c>
      <c r="F95" s="122" t="s">
        <v>354</v>
      </c>
      <c r="G95" s="123" t="s">
        <v>160</v>
      </c>
      <c r="H95" s="124">
        <v>10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0.7</v>
      </c>
      <c r="P95" s="128">
        <f t="shared" si="11"/>
        <v>7</v>
      </c>
      <c r="Q95" s="128">
        <v>0</v>
      </c>
      <c r="R95" s="128">
        <f t="shared" si="12"/>
        <v>0</v>
      </c>
      <c r="S95" s="128">
        <v>0.048</v>
      </c>
      <c r="T95" s="129">
        <f t="shared" si="13"/>
        <v>0.48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145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145</v>
      </c>
      <c r="BM95" s="130" t="s">
        <v>355</v>
      </c>
    </row>
    <row r="96" spans="1:65" s="2" customFormat="1" ht="24.15" customHeight="1">
      <c r="A96" s="22"/>
      <c r="B96" s="119"/>
      <c r="C96" s="120" t="s">
        <v>356</v>
      </c>
      <c r="D96" s="120" t="s">
        <v>140</v>
      </c>
      <c r="E96" s="121" t="s">
        <v>357</v>
      </c>
      <c r="F96" s="122" t="s">
        <v>358</v>
      </c>
      <c r="G96" s="123" t="s">
        <v>160</v>
      </c>
      <c r="H96" s="124">
        <v>10</v>
      </c>
      <c r="I96" s="125"/>
      <c r="J96" s="125">
        <f t="shared" si="10"/>
        <v>0</v>
      </c>
      <c r="K96" s="122" t="s">
        <v>144</v>
      </c>
      <c r="L96" s="23"/>
      <c r="M96" s="126" t="s">
        <v>1</v>
      </c>
      <c r="N96" s="127" t="s">
        <v>23</v>
      </c>
      <c r="O96" s="128">
        <v>0.471</v>
      </c>
      <c r="P96" s="128">
        <f t="shared" si="11"/>
        <v>4.71</v>
      </c>
      <c r="Q96" s="128">
        <v>0</v>
      </c>
      <c r="R96" s="128">
        <f t="shared" si="12"/>
        <v>0</v>
      </c>
      <c r="S96" s="128">
        <v>0.038</v>
      </c>
      <c r="T96" s="129">
        <f t="shared" si="13"/>
        <v>0.38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145</v>
      </c>
      <c r="AT96" s="130" t="s">
        <v>140</v>
      </c>
      <c r="AU96" s="130" t="s">
        <v>60</v>
      </c>
      <c r="AY96" s="12" t="s">
        <v>137</v>
      </c>
      <c r="BE96" s="131">
        <f t="shared" si="14"/>
        <v>0</v>
      </c>
      <c r="BF96" s="131">
        <f t="shared" si="15"/>
        <v>0</v>
      </c>
      <c r="BG96" s="131">
        <f t="shared" si="16"/>
        <v>0</v>
      </c>
      <c r="BH96" s="131">
        <f t="shared" si="17"/>
        <v>0</v>
      </c>
      <c r="BI96" s="131">
        <f t="shared" si="18"/>
        <v>0</v>
      </c>
      <c r="BJ96" s="12" t="s">
        <v>58</v>
      </c>
      <c r="BK96" s="131">
        <f t="shared" si="19"/>
        <v>0</v>
      </c>
      <c r="BL96" s="12" t="s">
        <v>145</v>
      </c>
      <c r="BM96" s="130" t="s">
        <v>359</v>
      </c>
    </row>
    <row r="97" spans="1:65" s="2" customFormat="1" ht="24.15" customHeight="1">
      <c r="A97" s="22"/>
      <c r="B97" s="119"/>
      <c r="C97" s="120" t="s">
        <v>360</v>
      </c>
      <c r="D97" s="120" t="s">
        <v>140</v>
      </c>
      <c r="E97" s="121" t="s">
        <v>361</v>
      </c>
      <c r="F97" s="122" t="s">
        <v>362</v>
      </c>
      <c r="G97" s="123" t="s">
        <v>160</v>
      </c>
      <c r="H97" s="124">
        <v>10</v>
      </c>
      <c r="I97" s="125"/>
      <c r="J97" s="125">
        <f t="shared" si="10"/>
        <v>0</v>
      </c>
      <c r="K97" s="122" t="s">
        <v>144</v>
      </c>
      <c r="L97" s="23"/>
      <c r="M97" s="126" t="s">
        <v>1</v>
      </c>
      <c r="N97" s="127" t="s">
        <v>23</v>
      </c>
      <c r="O97" s="128">
        <v>0.383</v>
      </c>
      <c r="P97" s="128">
        <f t="shared" si="11"/>
        <v>3.83</v>
      </c>
      <c r="Q97" s="128">
        <v>0</v>
      </c>
      <c r="R97" s="128">
        <f t="shared" si="12"/>
        <v>0</v>
      </c>
      <c r="S97" s="128">
        <v>0.034</v>
      </c>
      <c r="T97" s="129">
        <f t="shared" si="13"/>
        <v>0.34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145</v>
      </c>
      <c r="AT97" s="130" t="s">
        <v>140</v>
      </c>
      <c r="AU97" s="130" t="s">
        <v>60</v>
      </c>
      <c r="AY97" s="12" t="s">
        <v>137</v>
      </c>
      <c r="BE97" s="131">
        <f t="shared" si="14"/>
        <v>0</v>
      </c>
      <c r="BF97" s="131">
        <f t="shared" si="15"/>
        <v>0</v>
      </c>
      <c r="BG97" s="131">
        <f t="shared" si="16"/>
        <v>0</v>
      </c>
      <c r="BH97" s="131">
        <f t="shared" si="17"/>
        <v>0</v>
      </c>
      <c r="BI97" s="131">
        <f t="shared" si="18"/>
        <v>0</v>
      </c>
      <c r="BJ97" s="12" t="s">
        <v>58</v>
      </c>
      <c r="BK97" s="131">
        <f t="shared" si="19"/>
        <v>0</v>
      </c>
      <c r="BL97" s="12" t="s">
        <v>145</v>
      </c>
      <c r="BM97" s="130" t="s">
        <v>363</v>
      </c>
    </row>
    <row r="98" spans="1:65" s="2" customFormat="1" ht="24.15" customHeight="1">
      <c r="A98" s="22"/>
      <c r="B98" s="119"/>
      <c r="C98" s="120" t="s">
        <v>364</v>
      </c>
      <c r="D98" s="120" t="s">
        <v>140</v>
      </c>
      <c r="E98" s="121" t="s">
        <v>365</v>
      </c>
      <c r="F98" s="122" t="s">
        <v>366</v>
      </c>
      <c r="G98" s="123" t="s">
        <v>160</v>
      </c>
      <c r="H98" s="124">
        <v>10</v>
      </c>
      <c r="I98" s="125"/>
      <c r="J98" s="125">
        <f t="shared" si="10"/>
        <v>0</v>
      </c>
      <c r="K98" s="122" t="s">
        <v>144</v>
      </c>
      <c r="L98" s="23"/>
      <c r="M98" s="126" t="s">
        <v>1</v>
      </c>
      <c r="N98" s="127" t="s">
        <v>23</v>
      </c>
      <c r="O98" s="128">
        <v>0.325</v>
      </c>
      <c r="P98" s="128">
        <f t="shared" si="11"/>
        <v>3.25</v>
      </c>
      <c r="Q98" s="128">
        <v>0</v>
      </c>
      <c r="R98" s="128">
        <f t="shared" si="12"/>
        <v>0</v>
      </c>
      <c r="S98" s="128">
        <v>0.032</v>
      </c>
      <c r="T98" s="129">
        <f t="shared" si="13"/>
        <v>0.32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145</v>
      </c>
      <c r="AT98" s="130" t="s">
        <v>140</v>
      </c>
      <c r="AU98" s="130" t="s">
        <v>60</v>
      </c>
      <c r="AY98" s="12" t="s">
        <v>137</v>
      </c>
      <c r="BE98" s="131">
        <f t="shared" si="14"/>
        <v>0</v>
      </c>
      <c r="BF98" s="131">
        <f t="shared" si="15"/>
        <v>0</v>
      </c>
      <c r="BG98" s="131">
        <f t="shared" si="16"/>
        <v>0</v>
      </c>
      <c r="BH98" s="131">
        <f t="shared" si="17"/>
        <v>0</v>
      </c>
      <c r="BI98" s="131">
        <f t="shared" si="18"/>
        <v>0</v>
      </c>
      <c r="BJ98" s="12" t="s">
        <v>58</v>
      </c>
      <c r="BK98" s="131">
        <f t="shared" si="19"/>
        <v>0</v>
      </c>
      <c r="BL98" s="12" t="s">
        <v>145</v>
      </c>
      <c r="BM98" s="130" t="s">
        <v>367</v>
      </c>
    </row>
    <row r="99" spans="1:65" s="2" customFormat="1" ht="24.15" customHeight="1">
      <c r="A99" s="22"/>
      <c r="B99" s="119"/>
      <c r="C99" s="120" t="s">
        <v>368</v>
      </c>
      <c r="D99" s="120" t="s">
        <v>140</v>
      </c>
      <c r="E99" s="121" t="s">
        <v>369</v>
      </c>
      <c r="F99" s="122" t="s">
        <v>370</v>
      </c>
      <c r="G99" s="123" t="s">
        <v>160</v>
      </c>
      <c r="H99" s="124">
        <v>10</v>
      </c>
      <c r="I99" s="125"/>
      <c r="J99" s="125">
        <f t="shared" si="10"/>
        <v>0</v>
      </c>
      <c r="K99" s="122" t="s">
        <v>144</v>
      </c>
      <c r="L99" s="23"/>
      <c r="M99" s="126" t="s">
        <v>1</v>
      </c>
      <c r="N99" s="127" t="s">
        <v>23</v>
      </c>
      <c r="O99" s="128">
        <v>1.5</v>
      </c>
      <c r="P99" s="128">
        <f t="shared" si="11"/>
        <v>15</v>
      </c>
      <c r="Q99" s="128">
        <v>0</v>
      </c>
      <c r="R99" s="128">
        <f t="shared" si="12"/>
        <v>0</v>
      </c>
      <c r="S99" s="128">
        <v>0.073</v>
      </c>
      <c r="T99" s="129">
        <f t="shared" si="13"/>
        <v>0.73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145</v>
      </c>
      <c r="AT99" s="130" t="s">
        <v>140</v>
      </c>
      <c r="AU99" s="130" t="s">
        <v>60</v>
      </c>
      <c r="AY99" s="12" t="s">
        <v>137</v>
      </c>
      <c r="BE99" s="131">
        <f t="shared" si="14"/>
        <v>0</v>
      </c>
      <c r="BF99" s="131">
        <f t="shared" si="15"/>
        <v>0</v>
      </c>
      <c r="BG99" s="131">
        <f t="shared" si="16"/>
        <v>0</v>
      </c>
      <c r="BH99" s="131">
        <f t="shared" si="17"/>
        <v>0</v>
      </c>
      <c r="BI99" s="131">
        <f t="shared" si="18"/>
        <v>0</v>
      </c>
      <c r="BJ99" s="12" t="s">
        <v>58</v>
      </c>
      <c r="BK99" s="131">
        <f t="shared" si="19"/>
        <v>0</v>
      </c>
      <c r="BL99" s="12" t="s">
        <v>145</v>
      </c>
      <c r="BM99" s="130" t="s">
        <v>371</v>
      </c>
    </row>
    <row r="100" spans="1:65" s="2" customFormat="1" ht="24.15" customHeight="1">
      <c r="A100" s="22"/>
      <c r="B100" s="119"/>
      <c r="C100" s="120" t="s">
        <v>372</v>
      </c>
      <c r="D100" s="120" t="s">
        <v>140</v>
      </c>
      <c r="E100" s="121" t="s">
        <v>373</v>
      </c>
      <c r="F100" s="122" t="s">
        <v>374</v>
      </c>
      <c r="G100" s="123" t="s">
        <v>160</v>
      </c>
      <c r="H100" s="124">
        <v>10</v>
      </c>
      <c r="I100" s="125"/>
      <c r="J100" s="125">
        <f t="shared" si="1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0.91</v>
      </c>
      <c r="P100" s="128">
        <f t="shared" si="11"/>
        <v>9.1</v>
      </c>
      <c r="Q100" s="128">
        <v>0</v>
      </c>
      <c r="R100" s="128">
        <f t="shared" si="12"/>
        <v>0</v>
      </c>
      <c r="S100" s="128">
        <v>0.059</v>
      </c>
      <c r="T100" s="129">
        <f t="shared" si="13"/>
        <v>0.59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145</v>
      </c>
      <c r="AT100" s="130" t="s">
        <v>140</v>
      </c>
      <c r="AU100" s="130" t="s">
        <v>60</v>
      </c>
      <c r="AY100" s="12" t="s">
        <v>137</v>
      </c>
      <c r="BE100" s="131">
        <f t="shared" si="14"/>
        <v>0</v>
      </c>
      <c r="BF100" s="131">
        <f t="shared" si="15"/>
        <v>0</v>
      </c>
      <c r="BG100" s="131">
        <f t="shared" si="16"/>
        <v>0</v>
      </c>
      <c r="BH100" s="131">
        <f t="shared" si="17"/>
        <v>0</v>
      </c>
      <c r="BI100" s="131">
        <f t="shared" si="18"/>
        <v>0</v>
      </c>
      <c r="BJ100" s="12" t="s">
        <v>58</v>
      </c>
      <c r="BK100" s="131">
        <f t="shared" si="19"/>
        <v>0</v>
      </c>
      <c r="BL100" s="12" t="s">
        <v>145</v>
      </c>
      <c r="BM100" s="130" t="s">
        <v>375</v>
      </c>
    </row>
    <row r="101" spans="1:65" s="2" customFormat="1" ht="24.15" customHeight="1">
      <c r="A101" s="22"/>
      <c r="B101" s="119"/>
      <c r="C101" s="120" t="s">
        <v>376</v>
      </c>
      <c r="D101" s="120" t="s">
        <v>140</v>
      </c>
      <c r="E101" s="121" t="s">
        <v>377</v>
      </c>
      <c r="F101" s="122" t="s">
        <v>378</v>
      </c>
      <c r="G101" s="123" t="s">
        <v>160</v>
      </c>
      <c r="H101" s="124">
        <v>10</v>
      </c>
      <c r="I101" s="125"/>
      <c r="J101" s="125">
        <f t="shared" si="1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0.65</v>
      </c>
      <c r="P101" s="128">
        <f t="shared" si="11"/>
        <v>6.5</v>
      </c>
      <c r="Q101" s="128">
        <v>0</v>
      </c>
      <c r="R101" s="128">
        <f t="shared" si="12"/>
        <v>0</v>
      </c>
      <c r="S101" s="128">
        <v>0.051</v>
      </c>
      <c r="T101" s="129">
        <f t="shared" si="13"/>
        <v>0.51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145</v>
      </c>
      <c r="AT101" s="130" t="s">
        <v>140</v>
      </c>
      <c r="AU101" s="130" t="s">
        <v>60</v>
      </c>
      <c r="AY101" s="12" t="s">
        <v>137</v>
      </c>
      <c r="BE101" s="131">
        <f t="shared" si="14"/>
        <v>0</v>
      </c>
      <c r="BF101" s="131">
        <f t="shared" si="15"/>
        <v>0</v>
      </c>
      <c r="BG101" s="131">
        <f t="shared" si="16"/>
        <v>0</v>
      </c>
      <c r="BH101" s="131">
        <f t="shared" si="17"/>
        <v>0</v>
      </c>
      <c r="BI101" s="131">
        <f t="shared" si="18"/>
        <v>0</v>
      </c>
      <c r="BJ101" s="12" t="s">
        <v>58</v>
      </c>
      <c r="BK101" s="131">
        <f t="shared" si="19"/>
        <v>0</v>
      </c>
      <c r="BL101" s="12" t="s">
        <v>145</v>
      </c>
      <c r="BM101" s="130" t="s">
        <v>379</v>
      </c>
    </row>
    <row r="102" spans="1:65" s="2" customFormat="1" ht="24.15" customHeight="1">
      <c r="A102" s="22"/>
      <c r="B102" s="119"/>
      <c r="C102" s="120" t="s">
        <v>380</v>
      </c>
      <c r="D102" s="120" t="s">
        <v>140</v>
      </c>
      <c r="E102" s="121" t="s">
        <v>381</v>
      </c>
      <c r="F102" s="122" t="s">
        <v>382</v>
      </c>
      <c r="G102" s="123" t="s">
        <v>160</v>
      </c>
      <c r="H102" s="124">
        <v>10</v>
      </c>
      <c r="I102" s="125"/>
      <c r="J102" s="125">
        <f t="shared" si="1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0.51</v>
      </c>
      <c r="P102" s="128">
        <f t="shared" si="11"/>
        <v>5.1</v>
      </c>
      <c r="Q102" s="128">
        <v>0</v>
      </c>
      <c r="R102" s="128">
        <f t="shared" si="12"/>
        <v>0</v>
      </c>
      <c r="S102" s="128">
        <v>0.043</v>
      </c>
      <c r="T102" s="129">
        <f t="shared" si="13"/>
        <v>0.42999999999999994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145</v>
      </c>
      <c r="AT102" s="130" t="s">
        <v>140</v>
      </c>
      <c r="AU102" s="130" t="s">
        <v>60</v>
      </c>
      <c r="AY102" s="12" t="s">
        <v>137</v>
      </c>
      <c r="BE102" s="131">
        <f t="shared" si="14"/>
        <v>0</v>
      </c>
      <c r="BF102" s="131">
        <f t="shared" si="15"/>
        <v>0</v>
      </c>
      <c r="BG102" s="131">
        <f t="shared" si="16"/>
        <v>0</v>
      </c>
      <c r="BH102" s="131">
        <f t="shared" si="17"/>
        <v>0</v>
      </c>
      <c r="BI102" s="131">
        <f t="shared" si="18"/>
        <v>0</v>
      </c>
      <c r="BJ102" s="12" t="s">
        <v>58</v>
      </c>
      <c r="BK102" s="131">
        <f t="shared" si="19"/>
        <v>0</v>
      </c>
      <c r="BL102" s="12" t="s">
        <v>145</v>
      </c>
      <c r="BM102" s="130" t="s">
        <v>383</v>
      </c>
    </row>
    <row r="103" spans="1:65" s="2" customFormat="1" ht="21.75" customHeight="1">
      <c r="A103" s="22"/>
      <c r="B103" s="119"/>
      <c r="C103" s="120" t="s">
        <v>384</v>
      </c>
      <c r="D103" s="120" t="s">
        <v>140</v>
      </c>
      <c r="E103" s="121" t="s">
        <v>385</v>
      </c>
      <c r="F103" s="122" t="s">
        <v>386</v>
      </c>
      <c r="G103" s="123" t="s">
        <v>160</v>
      </c>
      <c r="H103" s="124">
        <v>100</v>
      </c>
      <c r="I103" s="125"/>
      <c r="J103" s="125">
        <f t="shared" si="1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0.616</v>
      </c>
      <c r="P103" s="128">
        <f t="shared" si="11"/>
        <v>61.6</v>
      </c>
      <c r="Q103" s="128">
        <v>0</v>
      </c>
      <c r="R103" s="128">
        <f t="shared" si="12"/>
        <v>0</v>
      </c>
      <c r="S103" s="128">
        <v>0.088</v>
      </c>
      <c r="T103" s="129">
        <f t="shared" si="13"/>
        <v>8.799999999999999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145</v>
      </c>
      <c r="AT103" s="130" t="s">
        <v>140</v>
      </c>
      <c r="AU103" s="130" t="s">
        <v>60</v>
      </c>
      <c r="AY103" s="12" t="s">
        <v>137</v>
      </c>
      <c r="BE103" s="131">
        <f t="shared" si="14"/>
        <v>0</v>
      </c>
      <c r="BF103" s="131">
        <f t="shared" si="15"/>
        <v>0</v>
      </c>
      <c r="BG103" s="131">
        <f t="shared" si="16"/>
        <v>0</v>
      </c>
      <c r="BH103" s="131">
        <f t="shared" si="17"/>
        <v>0</v>
      </c>
      <c r="BI103" s="131">
        <f t="shared" si="18"/>
        <v>0</v>
      </c>
      <c r="BJ103" s="12" t="s">
        <v>58</v>
      </c>
      <c r="BK103" s="131">
        <f t="shared" si="19"/>
        <v>0</v>
      </c>
      <c r="BL103" s="12" t="s">
        <v>145</v>
      </c>
      <c r="BM103" s="130" t="s">
        <v>387</v>
      </c>
    </row>
    <row r="104" spans="1:65" s="2" customFormat="1" ht="21.75" customHeight="1">
      <c r="A104" s="22"/>
      <c r="B104" s="119"/>
      <c r="C104" s="120" t="s">
        <v>388</v>
      </c>
      <c r="D104" s="120" t="s">
        <v>140</v>
      </c>
      <c r="E104" s="121" t="s">
        <v>389</v>
      </c>
      <c r="F104" s="122" t="s">
        <v>390</v>
      </c>
      <c r="G104" s="123" t="s">
        <v>160</v>
      </c>
      <c r="H104" s="124">
        <v>10</v>
      </c>
      <c r="I104" s="125"/>
      <c r="J104" s="125">
        <f t="shared" si="1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0.576</v>
      </c>
      <c r="P104" s="128">
        <f t="shared" si="11"/>
        <v>5.76</v>
      </c>
      <c r="Q104" s="128">
        <v>0</v>
      </c>
      <c r="R104" s="128">
        <f t="shared" si="12"/>
        <v>0</v>
      </c>
      <c r="S104" s="128">
        <v>0.067</v>
      </c>
      <c r="T104" s="129">
        <f t="shared" si="13"/>
        <v>0.67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145</v>
      </c>
      <c r="AT104" s="130" t="s">
        <v>140</v>
      </c>
      <c r="AU104" s="130" t="s">
        <v>60</v>
      </c>
      <c r="AY104" s="12" t="s">
        <v>137</v>
      </c>
      <c r="BE104" s="131">
        <f t="shared" si="14"/>
        <v>0</v>
      </c>
      <c r="BF104" s="131">
        <f t="shared" si="15"/>
        <v>0</v>
      </c>
      <c r="BG104" s="131">
        <f t="shared" si="16"/>
        <v>0</v>
      </c>
      <c r="BH104" s="131">
        <f t="shared" si="17"/>
        <v>0</v>
      </c>
      <c r="BI104" s="131">
        <f t="shared" si="18"/>
        <v>0</v>
      </c>
      <c r="BJ104" s="12" t="s">
        <v>58</v>
      </c>
      <c r="BK104" s="131">
        <f t="shared" si="19"/>
        <v>0</v>
      </c>
      <c r="BL104" s="12" t="s">
        <v>145</v>
      </c>
      <c r="BM104" s="130" t="s">
        <v>391</v>
      </c>
    </row>
    <row r="105" spans="1:65" s="2" customFormat="1" ht="21.75" customHeight="1">
      <c r="A105" s="22"/>
      <c r="B105" s="119"/>
      <c r="C105" s="120" t="s">
        <v>392</v>
      </c>
      <c r="D105" s="120" t="s">
        <v>140</v>
      </c>
      <c r="E105" s="121" t="s">
        <v>393</v>
      </c>
      <c r="F105" s="122" t="s">
        <v>394</v>
      </c>
      <c r="G105" s="123" t="s">
        <v>160</v>
      </c>
      <c r="H105" s="124">
        <v>100</v>
      </c>
      <c r="I105" s="125"/>
      <c r="J105" s="125">
        <f t="shared" si="1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0.939</v>
      </c>
      <c r="P105" s="128">
        <f t="shared" si="11"/>
        <v>93.89999999999999</v>
      </c>
      <c r="Q105" s="128">
        <v>0</v>
      </c>
      <c r="R105" s="128">
        <f t="shared" si="12"/>
        <v>0</v>
      </c>
      <c r="S105" s="128">
        <v>0.076</v>
      </c>
      <c r="T105" s="129">
        <f t="shared" si="13"/>
        <v>7.6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145</v>
      </c>
      <c r="AT105" s="130" t="s">
        <v>140</v>
      </c>
      <c r="AU105" s="130" t="s">
        <v>60</v>
      </c>
      <c r="AY105" s="12" t="s">
        <v>137</v>
      </c>
      <c r="BE105" s="131">
        <f t="shared" si="14"/>
        <v>0</v>
      </c>
      <c r="BF105" s="131">
        <f t="shared" si="15"/>
        <v>0</v>
      </c>
      <c r="BG105" s="131">
        <f t="shared" si="16"/>
        <v>0</v>
      </c>
      <c r="BH105" s="131">
        <f t="shared" si="17"/>
        <v>0</v>
      </c>
      <c r="BI105" s="131">
        <f t="shared" si="18"/>
        <v>0</v>
      </c>
      <c r="BJ105" s="12" t="s">
        <v>58</v>
      </c>
      <c r="BK105" s="131">
        <f t="shared" si="19"/>
        <v>0</v>
      </c>
      <c r="BL105" s="12" t="s">
        <v>145</v>
      </c>
      <c r="BM105" s="130" t="s">
        <v>395</v>
      </c>
    </row>
    <row r="106" spans="1:65" s="2" customFormat="1" ht="21.75" customHeight="1">
      <c r="A106" s="22"/>
      <c r="B106" s="119"/>
      <c r="C106" s="120" t="s">
        <v>396</v>
      </c>
      <c r="D106" s="120" t="s">
        <v>140</v>
      </c>
      <c r="E106" s="121" t="s">
        <v>397</v>
      </c>
      <c r="F106" s="122" t="s">
        <v>398</v>
      </c>
      <c r="G106" s="123" t="s">
        <v>160</v>
      </c>
      <c r="H106" s="124">
        <v>10</v>
      </c>
      <c r="I106" s="125"/>
      <c r="J106" s="125">
        <f aca="true" t="shared" si="20" ref="J106:J137">ROUND(I106*H106,2)</f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0.718</v>
      </c>
      <c r="P106" s="128">
        <f aca="true" t="shared" si="21" ref="P106:P137">O106*H106</f>
        <v>7.18</v>
      </c>
      <c r="Q106" s="128">
        <v>0</v>
      </c>
      <c r="R106" s="128">
        <f aca="true" t="shared" si="22" ref="R106:R137">Q106*H106</f>
        <v>0</v>
      </c>
      <c r="S106" s="128">
        <v>0.063</v>
      </c>
      <c r="T106" s="129">
        <f aca="true" t="shared" si="23" ref="T106:T137">S106*H106</f>
        <v>0.63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145</v>
      </c>
      <c r="AT106" s="130" t="s">
        <v>140</v>
      </c>
      <c r="AU106" s="130" t="s">
        <v>60</v>
      </c>
      <c r="AY106" s="12" t="s">
        <v>137</v>
      </c>
      <c r="BE106" s="131">
        <f aca="true" t="shared" si="24" ref="BE106:BE137">IF(N106="základní",J106,0)</f>
        <v>0</v>
      </c>
      <c r="BF106" s="131">
        <f aca="true" t="shared" si="25" ref="BF106:BF137">IF(N106="snížená",J106,0)</f>
        <v>0</v>
      </c>
      <c r="BG106" s="131">
        <f aca="true" t="shared" si="26" ref="BG106:BG137">IF(N106="zákl. přenesená",J106,0)</f>
        <v>0</v>
      </c>
      <c r="BH106" s="131">
        <f aca="true" t="shared" si="27" ref="BH106:BH137">IF(N106="sníž. přenesená",J106,0)</f>
        <v>0</v>
      </c>
      <c r="BI106" s="131">
        <f aca="true" t="shared" si="28" ref="BI106:BI137">IF(N106="nulová",J106,0)</f>
        <v>0</v>
      </c>
      <c r="BJ106" s="12" t="s">
        <v>58</v>
      </c>
      <c r="BK106" s="131">
        <f aca="true" t="shared" si="29" ref="BK106:BK137">ROUND(I106*H106,2)</f>
        <v>0</v>
      </c>
      <c r="BL106" s="12" t="s">
        <v>145</v>
      </c>
      <c r="BM106" s="130" t="s">
        <v>399</v>
      </c>
    </row>
    <row r="107" spans="1:65" s="2" customFormat="1" ht="24.15" customHeight="1">
      <c r="A107" s="22"/>
      <c r="B107" s="119"/>
      <c r="C107" s="120" t="s">
        <v>400</v>
      </c>
      <c r="D107" s="120" t="s">
        <v>140</v>
      </c>
      <c r="E107" s="121" t="s">
        <v>401</v>
      </c>
      <c r="F107" s="122" t="s">
        <v>402</v>
      </c>
      <c r="G107" s="123" t="s">
        <v>403</v>
      </c>
      <c r="H107" s="124">
        <v>10</v>
      </c>
      <c r="I107" s="125"/>
      <c r="J107" s="125">
        <f t="shared" si="2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1.684</v>
      </c>
      <c r="P107" s="128">
        <f t="shared" si="21"/>
        <v>16.84</v>
      </c>
      <c r="Q107" s="128">
        <v>0</v>
      </c>
      <c r="R107" s="128">
        <f t="shared" si="22"/>
        <v>0</v>
      </c>
      <c r="S107" s="128">
        <v>0.262</v>
      </c>
      <c r="T107" s="129">
        <f t="shared" si="23"/>
        <v>2.62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145</v>
      </c>
      <c r="AT107" s="130" t="s">
        <v>140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145</v>
      </c>
      <c r="BM107" s="130" t="s">
        <v>404</v>
      </c>
    </row>
    <row r="108" spans="1:65" s="2" customFormat="1" ht="24.15" customHeight="1">
      <c r="A108" s="22"/>
      <c r="B108" s="119"/>
      <c r="C108" s="120" t="s">
        <v>405</v>
      </c>
      <c r="D108" s="120" t="s">
        <v>140</v>
      </c>
      <c r="E108" s="121" t="s">
        <v>406</v>
      </c>
      <c r="F108" s="122" t="s">
        <v>407</v>
      </c>
      <c r="G108" s="123" t="s">
        <v>403</v>
      </c>
      <c r="H108" s="124">
        <v>10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2.291</v>
      </c>
      <c r="P108" s="128">
        <f t="shared" si="21"/>
        <v>22.91</v>
      </c>
      <c r="Q108" s="128">
        <v>0</v>
      </c>
      <c r="R108" s="128">
        <f t="shared" si="22"/>
        <v>0</v>
      </c>
      <c r="S108" s="128">
        <v>0.349</v>
      </c>
      <c r="T108" s="129">
        <f t="shared" si="23"/>
        <v>3.4899999999999998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145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145</v>
      </c>
      <c r="BM108" s="130" t="s">
        <v>408</v>
      </c>
    </row>
    <row r="109" spans="1:65" s="2" customFormat="1" ht="24.15" customHeight="1">
      <c r="A109" s="22"/>
      <c r="B109" s="119"/>
      <c r="C109" s="120" t="s">
        <v>409</v>
      </c>
      <c r="D109" s="120" t="s">
        <v>140</v>
      </c>
      <c r="E109" s="121" t="s">
        <v>410</v>
      </c>
      <c r="F109" s="122" t="s">
        <v>411</v>
      </c>
      <c r="G109" s="123" t="s">
        <v>403</v>
      </c>
      <c r="H109" s="124">
        <v>1</v>
      </c>
      <c r="I109" s="125"/>
      <c r="J109" s="125">
        <f t="shared" si="2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2.986</v>
      </c>
      <c r="P109" s="128">
        <f t="shared" si="21"/>
        <v>2.986</v>
      </c>
      <c r="Q109" s="128">
        <v>0</v>
      </c>
      <c r="R109" s="128">
        <f t="shared" si="22"/>
        <v>0</v>
      </c>
      <c r="S109" s="128">
        <v>0.436</v>
      </c>
      <c r="T109" s="129">
        <f t="shared" si="23"/>
        <v>0.436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145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145</v>
      </c>
      <c r="BM109" s="130" t="s">
        <v>412</v>
      </c>
    </row>
    <row r="110" spans="1:65" s="2" customFormat="1" ht="24.15" customHeight="1">
      <c r="A110" s="22"/>
      <c r="B110" s="119"/>
      <c r="C110" s="120" t="s">
        <v>413</v>
      </c>
      <c r="D110" s="120" t="s">
        <v>140</v>
      </c>
      <c r="E110" s="121" t="s">
        <v>414</v>
      </c>
      <c r="F110" s="122" t="s">
        <v>415</v>
      </c>
      <c r="G110" s="123" t="s">
        <v>403</v>
      </c>
      <c r="H110" s="124">
        <v>1</v>
      </c>
      <c r="I110" s="125"/>
      <c r="J110" s="125">
        <f t="shared" si="2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3.376</v>
      </c>
      <c r="P110" s="128">
        <f t="shared" si="21"/>
        <v>3.376</v>
      </c>
      <c r="Q110" s="128">
        <v>0</v>
      </c>
      <c r="R110" s="128">
        <f t="shared" si="22"/>
        <v>0</v>
      </c>
      <c r="S110" s="128">
        <v>0.523</v>
      </c>
      <c r="T110" s="129">
        <f t="shared" si="23"/>
        <v>0.523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145</v>
      </c>
      <c r="AT110" s="130" t="s">
        <v>140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145</v>
      </c>
      <c r="BM110" s="130" t="s">
        <v>416</v>
      </c>
    </row>
    <row r="111" spans="1:65" s="2" customFormat="1" ht="24.15" customHeight="1">
      <c r="A111" s="22"/>
      <c r="B111" s="119"/>
      <c r="C111" s="120" t="s">
        <v>417</v>
      </c>
      <c r="D111" s="120" t="s">
        <v>140</v>
      </c>
      <c r="E111" s="121" t="s">
        <v>418</v>
      </c>
      <c r="F111" s="122" t="s">
        <v>419</v>
      </c>
      <c r="G111" s="123" t="s">
        <v>143</v>
      </c>
      <c r="H111" s="124">
        <v>1</v>
      </c>
      <c r="I111" s="125"/>
      <c r="J111" s="125">
        <f t="shared" si="20"/>
        <v>0</v>
      </c>
      <c r="K111" s="122" t="s">
        <v>144</v>
      </c>
      <c r="L111" s="23"/>
      <c r="M111" s="126" t="s">
        <v>1</v>
      </c>
      <c r="N111" s="127" t="s">
        <v>23</v>
      </c>
      <c r="O111" s="128">
        <v>8.426</v>
      </c>
      <c r="P111" s="128">
        <f t="shared" si="21"/>
        <v>8.426</v>
      </c>
      <c r="Q111" s="128">
        <v>0</v>
      </c>
      <c r="R111" s="128">
        <f t="shared" si="22"/>
        <v>0</v>
      </c>
      <c r="S111" s="128">
        <v>2.5</v>
      </c>
      <c r="T111" s="129">
        <f t="shared" si="23"/>
        <v>2.5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145</v>
      </c>
      <c r="AT111" s="130" t="s">
        <v>140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145</v>
      </c>
      <c r="BM111" s="130" t="s">
        <v>420</v>
      </c>
    </row>
    <row r="112" spans="1:65" s="2" customFormat="1" ht="24.15" customHeight="1">
      <c r="A112" s="22"/>
      <c r="B112" s="119"/>
      <c r="C112" s="120" t="s">
        <v>421</v>
      </c>
      <c r="D112" s="120" t="s">
        <v>140</v>
      </c>
      <c r="E112" s="121" t="s">
        <v>422</v>
      </c>
      <c r="F112" s="122" t="s">
        <v>423</v>
      </c>
      <c r="G112" s="123" t="s">
        <v>143</v>
      </c>
      <c r="H112" s="124">
        <v>1</v>
      </c>
      <c r="I112" s="125"/>
      <c r="J112" s="125">
        <f t="shared" si="2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9.431</v>
      </c>
      <c r="P112" s="128">
        <f t="shared" si="21"/>
        <v>9.431</v>
      </c>
      <c r="Q112" s="128">
        <v>0</v>
      </c>
      <c r="R112" s="128">
        <f t="shared" si="22"/>
        <v>0</v>
      </c>
      <c r="S112" s="128">
        <v>2.5</v>
      </c>
      <c r="T112" s="129">
        <f t="shared" si="23"/>
        <v>2.5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145</v>
      </c>
      <c r="AT112" s="130" t="s">
        <v>140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145</v>
      </c>
      <c r="BM112" s="130" t="s">
        <v>424</v>
      </c>
    </row>
    <row r="113" spans="1:65" s="2" customFormat="1" ht="24.15" customHeight="1">
      <c r="A113" s="22"/>
      <c r="B113" s="119"/>
      <c r="C113" s="120" t="s">
        <v>425</v>
      </c>
      <c r="D113" s="120" t="s">
        <v>140</v>
      </c>
      <c r="E113" s="121" t="s">
        <v>426</v>
      </c>
      <c r="F113" s="122" t="s">
        <v>427</v>
      </c>
      <c r="G113" s="123" t="s">
        <v>143</v>
      </c>
      <c r="H113" s="124">
        <v>1</v>
      </c>
      <c r="I113" s="125"/>
      <c r="J113" s="125">
        <f t="shared" si="2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9.981</v>
      </c>
      <c r="P113" s="128">
        <f t="shared" si="21"/>
        <v>9.981</v>
      </c>
      <c r="Q113" s="128">
        <v>0</v>
      </c>
      <c r="R113" s="128">
        <f t="shared" si="22"/>
        <v>0</v>
      </c>
      <c r="S113" s="128">
        <v>2.5</v>
      </c>
      <c r="T113" s="129">
        <f t="shared" si="23"/>
        <v>2.5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145</v>
      </c>
      <c r="AT113" s="130" t="s">
        <v>140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145</v>
      </c>
      <c r="BM113" s="130" t="s">
        <v>428</v>
      </c>
    </row>
    <row r="114" spans="1:65" s="2" customFormat="1" ht="24.15" customHeight="1">
      <c r="A114" s="22"/>
      <c r="B114" s="119"/>
      <c r="C114" s="120" t="s">
        <v>429</v>
      </c>
      <c r="D114" s="120" t="s">
        <v>140</v>
      </c>
      <c r="E114" s="121" t="s">
        <v>430</v>
      </c>
      <c r="F114" s="122" t="s">
        <v>431</v>
      </c>
      <c r="G114" s="123" t="s">
        <v>143</v>
      </c>
      <c r="H114" s="124">
        <v>1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5.777</v>
      </c>
      <c r="P114" s="128">
        <f t="shared" si="21"/>
        <v>5.777</v>
      </c>
      <c r="Q114" s="128">
        <v>0</v>
      </c>
      <c r="R114" s="128">
        <f t="shared" si="22"/>
        <v>0</v>
      </c>
      <c r="S114" s="128">
        <v>2.5</v>
      </c>
      <c r="T114" s="129">
        <f t="shared" si="23"/>
        <v>2.5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145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145</v>
      </c>
      <c r="BM114" s="130" t="s">
        <v>432</v>
      </c>
    </row>
    <row r="115" spans="1:65" s="2" customFormat="1" ht="24.15" customHeight="1">
      <c r="A115" s="22"/>
      <c r="B115" s="119"/>
      <c r="C115" s="120" t="s">
        <v>433</v>
      </c>
      <c r="D115" s="120" t="s">
        <v>140</v>
      </c>
      <c r="E115" s="121" t="s">
        <v>434</v>
      </c>
      <c r="F115" s="122" t="s">
        <v>435</v>
      </c>
      <c r="G115" s="123" t="s">
        <v>143</v>
      </c>
      <c r="H115" s="124">
        <v>1</v>
      </c>
      <c r="I115" s="125"/>
      <c r="J115" s="125">
        <f t="shared" si="20"/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7.061</v>
      </c>
      <c r="P115" s="128">
        <f t="shared" si="21"/>
        <v>7.061</v>
      </c>
      <c r="Q115" s="128">
        <v>0</v>
      </c>
      <c r="R115" s="128">
        <f t="shared" si="22"/>
        <v>0</v>
      </c>
      <c r="S115" s="128">
        <v>2.5</v>
      </c>
      <c r="T115" s="129">
        <f t="shared" si="23"/>
        <v>2.5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145</v>
      </c>
      <c r="AT115" s="130" t="s">
        <v>140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145</v>
      </c>
      <c r="BM115" s="130" t="s">
        <v>436</v>
      </c>
    </row>
    <row r="116" spans="1:65" s="2" customFormat="1" ht="24.15" customHeight="1">
      <c r="A116" s="22"/>
      <c r="B116" s="119"/>
      <c r="C116" s="120" t="s">
        <v>437</v>
      </c>
      <c r="D116" s="120" t="s">
        <v>140</v>
      </c>
      <c r="E116" s="121" t="s">
        <v>438</v>
      </c>
      <c r="F116" s="122" t="s">
        <v>439</v>
      </c>
      <c r="G116" s="123" t="s">
        <v>143</v>
      </c>
      <c r="H116" s="124">
        <v>1</v>
      </c>
      <c r="I116" s="125"/>
      <c r="J116" s="125">
        <f t="shared" si="2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7.581</v>
      </c>
      <c r="P116" s="128">
        <f t="shared" si="21"/>
        <v>7.581</v>
      </c>
      <c r="Q116" s="128">
        <v>0</v>
      </c>
      <c r="R116" s="128">
        <f t="shared" si="22"/>
        <v>0</v>
      </c>
      <c r="S116" s="128">
        <v>2.5</v>
      </c>
      <c r="T116" s="129">
        <f t="shared" si="23"/>
        <v>2.5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145</v>
      </c>
      <c r="AT116" s="130" t="s">
        <v>140</v>
      </c>
      <c r="AU116" s="130" t="s">
        <v>60</v>
      </c>
      <c r="AY116" s="12" t="s">
        <v>137</v>
      </c>
      <c r="BE116" s="131">
        <f t="shared" si="24"/>
        <v>0</v>
      </c>
      <c r="BF116" s="131">
        <f t="shared" si="25"/>
        <v>0</v>
      </c>
      <c r="BG116" s="131">
        <f t="shared" si="26"/>
        <v>0</v>
      </c>
      <c r="BH116" s="131">
        <f t="shared" si="27"/>
        <v>0</v>
      </c>
      <c r="BI116" s="131">
        <f t="shared" si="28"/>
        <v>0</v>
      </c>
      <c r="BJ116" s="12" t="s">
        <v>58</v>
      </c>
      <c r="BK116" s="131">
        <f t="shared" si="29"/>
        <v>0</v>
      </c>
      <c r="BL116" s="12" t="s">
        <v>145</v>
      </c>
      <c r="BM116" s="130" t="s">
        <v>440</v>
      </c>
    </row>
    <row r="117" spans="1:65" s="2" customFormat="1" ht="24.15" customHeight="1">
      <c r="A117" s="22"/>
      <c r="B117" s="119"/>
      <c r="C117" s="120" t="s">
        <v>441</v>
      </c>
      <c r="D117" s="120" t="s">
        <v>140</v>
      </c>
      <c r="E117" s="121" t="s">
        <v>442</v>
      </c>
      <c r="F117" s="122" t="s">
        <v>443</v>
      </c>
      <c r="G117" s="123" t="s">
        <v>403</v>
      </c>
      <c r="H117" s="124">
        <v>10</v>
      </c>
      <c r="I117" s="125"/>
      <c r="J117" s="125">
        <f t="shared" si="2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2.146</v>
      </c>
      <c r="P117" s="128">
        <f t="shared" si="21"/>
        <v>21.46</v>
      </c>
      <c r="Q117" s="128">
        <v>0</v>
      </c>
      <c r="R117" s="128">
        <f t="shared" si="22"/>
        <v>0</v>
      </c>
      <c r="S117" s="128">
        <v>0.228</v>
      </c>
      <c r="T117" s="129">
        <f t="shared" si="23"/>
        <v>2.2800000000000002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145</v>
      </c>
      <c r="AT117" s="130" t="s">
        <v>140</v>
      </c>
      <c r="AU117" s="130" t="s">
        <v>60</v>
      </c>
      <c r="AY117" s="12" t="s">
        <v>137</v>
      </c>
      <c r="BE117" s="131">
        <f t="shared" si="24"/>
        <v>0</v>
      </c>
      <c r="BF117" s="131">
        <f t="shared" si="25"/>
        <v>0</v>
      </c>
      <c r="BG117" s="131">
        <f t="shared" si="26"/>
        <v>0</v>
      </c>
      <c r="BH117" s="131">
        <f t="shared" si="27"/>
        <v>0</v>
      </c>
      <c r="BI117" s="131">
        <f t="shared" si="28"/>
        <v>0</v>
      </c>
      <c r="BJ117" s="12" t="s">
        <v>58</v>
      </c>
      <c r="BK117" s="131">
        <f t="shared" si="29"/>
        <v>0</v>
      </c>
      <c r="BL117" s="12" t="s">
        <v>145</v>
      </c>
      <c r="BM117" s="130" t="s">
        <v>444</v>
      </c>
    </row>
    <row r="118" spans="1:65" s="2" customFormat="1" ht="24.15" customHeight="1">
      <c r="A118" s="22"/>
      <c r="B118" s="119"/>
      <c r="C118" s="120" t="s">
        <v>445</v>
      </c>
      <c r="D118" s="120" t="s">
        <v>140</v>
      </c>
      <c r="E118" s="121" t="s">
        <v>446</v>
      </c>
      <c r="F118" s="122" t="s">
        <v>447</v>
      </c>
      <c r="G118" s="123" t="s">
        <v>403</v>
      </c>
      <c r="H118" s="124">
        <v>10</v>
      </c>
      <c r="I118" s="125"/>
      <c r="J118" s="125">
        <f t="shared" si="2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2.915</v>
      </c>
      <c r="P118" s="128">
        <f t="shared" si="21"/>
        <v>29.15</v>
      </c>
      <c r="Q118" s="128">
        <v>0</v>
      </c>
      <c r="R118" s="128">
        <f t="shared" si="22"/>
        <v>0</v>
      </c>
      <c r="S118" s="128">
        <v>0.304</v>
      </c>
      <c r="T118" s="129">
        <f t="shared" si="23"/>
        <v>3.04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145</v>
      </c>
      <c r="AT118" s="130" t="s">
        <v>140</v>
      </c>
      <c r="AU118" s="130" t="s">
        <v>60</v>
      </c>
      <c r="AY118" s="12" t="s">
        <v>137</v>
      </c>
      <c r="BE118" s="131">
        <f t="shared" si="24"/>
        <v>0</v>
      </c>
      <c r="BF118" s="131">
        <f t="shared" si="25"/>
        <v>0</v>
      </c>
      <c r="BG118" s="131">
        <f t="shared" si="26"/>
        <v>0</v>
      </c>
      <c r="BH118" s="131">
        <f t="shared" si="27"/>
        <v>0</v>
      </c>
      <c r="BI118" s="131">
        <f t="shared" si="28"/>
        <v>0</v>
      </c>
      <c r="BJ118" s="12" t="s">
        <v>58</v>
      </c>
      <c r="BK118" s="131">
        <f t="shared" si="29"/>
        <v>0</v>
      </c>
      <c r="BL118" s="12" t="s">
        <v>145</v>
      </c>
      <c r="BM118" s="130" t="s">
        <v>448</v>
      </c>
    </row>
    <row r="119" spans="1:65" s="2" customFormat="1" ht="24.15" customHeight="1">
      <c r="A119" s="22"/>
      <c r="B119" s="119"/>
      <c r="C119" s="120" t="s">
        <v>449</v>
      </c>
      <c r="D119" s="120" t="s">
        <v>140</v>
      </c>
      <c r="E119" s="121" t="s">
        <v>450</v>
      </c>
      <c r="F119" s="122" t="s">
        <v>451</v>
      </c>
      <c r="G119" s="123" t="s">
        <v>403</v>
      </c>
      <c r="H119" s="124">
        <v>10</v>
      </c>
      <c r="I119" s="125"/>
      <c r="J119" s="125">
        <f t="shared" si="20"/>
        <v>0</v>
      </c>
      <c r="K119" s="122" t="s">
        <v>144</v>
      </c>
      <c r="L119" s="23"/>
      <c r="M119" s="126" t="s">
        <v>1</v>
      </c>
      <c r="N119" s="127" t="s">
        <v>23</v>
      </c>
      <c r="O119" s="128">
        <v>3.685</v>
      </c>
      <c r="P119" s="128">
        <f t="shared" si="21"/>
        <v>36.85</v>
      </c>
      <c r="Q119" s="128">
        <v>0</v>
      </c>
      <c r="R119" s="128">
        <f t="shared" si="22"/>
        <v>0</v>
      </c>
      <c r="S119" s="128">
        <v>0.361</v>
      </c>
      <c r="T119" s="129">
        <f t="shared" si="23"/>
        <v>3.61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145</v>
      </c>
      <c r="AT119" s="130" t="s">
        <v>140</v>
      </c>
      <c r="AU119" s="130" t="s">
        <v>60</v>
      </c>
      <c r="AY119" s="12" t="s">
        <v>137</v>
      </c>
      <c r="BE119" s="131">
        <f t="shared" si="24"/>
        <v>0</v>
      </c>
      <c r="BF119" s="131">
        <f t="shared" si="25"/>
        <v>0</v>
      </c>
      <c r="BG119" s="131">
        <f t="shared" si="26"/>
        <v>0</v>
      </c>
      <c r="BH119" s="131">
        <f t="shared" si="27"/>
        <v>0</v>
      </c>
      <c r="BI119" s="131">
        <f t="shared" si="28"/>
        <v>0</v>
      </c>
      <c r="BJ119" s="12" t="s">
        <v>58</v>
      </c>
      <c r="BK119" s="131">
        <f t="shared" si="29"/>
        <v>0</v>
      </c>
      <c r="BL119" s="12" t="s">
        <v>145</v>
      </c>
      <c r="BM119" s="130" t="s">
        <v>452</v>
      </c>
    </row>
    <row r="120" spans="1:65" s="2" customFormat="1" ht="24.15" customHeight="1">
      <c r="A120" s="22"/>
      <c r="B120" s="119"/>
      <c r="C120" s="120" t="s">
        <v>453</v>
      </c>
      <c r="D120" s="120" t="s">
        <v>140</v>
      </c>
      <c r="E120" s="121" t="s">
        <v>454</v>
      </c>
      <c r="F120" s="122" t="s">
        <v>455</v>
      </c>
      <c r="G120" s="123" t="s">
        <v>403</v>
      </c>
      <c r="H120" s="124">
        <v>1</v>
      </c>
      <c r="I120" s="125"/>
      <c r="J120" s="125">
        <f t="shared" si="2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4.535</v>
      </c>
      <c r="P120" s="128">
        <f t="shared" si="21"/>
        <v>4.535</v>
      </c>
      <c r="Q120" s="128">
        <v>0</v>
      </c>
      <c r="R120" s="128">
        <f t="shared" si="22"/>
        <v>0</v>
      </c>
      <c r="S120" s="128">
        <v>0.457</v>
      </c>
      <c r="T120" s="129">
        <f t="shared" si="23"/>
        <v>0.457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145</v>
      </c>
      <c r="AT120" s="130" t="s">
        <v>140</v>
      </c>
      <c r="AU120" s="130" t="s">
        <v>60</v>
      </c>
      <c r="AY120" s="12" t="s">
        <v>137</v>
      </c>
      <c r="BE120" s="131">
        <f t="shared" si="24"/>
        <v>0</v>
      </c>
      <c r="BF120" s="131">
        <f t="shared" si="25"/>
        <v>0</v>
      </c>
      <c r="BG120" s="131">
        <f t="shared" si="26"/>
        <v>0</v>
      </c>
      <c r="BH120" s="131">
        <f t="shared" si="27"/>
        <v>0</v>
      </c>
      <c r="BI120" s="131">
        <f t="shared" si="28"/>
        <v>0</v>
      </c>
      <c r="BJ120" s="12" t="s">
        <v>58</v>
      </c>
      <c r="BK120" s="131">
        <f t="shared" si="29"/>
        <v>0</v>
      </c>
      <c r="BL120" s="12" t="s">
        <v>145</v>
      </c>
      <c r="BM120" s="130" t="s">
        <v>456</v>
      </c>
    </row>
    <row r="121" spans="1:65" s="2" customFormat="1" ht="24.15" customHeight="1">
      <c r="A121" s="22"/>
      <c r="B121" s="119"/>
      <c r="C121" s="120" t="s">
        <v>457</v>
      </c>
      <c r="D121" s="120" t="s">
        <v>140</v>
      </c>
      <c r="E121" s="121" t="s">
        <v>458</v>
      </c>
      <c r="F121" s="122" t="s">
        <v>459</v>
      </c>
      <c r="G121" s="123" t="s">
        <v>143</v>
      </c>
      <c r="H121" s="124">
        <v>1</v>
      </c>
      <c r="I121" s="125"/>
      <c r="J121" s="125">
        <f t="shared" si="20"/>
        <v>0</v>
      </c>
      <c r="K121" s="122" t="s">
        <v>144</v>
      </c>
      <c r="L121" s="23"/>
      <c r="M121" s="126" t="s">
        <v>1</v>
      </c>
      <c r="N121" s="127" t="s">
        <v>23</v>
      </c>
      <c r="O121" s="128">
        <v>7.676</v>
      </c>
      <c r="P121" s="128">
        <f t="shared" si="21"/>
        <v>7.676</v>
      </c>
      <c r="Q121" s="128">
        <v>0</v>
      </c>
      <c r="R121" s="128">
        <f t="shared" si="22"/>
        <v>0</v>
      </c>
      <c r="S121" s="128">
        <v>2</v>
      </c>
      <c r="T121" s="129">
        <f t="shared" si="23"/>
        <v>2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145</v>
      </c>
      <c r="AT121" s="130" t="s">
        <v>140</v>
      </c>
      <c r="AU121" s="130" t="s">
        <v>60</v>
      </c>
      <c r="AY121" s="12" t="s">
        <v>137</v>
      </c>
      <c r="BE121" s="131">
        <f t="shared" si="24"/>
        <v>0</v>
      </c>
      <c r="BF121" s="131">
        <f t="shared" si="25"/>
        <v>0</v>
      </c>
      <c r="BG121" s="131">
        <f t="shared" si="26"/>
        <v>0</v>
      </c>
      <c r="BH121" s="131">
        <f t="shared" si="27"/>
        <v>0</v>
      </c>
      <c r="BI121" s="131">
        <f t="shared" si="28"/>
        <v>0</v>
      </c>
      <c r="BJ121" s="12" t="s">
        <v>58</v>
      </c>
      <c r="BK121" s="131">
        <f t="shared" si="29"/>
        <v>0</v>
      </c>
      <c r="BL121" s="12" t="s">
        <v>145</v>
      </c>
      <c r="BM121" s="130" t="s">
        <v>460</v>
      </c>
    </row>
    <row r="122" spans="1:65" s="2" customFormat="1" ht="24.15" customHeight="1">
      <c r="A122" s="22"/>
      <c r="B122" s="119"/>
      <c r="C122" s="120" t="s">
        <v>461</v>
      </c>
      <c r="D122" s="120" t="s">
        <v>140</v>
      </c>
      <c r="E122" s="121" t="s">
        <v>462</v>
      </c>
      <c r="F122" s="122" t="s">
        <v>463</v>
      </c>
      <c r="G122" s="123" t="s">
        <v>143</v>
      </c>
      <c r="H122" s="124">
        <v>1</v>
      </c>
      <c r="I122" s="125"/>
      <c r="J122" s="125">
        <f t="shared" si="20"/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8.991</v>
      </c>
      <c r="P122" s="128">
        <f t="shared" si="21"/>
        <v>8.991</v>
      </c>
      <c r="Q122" s="128">
        <v>0</v>
      </c>
      <c r="R122" s="128">
        <f t="shared" si="22"/>
        <v>0</v>
      </c>
      <c r="S122" s="128">
        <v>2</v>
      </c>
      <c r="T122" s="129">
        <f t="shared" si="23"/>
        <v>2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145</v>
      </c>
      <c r="AT122" s="130" t="s">
        <v>140</v>
      </c>
      <c r="AU122" s="130" t="s">
        <v>60</v>
      </c>
      <c r="AY122" s="12" t="s">
        <v>137</v>
      </c>
      <c r="BE122" s="131">
        <f t="shared" si="24"/>
        <v>0</v>
      </c>
      <c r="BF122" s="131">
        <f t="shared" si="25"/>
        <v>0</v>
      </c>
      <c r="BG122" s="131">
        <f t="shared" si="26"/>
        <v>0</v>
      </c>
      <c r="BH122" s="131">
        <f t="shared" si="27"/>
        <v>0</v>
      </c>
      <c r="BI122" s="131">
        <f t="shared" si="28"/>
        <v>0</v>
      </c>
      <c r="BJ122" s="12" t="s">
        <v>58</v>
      </c>
      <c r="BK122" s="131">
        <f t="shared" si="29"/>
        <v>0</v>
      </c>
      <c r="BL122" s="12" t="s">
        <v>145</v>
      </c>
      <c r="BM122" s="130" t="s">
        <v>464</v>
      </c>
    </row>
    <row r="123" spans="1:65" s="2" customFormat="1" ht="24.15" customHeight="1">
      <c r="A123" s="22"/>
      <c r="B123" s="119"/>
      <c r="C123" s="120" t="s">
        <v>465</v>
      </c>
      <c r="D123" s="120" t="s">
        <v>140</v>
      </c>
      <c r="E123" s="121" t="s">
        <v>466</v>
      </c>
      <c r="F123" s="122" t="s">
        <v>467</v>
      </c>
      <c r="G123" s="123" t="s">
        <v>143</v>
      </c>
      <c r="H123" s="124">
        <v>1</v>
      </c>
      <c r="I123" s="125"/>
      <c r="J123" s="125">
        <f t="shared" si="20"/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9.681</v>
      </c>
      <c r="P123" s="128">
        <f t="shared" si="21"/>
        <v>9.681</v>
      </c>
      <c r="Q123" s="128">
        <v>0</v>
      </c>
      <c r="R123" s="128">
        <f t="shared" si="22"/>
        <v>0</v>
      </c>
      <c r="S123" s="128">
        <v>2</v>
      </c>
      <c r="T123" s="129">
        <f t="shared" si="23"/>
        <v>2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145</v>
      </c>
      <c r="AT123" s="130" t="s">
        <v>140</v>
      </c>
      <c r="AU123" s="130" t="s">
        <v>60</v>
      </c>
      <c r="AY123" s="12" t="s">
        <v>137</v>
      </c>
      <c r="BE123" s="131">
        <f t="shared" si="24"/>
        <v>0</v>
      </c>
      <c r="BF123" s="131">
        <f t="shared" si="25"/>
        <v>0</v>
      </c>
      <c r="BG123" s="131">
        <f t="shared" si="26"/>
        <v>0</v>
      </c>
      <c r="BH123" s="131">
        <f t="shared" si="27"/>
        <v>0</v>
      </c>
      <c r="BI123" s="131">
        <f t="shared" si="28"/>
        <v>0</v>
      </c>
      <c r="BJ123" s="12" t="s">
        <v>58</v>
      </c>
      <c r="BK123" s="131">
        <f t="shared" si="29"/>
        <v>0</v>
      </c>
      <c r="BL123" s="12" t="s">
        <v>145</v>
      </c>
      <c r="BM123" s="130" t="s">
        <v>468</v>
      </c>
    </row>
    <row r="124" spans="1:65" s="2" customFormat="1" ht="24.15" customHeight="1">
      <c r="A124" s="22"/>
      <c r="B124" s="119"/>
      <c r="C124" s="120" t="s">
        <v>469</v>
      </c>
      <c r="D124" s="120" t="s">
        <v>140</v>
      </c>
      <c r="E124" s="121" t="s">
        <v>470</v>
      </c>
      <c r="F124" s="122" t="s">
        <v>471</v>
      </c>
      <c r="G124" s="123" t="s">
        <v>143</v>
      </c>
      <c r="H124" s="124">
        <v>1</v>
      </c>
      <c r="I124" s="125"/>
      <c r="J124" s="125">
        <f t="shared" si="2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5.575</v>
      </c>
      <c r="P124" s="128">
        <f t="shared" si="21"/>
        <v>5.575</v>
      </c>
      <c r="Q124" s="128">
        <v>0</v>
      </c>
      <c r="R124" s="128">
        <f t="shared" si="22"/>
        <v>0</v>
      </c>
      <c r="S124" s="128">
        <v>2</v>
      </c>
      <c r="T124" s="129">
        <f t="shared" si="23"/>
        <v>2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145</v>
      </c>
      <c r="AT124" s="130" t="s">
        <v>140</v>
      </c>
      <c r="AU124" s="130" t="s">
        <v>60</v>
      </c>
      <c r="AY124" s="12" t="s">
        <v>137</v>
      </c>
      <c r="BE124" s="131">
        <f t="shared" si="24"/>
        <v>0</v>
      </c>
      <c r="BF124" s="131">
        <f t="shared" si="25"/>
        <v>0</v>
      </c>
      <c r="BG124" s="131">
        <f t="shared" si="26"/>
        <v>0</v>
      </c>
      <c r="BH124" s="131">
        <f t="shared" si="27"/>
        <v>0</v>
      </c>
      <c r="BI124" s="131">
        <f t="shared" si="28"/>
        <v>0</v>
      </c>
      <c r="BJ124" s="12" t="s">
        <v>58</v>
      </c>
      <c r="BK124" s="131">
        <f t="shared" si="29"/>
        <v>0</v>
      </c>
      <c r="BL124" s="12" t="s">
        <v>145</v>
      </c>
      <c r="BM124" s="130" t="s">
        <v>472</v>
      </c>
    </row>
    <row r="125" spans="1:65" s="2" customFormat="1" ht="24.15" customHeight="1">
      <c r="A125" s="22"/>
      <c r="B125" s="119"/>
      <c r="C125" s="120" t="s">
        <v>473</v>
      </c>
      <c r="D125" s="120" t="s">
        <v>140</v>
      </c>
      <c r="E125" s="121" t="s">
        <v>474</v>
      </c>
      <c r="F125" s="122" t="s">
        <v>475</v>
      </c>
      <c r="G125" s="123" t="s">
        <v>143</v>
      </c>
      <c r="H125" s="124">
        <v>1</v>
      </c>
      <c r="I125" s="125"/>
      <c r="J125" s="125">
        <f t="shared" si="2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6.311</v>
      </c>
      <c r="P125" s="128">
        <f t="shared" si="21"/>
        <v>6.311</v>
      </c>
      <c r="Q125" s="128">
        <v>0</v>
      </c>
      <c r="R125" s="128">
        <f t="shared" si="22"/>
        <v>0</v>
      </c>
      <c r="S125" s="128">
        <v>2</v>
      </c>
      <c r="T125" s="129">
        <f t="shared" si="23"/>
        <v>2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145</v>
      </c>
      <c r="AT125" s="130" t="s">
        <v>140</v>
      </c>
      <c r="AU125" s="130" t="s">
        <v>60</v>
      </c>
      <c r="AY125" s="12" t="s">
        <v>137</v>
      </c>
      <c r="BE125" s="131">
        <f t="shared" si="24"/>
        <v>0</v>
      </c>
      <c r="BF125" s="131">
        <f t="shared" si="25"/>
        <v>0</v>
      </c>
      <c r="BG125" s="131">
        <f t="shared" si="26"/>
        <v>0</v>
      </c>
      <c r="BH125" s="131">
        <f t="shared" si="27"/>
        <v>0</v>
      </c>
      <c r="BI125" s="131">
        <f t="shared" si="28"/>
        <v>0</v>
      </c>
      <c r="BJ125" s="12" t="s">
        <v>58</v>
      </c>
      <c r="BK125" s="131">
        <f t="shared" si="29"/>
        <v>0</v>
      </c>
      <c r="BL125" s="12" t="s">
        <v>145</v>
      </c>
      <c r="BM125" s="130" t="s">
        <v>476</v>
      </c>
    </row>
    <row r="126" spans="1:65" s="2" customFormat="1" ht="24.15" customHeight="1">
      <c r="A126" s="22"/>
      <c r="B126" s="119"/>
      <c r="C126" s="120" t="s">
        <v>477</v>
      </c>
      <c r="D126" s="120" t="s">
        <v>140</v>
      </c>
      <c r="E126" s="121" t="s">
        <v>478</v>
      </c>
      <c r="F126" s="122" t="s">
        <v>479</v>
      </c>
      <c r="G126" s="123" t="s">
        <v>143</v>
      </c>
      <c r="H126" s="124">
        <v>1</v>
      </c>
      <c r="I126" s="125"/>
      <c r="J126" s="125">
        <f t="shared" si="20"/>
        <v>0</v>
      </c>
      <c r="K126" s="122" t="s">
        <v>144</v>
      </c>
      <c r="L126" s="23"/>
      <c r="M126" s="126" t="s">
        <v>1</v>
      </c>
      <c r="N126" s="127" t="s">
        <v>23</v>
      </c>
      <c r="O126" s="128">
        <v>6.851</v>
      </c>
      <c r="P126" s="128">
        <f t="shared" si="21"/>
        <v>6.851</v>
      </c>
      <c r="Q126" s="128">
        <v>0</v>
      </c>
      <c r="R126" s="128">
        <f t="shared" si="22"/>
        <v>0</v>
      </c>
      <c r="S126" s="128">
        <v>2</v>
      </c>
      <c r="T126" s="129">
        <f t="shared" si="23"/>
        <v>2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145</v>
      </c>
      <c r="AT126" s="130" t="s">
        <v>140</v>
      </c>
      <c r="AU126" s="130" t="s">
        <v>60</v>
      </c>
      <c r="AY126" s="12" t="s">
        <v>137</v>
      </c>
      <c r="BE126" s="131">
        <f t="shared" si="24"/>
        <v>0</v>
      </c>
      <c r="BF126" s="131">
        <f t="shared" si="25"/>
        <v>0</v>
      </c>
      <c r="BG126" s="131">
        <f t="shared" si="26"/>
        <v>0</v>
      </c>
      <c r="BH126" s="131">
        <f t="shared" si="27"/>
        <v>0</v>
      </c>
      <c r="BI126" s="131">
        <f t="shared" si="28"/>
        <v>0</v>
      </c>
      <c r="BJ126" s="12" t="s">
        <v>58</v>
      </c>
      <c r="BK126" s="131">
        <f t="shared" si="29"/>
        <v>0</v>
      </c>
      <c r="BL126" s="12" t="s">
        <v>145</v>
      </c>
      <c r="BM126" s="130" t="s">
        <v>480</v>
      </c>
    </row>
    <row r="127" spans="1:65" s="2" customFormat="1" ht="24.15" customHeight="1">
      <c r="A127" s="22"/>
      <c r="B127" s="119"/>
      <c r="C127" s="120" t="s">
        <v>481</v>
      </c>
      <c r="D127" s="120" t="s">
        <v>140</v>
      </c>
      <c r="E127" s="121" t="s">
        <v>482</v>
      </c>
      <c r="F127" s="122" t="s">
        <v>483</v>
      </c>
      <c r="G127" s="123" t="s">
        <v>403</v>
      </c>
      <c r="H127" s="124">
        <v>10</v>
      </c>
      <c r="I127" s="125"/>
      <c r="J127" s="125">
        <f t="shared" si="20"/>
        <v>0</v>
      </c>
      <c r="K127" s="122" t="s">
        <v>144</v>
      </c>
      <c r="L127" s="23"/>
      <c r="M127" s="126" t="s">
        <v>1</v>
      </c>
      <c r="N127" s="127" t="s">
        <v>23</v>
      </c>
      <c r="O127" s="128">
        <v>0.16</v>
      </c>
      <c r="P127" s="128">
        <f t="shared" si="21"/>
        <v>1.6</v>
      </c>
      <c r="Q127" s="128">
        <v>0</v>
      </c>
      <c r="R127" s="128">
        <f t="shared" si="22"/>
        <v>0</v>
      </c>
      <c r="S127" s="128">
        <v>0.004</v>
      </c>
      <c r="T127" s="129">
        <f t="shared" si="23"/>
        <v>0.04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145</v>
      </c>
      <c r="AT127" s="130" t="s">
        <v>140</v>
      </c>
      <c r="AU127" s="130" t="s">
        <v>60</v>
      </c>
      <c r="AY127" s="12" t="s">
        <v>137</v>
      </c>
      <c r="BE127" s="131">
        <f t="shared" si="24"/>
        <v>0</v>
      </c>
      <c r="BF127" s="131">
        <f t="shared" si="25"/>
        <v>0</v>
      </c>
      <c r="BG127" s="131">
        <f t="shared" si="26"/>
        <v>0</v>
      </c>
      <c r="BH127" s="131">
        <f t="shared" si="27"/>
        <v>0</v>
      </c>
      <c r="BI127" s="131">
        <f t="shared" si="28"/>
        <v>0</v>
      </c>
      <c r="BJ127" s="12" t="s">
        <v>58</v>
      </c>
      <c r="BK127" s="131">
        <f t="shared" si="29"/>
        <v>0</v>
      </c>
      <c r="BL127" s="12" t="s">
        <v>145</v>
      </c>
      <c r="BM127" s="130" t="s">
        <v>484</v>
      </c>
    </row>
    <row r="128" spans="1:65" s="2" customFormat="1" ht="24.15" customHeight="1">
      <c r="A128" s="22"/>
      <c r="B128" s="119"/>
      <c r="C128" s="120" t="s">
        <v>485</v>
      </c>
      <c r="D128" s="120" t="s">
        <v>140</v>
      </c>
      <c r="E128" s="121" t="s">
        <v>486</v>
      </c>
      <c r="F128" s="122" t="s">
        <v>487</v>
      </c>
      <c r="G128" s="123" t="s">
        <v>403</v>
      </c>
      <c r="H128" s="124">
        <v>10</v>
      </c>
      <c r="I128" s="125"/>
      <c r="J128" s="125">
        <f t="shared" si="2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0.243</v>
      </c>
      <c r="P128" s="128">
        <f t="shared" si="21"/>
        <v>2.4299999999999997</v>
      </c>
      <c r="Q128" s="128">
        <v>0</v>
      </c>
      <c r="R128" s="128">
        <f t="shared" si="22"/>
        <v>0</v>
      </c>
      <c r="S128" s="128">
        <v>0.008</v>
      </c>
      <c r="T128" s="129">
        <f t="shared" si="23"/>
        <v>0.08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145</v>
      </c>
      <c r="AT128" s="130" t="s">
        <v>140</v>
      </c>
      <c r="AU128" s="130" t="s">
        <v>60</v>
      </c>
      <c r="AY128" s="12" t="s">
        <v>137</v>
      </c>
      <c r="BE128" s="131">
        <f t="shared" si="24"/>
        <v>0</v>
      </c>
      <c r="BF128" s="131">
        <f t="shared" si="25"/>
        <v>0</v>
      </c>
      <c r="BG128" s="131">
        <f t="shared" si="26"/>
        <v>0</v>
      </c>
      <c r="BH128" s="131">
        <f t="shared" si="27"/>
        <v>0</v>
      </c>
      <c r="BI128" s="131">
        <f t="shared" si="28"/>
        <v>0</v>
      </c>
      <c r="BJ128" s="12" t="s">
        <v>58</v>
      </c>
      <c r="BK128" s="131">
        <f t="shared" si="29"/>
        <v>0</v>
      </c>
      <c r="BL128" s="12" t="s">
        <v>145</v>
      </c>
      <c r="BM128" s="130" t="s">
        <v>488</v>
      </c>
    </row>
    <row r="129" spans="1:65" s="2" customFormat="1" ht="24.15" customHeight="1">
      <c r="A129" s="22"/>
      <c r="B129" s="119"/>
      <c r="C129" s="120" t="s">
        <v>489</v>
      </c>
      <c r="D129" s="120" t="s">
        <v>140</v>
      </c>
      <c r="E129" s="121" t="s">
        <v>490</v>
      </c>
      <c r="F129" s="122" t="s">
        <v>491</v>
      </c>
      <c r="G129" s="123" t="s">
        <v>403</v>
      </c>
      <c r="H129" s="124">
        <v>10</v>
      </c>
      <c r="I129" s="125"/>
      <c r="J129" s="125">
        <f t="shared" si="20"/>
        <v>0</v>
      </c>
      <c r="K129" s="122" t="s">
        <v>144</v>
      </c>
      <c r="L129" s="23"/>
      <c r="M129" s="126" t="s">
        <v>1</v>
      </c>
      <c r="N129" s="127" t="s">
        <v>23</v>
      </c>
      <c r="O129" s="128">
        <v>0.614</v>
      </c>
      <c r="P129" s="128">
        <f t="shared" si="21"/>
        <v>6.14</v>
      </c>
      <c r="Q129" s="128">
        <v>0</v>
      </c>
      <c r="R129" s="128">
        <f t="shared" si="22"/>
        <v>0</v>
      </c>
      <c r="S129" s="128">
        <v>0.012</v>
      </c>
      <c r="T129" s="129">
        <f t="shared" si="23"/>
        <v>0.12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145</v>
      </c>
      <c r="AT129" s="130" t="s">
        <v>140</v>
      </c>
      <c r="AU129" s="130" t="s">
        <v>60</v>
      </c>
      <c r="AY129" s="12" t="s">
        <v>137</v>
      </c>
      <c r="BE129" s="131">
        <f t="shared" si="24"/>
        <v>0</v>
      </c>
      <c r="BF129" s="131">
        <f t="shared" si="25"/>
        <v>0</v>
      </c>
      <c r="BG129" s="131">
        <f t="shared" si="26"/>
        <v>0</v>
      </c>
      <c r="BH129" s="131">
        <f t="shared" si="27"/>
        <v>0</v>
      </c>
      <c r="BI129" s="131">
        <f t="shared" si="28"/>
        <v>0</v>
      </c>
      <c r="BJ129" s="12" t="s">
        <v>58</v>
      </c>
      <c r="BK129" s="131">
        <f t="shared" si="29"/>
        <v>0</v>
      </c>
      <c r="BL129" s="12" t="s">
        <v>145</v>
      </c>
      <c r="BM129" s="130" t="s">
        <v>492</v>
      </c>
    </row>
    <row r="130" spans="1:65" s="2" customFormat="1" ht="24.15" customHeight="1">
      <c r="A130" s="22"/>
      <c r="B130" s="119"/>
      <c r="C130" s="120" t="s">
        <v>493</v>
      </c>
      <c r="D130" s="120" t="s">
        <v>140</v>
      </c>
      <c r="E130" s="121" t="s">
        <v>494</v>
      </c>
      <c r="F130" s="122" t="s">
        <v>495</v>
      </c>
      <c r="G130" s="123" t="s">
        <v>403</v>
      </c>
      <c r="H130" s="124">
        <v>10</v>
      </c>
      <c r="I130" s="125"/>
      <c r="J130" s="125">
        <f t="shared" si="20"/>
        <v>0</v>
      </c>
      <c r="K130" s="122" t="s">
        <v>144</v>
      </c>
      <c r="L130" s="23"/>
      <c r="M130" s="126" t="s">
        <v>1</v>
      </c>
      <c r="N130" s="127" t="s">
        <v>23</v>
      </c>
      <c r="O130" s="128">
        <v>0.84</v>
      </c>
      <c r="P130" s="128">
        <f t="shared" si="21"/>
        <v>8.4</v>
      </c>
      <c r="Q130" s="128">
        <v>0</v>
      </c>
      <c r="R130" s="128">
        <f t="shared" si="22"/>
        <v>0</v>
      </c>
      <c r="S130" s="128">
        <v>0.016</v>
      </c>
      <c r="T130" s="129">
        <f t="shared" si="23"/>
        <v>0.16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30" t="s">
        <v>145</v>
      </c>
      <c r="AT130" s="130" t="s">
        <v>140</v>
      </c>
      <c r="AU130" s="130" t="s">
        <v>60</v>
      </c>
      <c r="AY130" s="12" t="s">
        <v>137</v>
      </c>
      <c r="BE130" s="131">
        <f t="shared" si="24"/>
        <v>0</v>
      </c>
      <c r="BF130" s="131">
        <f t="shared" si="25"/>
        <v>0</v>
      </c>
      <c r="BG130" s="131">
        <f t="shared" si="26"/>
        <v>0</v>
      </c>
      <c r="BH130" s="131">
        <f t="shared" si="27"/>
        <v>0</v>
      </c>
      <c r="BI130" s="131">
        <f t="shared" si="28"/>
        <v>0</v>
      </c>
      <c r="BJ130" s="12" t="s">
        <v>58</v>
      </c>
      <c r="BK130" s="131">
        <f t="shared" si="29"/>
        <v>0</v>
      </c>
      <c r="BL130" s="12" t="s">
        <v>145</v>
      </c>
      <c r="BM130" s="130" t="s">
        <v>496</v>
      </c>
    </row>
    <row r="131" spans="1:65" s="2" customFormat="1" ht="24.15" customHeight="1">
      <c r="A131" s="22"/>
      <c r="B131" s="119"/>
      <c r="C131" s="120" t="s">
        <v>497</v>
      </c>
      <c r="D131" s="120" t="s">
        <v>140</v>
      </c>
      <c r="E131" s="121" t="s">
        <v>498</v>
      </c>
      <c r="F131" s="122" t="s">
        <v>499</v>
      </c>
      <c r="G131" s="123" t="s">
        <v>403</v>
      </c>
      <c r="H131" s="124">
        <v>10</v>
      </c>
      <c r="I131" s="125"/>
      <c r="J131" s="125">
        <f t="shared" si="20"/>
        <v>0</v>
      </c>
      <c r="K131" s="122" t="s">
        <v>144</v>
      </c>
      <c r="L131" s="23"/>
      <c r="M131" s="126" t="s">
        <v>1</v>
      </c>
      <c r="N131" s="127" t="s">
        <v>23</v>
      </c>
      <c r="O131" s="128">
        <v>0.213</v>
      </c>
      <c r="P131" s="128">
        <f t="shared" si="21"/>
        <v>2.13</v>
      </c>
      <c r="Q131" s="128">
        <v>0</v>
      </c>
      <c r="R131" s="128">
        <f t="shared" si="22"/>
        <v>0</v>
      </c>
      <c r="S131" s="128">
        <v>0.025</v>
      </c>
      <c r="T131" s="129">
        <f t="shared" si="23"/>
        <v>0.25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30" t="s">
        <v>145</v>
      </c>
      <c r="AT131" s="130" t="s">
        <v>140</v>
      </c>
      <c r="AU131" s="130" t="s">
        <v>60</v>
      </c>
      <c r="AY131" s="12" t="s">
        <v>137</v>
      </c>
      <c r="BE131" s="131">
        <f t="shared" si="24"/>
        <v>0</v>
      </c>
      <c r="BF131" s="131">
        <f t="shared" si="25"/>
        <v>0</v>
      </c>
      <c r="BG131" s="131">
        <f t="shared" si="26"/>
        <v>0</v>
      </c>
      <c r="BH131" s="131">
        <f t="shared" si="27"/>
        <v>0</v>
      </c>
      <c r="BI131" s="131">
        <f t="shared" si="28"/>
        <v>0</v>
      </c>
      <c r="BJ131" s="12" t="s">
        <v>58</v>
      </c>
      <c r="BK131" s="131">
        <f t="shared" si="29"/>
        <v>0</v>
      </c>
      <c r="BL131" s="12" t="s">
        <v>145</v>
      </c>
      <c r="BM131" s="130" t="s">
        <v>500</v>
      </c>
    </row>
    <row r="132" spans="1:65" s="2" customFormat="1" ht="24.15" customHeight="1">
      <c r="A132" s="22"/>
      <c r="B132" s="119"/>
      <c r="C132" s="120" t="s">
        <v>501</v>
      </c>
      <c r="D132" s="120" t="s">
        <v>140</v>
      </c>
      <c r="E132" s="121" t="s">
        <v>502</v>
      </c>
      <c r="F132" s="122" t="s">
        <v>503</v>
      </c>
      <c r="G132" s="123" t="s">
        <v>403</v>
      </c>
      <c r="H132" s="124">
        <v>10</v>
      </c>
      <c r="I132" s="125"/>
      <c r="J132" s="125">
        <f t="shared" si="20"/>
        <v>0</v>
      </c>
      <c r="K132" s="122" t="s">
        <v>144</v>
      </c>
      <c r="L132" s="23"/>
      <c r="M132" s="126" t="s">
        <v>1</v>
      </c>
      <c r="N132" s="127" t="s">
        <v>23</v>
      </c>
      <c r="O132" s="128">
        <v>0.381</v>
      </c>
      <c r="P132" s="128">
        <f t="shared" si="21"/>
        <v>3.81</v>
      </c>
      <c r="Q132" s="128">
        <v>0</v>
      </c>
      <c r="R132" s="128">
        <f t="shared" si="22"/>
        <v>0</v>
      </c>
      <c r="S132" s="128">
        <v>0.054</v>
      </c>
      <c r="T132" s="129">
        <f t="shared" si="23"/>
        <v>0.54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30" t="s">
        <v>145</v>
      </c>
      <c r="AT132" s="130" t="s">
        <v>140</v>
      </c>
      <c r="AU132" s="130" t="s">
        <v>60</v>
      </c>
      <c r="AY132" s="12" t="s">
        <v>137</v>
      </c>
      <c r="BE132" s="131">
        <f t="shared" si="24"/>
        <v>0</v>
      </c>
      <c r="BF132" s="131">
        <f t="shared" si="25"/>
        <v>0</v>
      </c>
      <c r="BG132" s="131">
        <f t="shared" si="26"/>
        <v>0</v>
      </c>
      <c r="BH132" s="131">
        <f t="shared" si="27"/>
        <v>0</v>
      </c>
      <c r="BI132" s="131">
        <f t="shared" si="28"/>
        <v>0</v>
      </c>
      <c r="BJ132" s="12" t="s">
        <v>58</v>
      </c>
      <c r="BK132" s="131">
        <f t="shared" si="29"/>
        <v>0</v>
      </c>
      <c r="BL132" s="12" t="s">
        <v>145</v>
      </c>
      <c r="BM132" s="130" t="s">
        <v>504</v>
      </c>
    </row>
    <row r="133" spans="1:65" s="2" customFormat="1" ht="24.15" customHeight="1">
      <c r="A133" s="22"/>
      <c r="B133" s="119"/>
      <c r="C133" s="120" t="s">
        <v>505</v>
      </c>
      <c r="D133" s="120" t="s">
        <v>140</v>
      </c>
      <c r="E133" s="121" t="s">
        <v>506</v>
      </c>
      <c r="F133" s="122" t="s">
        <v>507</v>
      </c>
      <c r="G133" s="123" t="s">
        <v>403</v>
      </c>
      <c r="H133" s="124">
        <v>10</v>
      </c>
      <c r="I133" s="125"/>
      <c r="J133" s="125">
        <f t="shared" si="20"/>
        <v>0</v>
      </c>
      <c r="K133" s="122" t="s">
        <v>144</v>
      </c>
      <c r="L133" s="23"/>
      <c r="M133" s="126" t="s">
        <v>1</v>
      </c>
      <c r="N133" s="127" t="s">
        <v>23</v>
      </c>
      <c r="O133" s="128">
        <v>0.846</v>
      </c>
      <c r="P133" s="128">
        <f t="shared" si="21"/>
        <v>8.459999999999999</v>
      </c>
      <c r="Q133" s="128">
        <v>0</v>
      </c>
      <c r="R133" s="128">
        <f t="shared" si="22"/>
        <v>0</v>
      </c>
      <c r="S133" s="128">
        <v>0.074</v>
      </c>
      <c r="T133" s="129">
        <f t="shared" si="23"/>
        <v>0.74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145</v>
      </c>
      <c r="AT133" s="130" t="s">
        <v>140</v>
      </c>
      <c r="AU133" s="130" t="s">
        <v>60</v>
      </c>
      <c r="AY133" s="12" t="s">
        <v>137</v>
      </c>
      <c r="BE133" s="131">
        <f t="shared" si="24"/>
        <v>0</v>
      </c>
      <c r="BF133" s="131">
        <f t="shared" si="25"/>
        <v>0</v>
      </c>
      <c r="BG133" s="131">
        <f t="shared" si="26"/>
        <v>0</v>
      </c>
      <c r="BH133" s="131">
        <f t="shared" si="27"/>
        <v>0</v>
      </c>
      <c r="BI133" s="131">
        <f t="shared" si="28"/>
        <v>0</v>
      </c>
      <c r="BJ133" s="12" t="s">
        <v>58</v>
      </c>
      <c r="BK133" s="131">
        <f t="shared" si="29"/>
        <v>0</v>
      </c>
      <c r="BL133" s="12" t="s">
        <v>145</v>
      </c>
      <c r="BM133" s="130" t="s">
        <v>508</v>
      </c>
    </row>
    <row r="134" spans="1:65" s="2" customFormat="1" ht="24.15" customHeight="1">
      <c r="A134" s="22"/>
      <c r="B134" s="119"/>
      <c r="C134" s="120" t="s">
        <v>509</v>
      </c>
      <c r="D134" s="120" t="s">
        <v>140</v>
      </c>
      <c r="E134" s="121" t="s">
        <v>510</v>
      </c>
      <c r="F134" s="122" t="s">
        <v>511</v>
      </c>
      <c r="G134" s="123" t="s">
        <v>403</v>
      </c>
      <c r="H134" s="124">
        <v>10</v>
      </c>
      <c r="I134" s="125"/>
      <c r="J134" s="125">
        <f t="shared" si="20"/>
        <v>0</v>
      </c>
      <c r="K134" s="122" t="s">
        <v>144</v>
      </c>
      <c r="L134" s="23"/>
      <c r="M134" s="126" t="s">
        <v>1</v>
      </c>
      <c r="N134" s="127" t="s">
        <v>23</v>
      </c>
      <c r="O134" s="128">
        <v>1.147</v>
      </c>
      <c r="P134" s="128">
        <f t="shared" si="21"/>
        <v>11.47</v>
      </c>
      <c r="Q134" s="128">
        <v>0</v>
      </c>
      <c r="R134" s="128">
        <f t="shared" si="22"/>
        <v>0</v>
      </c>
      <c r="S134" s="128">
        <v>0.099</v>
      </c>
      <c r="T134" s="129">
        <f t="shared" si="23"/>
        <v>0.99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145</v>
      </c>
      <c r="AT134" s="130" t="s">
        <v>140</v>
      </c>
      <c r="AU134" s="130" t="s">
        <v>60</v>
      </c>
      <c r="AY134" s="12" t="s">
        <v>137</v>
      </c>
      <c r="BE134" s="131">
        <f t="shared" si="24"/>
        <v>0</v>
      </c>
      <c r="BF134" s="131">
        <f t="shared" si="25"/>
        <v>0</v>
      </c>
      <c r="BG134" s="131">
        <f t="shared" si="26"/>
        <v>0</v>
      </c>
      <c r="BH134" s="131">
        <f t="shared" si="27"/>
        <v>0</v>
      </c>
      <c r="BI134" s="131">
        <f t="shared" si="28"/>
        <v>0</v>
      </c>
      <c r="BJ134" s="12" t="s">
        <v>58</v>
      </c>
      <c r="BK134" s="131">
        <f t="shared" si="29"/>
        <v>0</v>
      </c>
      <c r="BL134" s="12" t="s">
        <v>145</v>
      </c>
      <c r="BM134" s="130" t="s">
        <v>512</v>
      </c>
    </row>
    <row r="135" spans="1:65" s="2" customFormat="1" ht="24.15" customHeight="1">
      <c r="A135" s="22"/>
      <c r="B135" s="119"/>
      <c r="C135" s="120" t="s">
        <v>513</v>
      </c>
      <c r="D135" s="120" t="s">
        <v>140</v>
      </c>
      <c r="E135" s="121" t="s">
        <v>514</v>
      </c>
      <c r="F135" s="122" t="s">
        <v>515</v>
      </c>
      <c r="G135" s="123" t="s">
        <v>403</v>
      </c>
      <c r="H135" s="124">
        <v>1</v>
      </c>
      <c r="I135" s="125"/>
      <c r="J135" s="125">
        <f t="shared" si="20"/>
        <v>0</v>
      </c>
      <c r="K135" s="122" t="s">
        <v>144</v>
      </c>
      <c r="L135" s="23"/>
      <c r="M135" s="126" t="s">
        <v>1</v>
      </c>
      <c r="N135" s="127" t="s">
        <v>23</v>
      </c>
      <c r="O135" s="128">
        <v>1.611</v>
      </c>
      <c r="P135" s="128">
        <f t="shared" si="21"/>
        <v>1.611</v>
      </c>
      <c r="Q135" s="128">
        <v>0</v>
      </c>
      <c r="R135" s="128">
        <f t="shared" si="22"/>
        <v>0</v>
      </c>
      <c r="S135" s="128">
        <v>0.124</v>
      </c>
      <c r="T135" s="129">
        <f t="shared" si="23"/>
        <v>0.124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30" t="s">
        <v>145</v>
      </c>
      <c r="AT135" s="130" t="s">
        <v>140</v>
      </c>
      <c r="AU135" s="130" t="s">
        <v>60</v>
      </c>
      <c r="AY135" s="12" t="s">
        <v>137</v>
      </c>
      <c r="BE135" s="131">
        <f t="shared" si="24"/>
        <v>0</v>
      </c>
      <c r="BF135" s="131">
        <f t="shared" si="25"/>
        <v>0</v>
      </c>
      <c r="BG135" s="131">
        <f t="shared" si="26"/>
        <v>0</v>
      </c>
      <c r="BH135" s="131">
        <f t="shared" si="27"/>
        <v>0</v>
      </c>
      <c r="BI135" s="131">
        <f t="shared" si="28"/>
        <v>0</v>
      </c>
      <c r="BJ135" s="12" t="s">
        <v>58</v>
      </c>
      <c r="BK135" s="131">
        <f t="shared" si="29"/>
        <v>0</v>
      </c>
      <c r="BL135" s="12" t="s">
        <v>145</v>
      </c>
      <c r="BM135" s="130" t="s">
        <v>516</v>
      </c>
    </row>
    <row r="136" spans="1:65" s="2" customFormat="1" ht="24.15" customHeight="1">
      <c r="A136" s="22"/>
      <c r="B136" s="119"/>
      <c r="C136" s="120" t="s">
        <v>517</v>
      </c>
      <c r="D136" s="120" t="s">
        <v>140</v>
      </c>
      <c r="E136" s="121" t="s">
        <v>518</v>
      </c>
      <c r="F136" s="122" t="s">
        <v>519</v>
      </c>
      <c r="G136" s="123" t="s">
        <v>403</v>
      </c>
      <c r="H136" s="124">
        <v>1</v>
      </c>
      <c r="I136" s="125"/>
      <c r="J136" s="125">
        <f t="shared" si="20"/>
        <v>0</v>
      </c>
      <c r="K136" s="122" t="s">
        <v>144</v>
      </c>
      <c r="L136" s="23"/>
      <c r="M136" s="126" t="s">
        <v>1</v>
      </c>
      <c r="N136" s="127" t="s">
        <v>23</v>
      </c>
      <c r="O136" s="128">
        <v>2.308</v>
      </c>
      <c r="P136" s="128">
        <f t="shared" si="21"/>
        <v>2.308</v>
      </c>
      <c r="Q136" s="128">
        <v>0</v>
      </c>
      <c r="R136" s="128">
        <f t="shared" si="22"/>
        <v>0</v>
      </c>
      <c r="S136" s="128">
        <v>0.149</v>
      </c>
      <c r="T136" s="129">
        <f t="shared" si="23"/>
        <v>0.149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145</v>
      </c>
      <c r="AT136" s="130" t="s">
        <v>140</v>
      </c>
      <c r="AU136" s="130" t="s">
        <v>60</v>
      </c>
      <c r="AY136" s="12" t="s">
        <v>137</v>
      </c>
      <c r="BE136" s="131">
        <f t="shared" si="24"/>
        <v>0</v>
      </c>
      <c r="BF136" s="131">
        <f t="shared" si="25"/>
        <v>0</v>
      </c>
      <c r="BG136" s="131">
        <f t="shared" si="26"/>
        <v>0</v>
      </c>
      <c r="BH136" s="131">
        <f t="shared" si="27"/>
        <v>0</v>
      </c>
      <c r="BI136" s="131">
        <f t="shared" si="28"/>
        <v>0</v>
      </c>
      <c r="BJ136" s="12" t="s">
        <v>58</v>
      </c>
      <c r="BK136" s="131">
        <f t="shared" si="29"/>
        <v>0</v>
      </c>
      <c r="BL136" s="12" t="s">
        <v>145</v>
      </c>
      <c r="BM136" s="130" t="s">
        <v>520</v>
      </c>
    </row>
    <row r="137" spans="1:65" s="2" customFormat="1" ht="24.15" customHeight="1">
      <c r="A137" s="22"/>
      <c r="B137" s="119"/>
      <c r="C137" s="120" t="s">
        <v>521</v>
      </c>
      <c r="D137" s="120" t="s">
        <v>140</v>
      </c>
      <c r="E137" s="121" t="s">
        <v>522</v>
      </c>
      <c r="F137" s="122" t="s">
        <v>523</v>
      </c>
      <c r="G137" s="123" t="s">
        <v>403</v>
      </c>
      <c r="H137" s="124">
        <v>10</v>
      </c>
      <c r="I137" s="125"/>
      <c r="J137" s="125">
        <f t="shared" si="20"/>
        <v>0</v>
      </c>
      <c r="K137" s="122" t="s">
        <v>144</v>
      </c>
      <c r="L137" s="23"/>
      <c r="M137" s="126" t="s">
        <v>1</v>
      </c>
      <c r="N137" s="127" t="s">
        <v>23</v>
      </c>
      <c r="O137" s="128">
        <v>0.438</v>
      </c>
      <c r="P137" s="128">
        <f t="shared" si="21"/>
        <v>4.38</v>
      </c>
      <c r="Q137" s="128">
        <v>0</v>
      </c>
      <c r="R137" s="128">
        <f t="shared" si="22"/>
        <v>0</v>
      </c>
      <c r="S137" s="128">
        <v>0.069</v>
      </c>
      <c r="T137" s="129">
        <f t="shared" si="23"/>
        <v>0.6900000000000001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145</v>
      </c>
      <c r="AT137" s="130" t="s">
        <v>140</v>
      </c>
      <c r="AU137" s="130" t="s">
        <v>60</v>
      </c>
      <c r="AY137" s="12" t="s">
        <v>137</v>
      </c>
      <c r="BE137" s="131">
        <f t="shared" si="24"/>
        <v>0</v>
      </c>
      <c r="BF137" s="131">
        <f t="shared" si="25"/>
        <v>0</v>
      </c>
      <c r="BG137" s="131">
        <f t="shared" si="26"/>
        <v>0</v>
      </c>
      <c r="BH137" s="131">
        <f t="shared" si="27"/>
        <v>0</v>
      </c>
      <c r="BI137" s="131">
        <f t="shared" si="28"/>
        <v>0</v>
      </c>
      <c r="BJ137" s="12" t="s">
        <v>58</v>
      </c>
      <c r="BK137" s="131">
        <f t="shared" si="29"/>
        <v>0</v>
      </c>
      <c r="BL137" s="12" t="s">
        <v>145</v>
      </c>
      <c r="BM137" s="130" t="s">
        <v>524</v>
      </c>
    </row>
    <row r="138" spans="1:65" s="2" customFormat="1" ht="24.15" customHeight="1">
      <c r="A138" s="22"/>
      <c r="B138" s="119"/>
      <c r="C138" s="120" t="s">
        <v>525</v>
      </c>
      <c r="D138" s="120" t="s">
        <v>140</v>
      </c>
      <c r="E138" s="121" t="s">
        <v>526</v>
      </c>
      <c r="F138" s="122" t="s">
        <v>527</v>
      </c>
      <c r="G138" s="123" t="s">
        <v>403</v>
      </c>
      <c r="H138" s="124">
        <v>10</v>
      </c>
      <c r="I138" s="125"/>
      <c r="J138" s="125">
        <f aca="true" t="shared" si="30" ref="J138:J169">ROUND(I138*H138,2)</f>
        <v>0</v>
      </c>
      <c r="K138" s="122" t="s">
        <v>144</v>
      </c>
      <c r="L138" s="23"/>
      <c r="M138" s="126" t="s">
        <v>1</v>
      </c>
      <c r="N138" s="127" t="s">
        <v>23</v>
      </c>
      <c r="O138" s="128">
        <v>0.813</v>
      </c>
      <c r="P138" s="128">
        <f aca="true" t="shared" si="31" ref="P138:P169">O138*H138</f>
        <v>8.129999999999999</v>
      </c>
      <c r="Q138" s="128">
        <v>0</v>
      </c>
      <c r="R138" s="128">
        <f aca="true" t="shared" si="32" ref="R138:R169">Q138*H138</f>
        <v>0</v>
      </c>
      <c r="S138" s="128">
        <v>0.138</v>
      </c>
      <c r="T138" s="129">
        <f aca="true" t="shared" si="33" ref="T138:T169">S138*H138</f>
        <v>1.3800000000000001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145</v>
      </c>
      <c r="AT138" s="130" t="s">
        <v>140</v>
      </c>
      <c r="AU138" s="130" t="s">
        <v>60</v>
      </c>
      <c r="AY138" s="12" t="s">
        <v>137</v>
      </c>
      <c r="BE138" s="131">
        <f aca="true" t="shared" si="34" ref="BE138:BE169">IF(N138="základní",J138,0)</f>
        <v>0</v>
      </c>
      <c r="BF138" s="131">
        <f aca="true" t="shared" si="35" ref="BF138:BF169">IF(N138="snížená",J138,0)</f>
        <v>0</v>
      </c>
      <c r="BG138" s="131">
        <f aca="true" t="shared" si="36" ref="BG138:BG169">IF(N138="zákl. přenesená",J138,0)</f>
        <v>0</v>
      </c>
      <c r="BH138" s="131">
        <f aca="true" t="shared" si="37" ref="BH138:BH169">IF(N138="sníž. přenesená",J138,0)</f>
        <v>0</v>
      </c>
      <c r="BI138" s="131">
        <f aca="true" t="shared" si="38" ref="BI138:BI169">IF(N138="nulová",J138,0)</f>
        <v>0</v>
      </c>
      <c r="BJ138" s="12" t="s">
        <v>58</v>
      </c>
      <c r="BK138" s="131">
        <f aca="true" t="shared" si="39" ref="BK138:BK169">ROUND(I138*H138,2)</f>
        <v>0</v>
      </c>
      <c r="BL138" s="12" t="s">
        <v>145</v>
      </c>
      <c r="BM138" s="130" t="s">
        <v>528</v>
      </c>
    </row>
    <row r="139" spans="1:65" s="2" customFormat="1" ht="24.15" customHeight="1">
      <c r="A139" s="22"/>
      <c r="B139" s="119"/>
      <c r="C139" s="120" t="s">
        <v>529</v>
      </c>
      <c r="D139" s="120" t="s">
        <v>140</v>
      </c>
      <c r="E139" s="121" t="s">
        <v>530</v>
      </c>
      <c r="F139" s="122" t="s">
        <v>531</v>
      </c>
      <c r="G139" s="123" t="s">
        <v>403</v>
      </c>
      <c r="H139" s="124">
        <v>10</v>
      </c>
      <c r="I139" s="125"/>
      <c r="J139" s="125">
        <f t="shared" si="30"/>
        <v>0</v>
      </c>
      <c r="K139" s="122" t="s">
        <v>144</v>
      </c>
      <c r="L139" s="23"/>
      <c r="M139" s="126" t="s">
        <v>1</v>
      </c>
      <c r="N139" s="127" t="s">
        <v>23</v>
      </c>
      <c r="O139" s="128">
        <v>1.538</v>
      </c>
      <c r="P139" s="128">
        <f t="shared" si="31"/>
        <v>15.38</v>
      </c>
      <c r="Q139" s="128">
        <v>0</v>
      </c>
      <c r="R139" s="128">
        <f t="shared" si="32"/>
        <v>0</v>
      </c>
      <c r="S139" s="128">
        <v>0.207</v>
      </c>
      <c r="T139" s="129">
        <f t="shared" si="33"/>
        <v>2.07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145</v>
      </c>
      <c r="AT139" s="130" t="s">
        <v>140</v>
      </c>
      <c r="AU139" s="130" t="s">
        <v>60</v>
      </c>
      <c r="AY139" s="12" t="s">
        <v>137</v>
      </c>
      <c r="BE139" s="131">
        <f t="shared" si="34"/>
        <v>0</v>
      </c>
      <c r="BF139" s="131">
        <f t="shared" si="35"/>
        <v>0</v>
      </c>
      <c r="BG139" s="131">
        <f t="shared" si="36"/>
        <v>0</v>
      </c>
      <c r="BH139" s="131">
        <f t="shared" si="37"/>
        <v>0</v>
      </c>
      <c r="BI139" s="131">
        <f t="shared" si="38"/>
        <v>0</v>
      </c>
      <c r="BJ139" s="12" t="s">
        <v>58</v>
      </c>
      <c r="BK139" s="131">
        <f t="shared" si="39"/>
        <v>0</v>
      </c>
      <c r="BL139" s="12" t="s">
        <v>145</v>
      </c>
      <c r="BM139" s="130" t="s">
        <v>532</v>
      </c>
    </row>
    <row r="140" spans="1:65" s="2" customFormat="1" ht="24.15" customHeight="1">
      <c r="A140" s="22"/>
      <c r="B140" s="119"/>
      <c r="C140" s="120" t="s">
        <v>533</v>
      </c>
      <c r="D140" s="120" t="s">
        <v>140</v>
      </c>
      <c r="E140" s="121" t="s">
        <v>534</v>
      </c>
      <c r="F140" s="122" t="s">
        <v>535</v>
      </c>
      <c r="G140" s="123" t="s">
        <v>403</v>
      </c>
      <c r="H140" s="124">
        <v>10</v>
      </c>
      <c r="I140" s="125"/>
      <c r="J140" s="125">
        <f t="shared" si="3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2.024</v>
      </c>
      <c r="P140" s="128">
        <f t="shared" si="31"/>
        <v>20.240000000000002</v>
      </c>
      <c r="Q140" s="128">
        <v>0</v>
      </c>
      <c r="R140" s="128">
        <f t="shared" si="32"/>
        <v>0</v>
      </c>
      <c r="S140" s="128">
        <v>0.276</v>
      </c>
      <c r="T140" s="129">
        <f t="shared" si="33"/>
        <v>2.7600000000000002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145</v>
      </c>
      <c r="AT140" s="130" t="s">
        <v>140</v>
      </c>
      <c r="AU140" s="130" t="s">
        <v>60</v>
      </c>
      <c r="AY140" s="12" t="s">
        <v>137</v>
      </c>
      <c r="BE140" s="131">
        <f t="shared" si="34"/>
        <v>0</v>
      </c>
      <c r="BF140" s="131">
        <f t="shared" si="35"/>
        <v>0</v>
      </c>
      <c r="BG140" s="131">
        <f t="shared" si="36"/>
        <v>0</v>
      </c>
      <c r="BH140" s="131">
        <f t="shared" si="37"/>
        <v>0</v>
      </c>
      <c r="BI140" s="131">
        <f t="shared" si="38"/>
        <v>0</v>
      </c>
      <c r="BJ140" s="12" t="s">
        <v>58</v>
      </c>
      <c r="BK140" s="131">
        <f t="shared" si="39"/>
        <v>0</v>
      </c>
      <c r="BL140" s="12" t="s">
        <v>145</v>
      </c>
      <c r="BM140" s="130" t="s">
        <v>536</v>
      </c>
    </row>
    <row r="141" spans="1:65" s="2" customFormat="1" ht="24.15" customHeight="1">
      <c r="A141" s="22"/>
      <c r="B141" s="119"/>
      <c r="C141" s="120" t="s">
        <v>537</v>
      </c>
      <c r="D141" s="120" t="s">
        <v>140</v>
      </c>
      <c r="E141" s="121" t="s">
        <v>538</v>
      </c>
      <c r="F141" s="122" t="s">
        <v>539</v>
      </c>
      <c r="G141" s="123" t="s">
        <v>403</v>
      </c>
      <c r="H141" s="124">
        <v>10</v>
      </c>
      <c r="I141" s="125"/>
      <c r="J141" s="125">
        <f t="shared" si="3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2.416</v>
      </c>
      <c r="P141" s="128">
        <f t="shared" si="31"/>
        <v>24.16</v>
      </c>
      <c r="Q141" s="128">
        <v>0</v>
      </c>
      <c r="R141" s="128">
        <f t="shared" si="32"/>
        <v>0</v>
      </c>
      <c r="S141" s="128">
        <v>0.344</v>
      </c>
      <c r="T141" s="129">
        <f t="shared" si="33"/>
        <v>3.4399999999999995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145</v>
      </c>
      <c r="AT141" s="130" t="s">
        <v>140</v>
      </c>
      <c r="AU141" s="130" t="s">
        <v>60</v>
      </c>
      <c r="AY141" s="12" t="s">
        <v>137</v>
      </c>
      <c r="BE141" s="131">
        <f t="shared" si="34"/>
        <v>0</v>
      </c>
      <c r="BF141" s="131">
        <f t="shared" si="35"/>
        <v>0</v>
      </c>
      <c r="BG141" s="131">
        <f t="shared" si="36"/>
        <v>0</v>
      </c>
      <c r="BH141" s="131">
        <f t="shared" si="37"/>
        <v>0</v>
      </c>
      <c r="BI141" s="131">
        <f t="shared" si="38"/>
        <v>0</v>
      </c>
      <c r="BJ141" s="12" t="s">
        <v>58</v>
      </c>
      <c r="BK141" s="131">
        <f t="shared" si="39"/>
        <v>0</v>
      </c>
      <c r="BL141" s="12" t="s">
        <v>145</v>
      </c>
      <c r="BM141" s="130" t="s">
        <v>540</v>
      </c>
    </row>
    <row r="142" spans="1:65" s="2" customFormat="1" ht="24.15" customHeight="1">
      <c r="A142" s="22"/>
      <c r="B142" s="119"/>
      <c r="C142" s="120" t="s">
        <v>541</v>
      </c>
      <c r="D142" s="120" t="s">
        <v>140</v>
      </c>
      <c r="E142" s="121" t="s">
        <v>542</v>
      </c>
      <c r="F142" s="122" t="s">
        <v>543</v>
      </c>
      <c r="G142" s="123" t="s">
        <v>403</v>
      </c>
      <c r="H142" s="124">
        <v>1</v>
      </c>
      <c r="I142" s="125"/>
      <c r="J142" s="125">
        <f t="shared" si="30"/>
        <v>0</v>
      </c>
      <c r="K142" s="122" t="s">
        <v>144</v>
      </c>
      <c r="L142" s="23"/>
      <c r="M142" s="126" t="s">
        <v>1</v>
      </c>
      <c r="N142" s="127" t="s">
        <v>23</v>
      </c>
      <c r="O142" s="128">
        <v>2.942</v>
      </c>
      <c r="P142" s="128">
        <f t="shared" si="31"/>
        <v>2.942</v>
      </c>
      <c r="Q142" s="128">
        <v>0</v>
      </c>
      <c r="R142" s="128">
        <f t="shared" si="32"/>
        <v>0</v>
      </c>
      <c r="S142" s="128">
        <v>0.413</v>
      </c>
      <c r="T142" s="129">
        <f t="shared" si="33"/>
        <v>0.413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145</v>
      </c>
      <c r="AT142" s="130" t="s">
        <v>140</v>
      </c>
      <c r="AU142" s="130" t="s">
        <v>60</v>
      </c>
      <c r="AY142" s="12" t="s">
        <v>137</v>
      </c>
      <c r="BE142" s="131">
        <f t="shared" si="34"/>
        <v>0</v>
      </c>
      <c r="BF142" s="131">
        <f t="shared" si="35"/>
        <v>0</v>
      </c>
      <c r="BG142" s="131">
        <f t="shared" si="36"/>
        <v>0</v>
      </c>
      <c r="BH142" s="131">
        <f t="shared" si="37"/>
        <v>0</v>
      </c>
      <c r="BI142" s="131">
        <f t="shared" si="38"/>
        <v>0</v>
      </c>
      <c r="BJ142" s="12" t="s">
        <v>58</v>
      </c>
      <c r="BK142" s="131">
        <f t="shared" si="39"/>
        <v>0</v>
      </c>
      <c r="BL142" s="12" t="s">
        <v>145</v>
      </c>
      <c r="BM142" s="130" t="s">
        <v>544</v>
      </c>
    </row>
    <row r="143" spans="1:65" s="2" customFormat="1" ht="24.15" customHeight="1">
      <c r="A143" s="22"/>
      <c r="B143" s="119"/>
      <c r="C143" s="120" t="s">
        <v>545</v>
      </c>
      <c r="D143" s="120" t="s">
        <v>140</v>
      </c>
      <c r="E143" s="121" t="s">
        <v>546</v>
      </c>
      <c r="F143" s="122" t="s">
        <v>547</v>
      </c>
      <c r="G143" s="123" t="s">
        <v>160</v>
      </c>
      <c r="H143" s="124">
        <v>10</v>
      </c>
      <c r="I143" s="125"/>
      <c r="J143" s="125">
        <f t="shared" si="30"/>
        <v>0</v>
      </c>
      <c r="K143" s="122" t="s">
        <v>144</v>
      </c>
      <c r="L143" s="23"/>
      <c r="M143" s="126" t="s">
        <v>1</v>
      </c>
      <c r="N143" s="127" t="s">
        <v>23</v>
      </c>
      <c r="O143" s="128">
        <v>0.59</v>
      </c>
      <c r="P143" s="128">
        <f t="shared" si="31"/>
        <v>5.8999999999999995</v>
      </c>
      <c r="Q143" s="128">
        <v>0</v>
      </c>
      <c r="R143" s="128">
        <f t="shared" si="32"/>
        <v>0</v>
      </c>
      <c r="S143" s="128">
        <v>0.187</v>
      </c>
      <c r="T143" s="129">
        <f t="shared" si="33"/>
        <v>1.87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30" t="s">
        <v>145</v>
      </c>
      <c r="AT143" s="130" t="s">
        <v>140</v>
      </c>
      <c r="AU143" s="130" t="s">
        <v>60</v>
      </c>
      <c r="AY143" s="12" t="s">
        <v>137</v>
      </c>
      <c r="BE143" s="131">
        <f t="shared" si="34"/>
        <v>0</v>
      </c>
      <c r="BF143" s="131">
        <f t="shared" si="35"/>
        <v>0</v>
      </c>
      <c r="BG143" s="131">
        <f t="shared" si="36"/>
        <v>0</v>
      </c>
      <c r="BH143" s="131">
        <f t="shared" si="37"/>
        <v>0</v>
      </c>
      <c r="BI143" s="131">
        <f t="shared" si="38"/>
        <v>0</v>
      </c>
      <c r="BJ143" s="12" t="s">
        <v>58</v>
      </c>
      <c r="BK143" s="131">
        <f t="shared" si="39"/>
        <v>0</v>
      </c>
      <c r="BL143" s="12" t="s">
        <v>145</v>
      </c>
      <c r="BM143" s="130" t="s">
        <v>548</v>
      </c>
    </row>
    <row r="144" spans="1:65" s="2" customFormat="1" ht="24.15" customHeight="1">
      <c r="A144" s="22"/>
      <c r="B144" s="119"/>
      <c r="C144" s="120" t="s">
        <v>549</v>
      </c>
      <c r="D144" s="120" t="s">
        <v>140</v>
      </c>
      <c r="E144" s="121" t="s">
        <v>550</v>
      </c>
      <c r="F144" s="122" t="s">
        <v>551</v>
      </c>
      <c r="G144" s="123" t="s">
        <v>160</v>
      </c>
      <c r="H144" s="124">
        <v>10</v>
      </c>
      <c r="I144" s="125"/>
      <c r="J144" s="125">
        <f t="shared" si="30"/>
        <v>0</v>
      </c>
      <c r="K144" s="122" t="s">
        <v>144</v>
      </c>
      <c r="L144" s="23"/>
      <c r="M144" s="126" t="s">
        <v>1</v>
      </c>
      <c r="N144" s="127" t="s">
        <v>23</v>
      </c>
      <c r="O144" s="128">
        <v>0.79</v>
      </c>
      <c r="P144" s="128">
        <f t="shared" si="31"/>
        <v>7.9</v>
      </c>
      <c r="Q144" s="128">
        <v>0</v>
      </c>
      <c r="R144" s="128">
        <f t="shared" si="32"/>
        <v>0</v>
      </c>
      <c r="S144" s="128">
        <v>0.27</v>
      </c>
      <c r="T144" s="129">
        <f t="shared" si="33"/>
        <v>2.7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30" t="s">
        <v>145</v>
      </c>
      <c r="AT144" s="130" t="s">
        <v>140</v>
      </c>
      <c r="AU144" s="130" t="s">
        <v>60</v>
      </c>
      <c r="AY144" s="12" t="s">
        <v>137</v>
      </c>
      <c r="BE144" s="131">
        <f t="shared" si="34"/>
        <v>0</v>
      </c>
      <c r="BF144" s="131">
        <f t="shared" si="35"/>
        <v>0</v>
      </c>
      <c r="BG144" s="131">
        <f t="shared" si="36"/>
        <v>0</v>
      </c>
      <c r="BH144" s="131">
        <f t="shared" si="37"/>
        <v>0</v>
      </c>
      <c r="BI144" s="131">
        <f t="shared" si="38"/>
        <v>0</v>
      </c>
      <c r="BJ144" s="12" t="s">
        <v>58</v>
      </c>
      <c r="BK144" s="131">
        <f t="shared" si="39"/>
        <v>0</v>
      </c>
      <c r="BL144" s="12" t="s">
        <v>145</v>
      </c>
      <c r="BM144" s="130" t="s">
        <v>552</v>
      </c>
    </row>
    <row r="145" spans="1:65" s="2" customFormat="1" ht="24.15" customHeight="1">
      <c r="A145" s="22"/>
      <c r="B145" s="119"/>
      <c r="C145" s="120" t="s">
        <v>553</v>
      </c>
      <c r="D145" s="120" t="s">
        <v>140</v>
      </c>
      <c r="E145" s="121" t="s">
        <v>554</v>
      </c>
      <c r="F145" s="122" t="s">
        <v>555</v>
      </c>
      <c r="G145" s="123" t="s">
        <v>143</v>
      </c>
      <c r="H145" s="124">
        <v>10</v>
      </c>
      <c r="I145" s="125"/>
      <c r="J145" s="125">
        <f t="shared" si="30"/>
        <v>0</v>
      </c>
      <c r="K145" s="122" t="s">
        <v>144</v>
      </c>
      <c r="L145" s="23"/>
      <c r="M145" s="126" t="s">
        <v>1</v>
      </c>
      <c r="N145" s="127" t="s">
        <v>23</v>
      </c>
      <c r="O145" s="128">
        <v>5.016</v>
      </c>
      <c r="P145" s="128">
        <f t="shared" si="31"/>
        <v>50.16</v>
      </c>
      <c r="Q145" s="128">
        <v>0</v>
      </c>
      <c r="R145" s="128">
        <f t="shared" si="32"/>
        <v>0</v>
      </c>
      <c r="S145" s="128">
        <v>1.8</v>
      </c>
      <c r="T145" s="129">
        <f t="shared" si="33"/>
        <v>18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30" t="s">
        <v>145</v>
      </c>
      <c r="AT145" s="130" t="s">
        <v>140</v>
      </c>
      <c r="AU145" s="130" t="s">
        <v>60</v>
      </c>
      <c r="AY145" s="12" t="s">
        <v>137</v>
      </c>
      <c r="BE145" s="131">
        <f t="shared" si="34"/>
        <v>0</v>
      </c>
      <c r="BF145" s="131">
        <f t="shared" si="35"/>
        <v>0</v>
      </c>
      <c r="BG145" s="131">
        <f t="shared" si="36"/>
        <v>0</v>
      </c>
      <c r="BH145" s="131">
        <f t="shared" si="37"/>
        <v>0</v>
      </c>
      <c r="BI145" s="131">
        <f t="shared" si="38"/>
        <v>0</v>
      </c>
      <c r="BJ145" s="12" t="s">
        <v>58</v>
      </c>
      <c r="BK145" s="131">
        <f t="shared" si="39"/>
        <v>0</v>
      </c>
      <c r="BL145" s="12" t="s">
        <v>145</v>
      </c>
      <c r="BM145" s="130" t="s">
        <v>556</v>
      </c>
    </row>
    <row r="146" spans="1:65" s="2" customFormat="1" ht="24.15" customHeight="1">
      <c r="A146" s="22"/>
      <c r="B146" s="119"/>
      <c r="C146" s="120" t="s">
        <v>557</v>
      </c>
      <c r="D146" s="120" t="s">
        <v>140</v>
      </c>
      <c r="E146" s="121" t="s">
        <v>558</v>
      </c>
      <c r="F146" s="122" t="s">
        <v>559</v>
      </c>
      <c r="G146" s="123" t="s">
        <v>143</v>
      </c>
      <c r="H146" s="124">
        <v>10</v>
      </c>
      <c r="I146" s="125"/>
      <c r="J146" s="125">
        <f t="shared" si="30"/>
        <v>0</v>
      </c>
      <c r="K146" s="122" t="s">
        <v>144</v>
      </c>
      <c r="L146" s="23"/>
      <c r="M146" s="126" t="s">
        <v>1</v>
      </c>
      <c r="N146" s="127" t="s">
        <v>23</v>
      </c>
      <c r="O146" s="128">
        <v>5.796</v>
      </c>
      <c r="P146" s="128">
        <f t="shared" si="31"/>
        <v>57.96</v>
      </c>
      <c r="Q146" s="128">
        <v>0</v>
      </c>
      <c r="R146" s="128">
        <f t="shared" si="32"/>
        <v>0</v>
      </c>
      <c r="S146" s="128">
        <v>1.8</v>
      </c>
      <c r="T146" s="129">
        <f t="shared" si="33"/>
        <v>18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30" t="s">
        <v>145</v>
      </c>
      <c r="AT146" s="130" t="s">
        <v>140</v>
      </c>
      <c r="AU146" s="130" t="s">
        <v>60</v>
      </c>
      <c r="AY146" s="12" t="s">
        <v>137</v>
      </c>
      <c r="BE146" s="131">
        <f t="shared" si="34"/>
        <v>0</v>
      </c>
      <c r="BF146" s="131">
        <f t="shared" si="35"/>
        <v>0</v>
      </c>
      <c r="BG146" s="131">
        <f t="shared" si="36"/>
        <v>0</v>
      </c>
      <c r="BH146" s="131">
        <f t="shared" si="37"/>
        <v>0</v>
      </c>
      <c r="BI146" s="131">
        <f t="shared" si="38"/>
        <v>0</v>
      </c>
      <c r="BJ146" s="12" t="s">
        <v>58</v>
      </c>
      <c r="BK146" s="131">
        <f t="shared" si="39"/>
        <v>0</v>
      </c>
      <c r="BL146" s="12" t="s">
        <v>145</v>
      </c>
      <c r="BM146" s="130" t="s">
        <v>560</v>
      </c>
    </row>
    <row r="147" spans="1:65" s="2" customFormat="1" ht="24.15" customHeight="1">
      <c r="A147" s="22"/>
      <c r="B147" s="119"/>
      <c r="C147" s="120" t="s">
        <v>561</v>
      </c>
      <c r="D147" s="120" t="s">
        <v>140</v>
      </c>
      <c r="E147" s="121" t="s">
        <v>562</v>
      </c>
      <c r="F147" s="122" t="s">
        <v>563</v>
      </c>
      <c r="G147" s="123" t="s">
        <v>143</v>
      </c>
      <c r="H147" s="124">
        <v>1</v>
      </c>
      <c r="I147" s="125"/>
      <c r="J147" s="125">
        <f t="shared" si="30"/>
        <v>0</v>
      </c>
      <c r="K147" s="122" t="s">
        <v>144</v>
      </c>
      <c r="L147" s="23"/>
      <c r="M147" s="126" t="s">
        <v>1</v>
      </c>
      <c r="N147" s="127" t="s">
        <v>23</v>
      </c>
      <c r="O147" s="128">
        <v>6.661</v>
      </c>
      <c r="P147" s="128">
        <f t="shared" si="31"/>
        <v>6.661</v>
      </c>
      <c r="Q147" s="128">
        <v>0</v>
      </c>
      <c r="R147" s="128">
        <f t="shared" si="32"/>
        <v>0</v>
      </c>
      <c r="S147" s="128">
        <v>1.8</v>
      </c>
      <c r="T147" s="129">
        <f t="shared" si="33"/>
        <v>1.8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30" t="s">
        <v>145</v>
      </c>
      <c r="AT147" s="130" t="s">
        <v>140</v>
      </c>
      <c r="AU147" s="130" t="s">
        <v>60</v>
      </c>
      <c r="AY147" s="12" t="s">
        <v>137</v>
      </c>
      <c r="BE147" s="131">
        <f t="shared" si="34"/>
        <v>0</v>
      </c>
      <c r="BF147" s="131">
        <f t="shared" si="35"/>
        <v>0</v>
      </c>
      <c r="BG147" s="131">
        <f t="shared" si="36"/>
        <v>0</v>
      </c>
      <c r="BH147" s="131">
        <f t="shared" si="37"/>
        <v>0</v>
      </c>
      <c r="BI147" s="131">
        <f t="shared" si="38"/>
        <v>0</v>
      </c>
      <c r="BJ147" s="12" t="s">
        <v>58</v>
      </c>
      <c r="BK147" s="131">
        <f t="shared" si="39"/>
        <v>0</v>
      </c>
      <c r="BL147" s="12" t="s">
        <v>145</v>
      </c>
      <c r="BM147" s="130" t="s">
        <v>564</v>
      </c>
    </row>
    <row r="148" spans="1:65" s="2" customFormat="1" ht="24.15" customHeight="1">
      <c r="A148" s="22"/>
      <c r="B148" s="119"/>
      <c r="C148" s="120" t="s">
        <v>565</v>
      </c>
      <c r="D148" s="120" t="s">
        <v>140</v>
      </c>
      <c r="E148" s="121" t="s">
        <v>566</v>
      </c>
      <c r="F148" s="122" t="s">
        <v>567</v>
      </c>
      <c r="G148" s="123" t="s">
        <v>143</v>
      </c>
      <c r="H148" s="124">
        <v>1</v>
      </c>
      <c r="I148" s="125"/>
      <c r="J148" s="125">
        <f t="shared" si="30"/>
        <v>0</v>
      </c>
      <c r="K148" s="122" t="s">
        <v>144</v>
      </c>
      <c r="L148" s="23"/>
      <c r="M148" s="126" t="s">
        <v>1</v>
      </c>
      <c r="N148" s="127" t="s">
        <v>23</v>
      </c>
      <c r="O148" s="128">
        <v>7.251</v>
      </c>
      <c r="P148" s="128">
        <f t="shared" si="31"/>
        <v>7.251</v>
      </c>
      <c r="Q148" s="128">
        <v>0</v>
      </c>
      <c r="R148" s="128">
        <f t="shared" si="32"/>
        <v>0</v>
      </c>
      <c r="S148" s="128">
        <v>1.8</v>
      </c>
      <c r="T148" s="129">
        <f t="shared" si="33"/>
        <v>1.8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30" t="s">
        <v>145</v>
      </c>
      <c r="AT148" s="130" t="s">
        <v>140</v>
      </c>
      <c r="AU148" s="130" t="s">
        <v>60</v>
      </c>
      <c r="AY148" s="12" t="s">
        <v>137</v>
      </c>
      <c r="BE148" s="131">
        <f t="shared" si="34"/>
        <v>0</v>
      </c>
      <c r="BF148" s="131">
        <f t="shared" si="35"/>
        <v>0</v>
      </c>
      <c r="BG148" s="131">
        <f t="shared" si="36"/>
        <v>0</v>
      </c>
      <c r="BH148" s="131">
        <f t="shared" si="37"/>
        <v>0</v>
      </c>
      <c r="BI148" s="131">
        <f t="shared" si="38"/>
        <v>0</v>
      </c>
      <c r="BJ148" s="12" t="s">
        <v>58</v>
      </c>
      <c r="BK148" s="131">
        <f t="shared" si="39"/>
        <v>0</v>
      </c>
      <c r="BL148" s="12" t="s">
        <v>145</v>
      </c>
      <c r="BM148" s="130" t="s">
        <v>568</v>
      </c>
    </row>
    <row r="149" spans="1:65" s="2" customFormat="1" ht="24.15" customHeight="1">
      <c r="A149" s="22"/>
      <c r="B149" s="119"/>
      <c r="C149" s="120" t="s">
        <v>569</v>
      </c>
      <c r="D149" s="120" t="s">
        <v>140</v>
      </c>
      <c r="E149" s="121" t="s">
        <v>570</v>
      </c>
      <c r="F149" s="122" t="s">
        <v>571</v>
      </c>
      <c r="G149" s="123" t="s">
        <v>160</v>
      </c>
      <c r="H149" s="124">
        <v>10</v>
      </c>
      <c r="I149" s="125"/>
      <c r="J149" s="125">
        <f t="shared" si="30"/>
        <v>0</v>
      </c>
      <c r="K149" s="122" t="s">
        <v>144</v>
      </c>
      <c r="L149" s="23"/>
      <c r="M149" s="126" t="s">
        <v>1</v>
      </c>
      <c r="N149" s="127" t="s">
        <v>23</v>
      </c>
      <c r="O149" s="128">
        <v>0.33</v>
      </c>
      <c r="P149" s="128">
        <f t="shared" si="31"/>
        <v>3.3000000000000003</v>
      </c>
      <c r="Q149" s="128">
        <v>0</v>
      </c>
      <c r="R149" s="128">
        <f t="shared" si="32"/>
        <v>0</v>
      </c>
      <c r="S149" s="128">
        <v>0.18</v>
      </c>
      <c r="T149" s="129">
        <f t="shared" si="33"/>
        <v>1.7999999999999998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30" t="s">
        <v>145</v>
      </c>
      <c r="AT149" s="130" t="s">
        <v>140</v>
      </c>
      <c r="AU149" s="130" t="s">
        <v>60</v>
      </c>
      <c r="AY149" s="12" t="s">
        <v>137</v>
      </c>
      <c r="BE149" s="131">
        <f t="shared" si="34"/>
        <v>0</v>
      </c>
      <c r="BF149" s="131">
        <f t="shared" si="35"/>
        <v>0</v>
      </c>
      <c r="BG149" s="131">
        <f t="shared" si="36"/>
        <v>0</v>
      </c>
      <c r="BH149" s="131">
        <f t="shared" si="37"/>
        <v>0</v>
      </c>
      <c r="BI149" s="131">
        <f t="shared" si="38"/>
        <v>0</v>
      </c>
      <c r="BJ149" s="12" t="s">
        <v>58</v>
      </c>
      <c r="BK149" s="131">
        <f t="shared" si="39"/>
        <v>0</v>
      </c>
      <c r="BL149" s="12" t="s">
        <v>145</v>
      </c>
      <c r="BM149" s="130" t="s">
        <v>572</v>
      </c>
    </row>
    <row r="150" spans="1:65" s="2" customFormat="1" ht="24.15" customHeight="1">
      <c r="A150" s="22"/>
      <c r="B150" s="119"/>
      <c r="C150" s="120" t="s">
        <v>573</v>
      </c>
      <c r="D150" s="120" t="s">
        <v>140</v>
      </c>
      <c r="E150" s="121" t="s">
        <v>574</v>
      </c>
      <c r="F150" s="122" t="s">
        <v>575</v>
      </c>
      <c r="G150" s="123" t="s">
        <v>160</v>
      </c>
      <c r="H150" s="124">
        <v>10</v>
      </c>
      <c r="I150" s="125"/>
      <c r="J150" s="125">
        <f t="shared" si="30"/>
        <v>0</v>
      </c>
      <c r="K150" s="122" t="s">
        <v>144</v>
      </c>
      <c r="L150" s="23"/>
      <c r="M150" s="126" t="s">
        <v>1</v>
      </c>
      <c r="N150" s="127" t="s">
        <v>23</v>
      </c>
      <c r="O150" s="128">
        <v>0.43</v>
      </c>
      <c r="P150" s="128">
        <f t="shared" si="31"/>
        <v>4.3</v>
      </c>
      <c r="Q150" s="128">
        <v>0</v>
      </c>
      <c r="R150" s="128">
        <f t="shared" si="32"/>
        <v>0</v>
      </c>
      <c r="S150" s="128">
        <v>0.27</v>
      </c>
      <c r="T150" s="129">
        <f t="shared" si="33"/>
        <v>2.7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30" t="s">
        <v>145</v>
      </c>
      <c r="AT150" s="130" t="s">
        <v>140</v>
      </c>
      <c r="AU150" s="130" t="s">
        <v>60</v>
      </c>
      <c r="AY150" s="12" t="s">
        <v>137</v>
      </c>
      <c r="BE150" s="131">
        <f t="shared" si="34"/>
        <v>0</v>
      </c>
      <c r="BF150" s="131">
        <f t="shared" si="35"/>
        <v>0</v>
      </c>
      <c r="BG150" s="131">
        <f t="shared" si="36"/>
        <v>0</v>
      </c>
      <c r="BH150" s="131">
        <f t="shared" si="37"/>
        <v>0</v>
      </c>
      <c r="BI150" s="131">
        <f t="shared" si="38"/>
        <v>0</v>
      </c>
      <c r="BJ150" s="12" t="s">
        <v>58</v>
      </c>
      <c r="BK150" s="131">
        <f t="shared" si="39"/>
        <v>0</v>
      </c>
      <c r="BL150" s="12" t="s">
        <v>145</v>
      </c>
      <c r="BM150" s="130" t="s">
        <v>576</v>
      </c>
    </row>
    <row r="151" spans="1:65" s="2" customFormat="1" ht="24.15" customHeight="1">
      <c r="A151" s="22"/>
      <c r="B151" s="119"/>
      <c r="C151" s="120" t="s">
        <v>577</v>
      </c>
      <c r="D151" s="120" t="s">
        <v>140</v>
      </c>
      <c r="E151" s="121" t="s">
        <v>578</v>
      </c>
      <c r="F151" s="122" t="s">
        <v>579</v>
      </c>
      <c r="G151" s="123" t="s">
        <v>143</v>
      </c>
      <c r="H151" s="124">
        <v>10</v>
      </c>
      <c r="I151" s="125"/>
      <c r="J151" s="125">
        <f t="shared" si="30"/>
        <v>0</v>
      </c>
      <c r="K151" s="122" t="s">
        <v>144</v>
      </c>
      <c r="L151" s="23"/>
      <c r="M151" s="126" t="s">
        <v>1</v>
      </c>
      <c r="N151" s="127" t="s">
        <v>23</v>
      </c>
      <c r="O151" s="128">
        <v>3.196</v>
      </c>
      <c r="P151" s="128">
        <f t="shared" si="31"/>
        <v>31.96</v>
      </c>
      <c r="Q151" s="128">
        <v>0</v>
      </c>
      <c r="R151" s="128">
        <f t="shared" si="32"/>
        <v>0</v>
      </c>
      <c r="S151" s="128">
        <v>1.8</v>
      </c>
      <c r="T151" s="129">
        <f t="shared" si="33"/>
        <v>18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30" t="s">
        <v>145</v>
      </c>
      <c r="AT151" s="130" t="s">
        <v>140</v>
      </c>
      <c r="AU151" s="130" t="s">
        <v>60</v>
      </c>
      <c r="AY151" s="12" t="s">
        <v>137</v>
      </c>
      <c r="BE151" s="131">
        <f t="shared" si="34"/>
        <v>0</v>
      </c>
      <c r="BF151" s="131">
        <f t="shared" si="35"/>
        <v>0</v>
      </c>
      <c r="BG151" s="131">
        <f t="shared" si="36"/>
        <v>0</v>
      </c>
      <c r="BH151" s="131">
        <f t="shared" si="37"/>
        <v>0</v>
      </c>
      <c r="BI151" s="131">
        <f t="shared" si="38"/>
        <v>0</v>
      </c>
      <c r="BJ151" s="12" t="s">
        <v>58</v>
      </c>
      <c r="BK151" s="131">
        <f t="shared" si="39"/>
        <v>0</v>
      </c>
      <c r="BL151" s="12" t="s">
        <v>145</v>
      </c>
      <c r="BM151" s="130" t="s">
        <v>580</v>
      </c>
    </row>
    <row r="152" spans="1:65" s="2" customFormat="1" ht="24.15" customHeight="1">
      <c r="A152" s="22"/>
      <c r="B152" s="119"/>
      <c r="C152" s="120" t="s">
        <v>581</v>
      </c>
      <c r="D152" s="120" t="s">
        <v>140</v>
      </c>
      <c r="E152" s="121" t="s">
        <v>582</v>
      </c>
      <c r="F152" s="122" t="s">
        <v>583</v>
      </c>
      <c r="G152" s="123" t="s">
        <v>143</v>
      </c>
      <c r="H152" s="124">
        <v>10</v>
      </c>
      <c r="I152" s="125"/>
      <c r="J152" s="125">
        <f t="shared" si="30"/>
        <v>0</v>
      </c>
      <c r="K152" s="122" t="s">
        <v>144</v>
      </c>
      <c r="L152" s="23"/>
      <c r="M152" s="126" t="s">
        <v>1</v>
      </c>
      <c r="N152" s="127" t="s">
        <v>23</v>
      </c>
      <c r="O152" s="128">
        <v>3.608</v>
      </c>
      <c r="P152" s="128">
        <f t="shared" si="31"/>
        <v>36.08</v>
      </c>
      <c r="Q152" s="128">
        <v>0</v>
      </c>
      <c r="R152" s="128">
        <f t="shared" si="32"/>
        <v>0</v>
      </c>
      <c r="S152" s="128">
        <v>1.8</v>
      </c>
      <c r="T152" s="129">
        <f t="shared" si="33"/>
        <v>18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30" t="s">
        <v>145</v>
      </c>
      <c r="AT152" s="130" t="s">
        <v>140</v>
      </c>
      <c r="AU152" s="130" t="s">
        <v>60</v>
      </c>
      <c r="AY152" s="12" t="s">
        <v>137</v>
      </c>
      <c r="BE152" s="131">
        <f t="shared" si="34"/>
        <v>0</v>
      </c>
      <c r="BF152" s="131">
        <f t="shared" si="35"/>
        <v>0</v>
      </c>
      <c r="BG152" s="131">
        <f t="shared" si="36"/>
        <v>0</v>
      </c>
      <c r="BH152" s="131">
        <f t="shared" si="37"/>
        <v>0</v>
      </c>
      <c r="BI152" s="131">
        <f t="shared" si="38"/>
        <v>0</v>
      </c>
      <c r="BJ152" s="12" t="s">
        <v>58</v>
      </c>
      <c r="BK152" s="131">
        <f t="shared" si="39"/>
        <v>0</v>
      </c>
      <c r="BL152" s="12" t="s">
        <v>145</v>
      </c>
      <c r="BM152" s="130" t="s">
        <v>584</v>
      </c>
    </row>
    <row r="153" spans="1:65" s="2" customFormat="1" ht="24.15" customHeight="1">
      <c r="A153" s="22"/>
      <c r="B153" s="119"/>
      <c r="C153" s="120" t="s">
        <v>585</v>
      </c>
      <c r="D153" s="120" t="s">
        <v>140</v>
      </c>
      <c r="E153" s="121" t="s">
        <v>586</v>
      </c>
      <c r="F153" s="122" t="s">
        <v>587</v>
      </c>
      <c r="G153" s="123" t="s">
        <v>143</v>
      </c>
      <c r="H153" s="124">
        <v>1</v>
      </c>
      <c r="I153" s="125"/>
      <c r="J153" s="125">
        <f t="shared" si="30"/>
        <v>0</v>
      </c>
      <c r="K153" s="122" t="s">
        <v>144</v>
      </c>
      <c r="L153" s="23"/>
      <c r="M153" s="126" t="s">
        <v>1</v>
      </c>
      <c r="N153" s="127" t="s">
        <v>23</v>
      </c>
      <c r="O153" s="128">
        <v>4.67</v>
      </c>
      <c r="P153" s="128">
        <f t="shared" si="31"/>
        <v>4.67</v>
      </c>
      <c r="Q153" s="128">
        <v>0</v>
      </c>
      <c r="R153" s="128">
        <f t="shared" si="32"/>
        <v>0</v>
      </c>
      <c r="S153" s="128">
        <v>1.8</v>
      </c>
      <c r="T153" s="129">
        <f t="shared" si="33"/>
        <v>1.8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30" t="s">
        <v>145</v>
      </c>
      <c r="AT153" s="130" t="s">
        <v>140</v>
      </c>
      <c r="AU153" s="130" t="s">
        <v>60</v>
      </c>
      <c r="AY153" s="12" t="s">
        <v>137</v>
      </c>
      <c r="BE153" s="131">
        <f t="shared" si="34"/>
        <v>0</v>
      </c>
      <c r="BF153" s="131">
        <f t="shared" si="35"/>
        <v>0</v>
      </c>
      <c r="BG153" s="131">
        <f t="shared" si="36"/>
        <v>0</v>
      </c>
      <c r="BH153" s="131">
        <f t="shared" si="37"/>
        <v>0</v>
      </c>
      <c r="BI153" s="131">
        <f t="shared" si="38"/>
        <v>0</v>
      </c>
      <c r="BJ153" s="12" t="s">
        <v>58</v>
      </c>
      <c r="BK153" s="131">
        <f t="shared" si="39"/>
        <v>0</v>
      </c>
      <c r="BL153" s="12" t="s">
        <v>145</v>
      </c>
      <c r="BM153" s="130" t="s">
        <v>588</v>
      </c>
    </row>
    <row r="154" spans="1:65" s="2" customFormat="1" ht="24.15" customHeight="1">
      <c r="A154" s="22"/>
      <c r="B154" s="119"/>
      <c r="C154" s="120" t="s">
        <v>589</v>
      </c>
      <c r="D154" s="120" t="s">
        <v>140</v>
      </c>
      <c r="E154" s="121" t="s">
        <v>590</v>
      </c>
      <c r="F154" s="122" t="s">
        <v>591</v>
      </c>
      <c r="G154" s="123" t="s">
        <v>143</v>
      </c>
      <c r="H154" s="124">
        <v>1</v>
      </c>
      <c r="I154" s="125"/>
      <c r="J154" s="125">
        <f t="shared" si="30"/>
        <v>0</v>
      </c>
      <c r="K154" s="122" t="s">
        <v>144</v>
      </c>
      <c r="L154" s="23"/>
      <c r="M154" s="126" t="s">
        <v>1</v>
      </c>
      <c r="N154" s="127" t="s">
        <v>23</v>
      </c>
      <c r="O154" s="128">
        <v>5.48</v>
      </c>
      <c r="P154" s="128">
        <f t="shared" si="31"/>
        <v>5.48</v>
      </c>
      <c r="Q154" s="128">
        <v>0</v>
      </c>
      <c r="R154" s="128">
        <f t="shared" si="32"/>
        <v>0</v>
      </c>
      <c r="S154" s="128">
        <v>1.8</v>
      </c>
      <c r="T154" s="129">
        <f t="shared" si="33"/>
        <v>1.8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30" t="s">
        <v>145</v>
      </c>
      <c r="AT154" s="130" t="s">
        <v>140</v>
      </c>
      <c r="AU154" s="130" t="s">
        <v>60</v>
      </c>
      <c r="AY154" s="12" t="s">
        <v>137</v>
      </c>
      <c r="BE154" s="131">
        <f t="shared" si="34"/>
        <v>0</v>
      </c>
      <c r="BF154" s="131">
        <f t="shared" si="35"/>
        <v>0</v>
      </c>
      <c r="BG154" s="131">
        <f t="shared" si="36"/>
        <v>0</v>
      </c>
      <c r="BH154" s="131">
        <f t="shared" si="37"/>
        <v>0</v>
      </c>
      <c r="BI154" s="131">
        <f t="shared" si="38"/>
        <v>0</v>
      </c>
      <c r="BJ154" s="12" t="s">
        <v>58</v>
      </c>
      <c r="BK154" s="131">
        <f t="shared" si="39"/>
        <v>0</v>
      </c>
      <c r="BL154" s="12" t="s">
        <v>145</v>
      </c>
      <c r="BM154" s="130" t="s">
        <v>592</v>
      </c>
    </row>
    <row r="155" spans="1:65" s="2" customFormat="1" ht="24.15" customHeight="1">
      <c r="A155" s="22"/>
      <c r="B155" s="119"/>
      <c r="C155" s="120" t="s">
        <v>593</v>
      </c>
      <c r="D155" s="120" t="s">
        <v>140</v>
      </c>
      <c r="E155" s="121" t="s">
        <v>594</v>
      </c>
      <c r="F155" s="122" t="s">
        <v>595</v>
      </c>
      <c r="G155" s="123" t="s">
        <v>160</v>
      </c>
      <c r="H155" s="124">
        <v>10</v>
      </c>
      <c r="I155" s="125"/>
      <c r="J155" s="125">
        <f t="shared" si="30"/>
        <v>0</v>
      </c>
      <c r="K155" s="122" t="s">
        <v>144</v>
      </c>
      <c r="L155" s="23"/>
      <c r="M155" s="126" t="s">
        <v>1</v>
      </c>
      <c r="N155" s="127" t="s">
        <v>23</v>
      </c>
      <c r="O155" s="128">
        <v>1.67</v>
      </c>
      <c r="P155" s="128">
        <f t="shared" si="31"/>
        <v>16.7</v>
      </c>
      <c r="Q155" s="128">
        <v>0</v>
      </c>
      <c r="R155" s="128">
        <f t="shared" si="32"/>
        <v>0</v>
      </c>
      <c r="S155" s="128">
        <v>0.125</v>
      </c>
      <c r="T155" s="129">
        <f t="shared" si="33"/>
        <v>1.25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30" t="s">
        <v>145</v>
      </c>
      <c r="AT155" s="130" t="s">
        <v>140</v>
      </c>
      <c r="AU155" s="130" t="s">
        <v>60</v>
      </c>
      <c r="AY155" s="12" t="s">
        <v>137</v>
      </c>
      <c r="BE155" s="131">
        <f t="shared" si="34"/>
        <v>0</v>
      </c>
      <c r="BF155" s="131">
        <f t="shared" si="35"/>
        <v>0</v>
      </c>
      <c r="BG155" s="131">
        <f t="shared" si="36"/>
        <v>0</v>
      </c>
      <c r="BH155" s="131">
        <f t="shared" si="37"/>
        <v>0</v>
      </c>
      <c r="BI155" s="131">
        <f t="shared" si="38"/>
        <v>0</v>
      </c>
      <c r="BJ155" s="12" t="s">
        <v>58</v>
      </c>
      <c r="BK155" s="131">
        <f t="shared" si="39"/>
        <v>0</v>
      </c>
      <c r="BL155" s="12" t="s">
        <v>145</v>
      </c>
      <c r="BM155" s="130" t="s">
        <v>596</v>
      </c>
    </row>
    <row r="156" spans="1:65" s="2" customFormat="1" ht="24.15" customHeight="1">
      <c r="A156" s="22"/>
      <c r="B156" s="119"/>
      <c r="C156" s="120" t="s">
        <v>597</v>
      </c>
      <c r="D156" s="120" t="s">
        <v>140</v>
      </c>
      <c r="E156" s="121" t="s">
        <v>598</v>
      </c>
      <c r="F156" s="122" t="s">
        <v>599</v>
      </c>
      <c r="G156" s="123" t="s">
        <v>160</v>
      </c>
      <c r="H156" s="124">
        <v>10</v>
      </c>
      <c r="I156" s="125"/>
      <c r="J156" s="125">
        <f t="shared" si="30"/>
        <v>0</v>
      </c>
      <c r="K156" s="122" t="s">
        <v>144</v>
      </c>
      <c r="L156" s="23"/>
      <c r="M156" s="126" t="s">
        <v>1</v>
      </c>
      <c r="N156" s="127" t="s">
        <v>23</v>
      </c>
      <c r="O156" s="128">
        <v>2.659</v>
      </c>
      <c r="P156" s="128">
        <f t="shared" si="31"/>
        <v>26.589999999999996</v>
      </c>
      <c r="Q156" s="128">
        <v>0</v>
      </c>
      <c r="R156" s="128">
        <f t="shared" si="32"/>
        <v>0</v>
      </c>
      <c r="S156" s="128">
        <v>0.24</v>
      </c>
      <c r="T156" s="129">
        <f t="shared" si="33"/>
        <v>2.4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30" t="s">
        <v>145</v>
      </c>
      <c r="AT156" s="130" t="s">
        <v>140</v>
      </c>
      <c r="AU156" s="130" t="s">
        <v>60</v>
      </c>
      <c r="AY156" s="12" t="s">
        <v>137</v>
      </c>
      <c r="BE156" s="131">
        <f t="shared" si="34"/>
        <v>0</v>
      </c>
      <c r="BF156" s="131">
        <f t="shared" si="35"/>
        <v>0</v>
      </c>
      <c r="BG156" s="131">
        <f t="shared" si="36"/>
        <v>0</v>
      </c>
      <c r="BH156" s="131">
        <f t="shared" si="37"/>
        <v>0</v>
      </c>
      <c r="BI156" s="131">
        <f t="shared" si="38"/>
        <v>0</v>
      </c>
      <c r="BJ156" s="12" t="s">
        <v>58</v>
      </c>
      <c r="BK156" s="131">
        <f t="shared" si="39"/>
        <v>0</v>
      </c>
      <c r="BL156" s="12" t="s">
        <v>145</v>
      </c>
      <c r="BM156" s="130" t="s">
        <v>600</v>
      </c>
    </row>
    <row r="157" spans="1:65" s="2" customFormat="1" ht="24.15" customHeight="1">
      <c r="A157" s="22"/>
      <c r="B157" s="119"/>
      <c r="C157" s="120" t="s">
        <v>601</v>
      </c>
      <c r="D157" s="120" t="s">
        <v>140</v>
      </c>
      <c r="E157" s="121" t="s">
        <v>602</v>
      </c>
      <c r="F157" s="122" t="s">
        <v>603</v>
      </c>
      <c r="G157" s="123" t="s">
        <v>160</v>
      </c>
      <c r="H157" s="124">
        <v>10</v>
      </c>
      <c r="I157" s="125"/>
      <c r="J157" s="125">
        <f t="shared" si="30"/>
        <v>0</v>
      </c>
      <c r="K157" s="122" t="s">
        <v>144</v>
      </c>
      <c r="L157" s="23"/>
      <c r="M157" s="126" t="s">
        <v>1</v>
      </c>
      <c r="N157" s="127" t="s">
        <v>23</v>
      </c>
      <c r="O157" s="128">
        <v>3.586</v>
      </c>
      <c r="P157" s="128">
        <f t="shared" si="31"/>
        <v>35.86</v>
      </c>
      <c r="Q157" s="128">
        <v>0</v>
      </c>
      <c r="R157" s="128">
        <f t="shared" si="32"/>
        <v>0</v>
      </c>
      <c r="S157" s="128">
        <v>0.365</v>
      </c>
      <c r="T157" s="129">
        <f t="shared" si="33"/>
        <v>3.65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30" t="s">
        <v>145</v>
      </c>
      <c r="AT157" s="130" t="s">
        <v>140</v>
      </c>
      <c r="AU157" s="130" t="s">
        <v>60</v>
      </c>
      <c r="AY157" s="12" t="s">
        <v>137</v>
      </c>
      <c r="BE157" s="131">
        <f t="shared" si="34"/>
        <v>0</v>
      </c>
      <c r="BF157" s="131">
        <f t="shared" si="35"/>
        <v>0</v>
      </c>
      <c r="BG157" s="131">
        <f t="shared" si="36"/>
        <v>0</v>
      </c>
      <c r="BH157" s="131">
        <f t="shared" si="37"/>
        <v>0</v>
      </c>
      <c r="BI157" s="131">
        <f t="shared" si="38"/>
        <v>0</v>
      </c>
      <c r="BJ157" s="12" t="s">
        <v>58</v>
      </c>
      <c r="BK157" s="131">
        <f t="shared" si="39"/>
        <v>0</v>
      </c>
      <c r="BL157" s="12" t="s">
        <v>145</v>
      </c>
      <c r="BM157" s="130" t="s">
        <v>604</v>
      </c>
    </row>
    <row r="158" spans="1:65" s="2" customFormat="1" ht="24.15" customHeight="1">
      <c r="A158" s="22"/>
      <c r="B158" s="119"/>
      <c r="C158" s="120" t="s">
        <v>605</v>
      </c>
      <c r="D158" s="120" t="s">
        <v>140</v>
      </c>
      <c r="E158" s="121" t="s">
        <v>606</v>
      </c>
      <c r="F158" s="122" t="s">
        <v>607</v>
      </c>
      <c r="G158" s="123" t="s">
        <v>143</v>
      </c>
      <c r="H158" s="124">
        <v>1</v>
      </c>
      <c r="I158" s="125"/>
      <c r="J158" s="125">
        <f t="shared" si="30"/>
        <v>0</v>
      </c>
      <c r="K158" s="122" t="s">
        <v>144</v>
      </c>
      <c r="L158" s="23"/>
      <c r="M158" s="126" t="s">
        <v>1</v>
      </c>
      <c r="N158" s="127" t="s">
        <v>23</v>
      </c>
      <c r="O158" s="128">
        <v>27.326</v>
      </c>
      <c r="P158" s="128">
        <f t="shared" si="31"/>
        <v>27.326</v>
      </c>
      <c r="Q158" s="128">
        <v>0</v>
      </c>
      <c r="R158" s="128">
        <f t="shared" si="32"/>
        <v>0</v>
      </c>
      <c r="S158" s="128">
        <v>2.4</v>
      </c>
      <c r="T158" s="129">
        <f t="shared" si="33"/>
        <v>2.4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30" t="s">
        <v>145</v>
      </c>
      <c r="AT158" s="130" t="s">
        <v>140</v>
      </c>
      <c r="AU158" s="130" t="s">
        <v>60</v>
      </c>
      <c r="AY158" s="12" t="s">
        <v>137</v>
      </c>
      <c r="BE158" s="131">
        <f t="shared" si="34"/>
        <v>0</v>
      </c>
      <c r="BF158" s="131">
        <f t="shared" si="35"/>
        <v>0</v>
      </c>
      <c r="BG158" s="131">
        <f t="shared" si="36"/>
        <v>0</v>
      </c>
      <c r="BH158" s="131">
        <f t="shared" si="37"/>
        <v>0</v>
      </c>
      <c r="BI158" s="131">
        <f t="shared" si="38"/>
        <v>0</v>
      </c>
      <c r="BJ158" s="12" t="s">
        <v>58</v>
      </c>
      <c r="BK158" s="131">
        <f t="shared" si="39"/>
        <v>0</v>
      </c>
      <c r="BL158" s="12" t="s">
        <v>145</v>
      </c>
      <c r="BM158" s="130" t="s">
        <v>608</v>
      </c>
    </row>
    <row r="159" spans="1:65" s="2" customFormat="1" ht="24.15" customHeight="1">
      <c r="A159" s="22"/>
      <c r="B159" s="119"/>
      <c r="C159" s="120" t="s">
        <v>609</v>
      </c>
      <c r="D159" s="120" t="s">
        <v>140</v>
      </c>
      <c r="E159" s="121" t="s">
        <v>610</v>
      </c>
      <c r="F159" s="122" t="s">
        <v>611</v>
      </c>
      <c r="G159" s="123" t="s">
        <v>143</v>
      </c>
      <c r="H159" s="124">
        <v>1</v>
      </c>
      <c r="I159" s="125"/>
      <c r="J159" s="125">
        <f t="shared" si="30"/>
        <v>0</v>
      </c>
      <c r="K159" s="122" t="s">
        <v>144</v>
      </c>
      <c r="L159" s="23"/>
      <c r="M159" s="126" t="s">
        <v>1</v>
      </c>
      <c r="N159" s="127" t="s">
        <v>23</v>
      </c>
      <c r="O159" s="128">
        <v>31.513</v>
      </c>
      <c r="P159" s="128">
        <f t="shared" si="31"/>
        <v>31.513</v>
      </c>
      <c r="Q159" s="128">
        <v>0</v>
      </c>
      <c r="R159" s="128">
        <f t="shared" si="32"/>
        <v>0</v>
      </c>
      <c r="S159" s="128">
        <v>2.4</v>
      </c>
      <c r="T159" s="129">
        <f t="shared" si="33"/>
        <v>2.4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30" t="s">
        <v>145</v>
      </c>
      <c r="AT159" s="130" t="s">
        <v>140</v>
      </c>
      <c r="AU159" s="130" t="s">
        <v>60</v>
      </c>
      <c r="AY159" s="12" t="s">
        <v>137</v>
      </c>
      <c r="BE159" s="131">
        <f t="shared" si="34"/>
        <v>0</v>
      </c>
      <c r="BF159" s="131">
        <f t="shared" si="35"/>
        <v>0</v>
      </c>
      <c r="BG159" s="131">
        <f t="shared" si="36"/>
        <v>0</v>
      </c>
      <c r="BH159" s="131">
        <f t="shared" si="37"/>
        <v>0</v>
      </c>
      <c r="BI159" s="131">
        <f t="shared" si="38"/>
        <v>0</v>
      </c>
      <c r="BJ159" s="12" t="s">
        <v>58</v>
      </c>
      <c r="BK159" s="131">
        <f t="shared" si="39"/>
        <v>0</v>
      </c>
      <c r="BL159" s="12" t="s">
        <v>145</v>
      </c>
      <c r="BM159" s="130" t="s">
        <v>612</v>
      </c>
    </row>
    <row r="160" spans="1:65" s="2" customFormat="1" ht="24.15" customHeight="1">
      <c r="A160" s="22"/>
      <c r="B160" s="119"/>
      <c r="C160" s="120" t="s">
        <v>613</v>
      </c>
      <c r="D160" s="120" t="s">
        <v>140</v>
      </c>
      <c r="E160" s="121" t="s">
        <v>614</v>
      </c>
      <c r="F160" s="122" t="s">
        <v>615</v>
      </c>
      <c r="G160" s="123" t="s">
        <v>160</v>
      </c>
      <c r="H160" s="124">
        <v>10</v>
      </c>
      <c r="I160" s="125"/>
      <c r="J160" s="125">
        <f t="shared" si="30"/>
        <v>0</v>
      </c>
      <c r="K160" s="122" t="s">
        <v>144</v>
      </c>
      <c r="L160" s="23"/>
      <c r="M160" s="126" t="s">
        <v>1</v>
      </c>
      <c r="N160" s="127" t="s">
        <v>23</v>
      </c>
      <c r="O160" s="128">
        <v>0.87</v>
      </c>
      <c r="P160" s="128">
        <f t="shared" si="31"/>
        <v>8.7</v>
      </c>
      <c r="Q160" s="128">
        <v>0</v>
      </c>
      <c r="R160" s="128">
        <f t="shared" si="32"/>
        <v>0</v>
      </c>
      <c r="S160" s="128">
        <v>0.125</v>
      </c>
      <c r="T160" s="129">
        <f t="shared" si="33"/>
        <v>1.25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30" t="s">
        <v>145</v>
      </c>
      <c r="AT160" s="130" t="s">
        <v>140</v>
      </c>
      <c r="AU160" s="130" t="s">
        <v>60</v>
      </c>
      <c r="AY160" s="12" t="s">
        <v>137</v>
      </c>
      <c r="BE160" s="131">
        <f t="shared" si="34"/>
        <v>0</v>
      </c>
      <c r="BF160" s="131">
        <f t="shared" si="35"/>
        <v>0</v>
      </c>
      <c r="BG160" s="131">
        <f t="shared" si="36"/>
        <v>0</v>
      </c>
      <c r="BH160" s="131">
        <f t="shared" si="37"/>
        <v>0</v>
      </c>
      <c r="BI160" s="131">
        <f t="shared" si="38"/>
        <v>0</v>
      </c>
      <c r="BJ160" s="12" t="s">
        <v>58</v>
      </c>
      <c r="BK160" s="131">
        <f t="shared" si="39"/>
        <v>0</v>
      </c>
      <c r="BL160" s="12" t="s">
        <v>145</v>
      </c>
      <c r="BM160" s="130" t="s">
        <v>616</v>
      </c>
    </row>
    <row r="161" spans="1:65" s="2" customFormat="1" ht="24.15" customHeight="1">
      <c r="A161" s="22"/>
      <c r="B161" s="119"/>
      <c r="C161" s="120" t="s">
        <v>617</v>
      </c>
      <c r="D161" s="120" t="s">
        <v>140</v>
      </c>
      <c r="E161" s="121" t="s">
        <v>618</v>
      </c>
      <c r="F161" s="122" t="s">
        <v>619</v>
      </c>
      <c r="G161" s="123" t="s">
        <v>160</v>
      </c>
      <c r="H161" s="124">
        <v>10</v>
      </c>
      <c r="I161" s="125"/>
      <c r="J161" s="125">
        <f t="shared" si="30"/>
        <v>0</v>
      </c>
      <c r="K161" s="122" t="s">
        <v>144</v>
      </c>
      <c r="L161" s="23"/>
      <c r="M161" s="126" t="s">
        <v>1</v>
      </c>
      <c r="N161" s="127" t="s">
        <v>23</v>
      </c>
      <c r="O161" s="128">
        <v>1.94</v>
      </c>
      <c r="P161" s="128">
        <f t="shared" si="31"/>
        <v>19.4</v>
      </c>
      <c r="Q161" s="128">
        <v>0</v>
      </c>
      <c r="R161" s="128">
        <f t="shared" si="32"/>
        <v>0</v>
      </c>
      <c r="S161" s="128">
        <v>0.24</v>
      </c>
      <c r="T161" s="129">
        <f t="shared" si="33"/>
        <v>2.4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30" t="s">
        <v>145</v>
      </c>
      <c r="AT161" s="130" t="s">
        <v>140</v>
      </c>
      <c r="AU161" s="130" t="s">
        <v>60</v>
      </c>
      <c r="AY161" s="12" t="s">
        <v>137</v>
      </c>
      <c r="BE161" s="131">
        <f t="shared" si="34"/>
        <v>0</v>
      </c>
      <c r="BF161" s="131">
        <f t="shared" si="35"/>
        <v>0</v>
      </c>
      <c r="BG161" s="131">
        <f t="shared" si="36"/>
        <v>0</v>
      </c>
      <c r="BH161" s="131">
        <f t="shared" si="37"/>
        <v>0</v>
      </c>
      <c r="BI161" s="131">
        <f t="shared" si="38"/>
        <v>0</v>
      </c>
      <c r="BJ161" s="12" t="s">
        <v>58</v>
      </c>
      <c r="BK161" s="131">
        <f t="shared" si="39"/>
        <v>0</v>
      </c>
      <c r="BL161" s="12" t="s">
        <v>145</v>
      </c>
      <c r="BM161" s="130" t="s">
        <v>620</v>
      </c>
    </row>
    <row r="162" spans="1:65" s="2" customFormat="1" ht="24.15" customHeight="1">
      <c r="A162" s="22"/>
      <c r="B162" s="119"/>
      <c r="C162" s="120" t="s">
        <v>621</v>
      </c>
      <c r="D162" s="120" t="s">
        <v>140</v>
      </c>
      <c r="E162" s="121" t="s">
        <v>622</v>
      </c>
      <c r="F162" s="122" t="s">
        <v>623</v>
      </c>
      <c r="G162" s="123" t="s">
        <v>160</v>
      </c>
      <c r="H162" s="124">
        <v>10</v>
      </c>
      <c r="I162" s="125"/>
      <c r="J162" s="125">
        <f t="shared" si="30"/>
        <v>0</v>
      </c>
      <c r="K162" s="122" t="s">
        <v>144</v>
      </c>
      <c r="L162" s="23"/>
      <c r="M162" s="126" t="s">
        <v>1</v>
      </c>
      <c r="N162" s="127" t="s">
        <v>23</v>
      </c>
      <c r="O162" s="128">
        <v>2.628</v>
      </c>
      <c r="P162" s="128">
        <f t="shared" si="31"/>
        <v>26.28</v>
      </c>
      <c r="Q162" s="128">
        <v>0</v>
      </c>
      <c r="R162" s="128">
        <f t="shared" si="32"/>
        <v>0</v>
      </c>
      <c r="S162" s="128">
        <v>0.365</v>
      </c>
      <c r="T162" s="129">
        <f t="shared" si="33"/>
        <v>3.65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30" t="s">
        <v>145</v>
      </c>
      <c r="AT162" s="130" t="s">
        <v>140</v>
      </c>
      <c r="AU162" s="130" t="s">
        <v>60</v>
      </c>
      <c r="AY162" s="12" t="s">
        <v>137</v>
      </c>
      <c r="BE162" s="131">
        <f t="shared" si="34"/>
        <v>0</v>
      </c>
      <c r="BF162" s="131">
        <f t="shared" si="35"/>
        <v>0</v>
      </c>
      <c r="BG162" s="131">
        <f t="shared" si="36"/>
        <v>0</v>
      </c>
      <c r="BH162" s="131">
        <f t="shared" si="37"/>
        <v>0</v>
      </c>
      <c r="BI162" s="131">
        <f t="shared" si="38"/>
        <v>0</v>
      </c>
      <c r="BJ162" s="12" t="s">
        <v>58</v>
      </c>
      <c r="BK162" s="131">
        <f t="shared" si="39"/>
        <v>0</v>
      </c>
      <c r="BL162" s="12" t="s">
        <v>145</v>
      </c>
      <c r="BM162" s="130" t="s">
        <v>624</v>
      </c>
    </row>
    <row r="163" spans="1:65" s="2" customFormat="1" ht="24.15" customHeight="1">
      <c r="A163" s="22"/>
      <c r="B163" s="119"/>
      <c r="C163" s="120" t="s">
        <v>625</v>
      </c>
      <c r="D163" s="120" t="s">
        <v>140</v>
      </c>
      <c r="E163" s="121" t="s">
        <v>626</v>
      </c>
      <c r="F163" s="122" t="s">
        <v>627</v>
      </c>
      <c r="G163" s="123" t="s">
        <v>143</v>
      </c>
      <c r="H163" s="124">
        <v>1</v>
      </c>
      <c r="I163" s="125"/>
      <c r="J163" s="125">
        <f t="shared" si="30"/>
        <v>0</v>
      </c>
      <c r="K163" s="122" t="s">
        <v>144</v>
      </c>
      <c r="L163" s="23"/>
      <c r="M163" s="126" t="s">
        <v>1</v>
      </c>
      <c r="N163" s="127" t="s">
        <v>23</v>
      </c>
      <c r="O163" s="128">
        <v>20.826</v>
      </c>
      <c r="P163" s="128">
        <f t="shared" si="31"/>
        <v>20.826</v>
      </c>
      <c r="Q163" s="128">
        <v>0</v>
      </c>
      <c r="R163" s="128">
        <f t="shared" si="32"/>
        <v>0</v>
      </c>
      <c r="S163" s="128">
        <v>2.4</v>
      </c>
      <c r="T163" s="129">
        <f t="shared" si="33"/>
        <v>2.4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30" t="s">
        <v>145</v>
      </c>
      <c r="AT163" s="130" t="s">
        <v>140</v>
      </c>
      <c r="AU163" s="130" t="s">
        <v>60</v>
      </c>
      <c r="AY163" s="12" t="s">
        <v>137</v>
      </c>
      <c r="BE163" s="131">
        <f t="shared" si="34"/>
        <v>0</v>
      </c>
      <c r="BF163" s="131">
        <f t="shared" si="35"/>
        <v>0</v>
      </c>
      <c r="BG163" s="131">
        <f t="shared" si="36"/>
        <v>0</v>
      </c>
      <c r="BH163" s="131">
        <f t="shared" si="37"/>
        <v>0</v>
      </c>
      <c r="BI163" s="131">
        <f t="shared" si="38"/>
        <v>0</v>
      </c>
      <c r="BJ163" s="12" t="s">
        <v>58</v>
      </c>
      <c r="BK163" s="131">
        <f t="shared" si="39"/>
        <v>0</v>
      </c>
      <c r="BL163" s="12" t="s">
        <v>145</v>
      </c>
      <c r="BM163" s="130" t="s">
        <v>628</v>
      </c>
    </row>
    <row r="164" spans="1:65" s="2" customFormat="1" ht="24.15" customHeight="1">
      <c r="A164" s="22"/>
      <c r="B164" s="119"/>
      <c r="C164" s="120" t="s">
        <v>629</v>
      </c>
      <c r="D164" s="120" t="s">
        <v>140</v>
      </c>
      <c r="E164" s="121" t="s">
        <v>630</v>
      </c>
      <c r="F164" s="122" t="s">
        <v>631</v>
      </c>
      <c r="G164" s="123" t="s">
        <v>143</v>
      </c>
      <c r="H164" s="124">
        <v>1</v>
      </c>
      <c r="I164" s="125"/>
      <c r="J164" s="125">
        <f t="shared" si="30"/>
        <v>0</v>
      </c>
      <c r="K164" s="122" t="s">
        <v>144</v>
      </c>
      <c r="L164" s="23"/>
      <c r="M164" s="126" t="s">
        <v>1</v>
      </c>
      <c r="N164" s="127" t="s">
        <v>23</v>
      </c>
      <c r="O164" s="128">
        <v>24.316</v>
      </c>
      <c r="P164" s="128">
        <f t="shared" si="31"/>
        <v>24.316</v>
      </c>
      <c r="Q164" s="128">
        <v>0</v>
      </c>
      <c r="R164" s="128">
        <f t="shared" si="32"/>
        <v>0</v>
      </c>
      <c r="S164" s="128">
        <v>2.4</v>
      </c>
      <c r="T164" s="129">
        <f t="shared" si="33"/>
        <v>2.4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30" t="s">
        <v>145</v>
      </c>
      <c r="AT164" s="130" t="s">
        <v>140</v>
      </c>
      <c r="AU164" s="130" t="s">
        <v>60</v>
      </c>
      <c r="AY164" s="12" t="s">
        <v>137</v>
      </c>
      <c r="BE164" s="131">
        <f t="shared" si="34"/>
        <v>0</v>
      </c>
      <c r="BF164" s="131">
        <f t="shared" si="35"/>
        <v>0</v>
      </c>
      <c r="BG164" s="131">
        <f t="shared" si="36"/>
        <v>0</v>
      </c>
      <c r="BH164" s="131">
        <f t="shared" si="37"/>
        <v>0</v>
      </c>
      <c r="BI164" s="131">
        <f t="shared" si="38"/>
        <v>0</v>
      </c>
      <c r="BJ164" s="12" t="s">
        <v>58</v>
      </c>
      <c r="BK164" s="131">
        <f t="shared" si="39"/>
        <v>0</v>
      </c>
      <c r="BL164" s="12" t="s">
        <v>145</v>
      </c>
      <c r="BM164" s="130" t="s">
        <v>632</v>
      </c>
    </row>
    <row r="165" spans="1:65" s="2" customFormat="1" ht="24.15" customHeight="1">
      <c r="A165" s="22"/>
      <c r="B165" s="119"/>
      <c r="C165" s="120" t="s">
        <v>633</v>
      </c>
      <c r="D165" s="120" t="s">
        <v>140</v>
      </c>
      <c r="E165" s="121" t="s">
        <v>634</v>
      </c>
      <c r="F165" s="122" t="s">
        <v>635</v>
      </c>
      <c r="G165" s="123" t="s">
        <v>403</v>
      </c>
      <c r="H165" s="124">
        <v>10</v>
      </c>
      <c r="I165" s="125"/>
      <c r="J165" s="125">
        <f t="shared" si="30"/>
        <v>0</v>
      </c>
      <c r="K165" s="122" t="s">
        <v>144</v>
      </c>
      <c r="L165" s="23"/>
      <c r="M165" s="126" t="s">
        <v>1</v>
      </c>
      <c r="N165" s="127" t="s">
        <v>23</v>
      </c>
      <c r="O165" s="128">
        <v>0.311</v>
      </c>
      <c r="P165" s="128">
        <f t="shared" si="31"/>
        <v>3.11</v>
      </c>
      <c r="Q165" s="128">
        <v>0</v>
      </c>
      <c r="R165" s="128">
        <f t="shared" si="32"/>
        <v>0</v>
      </c>
      <c r="S165" s="128">
        <v>0.004</v>
      </c>
      <c r="T165" s="129">
        <f t="shared" si="33"/>
        <v>0.04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30" t="s">
        <v>145</v>
      </c>
      <c r="AT165" s="130" t="s">
        <v>140</v>
      </c>
      <c r="AU165" s="130" t="s">
        <v>60</v>
      </c>
      <c r="AY165" s="12" t="s">
        <v>137</v>
      </c>
      <c r="BE165" s="131">
        <f t="shared" si="34"/>
        <v>0</v>
      </c>
      <c r="BF165" s="131">
        <f t="shared" si="35"/>
        <v>0</v>
      </c>
      <c r="BG165" s="131">
        <f t="shared" si="36"/>
        <v>0</v>
      </c>
      <c r="BH165" s="131">
        <f t="shared" si="37"/>
        <v>0</v>
      </c>
      <c r="BI165" s="131">
        <f t="shared" si="38"/>
        <v>0</v>
      </c>
      <c r="BJ165" s="12" t="s">
        <v>58</v>
      </c>
      <c r="BK165" s="131">
        <f t="shared" si="39"/>
        <v>0</v>
      </c>
      <c r="BL165" s="12" t="s">
        <v>145</v>
      </c>
      <c r="BM165" s="130" t="s">
        <v>636</v>
      </c>
    </row>
    <row r="166" spans="1:65" s="2" customFormat="1" ht="24.15" customHeight="1">
      <c r="A166" s="22"/>
      <c r="B166" s="119"/>
      <c r="C166" s="120" t="s">
        <v>637</v>
      </c>
      <c r="D166" s="120" t="s">
        <v>140</v>
      </c>
      <c r="E166" s="121" t="s">
        <v>638</v>
      </c>
      <c r="F166" s="122" t="s">
        <v>639</v>
      </c>
      <c r="G166" s="123" t="s">
        <v>403</v>
      </c>
      <c r="H166" s="124">
        <v>10</v>
      </c>
      <c r="I166" s="125"/>
      <c r="J166" s="125">
        <f t="shared" si="30"/>
        <v>0</v>
      </c>
      <c r="K166" s="122" t="s">
        <v>144</v>
      </c>
      <c r="L166" s="23"/>
      <c r="M166" s="126" t="s">
        <v>1</v>
      </c>
      <c r="N166" s="127" t="s">
        <v>23</v>
      </c>
      <c r="O166" s="128">
        <v>0.363</v>
      </c>
      <c r="P166" s="128">
        <f t="shared" si="31"/>
        <v>3.63</v>
      </c>
      <c r="Q166" s="128">
        <v>0</v>
      </c>
      <c r="R166" s="128">
        <f t="shared" si="32"/>
        <v>0</v>
      </c>
      <c r="S166" s="128">
        <v>0.005</v>
      </c>
      <c r="T166" s="129">
        <f t="shared" si="33"/>
        <v>0.05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30" t="s">
        <v>145</v>
      </c>
      <c r="AT166" s="130" t="s">
        <v>140</v>
      </c>
      <c r="AU166" s="130" t="s">
        <v>60</v>
      </c>
      <c r="AY166" s="12" t="s">
        <v>137</v>
      </c>
      <c r="BE166" s="131">
        <f t="shared" si="34"/>
        <v>0</v>
      </c>
      <c r="BF166" s="131">
        <f t="shared" si="35"/>
        <v>0</v>
      </c>
      <c r="BG166" s="131">
        <f t="shared" si="36"/>
        <v>0</v>
      </c>
      <c r="BH166" s="131">
        <f t="shared" si="37"/>
        <v>0</v>
      </c>
      <c r="BI166" s="131">
        <f t="shared" si="38"/>
        <v>0</v>
      </c>
      <c r="BJ166" s="12" t="s">
        <v>58</v>
      </c>
      <c r="BK166" s="131">
        <f t="shared" si="39"/>
        <v>0</v>
      </c>
      <c r="BL166" s="12" t="s">
        <v>145</v>
      </c>
      <c r="BM166" s="130" t="s">
        <v>640</v>
      </c>
    </row>
    <row r="167" spans="1:65" s="2" customFormat="1" ht="24.15" customHeight="1">
      <c r="A167" s="22"/>
      <c r="B167" s="119"/>
      <c r="C167" s="120" t="s">
        <v>641</v>
      </c>
      <c r="D167" s="120" t="s">
        <v>140</v>
      </c>
      <c r="E167" s="121" t="s">
        <v>642</v>
      </c>
      <c r="F167" s="122" t="s">
        <v>643</v>
      </c>
      <c r="G167" s="123" t="s">
        <v>403</v>
      </c>
      <c r="H167" s="124">
        <v>10</v>
      </c>
      <c r="I167" s="125"/>
      <c r="J167" s="125">
        <f t="shared" si="30"/>
        <v>0</v>
      </c>
      <c r="K167" s="122" t="s">
        <v>144</v>
      </c>
      <c r="L167" s="23"/>
      <c r="M167" s="126" t="s">
        <v>1</v>
      </c>
      <c r="N167" s="127" t="s">
        <v>23</v>
      </c>
      <c r="O167" s="128">
        <v>0.512</v>
      </c>
      <c r="P167" s="128">
        <f t="shared" si="31"/>
        <v>5.12</v>
      </c>
      <c r="Q167" s="128">
        <v>0</v>
      </c>
      <c r="R167" s="128">
        <f t="shared" si="32"/>
        <v>0</v>
      </c>
      <c r="S167" s="128">
        <v>0.008</v>
      </c>
      <c r="T167" s="129">
        <f t="shared" si="33"/>
        <v>0.08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30" t="s">
        <v>145</v>
      </c>
      <c r="AT167" s="130" t="s">
        <v>140</v>
      </c>
      <c r="AU167" s="130" t="s">
        <v>60</v>
      </c>
      <c r="AY167" s="12" t="s">
        <v>137</v>
      </c>
      <c r="BE167" s="131">
        <f t="shared" si="34"/>
        <v>0</v>
      </c>
      <c r="BF167" s="131">
        <f t="shared" si="35"/>
        <v>0</v>
      </c>
      <c r="BG167" s="131">
        <f t="shared" si="36"/>
        <v>0</v>
      </c>
      <c r="BH167" s="131">
        <f t="shared" si="37"/>
        <v>0</v>
      </c>
      <c r="BI167" s="131">
        <f t="shared" si="38"/>
        <v>0</v>
      </c>
      <c r="BJ167" s="12" t="s">
        <v>58</v>
      </c>
      <c r="BK167" s="131">
        <f t="shared" si="39"/>
        <v>0</v>
      </c>
      <c r="BL167" s="12" t="s">
        <v>145</v>
      </c>
      <c r="BM167" s="130" t="s">
        <v>644</v>
      </c>
    </row>
    <row r="168" spans="1:65" s="2" customFormat="1" ht="24.15" customHeight="1">
      <c r="A168" s="22"/>
      <c r="B168" s="119"/>
      <c r="C168" s="120" t="s">
        <v>645</v>
      </c>
      <c r="D168" s="120" t="s">
        <v>140</v>
      </c>
      <c r="E168" s="121" t="s">
        <v>646</v>
      </c>
      <c r="F168" s="122" t="s">
        <v>647</v>
      </c>
      <c r="G168" s="123" t="s">
        <v>403</v>
      </c>
      <c r="H168" s="124">
        <v>10</v>
      </c>
      <c r="I168" s="125"/>
      <c r="J168" s="125">
        <f t="shared" si="30"/>
        <v>0</v>
      </c>
      <c r="K168" s="122" t="s">
        <v>144</v>
      </c>
      <c r="L168" s="23"/>
      <c r="M168" s="126" t="s">
        <v>1</v>
      </c>
      <c r="N168" s="127" t="s">
        <v>23</v>
      </c>
      <c r="O168" s="128">
        <v>0.499</v>
      </c>
      <c r="P168" s="128">
        <f t="shared" si="31"/>
        <v>4.99</v>
      </c>
      <c r="Q168" s="128">
        <v>0</v>
      </c>
      <c r="R168" s="128">
        <f t="shared" si="32"/>
        <v>0</v>
      </c>
      <c r="S168" s="128">
        <v>0.022</v>
      </c>
      <c r="T168" s="129">
        <f t="shared" si="33"/>
        <v>0.21999999999999997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30" t="s">
        <v>145</v>
      </c>
      <c r="AT168" s="130" t="s">
        <v>140</v>
      </c>
      <c r="AU168" s="130" t="s">
        <v>60</v>
      </c>
      <c r="AY168" s="12" t="s">
        <v>137</v>
      </c>
      <c r="BE168" s="131">
        <f t="shared" si="34"/>
        <v>0</v>
      </c>
      <c r="BF168" s="131">
        <f t="shared" si="35"/>
        <v>0</v>
      </c>
      <c r="BG168" s="131">
        <f t="shared" si="36"/>
        <v>0</v>
      </c>
      <c r="BH168" s="131">
        <f t="shared" si="37"/>
        <v>0</v>
      </c>
      <c r="BI168" s="131">
        <f t="shared" si="38"/>
        <v>0</v>
      </c>
      <c r="BJ168" s="12" t="s">
        <v>58</v>
      </c>
      <c r="BK168" s="131">
        <f t="shared" si="39"/>
        <v>0</v>
      </c>
      <c r="BL168" s="12" t="s">
        <v>145</v>
      </c>
      <c r="BM168" s="130" t="s">
        <v>648</v>
      </c>
    </row>
    <row r="169" spans="1:65" s="2" customFormat="1" ht="24.15" customHeight="1">
      <c r="A169" s="22"/>
      <c r="B169" s="119"/>
      <c r="C169" s="120" t="s">
        <v>649</v>
      </c>
      <c r="D169" s="120" t="s">
        <v>140</v>
      </c>
      <c r="E169" s="121" t="s">
        <v>650</v>
      </c>
      <c r="F169" s="122" t="s">
        <v>651</v>
      </c>
      <c r="G169" s="123" t="s">
        <v>403</v>
      </c>
      <c r="H169" s="124">
        <v>10</v>
      </c>
      <c r="I169" s="125"/>
      <c r="J169" s="125">
        <f t="shared" si="30"/>
        <v>0</v>
      </c>
      <c r="K169" s="122" t="s">
        <v>144</v>
      </c>
      <c r="L169" s="23"/>
      <c r="M169" s="126" t="s">
        <v>1</v>
      </c>
      <c r="N169" s="127" t="s">
        <v>23</v>
      </c>
      <c r="O169" s="128">
        <v>0.837</v>
      </c>
      <c r="P169" s="128">
        <f t="shared" si="31"/>
        <v>8.37</v>
      </c>
      <c r="Q169" s="128">
        <v>0</v>
      </c>
      <c r="R169" s="128">
        <f t="shared" si="32"/>
        <v>0</v>
      </c>
      <c r="S169" s="128">
        <v>0.032</v>
      </c>
      <c r="T169" s="129">
        <f t="shared" si="33"/>
        <v>0.32</v>
      </c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R169" s="130" t="s">
        <v>145</v>
      </c>
      <c r="AT169" s="130" t="s">
        <v>140</v>
      </c>
      <c r="AU169" s="130" t="s">
        <v>60</v>
      </c>
      <c r="AY169" s="12" t="s">
        <v>137</v>
      </c>
      <c r="BE169" s="131">
        <f t="shared" si="34"/>
        <v>0</v>
      </c>
      <c r="BF169" s="131">
        <f t="shared" si="35"/>
        <v>0</v>
      </c>
      <c r="BG169" s="131">
        <f t="shared" si="36"/>
        <v>0</v>
      </c>
      <c r="BH169" s="131">
        <f t="shared" si="37"/>
        <v>0</v>
      </c>
      <c r="BI169" s="131">
        <f t="shared" si="38"/>
        <v>0</v>
      </c>
      <c r="BJ169" s="12" t="s">
        <v>58</v>
      </c>
      <c r="BK169" s="131">
        <f t="shared" si="39"/>
        <v>0</v>
      </c>
      <c r="BL169" s="12" t="s">
        <v>145</v>
      </c>
      <c r="BM169" s="130" t="s">
        <v>652</v>
      </c>
    </row>
    <row r="170" spans="1:65" s="2" customFormat="1" ht="24.15" customHeight="1">
      <c r="A170" s="22"/>
      <c r="B170" s="119"/>
      <c r="C170" s="120" t="s">
        <v>653</v>
      </c>
      <c r="D170" s="120" t="s">
        <v>140</v>
      </c>
      <c r="E170" s="121" t="s">
        <v>654</v>
      </c>
      <c r="F170" s="122" t="s">
        <v>655</v>
      </c>
      <c r="G170" s="123" t="s">
        <v>403</v>
      </c>
      <c r="H170" s="124">
        <v>10</v>
      </c>
      <c r="I170" s="125"/>
      <c r="J170" s="125">
        <f aca="true" t="shared" si="40" ref="J170:J199">ROUND(I170*H170,2)</f>
        <v>0</v>
      </c>
      <c r="K170" s="122" t="s">
        <v>144</v>
      </c>
      <c r="L170" s="23"/>
      <c r="M170" s="126" t="s">
        <v>1</v>
      </c>
      <c r="N170" s="127" t="s">
        <v>23</v>
      </c>
      <c r="O170" s="128">
        <v>0.742</v>
      </c>
      <c r="P170" s="128">
        <f aca="true" t="shared" si="41" ref="P170:P199">O170*H170</f>
        <v>7.42</v>
      </c>
      <c r="Q170" s="128">
        <v>0</v>
      </c>
      <c r="R170" s="128">
        <f aca="true" t="shared" si="42" ref="R170:R199">Q170*H170</f>
        <v>0</v>
      </c>
      <c r="S170" s="128">
        <v>0.06</v>
      </c>
      <c r="T170" s="129">
        <f aca="true" t="shared" si="43" ref="T170:T199">S170*H170</f>
        <v>0.6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30" t="s">
        <v>145</v>
      </c>
      <c r="AT170" s="130" t="s">
        <v>140</v>
      </c>
      <c r="AU170" s="130" t="s">
        <v>60</v>
      </c>
      <c r="AY170" s="12" t="s">
        <v>137</v>
      </c>
      <c r="BE170" s="131">
        <f aca="true" t="shared" si="44" ref="BE170:BE199">IF(N170="základní",J170,0)</f>
        <v>0</v>
      </c>
      <c r="BF170" s="131">
        <f aca="true" t="shared" si="45" ref="BF170:BF199">IF(N170="snížená",J170,0)</f>
        <v>0</v>
      </c>
      <c r="BG170" s="131">
        <f aca="true" t="shared" si="46" ref="BG170:BG199">IF(N170="zákl. přenesená",J170,0)</f>
        <v>0</v>
      </c>
      <c r="BH170" s="131">
        <f aca="true" t="shared" si="47" ref="BH170:BH199">IF(N170="sníž. přenesená",J170,0)</f>
        <v>0</v>
      </c>
      <c r="BI170" s="131">
        <f aca="true" t="shared" si="48" ref="BI170:BI199">IF(N170="nulová",J170,0)</f>
        <v>0</v>
      </c>
      <c r="BJ170" s="12" t="s">
        <v>58</v>
      </c>
      <c r="BK170" s="131">
        <f aca="true" t="shared" si="49" ref="BK170:BK199">ROUND(I170*H170,2)</f>
        <v>0</v>
      </c>
      <c r="BL170" s="12" t="s">
        <v>145</v>
      </c>
      <c r="BM170" s="130" t="s">
        <v>656</v>
      </c>
    </row>
    <row r="171" spans="1:65" s="2" customFormat="1" ht="24.15" customHeight="1">
      <c r="A171" s="22"/>
      <c r="B171" s="119"/>
      <c r="C171" s="120" t="s">
        <v>657</v>
      </c>
      <c r="D171" s="120" t="s">
        <v>140</v>
      </c>
      <c r="E171" s="121" t="s">
        <v>658</v>
      </c>
      <c r="F171" s="122" t="s">
        <v>659</v>
      </c>
      <c r="G171" s="123" t="s">
        <v>403</v>
      </c>
      <c r="H171" s="124">
        <v>10</v>
      </c>
      <c r="I171" s="125"/>
      <c r="J171" s="125">
        <f t="shared" si="40"/>
        <v>0</v>
      </c>
      <c r="K171" s="122" t="s">
        <v>144</v>
      </c>
      <c r="L171" s="23"/>
      <c r="M171" s="126" t="s">
        <v>1</v>
      </c>
      <c r="N171" s="127" t="s">
        <v>23</v>
      </c>
      <c r="O171" s="128">
        <v>1.255</v>
      </c>
      <c r="P171" s="128">
        <f t="shared" si="41"/>
        <v>12.549999999999999</v>
      </c>
      <c r="Q171" s="128">
        <v>0</v>
      </c>
      <c r="R171" s="128">
        <f t="shared" si="42"/>
        <v>0</v>
      </c>
      <c r="S171" s="128">
        <v>0.09</v>
      </c>
      <c r="T171" s="129">
        <f t="shared" si="43"/>
        <v>0.8999999999999999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30" t="s">
        <v>145</v>
      </c>
      <c r="AT171" s="130" t="s">
        <v>140</v>
      </c>
      <c r="AU171" s="130" t="s">
        <v>60</v>
      </c>
      <c r="AY171" s="12" t="s">
        <v>137</v>
      </c>
      <c r="BE171" s="131">
        <f t="shared" si="44"/>
        <v>0</v>
      </c>
      <c r="BF171" s="131">
        <f t="shared" si="45"/>
        <v>0</v>
      </c>
      <c r="BG171" s="131">
        <f t="shared" si="46"/>
        <v>0</v>
      </c>
      <c r="BH171" s="131">
        <f t="shared" si="47"/>
        <v>0</v>
      </c>
      <c r="BI171" s="131">
        <f t="shared" si="48"/>
        <v>0</v>
      </c>
      <c r="BJ171" s="12" t="s">
        <v>58</v>
      </c>
      <c r="BK171" s="131">
        <f t="shared" si="49"/>
        <v>0</v>
      </c>
      <c r="BL171" s="12" t="s">
        <v>145</v>
      </c>
      <c r="BM171" s="130" t="s">
        <v>660</v>
      </c>
    </row>
    <row r="172" spans="1:65" s="2" customFormat="1" ht="24.15" customHeight="1">
      <c r="A172" s="22"/>
      <c r="B172" s="119"/>
      <c r="C172" s="120" t="s">
        <v>661</v>
      </c>
      <c r="D172" s="120" t="s">
        <v>140</v>
      </c>
      <c r="E172" s="121" t="s">
        <v>662</v>
      </c>
      <c r="F172" s="122" t="s">
        <v>663</v>
      </c>
      <c r="G172" s="123" t="s">
        <v>143</v>
      </c>
      <c r="H172" s="124">
        <v>1</v>
      </c>
      <c r="I172" s="125"/>
      <c r="J172" s="125">
        <f t="shared" si="40"/>
        <v>0</v>
      </c>
      <c r="K172" s="122" t="s">
        <v>144</v>
      </c>
      <c r="L172" s="23"/>
      <c r="M172" s="126" t="s">
        <v>1</v>
      </c>
      <c r="N172" s="127" t="s">
        <v>23</v>
      </c>
      <c r="O172" s="128">
        <v>23.266</v>
      </c>
      <c r="P172" s="128">
        <f t="shared" si="41"/>
        <v>23.266</v>
      </c>
      <c r="Q172" s="128">
        <v>0</v>
      </c>
      <c r="R172" s="128">
        <f t="shared" si="42"/>
        <v>0</v>
      </c>
      <c r="S172" s="128">
        <v>2.4</v>
      </c>
      <c r="T172" s="129">
        <f t="shared" si="43"/>
        <v>2.4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30" t="s">
        <v>145</v>
      </c>
      <c r="AT172" s="130" t="s">
        <v>140</v>
      </c>
      <c r="AU172" s="130" t="s">
        <v>60</v>
      </c>
      <c r="AY172" s="12" t="s">
        <v>137</v>
      </c>
      <c r="BE172" s="131">
        <f t="shared" si="44"/>
        <v>0</v>
      </c>
      <c r="BF172" s="131">
        <f t="shared" si="45"/>
        <v>0</v>
      </c>
      <c r="BG172" s="131">
        <f t="shared" si="46"/>
        <v>0</v>
      </c>
      <c r="BH172" s="131">
        <f t="shared" si="47"/>
        <v>0</v>
      </c>
      <c r="BI172" s="131">
        <f t="shared" si="48"/>
        <v>0</v>
      </c>
      <c r="BJ172" s="12" t="s">
        <v>58</v>
      </c>
      <c r="BK172" s="131">
        <f t="shared" si="49"/>
        <v>0</v>
      </c>
      <c r="BL172" s="12" t="s">
        <v>145</v>
      </c>
      <c r="BM172" s="130" t="s">
        <v>664</v>
      </c>
    </row>
    <row r="173" spans="1:65" s="2" customFormat="1" ht="24.15" customHeight="1">
      <c r="A173" s="22"/>
      <c r="B173" s="119"/>
      <c r="C173" s="120" t="s">
        <v>665</v>
      </c>
      <c r="D173" s="120" t="s">
        <v>140</v>
      </c>
      <c r="E173" s="121" t="s">
        <v>666</v>
      </c>
      <c r="F173" s="122" t="s">
        <v>667</v>
      </c>
      <c r="G173" s="123" t="s">
        <v>143</v>
      </c>
      <c r="H173" s="124">
        <v>1</v>
      </c>
      <c r="I173" s="125"/>
      <c r="J173" s="125">
        <f t="shared" si="40"/>
        <v>0</v>
      </c>
      <c r="K173" s="122" t="s">
        <v>144</v>
      </c>
      <c r="L173" s="23"/>
      <c r="M173" s="126" t="s">
        <v>1</v>
      </c>
      <c r="N173" s="127" t="s">
        <v>23</v>
      </c>
      <c r="O173" s="128">
        <v>14.331</v>
      </c>
      <c r="P173" s="128">
        <f t="shared" si="41"/>
        <v>14.331</v>
      </c>
      <c r="Q173" s="128">
        <v>0</v>
      </c>
      <c r="R173" s="128">
        <f t="shared" si="42"/>
        <v>0</v>
      </c>
      <c r="S173" s="128">
        <v>2.4</v>
      </c>
      <c r="T173" s="129">
        <f t="shared" si="43"/>
        <v>2.4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30" t="s">
        <v>145</v>
      </c>
      <c r="AT173" s="130" t="s">
        <v>140</v>
      </c>
      <c r="AU173" s="130" t="s">
        <v>60</v>
      </c>
      <c r="AY173" s="12" t="s">
        <v>137</v>
      </c>
      <c r="BE173" s="131">
        <f t="shared" si="44"/>
        <v>0</v>
      </c>
      <c r="BF173" s="131">
        <f t="shared" si="45"/>
        <v>0</v>
      </c>
      <c r="BG173" s="131">
        <f t="shared" si="46"/>
        <v>0</v>
      </c>
      <c r="BH173" s="131">
        <f t="shared" si="47"/>
        <v>0</v>
      </c>
      <c r="BI173" s="131">
        <f t="shared" si="48"/>
        <v>0</v>
      </c>
      <c r="BJ173" s="12" t="s">
        <v>58</v>
      </c>
      <c r="BK173" s="131">
        <f t="shared" si="49"/>
        <v>0</v>
      </c>
      <c r="BL173" s="12" t="s">
        <v>145</v>
      </c>
      <c r="BM173" s="130" t="s">
        <v>668</v>
      </c>
    </row>
    <row r="174" spans="1:65" s="2" customFormat="1" ht="24.15" customHeight="1">
      <c r="A174" s="22"/>
      <c r="B174" s="119"/>
      <c r="C174" s="120" t="s">
        <v>669</v>
      </c>
      <c r="D174" s="120" t="s">
        <v>140</v>
      </c>
      <c r="E174" s="121" t="s">
        <v>670</v>
      </c>
      <c r="F174" s="122" t="s">
        <v>671</v>
      </c>
      <c r="G174" s="123" t="s">
        <v>314</v>
      </c>
      <c r="H174" s="124">
        <v>10</v>
      </c>
      <c r="I174" s="125"/>
      <c r="J174" s="125">
        <f t="shared" si="40"/>
        <v>0</v>
      </c>
      <c r="K174" s="122" t="s">
        <v>144</v>
      </c>
      <c r="L174" s="23"/>
      <c r="M174" s="126" t="s">
        <v>1</v>
      </c>
      <c r="N174" s="127" t="s">
        <v>23</v>
      </c>
      <c r="O174" s="128">
        <v>2.459</v>
      </c>
      <c r="P174" s="128">
        <f t="shared" si="41"/>
        <v>24.59</v>
      </c>
      <c r="Q174" s="128">
        <v>8E-05</v>
      </c>
      <c r="R174" s="128">
        <f t="shared" si="42"/>
        <v>0.0008</v>
      </c>
      <c r="S174" s="128">
        <v>0</v>
      </c>
      <c r="T174" s="129">
        <f t="shared" si="43"/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30" t="s">
        <v>145</v>
      </c>
      <c r="AT174" s="130" t="s">
        <v>140</v>
      </c>
      <c r="AU174" s="130" t="s">
        <v>60</v>
      </c>
      <c r="AY174" s="12" t="s">
        <v>137</v>
      </c>
      <c r="BE174" s="131">
        <f t="shared" si="44"/>
        <v>0</v>
      </c>
      <c r="BF174" s="131">
        <f t="shared" si="45"/>
        <v>0</v>
      </c>
      <c r="BG174" s="131">
        <f t="shared" si="46"/>
        <v>0</v>
      </c>
      <c r="BH174" s="131">
        <f t="shared" si="47"/>
        <v>0</v>
      </c>
      <c r="BI174" s="131">
        <f t="shared" si="48"/>
        <v>0</v>
      </c>
      <c r="BJ174" s="12" t="s">
        <v>58</v>
      </c>
      <c r="BK174" s="131">
        <f t="shared" si="49"/>
        <v>0</v>
      </c>
      <c r="BL174" s="12" t="s">
        <v>145</v>
      </c>
      <c r="BM174" s="130" t="s">
        <v>672</v>
      </c>
    </row>
    <row r="175" spans="1:65" s="2" customFormat="1" ht="33" customHeight="1">
      <c r="A175" s="22"/>
      <c r="B175" s="119"/>
      <c r="C175" s="120" t="s">
        <v>673</v>
      </c>
      <c r="D175" s="120" t="s">
        <v>140</v>
      </c>
      <c r="E175" s="121" t="s">
        <v>674</v>
      </c>
      <c r="F175" s="122" t="s">
        <v>675</v>
      </c>
      <c r="G175" s="123" t="s">
        <v>314</v>
      </c>
      <c r="H175" s="124">
        <v>1</v>
      </c>
      <c r="I175" s="125"/>
      <c r="J175" s="125">
        <f t="shared" si="40"/>
        <v>0</v>
      </c>
      <c r="K175" s="122" t="s">
        <v>144</v>
      </c>
      <c r="L175" s="23"/>
      <c r="M175" s="126" t="s">
        <v>1</v>
      </c>
      <c r="N175" s="127" t="s">
        <v>23</v>
      </c>
      <c r="O175" s="128">
        <v>4.494</v>
      </c>
      <c r="P175" s="128">
        <f t="shared" si="41"/>
        <v>4.494</v>
      </c>
      <c r="Q175" s="128">
        <v>0.0002</v>
      </c>
      <c r="R175" s="128">
        <f t="shared" si="42"/>
        <v>0.0002</v>
      </c>
      <c r="S175" s="128">
        <v>0</v>
      </c>
      <c r="T175" s="129">
        <f t="shared" si="43"/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30" t="s">
        <v>145</v>
      </c>
      <c r="AT175" s="130" t="s">
        <v>140</v>
      </c>
      <c r="AU175" s="130" t="s">
        <v>60</v>
      </c>
      <c r="AY175" s="12" t="s">
        <v>137</v>
      </c>
      <c r="BE175" s="131">
        <f t="shared" si="44"/>
        <v>0</v>
      </c>
      <c r="BF175" s="131">
        <f t="shared" si="45"/>
        <v>0</v>
      </c>
      <c r="BG175" s="131">
        <f t="shared" si="46"/>
        <v>0</v>
      </c>
      <c r="BH175" s="131">
        <f t="shared" si="47"/>
        <v>0</v>
      </c>
      <c r="BI175" s="131">
        <f t="shared" si="48"/>
        <v>0</v>
      </c>
      <c r="BJ175" s="12" t="s">
        <v>58</v>
      </c>
      <c r="BK175" s="131">
        <f t="shared" si="49"/>
        <v>0</v>
      </c>
      <c r="BL175" s="12" t="s">
        <v>145</v>
      </c>
      <c r="BM175" s="130" t="s">
        <v>676</v>
      </c>
    </row>
    <row r="176" spans="1:65" s="2" customFormat="1" ht="33" customHeight="1">
      <c r="A176" s="22"/>
      <c r="B176" s="119"/>
      <c r="C176" s="120" t="s">
        <v>677</v>
      </c>
      <c r="D176" s="120" t="s">
        <v>140</v>
      </c>
      <c r="E176" s="121" t="s">
        <v>678</v>
      </c>
      <c r="F176" s="122" t="s">
        <v>679</v>
      </c>
      <c r="G176" s="123" t="s">
        <v>314</v>
      </c>
      <c r="H176" s="124">
        <v>1</v>
      </c>
      <c r="I176" s="125"/>
      <c r="J176" s="125">
        <f t="shared" si="40"/>
        <v>0</v>
      </c>
      <c r="K176" s="122" t="s">
        <v>144</v>
      </c>
      <c r="L176" s="23"/>
      <c r="M176" s="126" t="s">
        <v>1</v>
      </c>
      <c r="N176" s="127" t="s">
        <v>23</v>
      </c>
      <c r="O176" s="128">
        <v>5.496</v>
      </c>
      <c r="P176" s="128">
        <f t="shared" si="41"/>
        <v>5.496</v>
      </c>
      <c r="Q176" s="128">
        <v>0.00029</v>
      </c>
      <c r="R176" s="128">
        <f t="shared" si="42"/>
        <v>0.00029</v>
      </c>
      <c r="S176" s="128">
        <v>0</v>
      </c>
      <c r="T176" s="129">
        <f t="shared" si="43"/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30" t="s">
        <v>145</v>
      </c>
      <c r="AT176" s="130" t="s">
        <v>140</v>
      </c>
      <c r="AU176" s="130" t="s">
        <v>60</v>
      </c>
      <c r="AY176" s="12" t="s">
        <v>137</v>
      </c>
      <c r="BE176" s="131">
        <f t="shared" si="44"/>
        <v>0</v>
      </c>
      <c r="BF176" s="131">
        <f t="shared" si="45"/>
        <v>0</v>
      </c>
      <c r="BG176" s="131">
        <f t="shared" si="46"/>
        <v>0</v>
      </c>
      <c r="BH176" s="131">
        <f t="shared" si="47"/>
        <v>0</v>
      </c>
      <c r="BI176" s="131">
        <f t="shared" si="48"/>
        <v>0</v>
      </c>
      <c r="BJ176" s="12" t="s">
        <v>58</v>
      </c>
      <c r="BK176" s="131">
        <f t="shared" si="49"/>
        <v>0</v>
      </c>
      <c r="BL176" s="12" t="s">
        <v>145</v>
      </c>
      <c r="BM176" s="130" t="s">
        <v>680</v>
      </c>
    </row>
    <row r="177" spans="1:65" s="2" customFormat="1" ht="33" customHeight="1">
      <c r="A177" s="22"/>
      <c r="B177" s="119"/>
      <c r="C177" s="120" t="s">
        <v>681</v>
      </c>
      <c r="D177" s="120" t="s">
        <v>140</v>
      </c>
      <c r="E177" s="121" t="s">
        <v>682</v>
      </c>
      <c r="F177" s="122" t="s">
        <v>683</v>
      </c>
      <c r="G177" s="123" t="s">
        <v>314</v>
      </c>
      <c r="H177" s="124">
        <v>1</v>
      </c>
      <c r="I177" s="125"/>
      <c r="J177" s="125">
        <f t="shared" si="40"/>
        <v>0</v>
      </c>
      <c r="K177" s="122" t="s">
        <v>144</v>
      </c>
      <c r="L177" s="23"/>
      <c r="M177" s="126" t="s">
        <v>1</v>
      </c>
      <c r="N177" s="127" t="s">
        <v>23</v>
      </c>
      <c r="O177" s="128">
        <v>6.753</v>
      </c>
      <c r="P177" s="128">
        <f t="shared" si="41"/>
        <v>6.753</v>
      </c>
      <c r="Q177" s="128">
        <v>0.00042</v>
      </c>
      <c r="R177" s="128">
        <f t="shared" si="42"/>
        <v>0.00042</v>
      </c>
      <c r="S177" s="128">
        <v>0</v>
      </c>
      <c r="T177" s="129">
        <f t="shared" si="43"/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30" t="s">
        <v>145</v>
      </c>
      <c r="AT177" s="130" t="s">
        <v>140</v>
      </c>
      <c r="AU177" s="130" t="s">
        <v>60</v>
      </c>
      <c r="AY177" s="12" t="s">
        <v>137</v>
      </c>
      <c r="BE177" s="131">
        <f t="shared" si="44"/>
        <v>0</v>
      </c>
      <c r="BF177" s="131">
        <f t="shared" si="45"/>
        <v>0</v>
      </c>
      <c r="BG177" s="131">
        <f t="shared" si="46"/>
        <v>0</v>
      </c>
      <c r="BH177" s="131">
        <f t="shared" si="47"/>
        <v>0</v>
      </c>
      <c r="BI177" s="131">
        <f t="shared" si="48"/>
        <v>0</v>
      </c>
      <c r="BJ177" s="12" t="s">
        <v>58</v>
      </c>
      <c r="BK177" s="131">
        <f t="shared" si="49"/>
        <v>0</v>
      </c>
      <c r="BL177" s="12" t="s">
        <v>145</v>
      </c>
      <c r="BM177" s="130" t="s">
        <v>684</v>
      </c>
    </row>
    <row r="178" spans="1:65" s="2" customFormat="1" ht="33" customHeight="1">
      <c r="A178" s="22"/>
      <c r="B178" s="119"/>
      <c r="C178" s="120" t="s">
        <v>685</v>
      </c>
      <c r="D178" s="120" t="s">
        <v>140</v>
      </c>
      <c r="E178" s="121" t="s">
        <v>686</v>
      </c>
      <c r="F178" s="122" t="s">
        <v>687</v>
      </c>
      <c r="G178" s="123" t="s">
        <v>314</v>
      </c>
      <c r="H178" s="124">
        <v>1</v>
      </c>
      <c r="I178" s="125"/>
      <c r="J178" s="125">
        <f t="shared" si="40"/>
        <v>0</v>
      </c>
      <c r="K178" s="122" t="s">
        <v>144</v>
      </c>
      <c r="L178" s="23"/>
      <c r="M178" s="126" t="s">
        <v>1</v>
      </c>
      <c r="N178" s="127" t="s">
        <v>23</v>
      </c>
      <c r="O178" s="128">
        <v>9.3</v>
      </c>
      <c r="P178" s="128">
        <f t="shared" si="41"/>
        <v>9.3</v>
      </c>
      <c r="Q178" s="128">
        <v>0.00071</v>
      </c>
      <c r="R178" s="128">
        <f t="shared" si="42"/>
        <v>0.00071</v>
      </c>
      <c r="S178" s="128">
        <v>0</v>
      </c>
      <c r="T178" s="129">
        <f t="shared" si="43"/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30" t="s">
        <v>145</v>
      </c>
      <c r="AT178" s="130" t="s">
        <v>140</v>
      </c>
      <c r="AU178" s="130" t="s">
        <v>60</v>
      </c>
      <c r="AY178" s="12" t="s">
        <v>137</v>
      </c>
      <c r="BE178" s="131">
        <f t="shared" si="44"/>
        <v>0</v>
      </c>
      <c r="BF178" s="131">
        <f t="shared" si="45"/>
        <v>0</v>
      </c>
      <c r="BG178" s="131">
        <f t="shared" si="46"/>
        <v>0</v>
      </c>
      <c r="BH178" s="131">
        <f t="shared" si="47"/>
        <v>0</v>
      </c>
      <c r="BI178" s="131">
        <f t="shared" si="48"/>
        <v>0</v>
      </c>
      <c r="BJ178" s="12" t="s">
        <v>58</v>
      </c>
      <c r="BK178" s="131">
        <f t="shared" si="49"/>
        <v>0</v>
      </c>
      <c r="BL178" s="12" t="s">
        <v>145</v>
      </c>
      <c r="BM178" s="130" t="s">
        <v>688</v>
      </c>
    </row>
    <row r="179" spans="1:65" s="2" customFormat="1" ht="24.15" customHeight="1">
      <c r="A179" s="22"/>
      <c r="B179" s="119"/>
      <c r="C179" s="120" t="s">
        <v>689</v>
      </c>
      <c r="D179" s="120" t="s">
        <v>140</v>
      </c>
      <c r="E179" s="121" t="s">
        <v>690</v>
      </c>
      <c r="F179" s="122" t="s">
        <v>691</v>
      </c>
      <c r="G179" s="123" t="s">
        <v>314</v>
      </c>
      <c r="H179" s="124">
        <v>1</v>
      </c>
      <c r="I179" s="125"/>
      <c r="J179" s="125">
        <f t="shared" si="40"/>
        <v>0</v>
      </c>
      <c r="K179" s="122" t="s">
        <v>144</v>
      </c>
      <c r="L179" s="23"/>
      <c r="M179" s="126" t="s">
        <v>1</v>
      </c>
      <c r="N179" s="127" t="s">
        <v>23</v>
      </c>
      <c r="O179" s="128">
        <v>2.67</v>
      </c>
      <c r="P179" s="128">
        <f t="shared" si="41"/>
        <v>2.67</v>
      </c>
      <c r="Q179" s="128">
        <v>8E-05</v>
      </c>
      <c r="R179" s="128">
        <f t="shared" si="42"/>
        <v>8E-05</v>
      </c>
      <c r="S179" s="128">
        <v>0</v>
      </c>
      <c r="T179" s="129">
        <f t="shared" si="43"/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30" t="s">
        <v>145</v>
      </c>
      <c r="AT179" s="130" t="s">
        <v>140</v>
      </c>
      <c r="AU179" s="130" t="s">
        <v>60</v>
      </c>
      <c r="AY179" s="12" t="s">
        <v>137</v>
      </c>
      <c r="BE179" s="131">
        <f t="shared" si="44"/>
        <v>0</v>
      </c>
      <c r="BF179" s="131">
        <f t="shared" si="45"/>
        <v>0</v>
      </c>
      <c r="BG179" s="131">
        <f t="shared" si="46"/>
        <v>0</v>
      </c>
      <c r="BH179" s="131">
        <f t="shared" si="47"/>
        <v>0</v>
      </c>
      <c r="BI179" s="131">
        <f t="shared" si="48"/>
        <v>0</v>
      </c>
      <c r="BJ179" s="12" t="s">
        <v>58</v>
      </c>
      <c r="BK179" s="131">
        <f t="shared" si="49"/>
        <v>0</v>
      </c>
      <c r="BL179" s="12" t="s">
        <v>145</v>
      </c>
      <c r="BM179" s="130" t="s">
        <v>692</v>
      </c>
    </row>
    <row r="180" spans="1:65" s="2" customFormat="1" ht="24.15" customHeight="1">
      <c r="A180" s="22"/>
      <c r="B180" s="119"/>
      <c r="C180" s="120" t="s">
        <v>693</v>
      </c>
      <c r="D180" s="120" t="s">
        <v>140</v>
      </c>
      <c r="E180" s="121" t="s">
        <v>694</v>
      </c>
      <c r="F180" s="122" t="s">
        <v>695</v>
      </c>
      <c r="G180" s="123" t="s">
        <v>314</v>
      </c>
      <c r="H180" s="124">
        <v>1</v>
      </c>
      <c r="I180" s="125"/>
      <c r="J180" s="125">
        <f t="shared" si="40"/>
        <v>0</v>
      </c>
      <c r="K180" s="122" t="s">
        <v>144</v>
      </c>
      <c r="L180" s="23"/>
      <c r="M180" s="126" t="s">
        <v>1</v>
      </c>
      <c r="N180" s="127" t="s">
        <v>23</v>
      </c>
      <c r="O180" s="128">
        <v>4.87</v>
      </c>
      <c r="P180" s="128">
        <f t="shared" si="41"/>
        <v>4.87</v>
      </c>
      <c r="Q180" s="128">
        <v>0.00022</v>
      </c>
      <c r="R180" s="128">
        <f t="shared" si="42"/>
        <v>0.00022</v>
      </c>
      <c r="S180" s="128">
        <v>0</v>
      </c>
      <c r="T180" s="129">
        <f t="shared" si="43"/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30" t="s">
        <v>145</v>
      </c>
      <c r="AT180" s="130" t="s">
        <v>140</v>
      </c>
      <c r="AU180" s="130" t="s">
        <v>60</v>
      </c>
      <c r="AY180" s="12" t="s">
        <v>137</v>
      </c>
      <c r="BE180" s="131">
        <f t="shared" si="44"/>
        <v>0</v>
      </c>
      <c r="BF180" s="131">
        <f t="shared" si="45"/>
        <v>0</v>
      </c>
      <c r="BG180" s="131">
        <f t="shared" si="46"/>
        <v>0</v>
      </c>
      <c r="BH180" s="131">
        <f t="shared" si="47"/>
        <v>0</v>
      </c>
      <c r="BI180" s="131">
        <f t="shared" si="48"/>
        <v>0</v>
      </c>
      <c r="BJ180" s="12" t="s">
        <v>58</v>
      </c>
      <c r="BK180" s="131">
        <f t="shared" si="49"/>
        <v>0</v>
      </c>
      <c r="BL180" s="12" t="s">
        <v>145</v>
      </c>
      <c r="BM180" s="130" t="s">
        <v>696</v>
      </c>
    </row>
    <row r="181" spans="1:65" s="2" customFormat="1" ht="24.15" customHeight="1">
      <c r="A181" s="22"/>
      <c r="B181" s="119"/>
      <c r="C181" s="120" t="s">
        <v>697</v>
      </c>
      <c r="D181" s="120" t="s">
        <v>140</v>
      </c>
      <c r="E181" s="121" t="s">
        <v>698</v>
      </c>
      <c r="F181" s="122" t="s">
        <v>699</v>
      </c>
      <c r="G181" s="123" t="s">
        <v>314</v>
      </c>
      <c r="H181" s="124">
        <v>1</v>
      </c>
      <c r="I181" s="125"/>
      <c r="J181" s="125">
        <f t="shared" si="40"/>
        <v>0</v>
      </c>
      <c r="K181" s="122" t="s">
        <v>144</v>
      </c>
      <c r="L181" s="23"/>
      <c r="M181" s="126" t="s">
        <v>1</v>
      </c>
      <c r="N181" s="127" t="s">
        <v>23</v>
      </c>
      <c r="O181" s="128">
        <v>5.9</v>
      </c>
      <c r="P181" s="128">
        <f t="shared" si="41"/>
        <v>5.9</v>
      </c>
      <c r="Q181" s="128">
        <v>0.00031</v>
      </c>
      <c r="R181" s="128">
        <f t="shared" si="42"/>
        <v>0.00031</v>
      </c>
      <c r="S181" s="128">
        <v>0</v>
      </c>
      <c r="T181" s="129">
        <f t="shared" si="43"/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30" t="s">
        <v>145</v>
      </c>
      <c r="AT181" s="130" t="s">
        <v>140</v>
      </c>
      <c r="AU181" s="130" t="s">
        <v>60</v>
      </c>
      <c r="AY181" s="12" t="s">
        <v>137</v>
      </c>
      <c r="BE181" s="131">
        <f t="shared" si="44"/>
        <v>0</v>
      </c>
      <c r="BF181" s="131">
        <f t="shared" si="45"/>
        <v>0</v>
      </c>
      <c r="BG181" s="131">
        <f t="shared" si="46"/>
        <v>0</v>
      </c>
      <c r="BH181" s="131">
        <f t="shared" si="47"/>
        <v>0</v>
      </c>
      <c r="BI181" s="131">
        <f t="shared" si="48"/>
        <v>0</v>
      </c>
      <c r="BJ181" s="12" t="s">
        <v>58</v>
      </c>
      <c r="BK181" s="131">
        <f t="shared" si="49"/>
        <v>0</v>
      </c>
      <c r="BL181" s="12" t="s">
        <v>145</v>
      </c>
      <c r="BM181" s="130" t="s">
        <v>700</v>
      </c>
    </row>
    <row r="182" spans="1:65" s="2" customFormat="1" ht="24.15" customHeight="1">
      <c r="A182" s="22"/>
      <c r="B182" s="119"/>
      <c r="C182" s="120" t="s">
        <v>701</v>
      </c>
      <c r="D182" s="120" t="s">
        <v>140</v>
      </c>
      <c r="E182" s="121" t="s">
        <v>702</v>
      </c>
      <c r="F182" s="122" t="s">
        <v>703</v>
      </c>
      <c r="G182" s="123" t="s">
        <v>314</v>
      </c>
      <c r="H182" s="124">
        <v>1</v>
      </c>
      <c r="I182" s="125"/>
      <c r="J182" s="125">
        <f t="shared" si="40"/>
        <v>0</v>
      </c>
      <c r="K182" s="122" t="s">
        <v>144</v>
      </c>
      <c r="L182" s="23"/>
      <c r="M182" s="126" t="s">
        <v>1</v>
      </c>
      <c r="N182" s="127" t="s">
        <v>23</v>
      </c>
      <c r="O182" s="128">
        <v>7.295</v>
      </c>
      <c r="P182" s="128">
        <f t="shared" si="41"/>
        <v>7.295</v>
      </c>
      <c r="Q182" s="128">
        <v>0.00045</v>
      </c>
      <c r="R182" s="128">
        <f t="shared" si="42"/>
        <v>0.00045</v>
      </c>
      <c r="S182" s="128">
        <v>0</v>
      </c>
      <c r="T182" s="129">
        <f t="shared" si="43"/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30" t="s">
        <v>145</v>
      </c>
      <c r="AT182" s="130" t="s">
        <v>140</v>
      </c>
      <c r="AU182" s="130" t="s">
        <v>60</v>
      </c>
      <c r="AY182" s="12" t="s">
        <v>137</v>
      </c>
      <c r="BE182" s="131">
        <f t="shared" si="44"/>
        <v>0</v>
      </c>
      <c r="BF182" s="131">
        <f t="shared" si="45"/>
        <v>0</v>
      </c>
      <c r="BG182" s="131">
        <f t="shared" si="46"/>
        <v>0</v>
      </c>
      <c r="BH182" s="131">
        <f t="shared" si="47"/>
        <v>0</v>
      </c>
      <c r="BI182" s="131">
        <f t="shared" si="48"/>
        <v>0</v>
      </c>
      <c r="BJ182" s="12" t="s">
        <v>58</v>
      </c>
      <c r="BK182" s="131">
        <f t="shared" si="49"/>
        <v>0</v>
      </c>
      <c r="BL182" s="12" t="s">
        <v>145</v>
      </c>
      <c r="BM182" s="130" t="s">
        <v>704</v>
      </c>
    </row>
    <row r="183" spans="1:65" s="2" customFormat="1" ht="24.15" customHeight="1">
      <c r="A183" s="22"/>
      <c r="B183" s="119"/>
      <c r="C183" s="120" t="s">
        <v>705</v>
      </c>
      <c r="D183" s="120" t="s">
        <v>140</v>
      </c>
      <c r="E183" s="121" t="s">
        <v>706</v>
      </c>
      <c r="F183" s="122" t="s">
        <v>707</v>
      </c>
      <c r="G183" s="123" t="s">
        <v>314</v>
      </c>
      <c r="H183" s="124">
        <v>1</v>
      </c>
      <c r="I183" s="125"/>
      <c r="J183" s="125">
        <f t="shared" si="40"/>
        <v>0</v>
      </c>
      <c r="K183" s="122" t="s">
        <v>144</v>
      </c>
      <c r="L183" s="23"/>
      <c r="M183" s="126" t="s">
        <v>1</v>
      </c>
      <c r="N183" s="127" t="s">
        <v>23</v>
      </c>
      <c r="O183" s="128">
        <v>10.045</v>
      </c>
      <c r="P183" s="128">
        <f t="shared" si="41"/>
        <v>10.045</v>
      </c>
      <c r="Q183" s="128">
        <v>0.00076</v>
      </c>
      <c r="R183" s="128">
        <f t="shared" si="42"/>
        <v>0.00076</v>
      </c>
      <c r="S183" s="128">
        <v>0</v>
      </c>
      <c r="T183" s="129">
        <f t="shared" si="43"/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30" t="s">
        <v>145</v>
      </c>
      <c r="AT183" s="130" t="s">
        <v>140</v>
      </c>
      <c r="AU183" s="130" t="s">
        <v>60</v>
      </c>
      <c r="AY183" s="12" t="s">
        <v>137</v>
      </c>
      <c r="BE183" s="131">
        <f t="shared" si="44"/>
        <v>0</v>
      </c>
      <c r="BF183" s="131">
        <f t="shared" si="45"/>
        <v>0</v>
      </c>
      <c r="BG183" s="131">
        <f t="shared" si="46"/>
        <v>0</v>
      </c>
      <c r="BH183" s="131">
        <f t="shared" si="47"/>
        <v>0</v>
      </c>
      <c r="BI183" s="131">
        <f t="shared" si="48"/>
        <v>0</v>
      </c>
      <c r="BJ183" s="12" t="s">
        <v>58</v>
      </c>
      <c r="BK183" s="131">
        <f t="shared" si="49"/>
        <v>0</v>
      </c>
      <c r="BL183" s="12" t="s">
        <v>145</v>
      </c>
      <c r="BM183" s="130" t="s">
        <v>708</v>
      </c>
    </row>
    <row r="184" spans="1:65" s="2" customFormat="1" ht="24.15" customHeight="1">
      <c r="A184" s="22"/>
      <c r="B184" s="119"/>
      <c r="C184" s="120" t="s">
        <v>709</v>
      </c>
      <c r="D184" s="120" t="s">
        <v>140</v>
      </c>
      <c r="E184" s="121" t="s">
        <v>710</v>
      </c>
      <c r="F184" s="122" t="s">
        <v>711</v>
      </c>
      <c r="G184" s="123" t="s">
        <v>314</v>
      </c>
      <c r="H184" s="124">
        <v>1</v>
      </c>
      <c r="I184" s="125"/>
      <c r="J184" s="125">
        <f t="shared" si="40"/>
        <v>0</v>
      </c>
      <c r="K184" s="122" t="s">
        <v>144</v>
      </c>
      <c r="L184" s="23"/>
      <c r="M184" s="126" t="s">
        <v>1</v>
      </c>
      <c r="N184" s="127" t="s">
        <v>23</v>
      </c>
      <c r="O184" s="128">
        <v>0.295</v>
      </c>
      <c r="P184" s="128">
        <f t="shared" si="41"/>
        <v>0.295</v>
      </c>
      <c r="Q184" s="128">
        <v>0</v>
      </c>
      <c r="R184" s="128">
        <f t="shared" si="42"/>
        <v>0</v>
      </c>
      <c r="S184" s="128">
        <v>0</v>
      </c>
      <c r="T184" s="129">
        <f t="shared" si="43"/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30" t="s">
        <v>145</v>
      </c>
      <c r="AT184" s="130" t="s">
        <v>140</v>
      </c>
      <c r="AU184" s="130" t="s">
        <v>60</v>
      </c>
      <c r="AY184" s="12" t="s">
        <v>137</v>
      </c>
      <c r="BE184" s="131">
        <f t="shared" si="44"/>
        <v>0</v>
      </c>
      <c r="BF184" s="131">
        <f t="shared" si="45"/>
        <v>0</v>
      </c>
      <c r="BG184" s="131">
        <f t="shared" si="46"/>
        <v>0</v>
      </c>
      <c r="BH184" s="131">
        <f t="shared" si="47"/>
        <v>0</v>
      </c>
      <c r="BI184" s="131">
        <f t="shared" si="48"/>
        <v>0</v>
      </c>
      <c r="BJ184" s="12" t="s">
        <v>58</v>
      </c>
      <c r="BK184" s="131">
        <f t="shared" si="49"/>
        <v>0</v>
      </c>
      <c r="BL184" s="12" t="s">
        <v>145</v>
      </c>
      <c r="BM184" s="130" t="s">
        <v>712</v>
      </c>
    </row>
    <row r="185" spans="1:65" s="2" customFormat="1" ht="24.15" customHeight="1">
      <c r="A185" s="22"/>
      <c r="B185" s="119"/>
      <c r="C185" s="120" t="s">
        <v>713</v>
      </c>
      <c r="D185" s="120" t="s">
        <v>140</v>
      </c>
      <c r="E185" s="121" t="s">
        <v>714</v>
      </c>
      <c r="F185" s="122" t="s">
        <v>715</v>
      </c>
      <c r="G185" s="123" t="s">
        <v>314</v>
      </c>
      <c r="H185" s="124">
        <v>1</v>
      </c>
      <c r="I185" s="125"/>
      <c r="J185" s="125">
        <f t="shared" si="40"/>
        <v>0</v>
      </c>
      <c r="K185" s="122" t="s">
        <v>144</v>
      </c>
      <c r="L185" s="23"/>
      <c r="M185" s="126" t="s">
        <v>1</v>
      </c>
      <c r="N185" s="127" t="s">
        <v>23</v>
      </c>
      <c r="O185" s="128">
        <v>0.511</v>
      </c>
      <c r="P185" s="128">
        <f t="shared" si="41"/>
        <v>0.511</v>
      </c>
      <c r="Q185" s="128">
        <v>0</v>
      </c>
      <c r="R185" s="128">
        <f t="shared" si="42"/>
        <v>0</v>
      </c>
      <c r="S185" s="128">
        <v>0</v>
      </c>
      <c r="T185" s="129">
        <f t="shared" si="43"/>
        <v>0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R185" s="130" t="s">
        <v>145</v>
      </c>
      <c r="AT185" s="130" t="s">
        <v>140</v>
      </c>
      <c r="AU185" s="130" t="s">
        <v>60</v>
      </c>
      <c r="AY185" s="12" t="s">
        <v>137</v>
      </c>
      <c r="BE185" s="131">
        <f t="shared" si="44"/>
        <v>0</v>
      </c>
      <c r="BF185" s="131">
        <f t="shared" si="45"/>
        <v>0</v>
      </c>
      <c r="BG185" s="131">
        <f t="shared" si="46"/>
        <v>0</v>
      </c>
      <c r="BH185" s="131">
        <f t="shared" si="47"/>
        <v>0</v>
      </c>
      <c r="BI185" s="131">
        <f t="shared" si="48"/>
        <v>0</v>
      </c>
      <c r="BJ185" s="12" t="s">
        <v>58</v>
      </c>
      <c r="BK185" s="131">
        <f t="shared" si="49"/>
        <v>0</v>
      </c>
      <c r="BL185" s="12" t="s">
        <v>145</v>
      </c>
      <c r="BM185" s="130" t="s">
        <v>716</v>
      </c>
    </row>
    <row r="186" spans="1:65" s="2" customFormat="1" ht="24.15" customHeight="1">
      <c r="A186" s="22"/>
      <c r="B186" s="119"/>
      <c r="C186" s="120" t="s">
        <v>717</v>
      </c>
      <c r="D186" s="120" t="s">
        <v>140</v>
      </c>
      <c r="E186" s="121" t="s">
        <v>718</v>
      </c>
      <c r="F186" s="122" t="s">
        <v>719</v>
      </c>
      <c r="G186" s="123" t="s">
        <v>314</v>
      </c>
      <c r="H186" s="124">
        <v>1</v>
      </c>
      <c r="I186" s="125"/>
      <c r="J186" s="125">
        <f t="shared" si="40"/>
        <v>0</v>
      </c>
      <c r="K186" s="122" t="s">
        <v>144</v>
      </c>
      <c r="L186" s="23"/>
      <c r="M186" s="126" t="s">
        <v>1</v>
      </c>
      <c r="N186" s="127" t="s">
        <v>23</v>
      </c>
      <c r="O186" s="128">
        <v>0.765</v>
      </c>
      <c r="P186" s="128">
        <f t="shared" si="41"/>
        <v>0.765</v>
      </c>
      <c r="Q186" s="128">
        <v>0</v>
      </c>
      <c r="R186" s="128">
        <f t="shared" si="42"/>
        <v>0</v>
      </c>
      <c r="S186" s="128">
        <v>0</v>
      </c>
      <c r="T186" s="129">
        <f t="shared" si="43"/>
        <v>0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R186" s="130" t="s">
        <v>145</v>
      </c>
      <c r="AT186" s="130" t="s">
        <v>140</v>
      </c>
      <c r="AU186" s="130" t="s">
        <v>60</v>
      </c>
      <c r="AY186" s="12" t="s">
        <v>137</v>
      </c>
      <c r="BE186" s="131">
        <f t="shared" si="44"/>
        <v>0</v>
      </c>
      <c r="BF186" s="131">
        <f t="shared" si="45"/>
        <v>0</v>
      </c>
      <c r="BG186" s="131">
        <f t="shared" si="46"/>
        <v>0</v>
      </c>
      <c r="BH186" s="131">
        <f t="shared" si="47"/>
        <v>0</v>
      </c>
      <c r="BI186" s="131">
        <f t="shared" si="48"/>
        <v>0</v>
      </c>
      <c r="BJ186" s="12" t="s">
        <v>58</v>
      </c>
      <c r="BK186" s="131">
        <f t="shared" si="49"/>
        <v>0</v>
      </c>
      <c r="BL186" s="12" t="s">
        <v>145</v>
      </c>
      <c r="BM186" s="130" t="s">
        <v>720</v>
      </c>
    </row>
    <row r="187" spans="1:65" s="2" customFormat="1" ht="24.15" customHeight="1">
      <c r="A187" s="22"/>
      <c r="B187" s="119"/>
      <c r="C187" s="120" t="s">
        <v>721</v>
      </c>
      <c r="D187" s="120" t="s">
        <v>140</v>
      </c>
      <c r="E187" s="121" t="s">
        <v>722</v>
      </c>
      <c r="F187" s="122" t="s">
        <v>723</v>
      </c>
      <c r="G187" s="123" t="s">
        <v>314</v>
      </c>
      <c r="H187" s="124">
        <v>1</v>
      </c>
      <c r="I187" s="125"/>
      <c r="J187" s="125">
        <f t="shared" si="40"/>
        <v>0</v>
      </c>
      <c r="K187" s="122" t="s">
        <v>144</v>
      </c>
      <c r="L187" s="23"/>
      <c r="M187" s="126" t="s">
        <v>1</v>
      </c>
      <c r="N187" s="127" t="s">
        <v>23</v>
      </c>
      <c r="O187" s="128">
        <v>0.834</v>
      </c>
      <c r="P187" s="128">
        <f t="shared" si="41"/>
        <v>0.834</v>
      </c>
      <c r="Q187" s="128">
        <v>1E-05</v>
      </c>
      <c r="R187" s="128">
        <f t="shared" si="42"/>
        <v>1E-05</v>
      </c>
      <c r="S187" s="128">
        <v>0</v>
      </c>
      <c r="T187" s="129">
        <f t="shared" si="43"/>
        <v>0</v>
      </c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R187" s="130" t="s">
        <v>145</v>
      </c>
      <c r="AT187" s="130" t="s">
        <v>140</v>
      </c>
      <c r="AU187" s="130" t="s">
        <v>60</v>
      </c>
      <c r="AY187" s="12" t="s">
        <v>137</v>
      </c>
      <c r="BE187" s="131">
        <f t="shared" si="44"/>
        <v>0</v>
      </c>
      <c r="BF187" s="131">
        <f t="shared" si="45"/>
        <v>0</v>
      </c>
      <c r="BG187" s="131">
        <f t="shared" si="46"/>
        <v>0</v>
      </c>
      <c r="BH187" s="131">
        <f t="shared" si="47"/>
        <v>0</v>
      </c>
      <c r="BI187" s="131">
        <f t="shared" si="48"/>
        <v>0</v>
      </c>
      <c r="BJ187" s="12" t="s">
        <v>58</v>
      </c>
      <c r="BK187" s="131">
        <f t="shared" si="49"/>
        <v>0</v>
      </c>
      <c r="BL187" s="12" t="s">
        <v>145</v>
      </c>
      <c r="BM187" s="130" t="s">
        <v>724</v>
      </c>
    </row>
    <row r="188" spans="1:65" s="2" customFormat="1" ht="33" customHeight="1">
      <c r="A188" s="22"/>
      <c r="B188" s="119"/>
      <c r="C188" s="120" t="s">
        <v>725</v>
      </c>
      <c r="D188" s="120" t="s">
        <v>140</v>
      </c>
      <c r="E188" s="121" t="s">
        <v>726</v>
      </c>
      <c r="F188" s="122" t="s">
        <v>727</v>
      </c>
      <c r="G188" s="123" t="s">
        <v>160</v>
      </c>
      <c r="H188" s="124">
        <v>1000</v>
      </c>
      <c r="I188" s="125"/>
      <c r="J188" s="125">
        <f t="shared" si="40"/>
        <v>0</v>
      </c>
      <c r="K188" s="122" t="s">
        <v>144</v>
      </c>
      <c r="L188" s="23"/>
      <c r="M188" s="126" t="s">
        <v>1</v>
      </c>
      <c r="N188" s="127" t="s">
        <v>23</v>
      </c>
      <c r="O188" s="128">
        <v>0.02</v>
      </c>
      <c r="P188" s="128">
        <f t="shared" si="41"/>
        <v>20</v>
      </c>
      <c r="Q188" s="128">
        <v>0</v>
      </c>
      <c r="R188" s="128">
        <f t="shared" si="42"/>
        <v>0</v>
      </c>
      <c r="S188" s="128">
        <v>0.002</v>
      </c>
      <c r="T188" s="129">
        <f t="shared" si="43"/>
        <v>2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30" t="s">
        <v>145</v>
      </c>
      <c r="AT188" s="130" t="s">
        <v>140</v>
      </c>
      <c r="AU188" s="130" t="s">
        <v>60</v>
      </c>
      <c r="AY188" s="12" t="s">
        <v>137</v>
      </c>
      <c r="BE188" s="131">
        <f t="shared" si="44"/>
        <v>0</v>
      </c>
      <c r="BF188" s="131">
        <f t="shared" si="45"/>
        <v>0</v>
      </c>
      <c r="BG188" s="131">
        <f t="shared" si="46"/>
        <v>0</v>
      </c>
      <c r="BH188" s="131">
        <f t="shared" si="47"/>
        <v>0</v>
      </c>
      <c r="BI188" s="131">
        <f t="shared" si="48"/>
        <v>0</v>
      </c>
      <c r="BJ188" s="12" t="s">
        <v>58</v>
      </c>
      <c r="BK188" s="131">
        <f t="shared" si="49"/>
        <v>0</v>
      </c>
      <c r="BL188" s="12" t="s">
        <v>145</v>
      </c>
      <c r="BM188" s="130" t="s">
        <v>728</v>
      </c>
    </row>
    <row r="189" spans="1:65" s="2" customFormat="1" ht="37.95" customHeight="1">
      <c r="A189" s="22"/>
      <c r="B189" s="119"/>
      <c r="C189" s="120" t="s">
        <v>729</v>
      </c>
      <c r="D189" s="120" t="s">
        <v>140</v>
      </c>
      <c r="E189" s="121" t="s">
        <v>730</v>
      </c>
      <c r="F189" s="122" t="s">
        <v>731</v>
      </c>
      <c r="G189" s="123" t="s">
        <v>160</v>
      </c>
      <c r="H189" s="124">
        <v>1000</v>
      </c>
      <c r="I189" s="125"/>
      <c r="J189" s="125">
        <f t="shared" si="40"/>
        <v>0</v>
      </c>
      <c r="K189" s="122" t="s">
        <v>144</v>
      </c>
      <c r="L189" s="23"/>
      <c r="M189" s="126" t="s">
        <v>1</v>
      </c>
      <c r="N189" s="127" t="s">
        <v>23</v>
      </c>
      <c r="O189" s="128">
        <v>0.03</v>
      </c>
      <c r="P189" s="128">
        <f t="shared" si="41"/>
        <v>30</v>
      </c>
      <c r="Q189" s="128">
        <v>0</v>
      </c>
      <c r="R189" s="128">
        <f t="shared" si="42"/>
        <v>0</v>
      </c>
      <c r="S189" s="128">
        <v>0.004</v>
      </c>
      <c r="T189" s="129">
        <f t="shared" si="43"/>
        <v>4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30" t="s">
        <v>145</v>
      </c>
      <c r="AT189" s="130" t="s">
        <v>140</v>
      </c>
      <c r="AU189" s="130" t="s">
        <v>60</v>
      </c>
      <c r="AY189" s="12" t="s">
        <v>137</v>
      </c>
      <c r="BE189" s="131">
        <f t="shared" si="44"/>
        <v>0</v>
      </c>
      <c r="BF189" s="131">
        <f t="shared" si="45"/>
        <v>0</v>
      </c>
      <c r="BG189" s="131">
        <f t="shared" si="46"/>
        <v>0</v>
      </c>
      <c r="BH189" s="131">
        <f t="shared" si="47"/>
        <v>0</v>
      </c>
      <c r="BI189" s="131">
        <f t="shared" si="48"/>
        <v>0</v>
      </c>
      <c r="BJ189" s="12" t="s">
        <v>58</v>
      </c>
      <c r="BK189" s="131">
        <f t="shared" si="49"/>
        <v>0</v>
      </c>
      <c r="BL189" s="12" t="s">
        <v>145</v>
      </c>
      <c r="BM189" s="130" t="s">
        <v>732</v>
      </c>
    </row>
    <row r="190" spans="1:65" s="2" customFormat="1" ht="37.95" customHeight="1">
      <c r="A190" s="22"/>
      <c r="B190" s="119"/>
      <c r="C190" s="120" t="s">
        <v>733</v>
      </c>
      <c r="D190" s="120" t="s">
        <v>140</v>
      </c>
      <c r="E190" s="121" t="s">
        <v>734</v>
      </c>
      <c r="F190" s="122" t="s">
        <v>735</v>
      </c>
      <c r="G190" s="123" t="s">
        <v>160</v>
      </c>
      <c r="H190" s="124">
        <v>100</v>
      </c>
      <c r="I190" s="125"/>
      <c r="J190" s="125">
        <f t="shared" si="40"/>
        <v>0</v>
      </c>
      <c r="K190" s="122" t="s">
        <v>144</v>
      </c>
      <c r="L190" s="23"/>
      <c r="M190" s="126" t="s">
        <v>1</v>
      </c>
      <c r="N190" s="127" t="s">
        <v>23</v>
      </c>
      <c r="O190" s="128">
        <v>0.1</v>
      </c>
      <c r="P190" s="128">
        <f t="shared" si="41"/>
        <v>10</v>
      </c>
      <c r="Q190" s="128">
        <v>0</v>
      </c>
      <c r="R190" s="128">
        <f t="shared" si="42"/>
        <v>0</v>
      </c>
      <c r="S190" s="128">
        <v>0.01</v>
      </c>
      <c r="T190" s="129">
        <f t="shared" si="43"/>
        <v>1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30" t="s">
        <v>145</v>
      </c>
      <c r="AT190" s="130" t="s">
        <v>140</v>
      </c>
      <c r="AU190" s="130" t="s">
        <v>60</v>
      </c>
      <c r="AY190" s="12" t="s">
        <v>137</v>
      </c>
      <c r="BE190" s="131">
        <f t="shared" si="44"/>
        <v>0</v>
      </c>
      <c r="BF190" s="131">
        <f t="shared" si="45"/>
        <v>0</v>
      </c>
      <c r="BG190" s="131">
        <f t="shared" si="46"/>
        <v>0</v>
      </c>
      <c r="BH190" s="131">
        <f t="shared" si="47"/>
        <v>0</v>
      </c>
      <c r="BI190" s="131">
        <f t="shared" si="48"/>
        <v>0</v>
      </c>
      <c r="BJ190" s="12" t="s">
        <v>58</v>
      </c>
      <c r="BK190" s="131">
        <f t="shared" si="49"/>
        <v>0</v>
      </c>
      <c r="BL190" s="12" t="s">
        <v>145</v>
      </c>
      <c r="BM190" s="130" t="s">
        <v>736</v>
      </c>
    </row>
    <row r="191" spans="1:65" s="2" customFormat="1" ht="37.95" customHeight="1">
      <c r="A191" s="22"/>
      <c r="B191" s="119"/>
      <c r="C191" s="120" t="s">
        <v>737</v>
      </c>
      <c r="D191" s="120" t="s">
        <v>140</v>
      </c>
      <c r="E191" s="121" t="s">
        <v>738</v>
      </c>
      <c r="F191" s="122" t="s">
        <v>739</v>
      </c>
      <c r="G191" s="123" t="s">
        <v>160</v>
      </c>
      <c r="H191" s="124">
        <v>100</v>
      </c>
      <c r="I191" s="125"/>
      <c r="J191" s="125">
        <f t="shared" si="40"/>
        <v>0</v>
      </c>
      <c r="K191" s="122" t="s">
        <v>144</v>
      </c>
      <c r="L191" s="23"/>
      <c r="M191" s="126" t="s">
        <v>1</v>
      </c>
      <c r="N191" s="127" t="s">
        <v>23</v>
      </c>
      <c r="O191" s="128">
        <v>0.17</v>
      </c>
      <c r="P191" s="128">
        <f t="shared" si="41"/>
        <v>17</v>
      </c>
      <c r="Q191" s="128">
        <v>0</v>
      </c>
      <c r="R191" s="128">
        <f t="shared" si="42"/>
        <v>0</v>
      </c>
      <c r="S191" s="128">
        <v>0.02</v>
      </c>
      <c r="T191" s="129">
        <f t="shared" si="43"/>
        <v>2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R191" s="130" t="s">
        <v>145</v>
      </c>
      <c r="AT191" s="130" t="s">
        <v>140</v>
      </c>
      <c r="AU191" s="130" t="s">
        <v>60</v>
      </c>
      <c r="AY191" s="12" t="s">
        <v>137</v>
      </c>
      <c r="BE191" s="131">
        <f t="shared" si="44"/>
        <v>0</v>
      </c>
      <c r="BF191" s="131">
        <f t="shared" si="45"/>
        <v>0</v>
      </c>
      <c r="BG191" s="131">
        <f t="shared" si="46"/>
        <v>0</v>
      </c>
      <c r="BH191" s="131">
        <f t="shared" si="47"/>
        <v>0</v>
      </c>
      <c r="BI191" s="131">
        <f t="shared" si="48"/>
        <v>0</v>
      </c>
      <c r="BJ191" s="12" t="s">
        <v>58</v>
      </c>
      <c r="BK191" s="131">
        <f t="shared" si="49"/>
        <v>0</v>
      </c>
      <c r="BL191" s="12" t="s">
        <v>145</v>
      </c>
      <c r="BM191" s="130" t="s">
        <v>740</v>
      </c>
    </row>
    <row r="192" spans="1:65" s="2" customFormat="1" ht="37.95" customHeight="1">
      <c r="A192" s="22"/>
      <c r="B192" s="119"/>
      <c r="C192" s="120" t="s">
        <v>741</v>
      </c>
      <c r="D192" s="120" t="s">
        <v>140</v>
      </c>
      <c r="E192" s="121" t="s">
        <v>742</v>
      </c>
      <c r="F192" s="122" t="s">
        <v>743</v>
      </c>
      <c r="G192" s="123" t="s">
        <v>160</v>
      </c>
      <c r="H192" s="124">
        <v>100</v>
      </c>
      <c r="I192" s="125"/>
      <c r="J192" s="125">
        <f t="shared" si="40"/>
        <v>0</v>
      </c>
      <c r="K192" s="122" t="s">
        <v>144</v>
      </c>
      <c r="L192" s="23"/>
      <c r="M192" s="126" t="s">
        <v>1</v>
      </c>
      <c r="N192" s="127" t="s">
        <v>23</v>
      </c>
      <c r="O192" s="128">
        <v>0.33</v>
      </c>
      <c r="P192" s="128">
        <f t="shared" si="41"/>
        <v>33</v>
      </c>
      <c r="Q192" s="128">
        <v>0</v>
      </c>
      <c r="R192" s="128">
        <f t="shared" si="42"/>
        <v>0</v>
      </c>
      <c r="S192" s="128">
        <v>0.05</v>
      </c>
      <c r="T192" s="129">
        <f t="shared" si="43"/>
        <v>5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R192" s="130" t="s">
        <v>145</v>
      </c>
      <c r="AT192" s="130" t="s">
        <v>140</v>
      </c>
      <c r="AU192" s="130" t="s">
        <v>60</v>
      </c>
      <c r="AY192" s="12" t="s">
        <v>137</v>
      </c>
      <c r="BE192" s="131">
        <f t="shared" si="44"/>
        <v>0</v>
      </c>
      <c r="BF192" s="131">
        <f t="shared" si="45"/>
        <v>0</v>
      </c>
      <c r="BG192" s="131">
        <f t="shared" si="46"/>
        <v>0</v>
      </c>
      <c r="BH192" s="131">
        <f t="shared" si="47"/>
        <v>0</v>
      </c>
      <c r="BI192" s="131">
        <f t="shared" si="48"/>
        <v>0</v>
      </c>
      <c r="BJ192" s="12" t="s">
        <v>58</v>
      </c>
      <c r="BK192" s="131">
        <f t="shared" si="49"/>
        <v>0</v>
      </c>
      <c r="BL192" s="12" t="s">
        <v>145</v>
      </c>
      <c r="BM192" s="130" t="s">
        <v>744</v>
      </c>
    </row>
    <row r="193" spans="1:65" s="2" customFormat="1" ht="33" customHeight="1">
      <c r="A193" s="22"/>
      <c r="B193" s="119"/>
      <c r="C193" s="120" t="s">
        <v>745</v>
      </c>
      <c r="D193" s="120" t="s">
        <v>140</v>
      </c>
      <c r="E193" s="121" t="s">
        <v>746</v>
      </c>
      <c r="F193" s="122" t="s">
        <v>747</v>
      </c>
      <c r="G193" s="123" t="s">
        <v>160</v>
      </c>
      <c r="H193" s="124">
        <v>100</v>
      </c>
      <c r="I193" s="125"/>
      <c r="J193" s="125">
        <f t="shared" si="40"/>
        <v>0</v>
      </c>
      <c r="K193" s="122" t="s">
        <v>144</v>
      </c>
      <c r="L193" s="23"/>
      <c r="M193" s="126" t="s">
        <v>1</v>
      </c>
      <c r="N193" s="127" t="s">
        <v>23</v>
      </c>
      <c r="O193" s="128">
        <v>0.01</v>
      </c>
      <c r="P193" s="128">
        <f t="shared" si="41"/>
        <v>1</v>
      </c>
      <c r="Q193" s="128">
        <v>0</v>
      </c>
      <c r="R193" s="128">
        <f t="shared" si="42"/>
        <v>0</v>
      </c>
      <c r="S193" s="128">
        <v>0.002</v>
      </c>
      <c r="T193" s="129">
        <f t="shared" si="43"/>
        <v>0.2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30" t="s">
        <v>145</v>
      </c>
      <c r="AT193" s="130" t="s">
        <v>140</v>
      </c>
      <c r="AU193" s="130" t="s">
        <v>60</v>
      </c>
      <c r="AY193" s="12" t="s">
        <v>137</v>
      </c>
      <c r="BE193" s="131">
        <f t="shared" si="44"/>
        <v>0</v>
      </c>
      <c r="BF193" s="131">
        <f t="shared" si="45"/>
        <v>0</v>
      </c>
      <c r="BG193" s="131">
        <f t="shared" si="46"/>
        <v>0</v>
      </c>
      <c r="BH193" s="131">
        <f t="shared" si="47"/>
        <v>0</v>
      </c>
      <c r="BI193" s="131">
        <f t="shared" si="48"/>
        <v>0</v>
      </c>
      <c r="BJ193" s="12" t="s">
        <v>58</v>
      </c>
      <c r="BK193" s="131">
        <f t="shared" si="49"/>
        <v>0</v>
      </c>
      <c r="BL193" s="12" t="s">
        <v>145</v>
      </c>
      <c r="BM193" s="130" t="s">
        <v>748</v>
      </c>
    </row>
    <row r="194" spans="1:65" s="2" customFormat="1" ht="37.95" customHeight="1">
      <c r="A194" s="22"/>
      <c r="B194" s="119"/>
      <c r="C194" s="120" t="s">
        <v>749</v>
      </c>
      <c r="D194" s="120" t="s">
        <v>140</v>
      </c>
      <c r="E194" s="121" t="s">
        <v>750</v>
      </c>
      <c r="F194" s="122" t="s">
        <v>751</v>
      </c>
      <c r="G194" s="123" t="s">
        <v>160</v>
      </c>
      <c r="H194" s="124">
        <v>100</v>
      </c>
      <c r="I194" s="125"/>
      <c r="J194" s="125">
        <f t="shared" si="40"/>
        <v>0</v>
      </c>
      <c r="K194" s="122" t="s">
        <v>144</v>
      </c>
      <c r="L194" s="23"/>
      <c r="M194" s="126" t="s">
        <v>1</v>
      </c>
      <c r="N194" s="127" t="s">
        <v>23</v>
      </c>
      <c r="O194" s="128">
        <v>0.03</v>
      </c>
      <c r="P194" s="128">
        <f t="shared" si="41"/>
        <v>3</v>
      </c>
      <c r="Q194" s="128">
        <v>0</v>
      </c>
      <c r="R194" s="128">
        <f t="shared" si="42"/>
        <v>0</v>
      </c>
      <c r="S194" s="128">
        <v>0.004</v>
      </c>
      <c r="T194" s="129">
        <f t="shared" si="43"/>
        <v>0.4</v>
      </c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R194" s="130" t="s">
        <v>145</v>
      </c>
      <c r="AT194" s="130" t="s">
        <v>140</v>
      </c>
      <c r="AU194" s="130" t="s">
        <v>60</v>
      </c>
      <c r="AY194" s="12" t="s">
        <v>137</v>
      </c>
      <c r="BE194" s="131">
        <f t="shared" si="44"/>
        <v>0</v>
      </c>
      <c r="BF194" s="131">
        <f t="shared" si="45"/>
        <v>0</v>
      </c>
      <c r="BG194" s="131">
        <f t="shared" si="46"/>
        <v>0</v>
      </c>
      <c r="BH194" s="131">
        <f t="shared" si="47"/>
        <v>0</v>
      </c>
      <c r="BI194" s="131">
        <f t="shared" si="48"/>
        <v>0</v>
      </c>
      <c r="BJ194" s="12" t="s">
        <v>58</v>
      </c>
      <c r="BK194" s="131">
        <f t="shared" si="49"/>
        <v>0</v>
      </c>
      <c r="BL194" s="12" t="s">
        <v>145</v>
      </c>
      <c r="BM194" s="130" t="s">
        <v>752</v>
      </c>
    </row>
    <row r="195" spans="1:65" s="2" customFormat="1" ht="37.95" customHeight="1">
      <c r="A195" s="22"/>
      <c r="B195" s="119"/>
      <c r="C195" s="120" t="s">
        <v>753</v>
      </c>
      <c r="D195" s="120" t="s">
        <v>140</v>
      </c>
      <c r="E195" s="121" t="s">
        <v>754</v>
      </c>
      <c r="F195" s="122" t="s">
        <v>755</v>
      </c>
      <c r="G195" s="123" t="s">
        <v>160</v>
      </c>
      <c r="H195" s="124">
        <v>100</v>
      </c>
      <c r="I195" s="125"/>
      <c r="J195" s="125">
        <f t="shared" si="40"/>
        <v>0</v>
      </c>
      <c r="K195" s="122" t="s">
        <v>144</v>
      </c>
      <c r="L195" s="23"/>
      <c r="M195" s="126" t="s">
        <v>1</v>
      </c>
      <c r="N195" s="127" t="s">
        <v>23</v>
      </c>
      <c r="O195" s="128">
        <v>0.08</v>
      </c>
      <c r="P195" s="128">
        <f t="shared" si="41"/>
        <v>8</v>
      </c>
      <c r="Q195" s="128">
        <v>0</v>
      </c>
      <c r="R195" s="128">
        <f t="shared" si="42"/>
        <v>0</v>
      </c>
      <c r="S195" s="128">
        <v>0.01</v>
      </c>
      <c r="T195" s="129">
        <f t="shared" si="43"/>
        <v>1</v>
      </c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R195" s="130" t="s">
        <v>145</v>
      </c>
      <c r="AT195" s="130" t="s">
        <v>140</v>
      </c>
      <c r="AU195" s="130" t="s">
        <v>60</v>
      </c>
      <c r="AY195" s="12" t="s">
        <v>137</v>
      </c>
      <c r="BE195" s="131">
        <f t="shared" si="44"/>
        <v>0</v>
      </c>
      <c r="BF195" s="131">
        <f t="shared" si="45"/>
        <v>0</v>
      </c>
      <c r="BG195" s="131">
        <f t="shared" si="46"/>
        <v>0</v>
      </c>
      <c r="BH195" s="131">
        <f t="shared" si="47"/>
        <v>0</v>
      </c>
      <c r="BI195" s="131">
        <f t="shared" si="48"/>
        <v>0</v>
      </c>
      <c r="BJ195" s="12" t="s">
        <v>58</v>
      </c>
      <c r="BK195" s="131">
        <f t="shared" si="49"/>
        <v>0</v>
      </c>
      <c r="BL195" s="12" t="s">
        <v>145</v>
      </c>
      <c r="BM195" s="130" t="s">
        <v>756</v>
      </c>
    </row>
    <row r="196" spans="1:65" s="2" customFormat="1" ht="37.95" customHeight="1">
      <c r="A196" s="22"/>
      <c r="B196" s="119"/>
      <c r="C196" s="120" t="s">
        <v>757</v>
      </c>
      <c r="D196" s="120" t="s">
        <v>140</v>
      </c>
      <c r="E196" s="121" t="s">
        <v>758</v>
      </c>
      <c r="F196" s="122" t="s">
        <v>759</v>
      </c>
      <c r="G196" s="123" t="s">
        <v>160</v>
      </c>
      <c r="H196" s="124">
        <v>100</v>
      </c>
      <c r="I196" s="125"/>
      <c r="J196" s="125">
        <f t="shared" si="40"/>
        <v>0</v>
      </c>
      <c r="K196" s="122" t="s">
        <v>144</v>
      </c>
      <c r="L196" s="23"/>
      <c r="M196" s="126" t="s">
        <v>1</v>
      </c>
      <c r="N196" s="127" t="s">
        <v>23</v>
      </c>
      <c r="O196" s="128">
        <v>0.13</v>
      </c>
      <c r="P196" s="128">
        <f t="shared" si="41"/>
        <v>13</v>
      </c>
      <c r="Q196" s="128">
        <v>0</v>
      </c>
      <c r="R196" s="128">
        <f t="shared" si="42"/>
        <v>0</v>
      </c>
      <c r="S196" s="128">
        <v>0.02</v>
      </c>
      <c r="T196" s="129">
        <f t="shared" si="43"/>
        <v>2</v>
      </c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R196" s="130" t="s">
        <v>145</v>
      </c>
      <c r="AT196" s="130" t="s">
        <v>140</v>
      </c>
      <c r="AU196" s="130" t="s">
        <v>60</v>
      </c>
      <c r="AY196" s="12" t="s">
        <v>137</v>
      </c>
      <c r="BE196" s="131">
        <f t="shared" si="44"/>
        <v>0</v>
      </c>
      <c r="BF196" s="131">
        <f t="shared" si="45"/>
        <v>0</v>
      </c>
      <c r="BG196" s="131">
        <f t="shared" si="46"/>
        <v>0</v>
      </c>
      <c r="BH196" s="131">
        <f t="shared" si="47"/>
        <v>0</v>
      </c>
      <c r="BI196" s="131">
        <f t="shared" si="48"/>
        <v>0</v>
      </c>
      <c r="BJ196" s="12" t="s">
        <v>58</v>
      </c>
      <c r="BK196" s="131">
        <f t="shared" si="49"/>
        <v>0</v>
      </c>
      <c r="BL196" s="12" t="s">
        <v>145</v>
      </c>
      <c r="BM196" s="130" t="s">
        <v>760</v>
      </c>
    </row>
    <row r="197" spans="1:65" s="2" customFormat="1" ht="37.95" customHeight="1">
      <c r="A197" s="22"/>
      <c r="B197" s="119"/>
      <c r="C197" s="120" t="s">
        <v>761</v>
      </c>
      <c r="D197" s="120" t="s">
        <v>140</v>
      </c>
      <c r="E197" s="121" t="s">
        <v>762</v>
      </c>
      <c r="F197" s="122" t="s">
        <v>763</v>
      </c>
      <c r="G197" s="123" t="s">
        <v>160</v>
      </c>
      <c r="H197" s="124">
        <v>100</v>
      </c>
      <c r="I197" s="125"/>
      <c r="J197" s="125">
        <f t="shared" si="40"/>
        <v>0</v>
      </c>
      <c r="K197" s="122" t="s">
        <v>144</v>
      </c>
      <c r="L197" s="23"/>
      <c r="M197" s="126" t="s">
        <v>1</v>
      </c>
      <c r="N197" s="127" t="s">
        <v>23</v>
      </c>
      <c r="O197" s="128">
        <v>0.26</v>
      </c>
      <c r="P197" s="128">
        <f t="shared" si="41"/>
        <v>26</v>
      </c>
      <c r="Q197" s="128">
        <v>0</v>
      </c>
      <c r="R197" s="128">
        <f t="shared" si="42"/>
        <v>0</v>
      </c>
      <c r="S197" s="128">
        <v>0.046</v>
      </c>
      <c r="T197" s="129">
        <f t="shared" si="43"/>
        <v>4.6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R197" s="130" t="s">
        <v>145</v>
      </c>
      <c r="AT197" s="130" t="s">
        <v>140</v>
      </c>
      <c r="AU197" s="130" t="s">
        <v>60</v>
      </c>
      <c r="AY197" s="12" t="s">
        <v>137</v>
      </c>
      <c r="BE197" s="131">
        <f t="shared" si="44"/>
        <v>0</v>
      </c>
      <c r="BF197" s="131">
        <f t="shared" si="45"/>
        <v>0</v>
      </c>
      <c r="BG197" s="131">
        <f t="shared" si="46"/>
        <v>0</v>
      </c>
      <c r="BH197" s="131">
        <f t="shared" si="47"/>
        <v>0</v>
      </c>
      <c r="BI197" s="131">
        <f t="shared" si="48"/>
        <v>0</v>
      </c>
      <c r="BJ197" s="12" t="s">
        <v>58</v>
      </c>
      <c r="BK197" s="131">
        <f t="shared" si="49"/>
        <v>0</v>
      </c>
      <c r="BL197" s="12" t="s">
        <v>145</v>
      </c>
      <c r="BM197" s="130" t="s">
        <v>764</v>
      </c>
    </row>
    <row r="198" spans="1:65" s="2" customFormat="1" ht="24.15" customHeight="1">
      <c r="A198" s="22"/>
      <c r="B198" s="119"/>
      <c r="C198" s="120" t="s">
        <v>765</v>
      </c>
      <c r="D198" s="120" t="s">
        <v>140</v>
      </c>
      <c r="E198" s="121" t="s">
        <v>766</v>
      </c>
      <c r="F198" s="122" t="s">
        <v>767</v>
      </c>
      <c r="G198" s="123" t="s">
        <v>160</v>
      </c>
      <c r="H198" s="124">
        <v>10</v>
      </c>
      <c r="I198" s="125"/>
      <c r="J198" s="125">
        <f t="shared" si="40"/>
        <v>0</v>
      </c>
      <c r="K198" s="122" t="s">
        <v>144</v>
      </c>
      <c r="L198" s="23"/>
      <c r="M198" s="126" t="s">
        <v>1</v>
      </c>
      <c r="N198" s="127" t="s">
        <v>23</v>
      </c>
      <c r="O198" s="128">
        <v>0.48</v>
      </c>
      <c r="P198" s="128">
        <f t="shared" si="41"/>
        <v>4.8</v>
      </c>
      <c r="Q198" s="128">
        <v>0</v>
      </c>
      <c r="R198" s="128">
        <f t="shared" si="42"/>
        <v>0</v>
      </c>
      <c r="S198" s="128">
        <v>0.068</v>
      </c>
      <c r="T198" s="129">
        <f t="shared" si="43"/>
        <v>0.68</v>
      </c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R198" s="130" t="s">
        <v>145</v>
      </c>
      <c r="AT198" s="130" t="s">
        <v>140</v>
      </c>
      <c r="AU198" s="130" t="s">
        <v>60</v>
      </c>
      <c r="AY198" s="12" t="s">
        <v>137</v>
      </c>
      <c r="BE198" s="131">
        <f t="shared" si="44"/>
        <v>0</v>
      </c>
      <c r="BF198" s="131">
        <f t="shared" si="45"/>
        <v>0</v>
      </c>
      <c r="BG198" s="131">
        <f t="shared" si="46"/>
        <v>0</v>
      </c>
      <c r="BH198" s="131">
        <f t="shared" si="47"/>
        <v>0</v>
      </c>
      <c r="BI198" s="131">
        <f t="shared" si="48"/>
        <v>0</v>
      </c>
      <c r="BJ198" s="12" t="s">
        <v>58</v>
      </c>
      <c r="BK198" s="131">
        <f t="shared" si="49"/>
        <v>0</v>
      </c>
      <c r="BL198" s="12" t="s">
        <v>145</v>
      </c>
      <c r="BM198" s="130" t="s">
        <v>768</v>
      </c>
    </row>
    <row r="199" spans="1:65" s="2" customFormat="1" ht="24.15" customHeight="1">
      <c r="A199" s="22"/>
      <c r="B199" s="119"/>
      <c r="C199" s="120" t="s">
        <v>769</v>
      </c>
      <c r="D199" s="120" t="s">
        <v>140</v>
      </c>
      <c r="E199" s="121" t="s">
        <v>770</v>
      </c>
      <c r="F199" s="122" t="s">
        <v>771</v>
      </c>
      <c r="G199" s="123" t="s">
        <v>160</v>
      </c>
      <c r="H199" s="124">
        <v>100</v>
      </c>
      <c r="I199" s="125"/>
      <c r="J199" s="125">
        <f t="shared" si="40"/>
        <v>0</v>
      </c>
      <c r="K199" s="122" t="s">
        <v>144</v>
      </c>
      <c r="L199" s="23"/>
      <c r="M199" s="126" t="s">
        <v>1</v>
      </c>
      <c r="N199" s="127" t="s">
        <v>23</v>
      </c>
      <c r="O199" s="128">
        <v>0.3</v>
      </c>
      <c r="P199" s="128">
        <f t="shared" si="41"/>
        <v>30</v>
      </c>
      <c r="Q199" s="128">
        <v>0</v>
      </c>
      <c r="R199" s="128">
        <f t="shared" si="42"/>
        <v>0</v>
      </c>
      <c r="S199" s="128">
        <v>0.068</v>
      </c>
      <c r="T199" s="129">
        <f t="shared" si="43"/>
        <v>6.800000000000001</v>
      </c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R199" s="130" t="s">
        <v>145</v>
      </c>
      <c r="AT199" s="130" t="s">
        <v>140</v>
      </c>
      <c r="AU199" s="130" t="s">
        <v>60</v>
      </c>
      <c r="AY199" s="12" t="s">
        <v>137</v>
      </c>
      <c r="BE199" s="131">
        <f t="shared" si="44"/>
        <v>0</v>
      </c>
      <c r="BF199" s="131">
        <f t="shared" si="45"/>
        <v>0</v>
      </c>
      <c r="BG199" s="131">
        <f t="shared" si="46"/>
        <v>0</v>
      </c>
      <c r="BH199" s="131">
        <f t="shared" si="47"/>
        <v>0</v>
      </c>
      <c r="BI199" s="131">
        <f t="shared" si="48"/>
        <v>0</v>
      </c>
      <c r="BJ199" s="12" t="s">
        <v>58</v>
      </c>
      <c r="BK199" s="131">
        <f t="shared" si="49"/>
        <v>0</v>
      </c>
      <c r="BL199" s="12" t="s">
        <v>145</v>
      </c>
      <c r="BM199" s="130" t="s">
        <v>772</v>
      </c>
    </row>
    <row r="200" spans="2:63" s="9" customFormat="1" ht="25.95" customHeight="1">
      <c r="B200" s="107"/>
      <c r="D200" s="108" t="s">
        <v>49</v>
      </c>
      <c r="E200" s="109" t="s">
        <v>773</v>
      </c>
      <c r="F200" s="109" t="s">
        <v>774</v>
      </c>
      <c r="J200" s="110">
        <f>BK200</f>
        <v>0</v>
      </c>
      <c r="L200" s="107"/>
      <c r="M200" s="111"/>
      <c r="N200" s="112"/>
      <c r="O200" s="112"/>
      <c r="P200" s="113">
        <f>P201+P207+P221+P224+P228</f>
        <v>568.42</v>
      </c>
      <c r="Q200" s="112"/>
      <c r="R200" s="113">
        <f>R201+R207+R221+R224+R228</f>
        <v>0</v>
      </c>
      <c r="S200" s="112"/>
      <c r="T200" s="114">
        <f>T201+T207+T221+T224+T228</f>
        <v>38.772499999999994</v>
      </c>
      <c r="AR200" s="108" t="s">
        <v>60</v>
      </c>
      <c r="AT200" s="115" t="s">
        <v>49</v>
      </c>
      <c r="AU200" s="115" t="s">
        <v>50</v>
      </c>
      <c r="AY200" s="108" t="s">
        <v>137</v>
      </c>
      <c r="BK200" s="116">
        <f>BK201+BK207+BK221+BK224+BK228</f>
        <v>0</v>
      </c>
    </row>
    <row r="201" spans="2:63" s="9" customFormat="1" ht="22.95" customHeight="1">
      <c r="B201" s="107"/>
      <c r="D201" s="108" t="s">
        <v>49</v>
      </c>
      <c r="E201" s="117" t="s">
        <v>775</v>
      </c>
      <c r="F201" s="117" t="s">
        <v>776</v>
      </c>
      <c r="J201" s="118">
        <f>BK201</f>
        <v>0</v>
      </c>
      <c r="L201" s="107"/>
      <c r="M201" s="111"/>
      <c r="N201" s="112"/>
      <c r="O201" s="112"/>
      <c r="P201" s="113">
        <f>SUM(P202:P206)</f>
        <v>20.900000000000002</v>
      </c>
      <c r="Q201" s="112"/>
      <c r="R201" s="113">
        <f>SUM(R202:R206)</f>
        <v>0</v>
      </c>
      <c r="S201" s="112"/>
      <c r="T201" s="114">
        <f>SUM(T202:T206)</f>
        <v>2.4139999999999993</v>
      </c>
      <c r="AR201" s="108" t="s">
        <v>60</v>
      </c>
      <c r="AT201" s="115" t="s">
        <v>49</v>
      </c>
      <c r="AU201" s="115" t="s">
        <v>58</v>
      </c>
      <c r="AY201" s="108" t="s">
        <v>137</v>
      </c>
      <c r="BK201" s="116">
        <f>SUM(BK202:BK206)</f>
        <v>0</v>
      </c>
    </row>
    <row r="202" spans="1:65" s="2" customFormat="1" ht="24.15" customHeight="1">
      <c r="A202" s="22"/>
      <c r="B202" s="119"/>
      <c r="C202" s="120" t="s">
        <v>777</v>
      </c>
      <c r="D202" s="120" t="s">
        <v>140</v>
      </c>
      <c r="E202" s="121" t="s">
        <v>778</v>
      </c>
      <c r="F202" s="122" t="s">
        <v>779</v>
      </c>
      <c r="G202" s="123" t="s">
        <v>160</v>
      </c>
      <c r="H202" s="124">
        <v>100</v>
      </c>
      <c r="I202" s="125"/>
      <c r="J202" s="125">
        <f>ROUND(I202*H202,2)</f>
        <v>0</v>
      </c>
      <c r="K202" s="122" t="s">
        <v>144</v>
      </c>
      <c r="L202" s="23"/>
      <c r="M202" s="126" t="s">
        <v>1</v>
      </c>
      <c r="N202" s="127" t="s">
        <v>23</v>
      </c>
      <c r="O202" s="128">
        <v>0.056</v>
      </c>
      <c r="P202" s="128">
        <f>O202*H202</f>
        <v>5.6000000000000005</v>
      </c>
      <c r="Q202" s="128">
        <v>0</v>
      </c>
      <c r="R202" s="128">
        <f>Q202*H202</f>
        <v>0</v>
      </c>
      <c r="S202" s="128">
        <v>0.0034</v>
      </c>
      <c r="T202" s="129">
        <f>S202*H202</f>
        <v>0.33999999999999997</v>
      </c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R202" s="130" t="s">
        <v>200</v>
      </c>
      <c r="AT202" s="130" t="s">
        <v>140</v>
      </c>
      <c r="AU202" s="130" t="s">
        <v>60</v>
      </c>
      <c r="AY202" s="12" t="s">
        <v>137</v>
      </c>
      <c r="BE202" s="131">
        <f>IF(N202="základní",J202,0)</f>
        <v>0</v>
      </c>
      <c r="BF202" s="131">
        <f>IF(N202="snížená",J202,0)</f>
        <v>0</v>
      </c>
      <c r="BG202" s="131">
        <f>IF(N202="zákl. přenesená",J202,0)</f>
        <v>0</v>
      </c>
      <c r="BH202" s="131">
        <f>IF(N202="sníž. přenesená",J202,0)</f>
        <v>0</v>
      </c>
      <c r="BI202" s="131">
        <f>IF(N202="nulová",J202,0)</f>
        <v>0</v>
      </c>
      <c r="BJ202" s="12" t="s">
        <v>58</v>
      </c>
      <c r="BK202" s="131">
        <f>ROUND(I202*H202,2)</f>
        <v>0</v>
      </c>
      <c r="BL202" s="12" t="s">
        <v>200</v>
      </c>
      <c r="BM202" s="130" t="s">
        <v>780</v>
      </c>
    </row>
    <row r="203" spans="1:65" s="2" customFormat="1" ht="24.15" customHeight="1">
      <c r="A203" s="22"/>
      <c r="B203" s="119"/>
      <c r="C203" s="120" t="s">
        <v>781</v>
      </c>
      <c r="D203" s="120" t="s">
        <v>140</v>
      </c>
      <c r="E203" s="121" t="s">
        <v>782</v>
      </c>
      <c r="F203" s="122" t="s">
        <v>783</v>
      </c>
      <c r="G203" s="123" t="s">
        <v>160</v>
      </c>
      <c r="H203" s="124">
        <v>100</v>
      </c>
      <c r="I203" s="125"/>
      <c r="J203" s="125">
        <f>ROUND(I203*H203,2)</f>
        <v>0</v>
      </c>
      <c r="K203" s="122" t="s">
        <v>144</v>
      </c>
      <c r="L203" s="23"/>
      <c r="M203" s="126" t="s">
        <v>1</v>
      </c>
      <c r="N203" s="127" t="s">
        <v>23</v>
      </c>
      <c r="O203" s="128">
        <v>0.06</v>
      </c>
      <c r="P203" s="128">
        <f>O203*H203</f>
        <v>6</v>
      </c>
      <c r="Q203" s="128">
        <v>0</v>
      </c>
      <c r="R203" s="128">
        <f>Q203*H203</f>
        <v>0</v>
      </c>
      <c r="S203" s="128">
        <v>0.018</v>
      </c>
      <c r="T203" s="129">
        <f>S203*H203</f>
        <v>1.7999999999999998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R203" s="130" t="s">
        <v>200</v>
      </c>
      <c r="AT203" s="130" t="s">
        <v>140</v>
      </c>
      <c r="AU203" s="130" t="s">
        <v>60</v>
      </c>
      <c r="AY203" s="12" t="s">
        <v>137</v>
      </c>
      <c r="BE203" s="131">
        <f>IF(N203="základní",J203,0)</f>
        <v>0</v>
      </c>
      <c r="BF203" s="131">
        <f>IF(N203="snížená",J203,0)</f>
        <v>0</v>
      </c>
      <c r="BG203" s="131">
        <f>IF(N203="zákl. přenesená",J203,0)</f>
        <v>0</v>
      </c>
      <c r="BH203" s="131">
        <f>IF(N203="sníž. přenesená",J203,0)</f>
        <v>0</v>
      </c>
      <c r="BI203" s="131">
        <f>IF(N203="nulová",J203,0)</f>
        <v>0</v>
      </c>
      <c r="BJ203" s="12" t="s">
        <v>58</v>
      </c>
      <c r="BK203" s="131">
        <f>ROUND(I203*H203,2)</f>
        <v>0</v>
      </c>
      <c r="BL203" s="12" t="s">
        <v>200</v>
      </c>
      <c r="BM203" s="130" t="s">
        <v>784</v>
      </c>
    </row>
    <row r="204" spans="1:65" s="2" customFormat="1" ht="24.15" customHeight="1">
      <c r="A204" s="22"/>
      <c r="B204" s="119"/>
      <c r="C204" s="120" t="s">
        <v>785</v>
      </c>
      <c r="D204" s="120" t="s">
        <v>140</v>
      </c>
      <c r="E204" s="121" t="s">
        <v>786</v>
      </c>
      <c r="F204" s="122" t="s">
        <v>787</v>
      </c>
      <c r="G204" s="123" t="s">
        <v>160</v>
      </c>
      <c r="H204" s="124">
        <v>100</v>
      </c>
      <c r="I204" s="125"/>
      <c r="J204" s="125">
        <f>ROUND(I204*H204,2)</f>
        <v>0</v>
      </c>
      <c r="K204" s="122" t="s">
        <v>144</v>
      </c>
      <c r="L204" s="23"/>
      <c r="M204" s="126" t="s">
        <v>1</v>
      </c>
      <c r="N204" s="127" t="s">
        <v>23</v>
      </c>
      <c r="O204" s="128">
        <v>0.038</v>
      </c>
      <c r="P204" s="128">
        <f>O204*H204</f>
        <v>3.8</v>
      </c>
      <c r="Q204" s="128">
        <v>0</v>
      </c>
      <c r="R204" s="128">
        <f>Q204*H204</f>
        <v>0</v>
      </c>
      <c r="S204" s="128">
        <v>0.00042</v>
      </c>
      <c r="T204" s="129">
        <f>S204*H204</f>
        <v>0.042</v>
      </c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R204" s="130" t="s">
        <v>200</v>
      </c>
      <c r="AT204" s="130" t="s">
        <v>140</v>
      </c>
      <c r="AU204" s="130" t="s">
        <v>60</v>
      </c>
      <c r="AY204" s="12" t="s">
        <v>137</v>
      </c>
      <c r="BE204" s="131">
        <f>IF(N204="základní",J204,0)</f>
        <v>0</v>
      </c>
      <c r="BF204" s="131">
        <f>IF(N204="snížená",J204,0)</f>
        <v>0</v>
      </c>
      <c r="BG204" s="131">
        <f>IF(N204="zákl. přenesená",J204,0)</f>
        <v>0</v>
      </c>
      <c r="BH204" s="131">
        <f>IF(N204="sníž. přenesená",J204,0)</f>
        <v>0</v>
      </c>
      <c r="BI204" s="131">
        <f>IF(N204="nulová",J204,0)</f>
        <v>0</v>
      </c>
      <c r="BJ204" s="12" t="s">
        <v>58</v>
      </c>
      <c r="BK204" s="131">
        <f>ROUND(I204*H204,2)</f>
        <v>0</v>
      </c>
      <c r="BL204" s="12" t="s">
        <v>200</v>
      </c>
      <c r="BM204" s="130" t="s">
        <v>788</v>
      </c>
    </row>
    <row r="205" spans="1:65" s="2" customFormat="1" ht="24.15" customHeight="1">
      <c r="A205" s="22"/>
      <c r="B205" s="119"/>
      <c r="C205" s="120" t="s">
        <v>789</v>
      </c>
      <c r="D205" s="120" t="s">
        <v>140</v>
      </c>
      <c r="E205" s="121" t="s">
        <v>790</v>
      </c>
      <c r="F205" s="122" t="s">
        <v>791</v>
      </c>
      <c r="G205" s="123" t="s">
        <v>160</v>
      </c>
      <c r="H205" s="124">
        <v>100</v>
      </c>
      <c r="I205" s="125"/>
      <c r="J205" s="125">
        <f>ROUND(I205*H205,2)</f>
        <v>0</v>
      </c>
      <c r="K205" s="122" t="s">
        <v>144</v>
      </c>
      <c r="L205" s="23"/>
      <c r="M205" s="126" t="s">
        <v>1</v>
      </c>
      <c r="N205" s="127" t="s">
        <v>23</v>
      </c>
      <c r="O205" s="128">
        <v>0.042</v>
      </c>
      <c r="P205" s="128">
        <f>O205*H205</f>
        <v>4.2</v>
      </c>
      <c r="Q205" s="128">
        <v>0</v>
      </c>
      <c r="R205" s="128">
        <f>Q205*H205</f>
        <v>0</v>
      </c>
      <c r="S205" s="128">
        <v>0.0023</v>
      </c>
      <c r="T205" s="129">
        <f>S205*H205</f>
        <v>0.22999999999999998</v>
      </c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R205" s="130" t="s">
        <v>200</v>
      </c>
      <c r="AT205" s="130" t="s">
        <v>140</v>
      </c>
      <c r="AU205" s="130" t="s">
        <v>60</v>
      </c>
      <c r="AY205" s="12" t="s">
        <v>137</v>
      </c>
      <c r="BE205" s="131">
        <f>IF(N205="základní",J205,0)</f>
        <v>0</v>
      </c>
      <c r="BF205" s="131">
        <f>IF(N205="snížená",J205,0)</f>
        <v>0</v>
      </c>
      <c r="BG205" s="131">
        <f>IF(N205="zákl. přenesená",J205,0)</f>
        <v>0</v>
      </c>
      <c r="BH205" s="131">
        <f>IF(N205="sníž. přenesená",J205,0)</f>
        <v>0</v>
      </c>
      <c r="BI205" s="131">
        <f>IF(N205="nulová",J205,0)</f>
        <v>0</v>
      </c>
      <c r="BJ205" s="12" t="s">
        <v>58</v>
      </c>
      <c r="BK205" s="131">
        <f>ROUND(I205*H205,2)</f>
        <v>0</v>
      </c>
      <c r="BL205" s="12" t="s">
        <v>200</v>
      </c>
      <c r="BM205" s="130" t="s">
        <v>792</v>
      </c>
    </row>
    <row r="206" spans="1:65" s="2" customFormat="1" ht="24.15" customHeight="1">
      <c r="A206" s="22"/>
      <c r="B206" s="119"/>
      <c r="C206" s="120" t="s">
        <v>793</v>
      </c>
      <c r="D206" s="120" t="s">
        <v>140</v>
      </c>
      <c r="E206" s="121" t="s">
        <v>794</v>
      </c>
      <c r="F206" s="122" t="s">
        <v>795</v>
      </c>
      <c r="G206" s="123" t="s">
        <v>314</v>
      </c>
      <c r="H206" s="124">
        <v>100</v>
      </c>
      <c r="I206" s="125"/>
      <c r="J206" s="125">
        <f>ROUND(I206*H206,2)</f>
        <v>0</v>
      </c>
      <c r="K206" s="122" t="s">
        <v>144</v>
      </c>
      <c r="L206" s="23"/>
      <c r="M206" s="126" t="s">
        <v>1</v>
      </c>
      <c r="N206" s="127" t="s">
        <v>23</v>
      </c>
      <c r="O206" s="128">
        <v>0.013</v>
      </c>
      <c r="P206" s="128">
        <f>O206*H206</f>
        <v>1.3</v>
      </c>
      <c r="Q206" s="128">
        <v>0</v>
      </c>
      <c r="R206" s="128">
        <f>Q206*H206</f>
        <v>0</v>
      </c>
      <c r="S206" s="128">
        <v>2E-05</v>
      </c>
      <c r="T206" s="129">
        <f>S206*H206</f>
        <v>0.002</v>
      </c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R206" s="130" t="s">
        <v>200</v>
      </c>
      <c r="AT206" s="130" t="s">
        <v>140</v>
      </c>
      <c r="AU206" s="130" t="s">
        <v>60</v>
      </c>
      <c r="AY206" s="12" t="s">
        <v>137</v>
      </c>
      <c r="BE206" s="131">
        <f>IF(N206="základní",J206,0)</f>
        <v>0</v>
      </c>
      <c r="BF206" s="131">
        <f>IF(N206="snížená",J206,0)</f>
        <v>0</v>
      </c>
      <c r="BG206" s="131">
        <f>IF(N206="zákl. přenesená",J206,0)</f>
        <v>0</v>
      </c>
      <c r="BH206" s="131">
        <f>IF(N206="sníž. přenesená",J206,0)</f>
        <v>0</v>
      </c>
      <c r="BI206" s="131">
        <f>IF(N206="nulová",J206,0)</f>
        <v>0</v>
      </c>
      <c r="BJ206" s="12" t="s">
        <v>58</v>
      </c>
      <c r="BK206" s="131">
        <f>ROUND(I206*H206,2)</f>
        <v>0</v>
      </c>
      <c r="BL206" s="12" t="s">
        <v>200</v>
      </c>
      <c r="BM206" s="130" t="s">
        <v>796</v>
      </c>
    </row>
    <row r="207" spans="2:63" s="9" customFormat="1" ht="22.95" customHeight="1">
      <c r="B207" s="107"/>
      <c r="D207" s="108" t="s">
        <v>49</v>
      </c>
      <c r="E207" s="117" t="s">
        <v>797</v>
      </c>
      <c r="F207" s="117" t="s">
        <v>798</v>
      </c>
      <c r="J207" s="118">
        <f>BK207</f>
        <v>0</v>
      </c>
      <c r="L207" s="107"/>
      <c r="M207" s="111"/>
      <c r="N207" s="112"/>
      <c r="O207" s="112"/>
      <c r="P207" s="113">
        <f>SUM(P208:P220)</f>
        <v>267.4</v>
      </c>
      <c r="Q207" s="112"/>
      <c r="R207" s="113">
        <f>SUM(R208:R220)</f>
        <v>0</v>
      </c>
      <c r="S207" s="112"/>
      <c r="T207" s="114">
        <f>SUM(T208:T220)</f>
        <v>33.803999999999995</v>
      </c>
      <c r="AR207" s="108" t="s">
        <v>60</v>
      </c>
      <c r="AT207" s="115" t="s">
        <v>49</v>
      </c>
      <c r="AU207" s="115" t="s">
        <v>58</v>
      </c>
      <c r="AY207" s="108" t="s">
        <v>137</v>
      </c>
      <c r="BK207" s="116">
        <f>SUM(BK208:BK220)</f>
        <v>0</v>
      </c>
    </row>
    <row r="208" spans="1:65" s="2" customFormat="1" ht="24.15" customHeight="1">
      <c r="A208" s="22"/>
      <c r="B208" s="119"/>
      <c r="C208" s="120" t="s">
        <v>799</v>
      </c>
      <c r="D208" s="120" t="s">
        <v>140</v>
      </c>
      <c r="E208" s="121" t="s">
        <v>800</v>
      </c>
      <c r="F208" s="122" t="s">
        <v>801</v>
      </c>
      <c r="G208" s="123" t="s">
        <v>160</v>
      </c>
      <c r="H208" s="124">
        <v>100</v>
      </c>
      <c r="I208" s="125"/>
      <c r="J208" s="125">
        <f aca="true" t="shared" si="50" ref="J208:J220">ROUND(I208*H208,2)</f>
        <v>0</v>
      </c>
      <c r="K208" s="122" t="s">
        <v>144</v>
      </c>
      <c r="L208" s="23"/>
      <c r="M208" s="126" t="s">
        <v>1</v>
      </c>
      <c r="N208" s="127" t="s">
        <v>23</v>
      </c>
      <c r="O208" s="128">
        <v>0.198</v>
      </c>
      <c r="P208" s="128">
        <f aca="true" t="shared" si="51" ref="P208:P220">O208*H208</f>
        <v>19.8</v>
      </c>
      <c r="Q208" s="128">
        <v>0</v>
      </c>
      <c r="R208" s="128">
        <f aca="true" t="shared" si="52" ref="R208:R220">Q208*H208</f>
        <v>0</v>
      </c>
      <c r="S208" s="128">
        <v>0.03175</v>
      </c>
      <c r="T208" s="129">
        <f aca="true" t="shared" si="53" ref="T208:T220">S208*H208</f>
        <v>3.175</v>
      </c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R208" s="130" t="s">
        <v>200</v>
      </c>
      <c r="AT208" s="130" t="s">
        <v>140</v>
      </c>
      <c r="AU208" s="130" t="s">
        <v>60</v>
      </c>
      <c r="AY208" s="12" t="s">
        <v>137</v>
      </c>
      <c r="BE208" s="131">
        <f aca="true" t="shared" si="54" ref="BE208:BE220">IF(N208="základní",J208,0)</f>
        <v>0</v>
      </c>
      <c r="BF208" s="131">
        <f aca="true" t="shared" si="55" ref="BF208:BF220">IF(N208="snížená",J208,0)</f>
        <v>0</v>
      </c>
      <c r="BG208" s="131">
        <f aca="true" t="shared" si="56" ref="BG208:BG220">IF(N208="zákl. přenesená",J208,0)</f>
        <v>0</v>
      </c>
      <c r="BH208" s="131">
        <f aca="true" t="shared" si="57" ref="BH208:BH220">IF(N208="sníž. přenesená",J208,0)</f>
        <v>0</v>
      </c>
      <c r="BI208" s="131">
        <f aca="true" t="shared" si="58" ref="BI208:BI220">IF(N208="nulová",J208,0)</f>
        <v>0</v>
      </c>
      <c r="BJ208" s="12" t="s">
        <v>58</v>
      </c>
      <c r="BK208" s="131">
        <f aca="true" t="shared" si="59" ref="BK208:BK220">ROUND(I208*H208,2)</f>
        <v>0</v>
      </c>
      <c r="BL208" s="12" t="s">
        <v>200</v>
      </c>
      <c r="BM208" s="130" t="s">
        <v>802</v>
      </c>
    </row>
    <row r="209" spans="1:65" s="2" customFormat="1" ht="24.15" customHeight="1">
      <c r="A209" s="22"/>
      <c r="B209" s="119"/>
      <c r="C209" s="120" t="s">
        <v>803</v>
      </c>
      <c r="D209" s="120" t="s">
        <v>140</v>
      </c>
      <c r="E209" s="121" t="s">
        <v>804</v>
      </c>
      <c r="F209" s="122" t="s">
        <v>805</v>
      </c>
      <c r="G209" s="123" t="s">
        <v>160</v>
      </c>
      <c r="H209" s="124">
        <v>100</v>
      </c>
      <c r="I209" s="125"/>
      <c r="J209" s="125">
        <f t="shared" si="50"/>
        <v>0</v>
      </c>
      <c r="K209" s="122" t="s">
        <v>144</v>
      </c>
      <c r="L209" s="23"/>
      <c r="M209" s="126" t="s">
        <v>1</v>
      </c>
      <c r="N209" s="127" t="s">
        <v>23</v>
      </c>
      <c r="O209" s="128">
        <v>0.257</v>
      </c>
      <c r="P209" s="128">
        <f t="shared" si="51"/>
        <v>25.7</v>
      </c>
      <c r="Q209" s="128">
        <v>0</v>
      </c>
      <c r="R209" s="128">
        <f t="shared" si="52"/>
        <v>0</v>
      </c>
      <c r="S209" s="128">
        <v>0.05638</v>
      </c>
      <c r="T209" s="129">
        <f t="shared" si="53"/>
        <v>5.638</v>
      </c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R209" s="130" t="s">
        <v>200</v>
      </c>
      <c r="AT209" s="130" t="s">
        <v>140</v>
      </c>
      <c r="AU209" s="130" t="s">
        <v>60</v>
      </c>
      <c r="AY209" s="12" t="s">
        <v>137</v>
      </c>
      <c r="BE209" s="131">
        <f t="shared" si="54"/>
        <v>0</v>
      </c>
      <c r="BF209" s="131">
        <f t="shared" si="55"/>
        <v>0</v>
      </c>
      <c r="BG209" s="131">
        <f t="shared" si="56"/>
        <v>0</v>
      </c>
      <c r="BH209" s="131">
        <f t="shared" si="57"/>
        <v>0</v>
      </c>
      <c r="BI209" s="131">
        <f t="shared" si="58"/>
        <v>0</v>
      </c>
      <c r="BJ209" s="12" t="s">
        <v>58</v>
      </c>
      <c r="BK209" s="131">
        <f t="shared" si="59"/>
        <v>0</v>
      </c>
      <c r="BL209" s="12" t="s">
        <v>200</v>
      </c>
      <c r="BM209" s="130" t="s">
        <v>806</v>
      </c>
    </row>
    <row r="210" spans="1:65" s="2" customFormat="1" ht="24.15" customHeight="1">
      <c r="A210" s="22"/>
      <c r="B210" s="119"/>
      <c r="C210" s="120" t="s">
        <v>807</v>
      </c>
      <c r="D210" s="120" t="s">
        <v>140</v>
      </c>
      <c r="E210" s="121" t="s">
        <v>808</v>
      </c>
      <c r="F210" s="122" t="s">
        <v>809</v>
      </c>
      <c r="G210" s="123" t="s">
        <v>160</v>
      </c>
      <c r="H210" s="124">
        <v>100</v>
      </c>
      <c r="I210" s="125"/>
      <c r="J210" s="125">
        <f t="shared" si="50"/>
        <v>0</v>
      </c>
      <c r="K210" s="122" t="s">
        <v>144</v>
      </c>
      <c r="L210" s="23"/>
      <c r="M210" s="126" t="s">
        <v>1</v>
      </c>
      <c r="N210" s="127" t="s">
        <v>23</v>
      </c>
      <c r="O210" s="128">
        <v>0.335</v>
      </c>
      <c r="P210" s="128">
        <f t="shared" si="51"/>
        <v>33.5</v>
      </c>
      <c r="Q210" s="128">
        <v>0</v>
      </c>
      <c r="R210" s="128">
        <f t="shared" si="52"/>
        <v>0</v>
      </c>
      <c r="S210" s="128">
        <v>0.05941</v>
      </c>
      <c r="T210" s="129">
        <f t="shared" si="53"/>
        <v>5.941</v>
      </c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R210" s="130" t="s">
        <v>200</v>
      </c>
      <c r="AT210" s="130" t="s">
        <v>140</v>
      </c>
      <c r="AU210" s="130" t="s">
        <v>60</v>
      </c>
      <c r="AY210" s="12" t="s">
        <v>137</v>
      </c>
      <c r="BE210" s="131">
        <f t="shared" si="54"/>
        <v>0</v>
      </c>
      <c r="BF210" s="131">
        <f t="shared" si="55"/>
        <v>0</v>
      </c>
      <c r="BG210" s="131">
        <f t="shared" si="56"/>
        <v>0</v>
      </c>
      <c r="BH210" s="131">
        <f t="shared" si="57"/>
        <v>0</v>
      </c>
      <c r="BI210" s="131">
        <f t="shared" si="58"/>
        <v>0</v>
      </c>
      <c r="BJ210" s="12" t="s">
        <v>58</v>
      </c>
      <c r="BK210" s="131">
        <f t="shared" si="59"/>
        <v>0</v>
      </c>
      <c r="BL210" s="12" t="s">
        <v>200</v>
      </c>
      <c r="BM210" s="130" t="s">
        <v>810</v>
      </c>
    </row>
    <row r="211" spans="1:65" s="2" customFormat="1" ht="21.75" customHeight="1">
      <c r="A211" s="22"/>
      <c r="B211" s="119"/>
      <c r="C211" s="120" t="s">
        <v>811</v>
      </c>
      <c r="D211" s="120" t="s">
        <v>140</v>
      </c>
      <c r="E211" s="121" t="s">
        <v>812</v>
      </c>
      <c r="F211" s="122" t="s">
        <v>813</v>
      </c>
      <c r="G211" s="123" t="s">
        <v>160</v>
      </c>
      <c r="H211" s="124">
        <v>100</v>
      </c>
      <c r="I211" s="125"/>
      <c r="J211" s="125">
        <f t="shared" si="50"/>
        <v>0</v>
      </c>
      <c r="K211" s="122" t="s">
        <v>144</v>
      </c>
      <c r="L211" s="23"/>
      <c r="M211" s="126" t="s">
        <v>1</v>
      </c>
      <c r="N211" s="127" t="s">
        <v>23</v>
      </c>
      <c r="O211" s="128">
        <v>0.077</v>
      </c>
      <c r="P211" s="128">
        <f t="shared" si="51"/>
        <v>7.7</v>
      </c>
      <c r="Q211" s="128">
        <v>0</v>
      </c>
      <c r="R211" s="128">
        <f t="shared" si="52"/>
        <v>0</v>
      </c>
      <c r="S211" s="128">
        <v>0.0254</v>
      </c>
      <c r="T211" s="129">
        <f t="shared" si="53"/>
        <v>2.54</v>
      </c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R211" s="130" t="s">
        <v>200</v>
      </c>
      <c r="AT211" s="130" t="s">
        <v>140</v>
      </c>
      <c r="AU211" s="130" t="s">
        <v>60</v>
      </c>
      <c r="AY211" s="12" t="s">
        <v>137</v>
      </c>
      <c r="BE211" s="131">
        <f t="shared" si="54"/>
        <v>0</v>
      </c>
      <c r="BF211" s="131">
        <f t="shared" si="55"/>
        <v>0</v>
      </c>
      <c r="BG211" s="131">
        <f t="shared" si="56"/>
        <v>0</v>
      </c>
      <c r="BH211" s="131">
        <f t="shared" si="57"/>
        <v>0</v>
      </c>
      <c r="BI211" s="131">
        <f t="shared" si="58"/>
        <v>0</v>
      </c>
      <c r="BJ211" s="12" t="s">
        <v>58</v>
      </c>
      <c r="BK211" s="131">
        <f t="shared" si="59"/>
        <v>0</v>
      </c>
      <c r="BL211" s="12" t="s">
        <v>200</v>
      </c>
      <c r="BM211" s="130" t="s">
        <v>814</v>
      </c>
    </row>
    <row r="212" spans="1:65" s="2" customFormat="1" ht="16.5" customHeight="1">
      <c r="A212" s="22"/>
      <c r="B212" s="119"/>
      <c r="C212" s="120" t="s">
        <v>815</v>
      </c>
      <c r="D212" s="120" t="s">
        <v>140</v>
      </c>
      <c r="E212" s="121" t="s">
        <v>816</v>
      </c>
      <c r="F212" s="122" t="s">
        <v>817</v>
      </c>
      <c r="G212" s="123" t="s">
        <v>160</v>
      </c>
      <c r="H212" s="124">
        <v>100</v>
      </c>
      <c r="I212" s="125"/>
      <c r="J212" s="125">
        <f t="shared" si="50"/>
        <v>0</v>
      </c>
      <c r="K212" s="122" t="s">
        <v>144</v>
      </c>
      <c r="L212" s="23"/>
      <c r="M212" s="126" t="s">
        <v>1</v>
      </c>
      <c r="N212" s="127" t="s">
        <v>23</v>
      </c>
      <c r="O212" s="128">
        <v>0.186</v>
      </c>
      <c r="P212" s="128">
        <f t="shared" si="51"/>
        <v>18.6</v>
      </c>
      <c r="Q212" s="128">
        <v>0</v>
      </c>
      <c r="R212" s="128">
        <f t="shared" si="52"/>
        <v>0</v>
      </c>
      <c r="S212" s="128">
        <v>0.0503</v>
      </c>
      <c r="T212" s="129">
        <f t="shared" si="53"/>
        <v>5.029999999999999</v>
      </c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R212" s="130" t="s">
        <v>200</v>
      </c>
      <c r="AT212" s="130" t="s">
        <v>140</v>
      </c>
      <c r="AU212" s="130" t="s">
        <v>60</v>
      </c>
      <c r="AY212" s="12" t="s">
        <v>137</v>
      </c>
      <c r="BE212" s="131">
        <f t="shared" si="54"/>
        <v>0</v>
      </c>
      <c r="BF212" s="131">
        <f t="shared" si="55"/>
        <v>0</v>
      </c>
      <c r="BG212" s="131">
        <f t="shared" si="56"/>
        <v>0</v>
      </c>
      <c r="BH212" s="131">
        <f t="shared" si="57"/>
        <v>0</v>
      </c>
      <c r="BI212" s="131">
        <f t="shared" si="58"/>
        <v>0</v>
      </c>
      <c r="BJ212" s="12" t="s">
        <v>58</v>
      </c>
      <c r="BK212" s="131">
        <f t="shared" si="59"/>
        <v>0</v>
      </c>
      <c r="BL212" s="12" t="s">
        <v>200</v>
      </c>
      <c r="BM212" s="130" t="s">
        <v>818</v>
      </c>
    </row>
    <row r="213" spans="1:65" s="2" customFormat="1" ht="24.15" customHeight="1">
      <c r="A213" s="22"/>
      <c r="B213" s="119"/>
      <c r="C213" s="120" t="s">
        <v>819</v>
      </c>
      <c r="D213" s="120" t="s">
        <v>140</v>
      </c>
      <c r="E213" s="121" t="s">
        <v>820</v>
      </c>
      <c r="F213" s="122" t="s">
        <v>821</v>
      </c>
      <c r="G213" s="123" t="s">
        <v>160</v>
      </c>
      <c r="H213" s="124">
        <v>100</v>
      </c>
      <c r="I213" s="125"/>
      <c r="J213" s="125">
        <f t="shared" si="50"/>
        <v>0</v>
      </c>
      <c r="K213" s="122" t="s">
        <v>144</v>
      </c>
      <c r="L213" s="23"/>
      <c r="M213" s="126" t="s">
        <v>1</v>
      </c>
      <c r="N213" s="127" t="s">
        <v>23</v>
      </c>
      <c r="O213" s="128">
        <v>0.201</v>
      </c>
      <c r="P213" s="128">
        <f t="shared" si="51"/>
        <v>20.1</v>
      </c>
      <c r="Q213" s="128">
        <v>0</v>
      </c>
      <c r="R213" s="128">
        <f t="shared" si="52"/>
        <v>0</v>
      </c>
      <c r="S213" s="128">
        <v>0.02835</v>
      </c>
      <c r="T213" s="129">
        <f t="shared" si="53"/>
        <v>2.835</v>
      </c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R213" s="130" t="s">
        <v>200</v>
      </c>
      <c r="AT213" s="130" t="s">
        <v>140</v>
      </c>
      <c r="AU213" s="130" t="s">
        <v>60</v>
      </c>
      <c r="AY213" s="12" t="s">
        <v>137</v>
      </c>
      <c r="BE213" s="131">
        <f t="shared" si="54"/>
        <v>0</v>
      </c>
      <c r="BF213" s="131">
        <f t="shared" si="55"/>
        <v>0</v>
      </c>
      <c r="BG213" s="131">
        <f t="shared" si="56"/>
        <v>0</v>
      </c>
      <c r="BH213" s="131">
        <f t="shared" si="57"/>
        <v>0</v>
      </c>
      <c r="BI213" s="131">
        <f t="shared" si="58"/>
        <v>0</v>
      </c>
      <c r="BJ213" s="12" t="s">
        <v>58</v>
      </c>
      <c r="BK213" s="131">
        <f t="shared" si="59"/>
        <v>0</v>
      </c>
      <c r="BL213" s="12" t="s">
        <v>200</v>
      </c>
      <c r="BM213" s="130" t="s">
        <v>822</v>
      </c>
    </row>
    <row r="214" spans="1:65" s="2" customFormat="1" ht="33" customHeight="1">
      <c r="A214" s="22"/>
      <c r="B214" s="119"/>
      <c r="C214" s="120" t="s">
        <v>823</v>
      </c>
      <c r="D214" s="120" t="s">
        <v>140</v>
      </c>
      <c r="E214" s="121" t="s">
        <v>824</v>
      </c>
      <c r="F214" s="122" t="s">
        <v>825</v>
      </c>
      <c r="G214" s="123" t="s">
        <v>160</v>
      </c>
      <c r="H214" s="124">
        <v>100</v>
      </c>
      <c r="I214" s="125"/>
      <c r="J214" s="125">
        <f t="shared" si="50"/>
        <v>0</v>
      </c>
      <c r="K214" s="122" t="s">
        <v>144</v>
      </c>
      <c r="L214" s="23"/>
      <c r="M214" s="126" t="s">
        <v>1</v>
      </c>
      <c r="N214" s="127" t="s">
        <v>23</v>
      </c>
      <c r="O214" s="128">
        <v>0.212</v>
      </c>
      <c r="P214" s="128">
        <f t="shared" si="51"/>
        <v>21.2</v>
      </c>
      <c r="Q214" s="128">
        <v>0</v>
      </c>
      <c r="R214" s="128">
        <f t="shared" si="52"/>
        <v>0</v>
      </c>
      <c r="S214" s="128">
        <v>0.02944</v>
      </c>
      <c r="T214" s="129">
        <f t="shared" si="53"/>
        <v>2.944</v>
      </c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R214" s="130" t="s">
        <v>200</v>
      </c>
      <c r="AT214" s="130" t="s">
        <v>140</v>
      </c>
      <c r="AU214" s="130" t="s">
        <v>60</v>
      </c>
      <c r="AY214" s="12" t="s">
        <v>137</v>
      </c>
      <c r="BE214" s="131">
        <f t="shared" si="54"/>
        <v>0</v>
      </c>
      <c r="BF214" s="131">
        <f t="shared" si="55"/>
        <v>0</v>
      </c>
      <c r="BG214" s="131">
        <f t="shared" si="56"/>
        <v>0</v>
      </c>
      <c r="BH214" s="131">
        <f t="shared" si="57"/>
        <v>0</v>
      </c>
      <c r="BI214" s="131">
        <f t="shared" si="58"/>
        <v>0</v>
      </c>
      <c r="BJ214" s="12" t="s">
        <v>58</v>
      </c>
      <c r="BK214" s="131">
        <f t="shared" si="59"/>
        <v>0</v>
      </c>
      <c r="BL214" s="12" t="s">
        <v>200</v>
      </c>
      <c r="BM214" s="130" t="s">
        <v>826</v>
      </c>
    </row>
    <row r="215" spans="1:65" s="2" customFormat="1" ht="24.15" customHeight="1">
      <c r="A215" s="22"/>
      <c r="B215" s="119"/>
      <c r="C215" s="120" t="s">
        <v>827</v>
      </c>
      <c r="D215" s="120" t="s">
        <v>140</v>
      </c>
      <c r="E215" s="121" t="s">
        <v>828</v>
      </c>
      <c r="F215" s="122" t="s">
        <v>829</v>
      </c>
      <c r="G215" s="123" t="s">
        <v>160</v>
      </c>
      <c r="H215" s="124">
        <v>100</v>
      </c>
      <c r="I215" s="125"/>
      <c r="J215" s="125">
        <f t="shared" si="50"/>
        <v>0</v>
      </c>
      <c r="K215" s="122" t="s">
        <v>144</v>
      </c>
      <c r="L215" s="23"/>
      <c r="M215" s="126" t="s">
        <v>1</v>
      </c>
      <c r="N215" s="127" t="s">
        <v>23</v>
      </c>
      <c r="O215" s="128">
        <v>0.112</v>
      </c>
      <c r="P215" s="128">
        <f t="shared" si="51"/>
        <v>11.200000000000001</v>
      </c>
      <c r="Q215" s="128">
        <v>0</v>
      </c>
      <c r="R215" s="128">
        <f t="shared" si="52"/>
        <v>0</v>
      </c>
      <c r="S215" s="128">
        <v>0.0223</v>
      </c>
      <c r="T215" s="129">
        <f t="shared" si="53"/>
        <v>2.23</v>
      </c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R215" s="130" t="s">
        <v>200</v>
      </c>
      <c r="AT215" s="130" t="s">
        <v>140</v>
      </c>
      <c r="AU215" s="130" t="s">
        <v>60</v>
      </c>
      <c r="AY215" s="12" t="s">
        <v>137</v>
      </c>
      <c r="BE215" s="131">
        <f t="shared" si="54"/>
        <v>0</v>
      </c>
      <c r="BF215" s="131">
        <f t="shared" si="55"/>
        <v>0</v>
      </c>
      <c r="BG215" s="131">
        <f t="shared" si="56"/>
        <v>0</v>
      </c>
      <c r="BH215" s="131">
        <f t="shared" si="57"/>
        <v>0</v>
      </c>
      <c r="BI215" s="131">
        <f t="shared" si="58"/>
        <v>0</v>
      </c>
      <c r="BJ215" s="12" t="s">
        <v>58</v>
      </c>
      <c r="BK215" s="131">
        <f t="shared" si="59"/>
        <v>0</v>
      </c>
      <c r="BL215" s="12" t="s">
        <v>200</v>
      </c>
      <c r="BM215" s="130" t="s">
        <v>830</v>
      </c>
    </row>
    <row r="216" spans="1:65" s="2" customFormat="1" ht="24.15" customHeight="1">
      <c r="A216" s="22"/>
      <c r="B216" s="119"/>
      <c r="C216" s="120" t="s">
        <v>831</v>
      </c>
      <c r="D216" s="120" t="s">
        <v>140</v>
      </c>
      <c r="E216" s="121" t="s">
        <v>832</v>
      </c>
      <c r="F216" s="122" t="s">
        <v>833</v>
      </c>
      <c r="G216" s="123" t="s">
        <v>160</v>
      </c>
      <c r="H216" s="124">
        <v>100</v>
      </c>
      <c r="I216" s="125"/>
      <c r="J216" s="125">
        <f t="shared" si="50"/>
        <v>0</v>
      </c>
      <c r="K216" s="122" t="s">
        <v>144</v>
      </c>
      <c r="L216" s="23"/>
      <c r="M216" s="126" t="s">
        <v>1</v>
      </c>
      <c r="N216" s="127" t="s">
        <v>23</v>
      </c>
      <c r="O216" s="128">
        <v>0.204</v>
      </c>
      <c r="P216" s="128">
        <f t="shared" si="51"/>
        <v>20.4</v>
      </c>
      <c r="Q216" s="128">
        <v>0</v>
      </c>
      <c r="R216" s="128">
        <f t="shared" si="52"/>
        <v>0</v>
      </c>
      <c r="S216" s="128">
        <v>0.01721</v>
      </c>
      <c r="T216" s="129">
        <f t="shared" si="53"/>
        <v>1.7209999999999999</v>
      </c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R216" s="130" t="s">
        <v>200</v>
      </c>
      <c r="AT216" s="130" t="s">
        <v>140</v>
      </c>
      <c r="AU216" s="130" t="s">
        <v>60</v>
      </c>
      <c r="AY216" s="12" t="s">
        <v>137</v>
      </c>
      <c r="BE216" s="131">
        <f t="shared" si="54"/>
        <v>0</v>
      </c>
      <c r="BF216" s="131">
        <f t="shared" si="55"/>
        <v>0</v>
      </c>
      <c r="BG216" s="131">
        <f t="shared" si="56"/>
        <v>0</v>
      </c>
      <c r="BH216" s="131">
        <f t="shared" si="57"/>
        <v>0</v>
      </c>
      <c r="BI216" s="131">
        <f t="shared" si="58"/>
        <v>0</v>
      </c>
      <c r="BJ216" s="12" t="s">
        <v>58</v>
      </c>
      <c r="BK216" s="131">
        <f t="shared" si="59"/>
        <v>0</v>
      </c>
      <c r="BL216" s="12" t="s">
        <v>200</v>
      </c>
      <c r="BM216" s="130" t="s">
        <v>834</v>
      </c>
    </row>
    <row r="217" spans="1:65" s="2" customFormat="1" ht="21.75" customHeight="1">
      <c r="A217" s="22"/>
      <c r="B217" s="119"/>
      <c r="C217" s="120" t="s">
        <v>835</v>
      </c>
      <c r="D217" s="120" t="s">
        <v>140</v>
      </c>
      <c r="E217" s="121" t="s">
        <v>836</v>
      </c>
      <c r="F217" s="122" t="s">
        <v>837</v>
      </c>
      <c r="G217" s="123" t="s">
        <v>160</v>
      </c>
      <c r="H217" s="124">
        <v>100</v>
      </c>
      <c r="I217" s="125"/>
      <c r="J217" s="125">
        <f t="shared" si="50"/>
        <v>0</v>
      </c>
      <c r="K217" s="122" t="s">
        <v>144</v>
      </c>
      <c r="L217" s="23"/>
      <c r="M217" s="126" t="s">
        <v>1</v>
      </c>
      <c r="N217" s="127" t="s">
        <v>23</v>
      </c>
      <c r="O217" s="128">
        <v>0.063</v>
      </c>
      <c r="P217" s="128">
        <f t="shared" si="51"/>
        <v>6.3</v>
      </c>
      <c r="Q217" s="128">
        <v>0</v>
      </c>
      <c r="R217" s="128">
        <f t="shared" si="52"/>
        <v>0</v>
      </c>
      <c r="S217" s="128">
        <v>0.0112</v>
      </c>
      <c r="T217" s="129">
        <f t="shared" si="53"/>
        <v>1.1199999999999999</v>
      </c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R217" s="130" t="s">
        <v>200</v>
      </c>
      <c r="AT217" s="130" t="s">
        <v>140</v>
      </c>
      <c r="AU217" s="130" t="s">
        <v>60</v>
      </c>
      <c r="AY217" s="12" t="s">
        <v>137</v>
      </c>
      <c r="BE217" s="131">
        <f t="shared" si="54"/>
        <v>0</v>
      </c>
      <c r="BF217" s="131">
        <f t="shared" si="55"/>
        <v>0</v>
      </c>
      <c r="BG217" s="131">
        <f t="shared" si="56"/>
        <v>0</v>
      </c>
      <c r="BH217" s="131">
        <f t="shared" si="57"/>
        <v>0</v>
      </c>
      <c r="BI217" s="131">
        <f t="shared" si="58"/>
        <v>0</v>
      </c>
      <c r="BJ217" s="12" t="s">
        <v>58</v>
      </c>
      <c r="BK217" s="131">
        <f t="shared" si="59"/>
        <v>0</v>
      </c>
      <c r="BL217" s="12" t="s">
        <v>200</v>
      </c>
      <c r="BM217" s="130" t="s">
        <v>838</v>
      </c>
    </row>
    <row r="218" spans="1:65" s="2" customFormat="1" ht="24.15" customHeight="1">
      <c r="A218" s="22"/>
      <c r="B218" s="119"/>
      <c r="C218" s="120" t="s">
        <v>839</v>
      </c>
      <c r="D218" s="120" t="s">
        <v>140</v>
      </c>
      <c r="E218" s="121" t="s">
        <v>840</v>
      </c>
      <c r="F218" s="122" t="s">
        <v>841</v>
      </c>
      <c r="G218" s="123" t="s">
        <v>160</v>
      </c>
      <c r="H218" s="124">
        <v>100</v>
      </c>
      <c r="I218" s="125"/>
      <c r="J218" s="125">
        <f t="shared" si="50"/>
        <v>0</v>
      </c>
      <c r="K218" s="122" t="s">
        <v>144</v>
      </c>
      <c r="L218" s="23"/>
      <c r="M218" s="126" t="s">
        <v>1</v>
      </c>
      <c r="N218" s="127" t="s">
        <v>23</v>
      </c>
      <c r="O218" s="128">
        <v>0.263</v>
      </c>
      <c r="P218" s="128">
        <f t="shared" si="51"/>
        <v>26.3</v>
      </c>
      <c r="Q218" s="128">
        <v>0</v>
      </c>
      <c r="R218" s="128">
        <f t="shared" si="52"/>
        <v>0</v>
      </c>
      <c r="S218" s="128">
        <v>0.0021</v>
      </c>
      <c r="T218" s="129">
        <f t="shared" si="53"/>
        <v>0.21</v>
      </c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R218" s="130" t="s">
        <v>200</v>
      </c>
      <c r="AT218" s="130" t="s">
        <v>140</v>
      </c>
      <c r="AU218" s="130" t="s">
        <v>60</v>
      </c>
      <c r="AY218" s="12" t="s">
        <v>137</v>
      </c>
      <c r="BE218" s="131">
        <f t="shared" si="54"/>
        <v>0</v>
      </c>
      <c r="BF218" s="131">
        <f t="shared" si="55"/>
        <v>0</v>
      </c>
      <c r="BG218" s="131">
        <f t="shared" si="56"/>
        <v>0</v>
      </c>
      <c r="BH218" s="131">
        <f t="shared" si="57"/>
        <v>0</v>
      </c>
      <c r="BI218" s="131">
        <f t="shared" si="58"/>
        <v>0</v>
      </c>
      <c r="BJ218" s="12" t="s">
        <v>58</v>
      </c>
      <c r="BK218" s="131">
        <f t="shared" si="59"/>
        <v>0</v>
      </c>
      <c r="BL218" s="12" t="s">
        <v>200</v>
      </c>
      <c r="BM218" s="130" t="s">
        <v>842</v>
      </c>
    </row>
    <row r="219" spans="1:65" s="2" customFormat="1" ht="24.15" customHeight="1">
      <c r="A219" s="22"/>
      <c r="B219" s="119"/>
      <c r="C219" s="120" t="s">
        <v>843</v>
      </c>
      <c r="D219" s="120" t="s">
        <v>140</v>
      </c>
      <c r="E219" s="121" t="s">
        <v>844</v>
      </c>
      <c r="F219" s="122" t="s">
        <v>845</v>
      </c>
      <c r="G219" s="123" t="s">
        <v>160</v>
      </c>
      <c r="H219" s="124">
        <v>100</v>
      </c>
      <c r="I219" s="125"/>
      <c r="J219" s="125">
        <f t="shared" si="50"/>
        <v>0</v>
      </c>
      <c r="K219" s="122" t="s">
        <v>144</v>
      </c>
      <c r="L219" s="23"/>
      <c r="M219" s="126" t="s">
        <v>1</v>
      </c>
      <c r="N219" s="127" t="s">
        <v>23</v>
      </c>
      <c r="O219" s="128">
        <v>0.276</v>
      </c>
      <c r="P219" s="128">
        <f t="shared" si="51"/>
        <v>27.6</v>
      </c>
      <c r="Q219" s="128">
        <v>0</v>
      </c>
      <c r="R219" s="128">
        <f t="shared" si="52"/>
        <v>0</v>
      </c>
      <c r="S219" s="128">
        <v>0.0021</v>
      </c>
      <c r="T219" s="129">
        <f t="shared" si="53"/>
        <v>0.21</v>
      </c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R219" s="130" t="s">
        <v>200</v>
      </c>
      <c r="AT219" s="130" t="s">
        <v>140</v>
      </c>
      <c r="AU219" s="130" t="s">
        <v>60</v>
      </c>
      <c r="AY219" s="12" t="s">
        <v>137</v>
      </c>
      <c r="BE219" s="131">
        <f t="shared" si="54"/>
        <v>0</v>
      </c>
      <c r="BF219" s="131">
        <f t="shared" si="55"/>
        <v>0</v>
      </c>
      <c r="BG219" s="131">
        <f t="shared" si="56"/>
        <v>0</v>
      </c>
      <c r="BH219" s="131">
        <f t="shared" si="57"/>
        <v>0</v>
      </c>
      <c r="BI219" s="131">
        <f t="shared" si="58"/>
        <v>0</v>
      </c>
      <c r="BJ219" s="12" t="s">
        <v>58</v>
      </c>
      <c r="BK219" s="131">
        <f t="shared" si="59"/>
        <v>0</v>
      </c>
      <c r="BL219" s="12" t="s">
        <v>200</v>
      </c>
      <c r="BM219" s="130" t="s">
        <v>846</v>
      </c>
    </row>
    <row r="220" spans="1:65" s="2" customFormat="1" ht="24.15" customHeight="1">
      <c r="A220" s="22"/>
      <c r="B220" s="119"/>
      <c r="C220" s="120" t="s">
        <v>847</v>
      </c>
      <c r="D220" s="120" t="s">
        <v>140</v>
      </c>
      <c r="E220" s="121" t="s">
        <v>848</v>
      </c>
      <c r="F220" s="122" t="s">
        <v>849</v>
      </c>
      <c r="G220" s="123" t="s">
        <v>160</v>
      </c>
      <c r="H220" s="124">
        <v>100</v>
      </c>
      <c r="I220" s="125"/>
      <c r="J220" s="125">
        <f t="shared" si="50"/>
        <v>0</v>
      </c>
      <c r="K220" s="122" t="s">
        <v>144</v>
      </c>
      <c r="L220" s="23"/>
      <c r="M220" s="126" t="s">
        <v>1</v>
      </c>
      <c r="N220" s="127" t="s">
        <v>23</v>
      </c>
      <c r="O220" s="128">
        <v>0.29</v>
      </c>
      <c r="P220" s="128">
        <f t="shared" si="51"/>
        <v>28.999999999999996</v>
      </c>
      <c r="Q220" s="128">
        <v>0</v>
      </c>
      <c r="R220" s="128">
        <f t="shared" si="52"/>
        <v>0</v>
      </c>
      <c r="S220" s="128">
        <v>0.0021</v>
      </c>
      <c r="T220" s="129">
        <f t="shared" si="53"/>
        <v>0.21</v>
      </c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R220" s="130" t="s">
        <v>200</v>
      </c>
      <c r="AT220" s="130" t="s">
        <v>140</v>
      </c>
      <c r="AU220" s="130" t="s">
        <v>60</v>
      </c>
      <c r="AY220" s="12" t="s">
        <v>137</v>
      </c>
      <c r="BE220" s="131">
        <f t="shared" si="54"/>
        <v>0</v>
      </c>
      <c r="BF220" s="131">
        <f t="shared" si="55"/>
        <v>0</v>
      </c>
      <c r="BG220" s="131">
        <f t="shared" si="56"/>
        <v>0</v>
      </c>
      <c r="BH220" s="131">
        <f t="shared" si="57"/>
        <v>0</v>
      </c>
      <c r="BI220" s="131">
        <f t="shared" si="58"/>
        <v>0</v>
      </c>
      <c r="BJ220" s="12" t="s">
        <v>58</v>
      </c>
      <c r="BK220" s="131">
        <f t="shared" si="59"/>
        <v>0</v>
      </c>
      <c r="BL220" s="12" t="s">
        <v>200</v>
      </c>
      <c r="BM220" s="130" t="s">
        <v>850</v>
      </c>
    </row>
    <row r="221" spans="2:63" s="9" customFormat="1" ht="22.95" customHeight="1">
      <c r="B221" s="107"/>
      <c r="D221" s="108" t="s">
        <v>49</v>
      </c>
      <c r="E221" s="117" t="s">
        <v>851</v>
      </c>
      <c r="F221" s="117" t="s">
        <v>852</v>
      </c>
      <c r="J221" s="118">
        <f>BK221</f>
        <v>0</v>
      </c>
      <c r="L221" s="107"/>
      <c r="M221" s="111"/>
      <c r="N221" s="112"/>
      <c r="O221" s="112"/>
      <c r="P221" s="113">
        <f>SUM(P222:P223)</f>
        <v>92</v>
      </c>
      <c r="Q221" s="112"/>
      <c r="R221" s="113">
        <f>SUM(R222:R223)</f>
        <v>0</v>
      </c>
      <c r="S221" s="112"/>
      <c r="T221" s="114">
        <f>SUM(T222:T223)</f>
        <v>0.9</v>
      </c>
      <c r="AR221" s="108" t="s">
        <v>60</v>
      </c>
      <c r="AT221" s="115" t="s">
        <v>49</v>
      </c>
      <c r="AU221" s="115" t="s">
        <v>58</v>
      </c>
      <c r="AY221" s="108" t="s">
        <v>137</v>
      </c>
      <c r="BK221" s="116">
        <f>SUM(BK222:BK223)</f>
        <v>0</v>
      </c>
    </row>
    <row r="222" spans="1:65" s="2" customFormat="1" ht="16.5" customHeight="1">
      <c r="A222" s="22"/>
      <c r="B222" s="119"/>
      <c r="C222" s="120" t="s">
        <v>853</v>
      </c>
      <c r="D222" s="120" t="s">
        <v>140</v>
      </c>
      <c r="E222" s="121" t="s">
        <v>854</v>
      </c>
      <c r="F222" s="122" t="s">
        <v>855</v>
      </c>
      <c r="G222" s="123" t="s">
        <v>160</v>
      </c>
      <c r="H222" s="124">
        <v>100</v>
      </c>
      <c r="I222" s="125"/>
      <c r="J222" s="125">
        <f>ROUND(I222*H222,2)</f>
        <v>0</v>
      </c>
      <c r="K222" s="122" t="s">
        <v>144</v>
      </c>
      <c r="L222" s="23"/>
      <c r="M222" s="126" t="s">
        <v>1</v>
      </c>
      <c r="N222" s="127" t="s">
        <v>23</v>
      </c>
      <c r="O222" s="128">
        <v>0.51</v>
      </c>
      <c r="P222" s="128">
        <f>O222*H222</f>
        <v>51</v>
      </c>
      <c r="Q222" s="128">
        <v>0</v>
      </c>
      <c r="R222" s="128">
        <f>Q222*H222</f>
        <v>0</v>
      </c>
      <c r="S222" s="128">
        <v>0.005</v>
      </c>
      <c r="T222" s="129">
        <f>S222*H222</f>
        <v>0.5</v>
      </c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R222" s="130" t="s">
        <v>200</v>
      </c>
      <c r="AT222" s="130" t="s">
        <v>140</v>
      </c>
      <c r="AU222" s="130" t="s">
        <v>60</v>
      </c>
      <c r="AY222" s="12" t="s">
        <v>137</v>
      </c>
      <c r="BE222" s="131">
        <f>IF(N222="základní",J222,0)</f>
        <v>0</v>
      </c>
      <c r="BF222" s="131">
        <f>IF(N222="snížená",J222,0)</f>
        <v>0</v>
      </c>
      <c r="BG222" s="131">
        <f>IF(N222="zákl. přenesená",J222,0)</f>
        <v>0</v>
      </c>
      <c r="BH222" s="131">
        <f>IF(N222="sníž. přenesená",J222,0)</f>
        <v>0</v>
      </c>
      <c r="BI222" s="131">
        <f>IF(N222="nulová",J222,0)</f>
        <v>0</v>
      </c>
      <c r="BJ222" s="12" t="s">
        <v>58</v>
      </c>
      <c r="BK222" s="131">
        <f>ROUND(I222*H222,2)</f>
        <v>0</v>
      </c>
      <c r="BL222" s="12" t="s">
        <v>200</v>
      </c>
      <c r="BM222" s="130" t="s">
        <v>856</v>
      </c>
    </row>
    <row r="223" spans="1:65" s="2" customFormat="1" ht="16.5" customHeight="1">
      <c r="A223" s="22"/>
      <c r="B223" s="119"/>
      <c r="C223" s="120" t="s">
        <v>857</v>
      </c>
      <c r="D223" s="120" t="s">
        <v>140</v>
      </c>
      <c r="E223" s="121" t="s">
        <v>858</v>
      </c>
      <c r="F223" s="122" t="s">
        <v>859</v>
      </c>
      <c r="G223" s="123" t="s">
        <v>160</v>
      </c>
      <c r="H223" s="124">
        <v>100</v>
      </c>
      <c r="I223" s="125"/>
      <c r="J223" s="125">
        <f>ROUND(I223*H223,2)</f>
        <v>0</v>
      </c>
      <c r="K223" s="122" t="s">
        <v>144</v>
      </c>
      <c r="L223" s="23"/>
      <c r="M223" s="126" t="s">
        <v>1</v>
      </c>
      <c r="N223" s="127" t="s">
        <v>23</v>
      </c>
      <c r="O223" s="128">
        <v>0.41</v>
      </c>
      <c r="P223" s="128">
        <f>O223*H223</f>
        <v>41</v>
      </c>
      <c r="Q223" s="128">
        <v>0</v>
      </c>
      <c r="R223" s="128">
        <f>Q223*H223</f>
        <v>0</v>
      </c>
      <c r="S223" s="128">
        <v>0.004</v>
      </c>
      <c r="T223" s="129">
        <f>S223*H223</f>
        <v>0.4</v>
      </c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R223" s="130" t="s">
        <v>200</v>
      </c>
      <c r="AT223" s="130" t="s">
        <v>140</v>
      </c>
      <c r="AU223" s="130" t="s">
        <v>60</v>
      </c>
      <c r="AY223" s="12" t="s">
        <v>137</v>
      </c>
      <c r="BE223" s="131">
        <f>IF(N223="základní",J223,0)</f>
        <v>0</v>
      </c>
      <c r="BF223" s="131">
        <f>IF(N223="snížená",J223,0)</f>
        <v>0</v>
      </c>
      <c r="BG223" s="131">
        <f>IF(N223="zákl. přenesená",J223,0)</f>
        <v>0</v>
      </c>
      <c r="BH223" s="131">
        <f>IF(N223="sníž. přenesená",J223,0)</f>
        <v>0</v>
      </c>
      <c r="BI223" s="131">
        <f>IF(N223="nulová",J223,0)</f>
        <v>0</v>
      </c>
      <c r="BJ223" s="12" t="s">
        <v>58</v>
      </c>
      <c r="BK223" s="131">
        <f>ROUND(I223*H223,2)</f>
        <v>0</v>
      </c>
      <c r="BL223" s="12" t="s">
        <v>200</v>
      </c>
      <c r="BM223" s="130" t="s">
        <v>860</v>
      </c>
    </row>
    <row r="224" spans="2:63" s="9" customFormat="1" ht="22.95" customHeight="1">
      <c r="B224" s="107"/>
      <c r="D224" s="108" t="s">
        <v>49</v>
      </c>
      <c r="E224" s="117" t="s">
        <v>861</v>
      </c>
      <c r="F224" s="117" t="s">
        <v>862</v>
      </c>
      <c r="J224" s="118">
        <f>BK224</f>
        <v>0</v>
      </c>
      <c r="L224" s="107"/>
      <c r="M224" s="111"/>
      <c r="N224" s="112"/>
      <c r="O224" s="112"/>
      <c r="P224" s="113">
        <f>SUM(P225:P227)</f>
        <v>187</v>
      </c>
      <c r="Q224" s="112"/>
      <c r="R224" s="113">
        <f>SUM(R225:R227)</f>
        <v>0</v>
      </c>
      <c r="S224" s="112"/>
      <c r="T224" s="114">
        <f>SUM(T225:T227)</f>
        <v>1.65</v>
      </c>
      <c r="AR224" s="108" t="s">
        <v>60</v>
      </c>
      <c r="AT224" s="115" t="s">
        <v>49</v>
      </c>
      <c r="AU224" s="115" t="s">
        <v>58</v>
      </c>
      <c r="AY224" s="108" t="s">
        <v>137</v>
      </c>
      <c r="BK224" s="116">
        <f>SUM(BK225:BK227)</f>
        <v>0</v>
      </c>
    </row>
    <row r="225" spans="1:65" s="2" customFormat="1" ht="24.15" customHeight="1">
      <c r="A225" s="22"/>
      <c r="B225" s="119"/>
      <c r="C225" s="120" t="s">
        <v>863</v>
      </c>
      <c r="D225" s="120" t="s">
        <v>140</v>
      </c>
      <c r="E225" s="121" t="s">
        <v>864</v>
      </c>
      <c r="F225" s="122" t="s">
        <v>865</v>
      </c>
      <c r="G225" s="123" t="s">
        <v>160</v>
      </c>
      <c r="H225" s="124">
        <v>500</v>
      </c>
      <c r="I225" s="125"/>
      <c r="J225" s="125">
        <f>ROUND(I225*H225,2)</f>
        <v>0</v>
      </c>
      <c r="K225" s="122" t="s">
        <v>144</v>
      </c>
      <c r="L225" s="23"/>
      <c r="M225" s="126" t="s">
        <v>1</v>
      </c>
      <c r="N225" s="127" t="s">
        <v>23</v>
      </c>
      <c r="O225" s="128">
        <v>0.255</v>
      </c>
      <c r="P225" s="128">
        <f>O225*H225</f>
        <v>127.5</v>
      </c>
      <c r="Q225" s="128">
        <v>0</v>
      </c>
      <c r="R225" s="128">
        <f>Q225*H225</f>
        <v>0</v>
      </c>
      <c r="S225" s="128">
        <v>0.003</v>
      </c>
      <c r="T225" s="129">
        <f>S225*H225</f>
        <v>1.5</v>
      </c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R225" s="130" t="s">
        <v>200</v>
      </c>
      <c r="AT225" s="130" t="s">
        <v>140</v>
      </c>
      <c r="AU225" s="130" t="s">
        <v>60</v>
      </c>
      <c r="AY225" s="12" t="s">
        <v>137</v>
      </c>
      <c r="BE225" s="131">
        <f>IF(N225="základní",J225,0)</f>
        <v>0</v>
      </c>
      <c r="BF225" s="131">
        <f>IF(N225="snížená",J225,0)</f>
        <v>0</v>
      </c>
      <c r="BG225" s="131">
        <f>IF(N225="zákl. přenesená",J225,0)</f>
        <v>0</v>
      </c>
      <c r="BH225" s="131">
        <f>IF(N225="sníž. přenesená",J225,0)</f>
        <v>0</v>
      </c>
      <c r="BI225" s="131">
        <f>IF(N225="nulová",J225,0)</f>
        <v>0</v>
      </c>
      <c r="BJ225" s="12" t="s">
        <v>58</v>
      </c>
      <c r="BK225" s="131">
        <f>ROUND(I225*H225,2)</f>
        <v>0</v>
      </c>
      <c r="BL225" s="12" t="s">
        <v>200</v>
      </c>
      <c r="BM225" s="130" t="s">
        <v>866</v>
      </c>
    </row>
    <row r="226" spans="1:65" s="2" customFormat="1" ht="21.75" customHeight="1">
      <c r="A226" s="22"/>
      <c r="B226" s="119"/>
      <c r="C226" s="120" t="s">
        <v>867</v>
      </c>
      <c r="D226" s="120" t="s">
        <v>140</v>
      </c>
      <c r="E226" s="121" t="s">
        <v>868</v>
      </c>
      <c r="F226" s="122" t="s">
        <v>869</v>
      </c>
      <c r="G226" s="123" t="s">
        <v>314</v>
      </c>
      <c r="H226" s="124">
        <v>500</v>
      </c>
      <c r="I226" s="125"/>
      <c r="J226" s="125">
        <f>ROUND(I226*H226,2)</f>
        <v>0</v>
      </c>
      <c r="K226" s="122" t="s">
        <v>144</v>
      </c>
      <c r="L226" s="23"/>
      <c r="M226" s="126" t="s">
        <v>1</v>
      </c>
      <c r="N226" s="127" t="s">
        <v>23</v>
      </c>
      <c r="O226" s="128">
        <v>0.035</v>
      </c>
      <c r="P226" s="128">
        <f>O226*H226</f>
        <v>17.5</v>
      </c>
      <c r="Q226" s="128">
        <v>0</v>
      </c>
      <c r="R226" s="128">
        <f>Q226*H226</f>
        <v>0</v>
      </c>
      <c r="S226" s="128">
        <v>0.0003</v>
      </c>
      <c r="T226" s="129">
        <f>S226*H226</f>
        <v>0.15</v>
      </c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R226" s="130" t="s">
        <v>200</v>
      </c>
      <c r="AT226" s="130" t="s">
        <v>140</v>
      </c>
      <c r="AU226" s="130" t="s">
        <v>60</v>
      </c>
      <c r="AY226" s="12" t="s">
        <v>137</v>
      </c>
      <c r="BE226" s="131">
        <f>IF(N226="základní",J226,0)</f>
        <v>0</v>
      </c>
      <c r="BF226" s="131">
        <f>IF(N226="snížená",J226,0)</f>
        <v>0</v>
      </c>
      <c r="BG226" s="131">
        <f>IF(N226="zákl. přenesená",J226,0)</f>
        <v>0</v>
      </c>
      <c r="BH226" s="131">
        <f>IF(N226="sníž. přenesená",J226,0)</f>
        <v>0</v>
      </c>
      <c r="BI226" s="131">
        <f>IF(N226="nulová",J226,0)</f>
        <v>0</v>
      </c>
      <c r="BJ226" s="12" t="s">
        <v>58</v>
      </c>
      <c r="BK226" s="131">
        <f>ROUND(I226*H226,2)</f>
        <v>0</v>
      </c>
      <c r="BL226" s="12" t="s">
        <v>200</v>
      </c>
      <c r="BM226" s="130" t="s">
        <v>870</v>
      </c>
    </row>
    <row r="227" spans="1:65" s="2" customFormat="1" ht="16.5" customHeight="1">
      <c r="A227" s="22"/>
      <c r="B227" s="119"/>
      <c r="C227" s="120" t="s">
        <v>871</v>
      </c>
      <c r="D227" s="120" t="s">
        <v>140</v>
      </c>
      <c r="E227" s="121" t="s">
        <v>872</v>
      </c>
      <c r="F227" s="122" t="s">
        <v>873</v>
      </c>
      <c r="G227" s="123" t="s">
        <v>160</v>
      </c>
      <c r="H227" s="124">
        <v>100</v>
      </c>
      <c r="I227" s="125"/>
      <c r="J227" s="125">
        <f>ROUND(I227*H227,2)</f>
        <v>0</v>
      </c>
      <c r="K227" s="122" t="s">
        <v>144</v>
      </c>
      <c r="L227" s="23"/>
      <c r="M227" s="126" t="s">
        <v>1</v>
      </c>
      <c r="N227" s="127" t="s">
        <v>23</v>
      </c>
      <c r="O227" s="128">
        <v>0.42</v>
      </c>
      <c r="P227" s="128">
        <f>O227*H227</f>
        <v>42</v>
      </c>
      <c r="Q227" s="128">
        <v>0</v>
      </c>
      <c r="R227" s="128">
        <f>Q227*H227</f>
        <v>0</v>
      </c>
      <c r="S227" s="128">
        <v>0</v>
      </c>
      <c r="T227" s="129">
        <f>S227*H227</f>
        <v>0</v>
      </c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R227" s="130" t="s">
        <v>200</v>
      </c>
      <c r="AT227" s="130" t="s">
        <v>140</v>
      </c>
      <c r="AU227" s="130" t="s">
        <v>60</v>
      </c>
      <c r="AY227" s="12" t="s">
        <v>137</v>
      </c>
      <c r="BE227" s="131">
        <f>IF(N227="základní",J227,0)</f>
        <v>0</v>
      </c>
      <c r="BF227" s="131">
        <f>IF(N227="snížená",J227,0)</f>
        <v>0</v>
      </c>
      <c r="BG227" s="131">
        <f>IF(N227="zákl. přenesená",J227,0)</f>
        <v>0</v>
      </c>
      <c r="BH227" s="131">
        <f>IF(N227="sníž. přenesená",J227,0)</f>
        <v>0</v>
      </c>
      <c r="BI227" s="131">
        <f>IF(N227="nulová",J227,0)</f>
        <v>0</v>
      </c>
      <c r="BJ227" s="12" t="s">
        <v>58</v>
      </c>
      <c r="BK227" s="131">
        <f>ROUND(I227*H227,2)</f>
        <v>0</v>
      </c>
      <c r="BL227" s="12" t="s">
        <v>200</v>
      </c>
      <c r="BM227" s="130" t="s">
        <v>874</v>
      </c>
    </row>
    <row r="228" spans="2:63" s="9" customFormat="1" ht="22.95" customHeight="1">
      <c r="B228" s="107"/>
      <c r="D228" s="108" t="s">
        <v>49</v>
      </c>
      <c r="E228" s="117" t="s">
        <v>875</v>
      </c>
      <c r="F228" s="117" t="s">
        <v>876</v>
      </c>
      <c r="J228" s="118">
        <f>BK228</f>
        <v>0</v>
      </c>
      <c r="L228" s="107"/>
      <c r="M228" s="111"/>
      <c r="N228" s="112"/>
      <c r="O228" s="112"/>
      <c r="P228" s="113">
        <f>SUM(P229:P231)</f>
        <v>1.12</v>
      </c>
      <c r="Q228" s="112"/>
      <c r="R228" s="113">
        <f>SUM(R229:R231)</f>
        <v>0</v>
      </c>
      <c r="S228" s="112"/>
      <c r="T228" s="114">
        <f>SUM(T229:T231)</f>
        <v>0.0045</v>
      </c>
      <c r="AR228" s="108" t="s">
        <v>60</v>
      </c>
      <c r="AT228" s="115" t="s">
        <v>49</v>
      </c>
      <c r="AU228" s="115" t="s">
        <v>58</v>
      </c>
      <c r="AY228" s="108" t="s">
        <v>137</v>
      </c>
      <c r="BK228" s="116">
        <f>SUM(BK229:BK231)</f>
        <v>0</v>
      </c>
    </row>
    <row r="229" spans="1:65" s="2" customFormat="1" ht="24.15" customHeight="1">
      <c r="A229" s="22"/>
      <c r="B229" s="119"/>
      <c r="C229" s="120" t="s">
        <v>877</v>
      </c>
      <c r="D229" s="120" t="s">
        <v>140</v>
      </c>
      <c r="E229" s="121" t="s">
        <v>878</v>
      </c>
      <c r="F229" s="122" t="s">
        <v>879</v>
      </c>
      <c r="G229" s="123" t="s">
        <v>160</v>
      </c>
      <c r="H229" s="124">
        <v>10</v>
      </c>
      <c r="I229" s="125"/>
      <c r="J229" s="125">
        <f>ROUND(I229*H229,2)</f>
        <v>0</v>
      </c>
      <c r="K229" s="122" t="s">
        <v>144</v>
      </c>
      <c r="L229" s="23"/>
      <c r="M229" s="126" t="s">
        <v>1</v>
      </c>
      <c r="N229" s="127" t="s">
        <v>23</v>
      </c>
      <c r="O229" s="128">
        <v>0.035</v>
      </c>
      <c r="P229" s="128">
        <f>O229*H229</f>
        <v>0.35000000000000003</v>
      </c>
      <c r="Q229" s="128">
        <v>0</v>
      </c>
      <c r="R229" s="128">
        <f>Q229*H229</f>
        <v>0</v>
      </c>
      <c r="S229" s="128">
        <v>0.00015</v>
      </c>
      <c r="T229" s="129">
        <f>S229*H229</f>
        <v>0.0014999999999999998</v>
      </c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R229" s="130" t="s">
        <v>200</v>
      </c>
      <c r="AT229" s="130" t="s">
        <v>140</v>
      </c>
      <c r="AU229" s="130" t="s">
        <v>60</v>
      </c>
      <c r="AY229" s="12" t="s">
        <v>137</v>
      </c>
      <c r="BE229" s="131">
        <f>IF(N229="základní",J229,0)</f>
        <v>0</v>
      </c>
      <c r="BF229" s="131">
        <f>IF(N229="snížená",J229,0)</f>
        <v>0</v>
      </c>
      <c r="BG229" s="131">
        <f>IF(N229="zákl. přenesená",J229,0)</f>
        <v>0</v>
      </c>
      <c r="BH229" s="131">
        <f>IF(N229="sníž. přenesená",J229,0)</f>
        <v>0</v>
      </c>
      <c r="BI229" s="131">
        <f>IF(N229="nulová",J229,0)</f>
        <v>0</v>
      </c>
      <c r="BJ229" s="12" t="s">
        <v>58</v>
      </c>
      <c r="BK229" s="131">
        <f>ROUND(I229*H229,2)</f>
        <v>0</v>
      </c>
      <c r="BL229" s="12" t="s">
        <v>200</v>
      </c>
      <c r="BM229" s="130" t="s">
        <v>880</v>
      </c>
    </row>
    <row r="230" spans="1:65" s="2" customFormat="1" ht="24.15" customHeight="1">
      <c r="A230" s="22"/>
      <c r="B230" s="119"/>
      <c r="C230" s="120" t="s">
        <v>881</v>
      </c>
      <c r="D230" s="120" t="s">
        <v>140</v>
      </c>
      <c r="E230" s="121" t="s">
        <v>882</v>
      </c>
      <c r="F230" s="122" t="s">
        <v>883</v>
      </c>
      <c r="G230" s="123" t="s">
        <v>160</v>
      </c>
      <c r="H230" s="124">
        <v>10</v>
      </c>
      <c r="I230" s="125"/>
      <c r="J230" s="125">
        <f>ROUND(I230*H230,2)</f>
        <v>0</v>
      </c>
      <c r="K230" s="122" t="s">
        <v>144</v>
      </c>
      <c r="L230" s="23"/>
      <c r="M230" s="126" t="s">
        <v>1</v>
      </c>
      <c r="N230" s="127" t="s">
        <v>23</v>
      </c>
      <c r="O230" s="128">
        <v>0.037</v>
      </c>
      <c r="P230" s="128">
        <f>O230*H230</f>
        <v>0.37</v>
      </c>
      <c r="Q230" s="128">
        <v>0</v>
      </c>
      <c r="R230" s="128">
        <f>Q230*H230</f>
        <v>0</v>
      </c>
      <c r="S230" s="128">
        <v>0.00015</v>
      </c>
      <c r="T230" s="129">
        <f>S230*H230</f>
        <v>0.0014999999999999998</v>
      </c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R230" s="130" t="s">
        <v>200</v>
      </c>
      <c r="AT230" s="130" t="s">
        <v>140</v>
      </c>
      <c r="AU230" s="130" t="s">
        <v>60</v>
      </c>
      <c r="AY230" s="12" t="s">
        <v>137</v>
      </c>
      <c r="BE230" s="131">
        <f>IF(N230="základní",J230,0)</f>
        <v>0</v>
      </c>
      <c r="BF230" s="131">
        <f>IF(N230="snížená",J230,0)</f>
        <v>0</v>
      </c>
      <c r="BG230" s="131">
        <f>IF(N230="zákl. přenesená",J230,0)</f>
        <v>0</v>
      </c>
      <c r="BH230" s="131">
        <f>IF(N230="sníž. přenesená",J230,0)</f>
        <v>0</v>
      </c>
      <c r="BI230" s="131">
        <f>IF(N230="nulová",J230,0)</f>
        <v>0</v>
      </c>
      <c r="BJ230" s="12" t="s">
        <v>58</v>
      </c>
      <c r="BK230" s="131">
        <f>ROUND(I230*H230,2)</f>
        <v>0</v>
      </c>
      <c r="BL230" s="12" t="s">
        <v>200</v>
      </c>
      <c r="BM230" s="130" t="s">
        <v>884</v>
      </c>
    </row>
    <row r="231" spans="1:65" s="2" customFormat="1" ht="24.15" customHeight="1">
      <c r="A231" s="22"/>
      <c r="B231" s="119"/>
      <c r="C231" s="120" t="s">
        <v>885</v>
      </c>
      <c r="D231" s="120" t="s">
        <v>140</v>
      </c>
      <c r="E231" s="121" t="s">
        <v>886</v>
      </c>
      <c r="F231" s="122" t="s">
        <v>887</v>
      </c>
      <c r="G231" s="123" t="s">
        <v>160</v>
      </c>
      <c r="H231" s="124">
        <v>10</v>
      </c>
      <c r="I231" s="125"/>
      <c r="J231" s="125">
        <f>ROUND(I231*H231,2)</f>
        <v>0</v>
      </c>
      <c r="K231" s="122" t="s">
        <v>144</v>
      </c>
      <c r="L231" s="23"/>
      <c r="M231" s="132" t="s">
        <v>1</v>
      </c>
      <c r="N231" s="133" t="s">
        <v>23</v>
      </c>
      <c r="O231" s="134">
        <v>0.04</v>
      </c>
      <c r="P231" s="134">
        <f>O231*H231</f>
        <v>0.4</v>
      </c>
      <c r="Q231" s="134">
        <v>0</v>
      </c>
      <c r="R231" s="134">
        <f>Q231*H231</f>
        <v>0</v>
      </c>
      <c r="S231" s="134">
        <v>0.00015</v>
      </c>
      <c r="T231" s="135">
        <f>S231*H231</f>
        <v>0.0014999999999999998</v>
      </c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R231" s="130" t="s">
        <v>200</v>
      </c>
      <c r="AT231" s="130" t="s">
        <v>140</v>
      </c>
      <c r="AU231" s="130" t="s">
        <v>60</v>
      </c>
      <c r="AY231" s="12" t="s">
        <v>137</v>
      </c>
      <c r="BE231" s="131">
        <f>IF(N231="základní",J231,0)</f>
        <v>0</v>
      </c>
      <c r="BF231" s="131">
        <f>IF(N231="snížená",J231,0)</f>
        <v>0</v>
      </c>
      <c r="BG231" s="131">
        <f>IF(N231="zákl. přenesená",J231,0)</f>
        <v>0</v>
      </c>
      <c r="BH231" s="131">
        <f>IF(N231="sníž. přenesená",J231,0)</f>
        <v>0</v>
      </c>
      <c r="BI231" s="131">
        <f>IF(N231="nulová",J231,0)</f>
        <v>0</v>
      </c>
      <c r="BJ231" s="12" t="s">
        <v>58</v>
      </c>
      <c r="BK231" s="131">
        <f>ROUND(I231*H231,2)</f>
        <v>0</v>
      </c>
      <c r="BL231" s="12" t="s">
        <v>200</v>
      </c>
      <c r="BM231" s="130" t="s">
        <v>888</v>
      </c>
    </row>
    <row r="232" spans="1:31" s="2" customFormat="1" ht="6.9" customHeight="1">
      <c r="A232" s="22"/>
      <c r="B232" s="33"/>
      <c r="C232" s="34"/>
      <c r="D232" s="34"/>
      <c r="E232" s="34"/>
      <c r="F232" s="34"/>
      <c r="G232" s="34"/>
      <c r="H232" s="34"/>
      <c r="I232" s="34"/>
      <c r="J232" s="34"/>
      <c r="K232" s="34"/>
      <c r="L232" s="23"/>
      <c r="M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</sheetData>
  <autoFilter ref="C38:K231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97"/>
  <sheetViews>
    <sheetView showGridLines="0" workbookViewId="0" topLeftCell="A4">
      <selection activeCell="AB28" sqref="AB2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63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5845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6.9" customHeight="1">
      <c r="A7" s="22"/>
      <c r="B7" s="23"/>
      <c r="C7" s="22"/>
      <c r="D7" s="47"/>
      <c r="E7" s="47"/>
      <c r="F7" s="47"/>
      <c r="G7" s="47"/>
      <c r="H7" s="47"/>
      <c r="I7" s="47"/>
      <c r="J7" s="47"/>
      <c r="K7" s="47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25.35" customHeight="1">
      <c r="A8" s="22"/>
      <c r="B8" s="23"/>
      <c r="C8" s="22"/>
      <c r="D8" s="76" t="s">
        <v>18</v>
      </c>
      <c r="E8" s="22"/>
      <c r="F8" s="22"/>
      <c r="G8" s="22"/>
      <c r="H8" s="22"/>
      <c r="I8" s="22"/>
      <c r="J8" s="52">
        <f>ROUND(J40,2)</f>
        <v>0</v>
      </c>
      <c r="K8" s="22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6.9" customHeight="1">
      <c r="A9" s="22"/>
      <c r="B9" s="23"/>
      <c r="C9" s="22"/>
      <c r="D9" s="47"/>
      <c r="E9" s="47"/>
      <c r="F9" s="47"/>
      <c r="G9" s="47"/>
      <c r="H9" s="47"/>
      <c r="I9" s="47"/>
      <c r="J9" s="47"/>
      <c r="K9" s="47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22"/>
      <c r="E10" s="22"/>
      <c r="F10" s="26" t="s">
        <v>20</v>
      </c>
      <c r="G10" s="22"/>
      <c r="H10" s="22"/>
      <c r="I10" s="26" t="s">
        <v>19</v>
      </c>
      <c r="J10" s="26" t="s">
        <v>21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77" t="s">
        <v>22</v>
      </c>
      <c r="E11" s="19" t="s">
        <v>23</v>
      </c>
      <c r="F11" s="78">
        <f>ROUND((SUM(BE40:BE96)),2)</f>
        <v>0</v>
      </c>
      <c r="G11" s="22"/>
      <c r="H11" s="22"/>
      <c r="I11" s="79">
        <v>0.21</v>
      </c>
      <c r="J11" s="78">
        <f>ROUND(((SUM(BE40:BE96))*I11),2)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>
      <c r="A12" s="22"/>
      <c r="B12" s="23"/>
      <c r="C12" s="22"/>
      <c r="D12" s="22"/>
      <c r="E12" s="19" t="s">
        <v>24</v>
      </c>
      <c r="F12" s="78">
        <f>ROUND((SUM(BF40:BF96)),2)</f>
        <v>0</v>
      </c>
      <c r="G12" s="22"/>
      <c r="H12" s="22"/>
      <c r="I12" s="79">
        <v>0.12</v>
      </c>
      <c r="J12" s="78">
        <f>ROUND(((SUM(BF40:BF96))*I12),2)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25</v>
      </c>
      <c r="F13" s="78">
        <f>ROUND((SUM(BG40:BG96)),2)</f>
        <v>0</v>
      </c>
      <c r="G13" s="22"/>
      <c r="H13" s="22"/>
      <c r="I13" s="79">
        <v>0.21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26</v>
      </c>
      <c r="F14" s="78">
        <f>ROUND((SUM(BH40:BH96)),2)</f>
        <v>0</v>
      </c>
      <c r="G14" s="22"/>
      <c r="H14" s="22"/>
      <c r="I14" s="79">
        <v>0.12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14.4" customHeight="1" hidden="1">
      <c r="A15" s="22"/>
      <c r="B15" s="23"/>
      <c r="C15" s="22"/>
      <c r="D15" s="22"/>
      <c r="E15" s="19" t="s">
        <v>27</v>
      </c>
      <c r="F15" s="78">
        <f>ROUND((SUM(BI40:BI96)),2)</f>
        <v>0</v>
      </c>
      <c r="G15" s="22"/>
      <c r="H15" s="22"/>
      <c r="I15" s="79">
        <v>0</v>
      </c>
      <c r="J15" s="78">
        <f>0</f>
        <v>0</v>
      </c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6.9" customHeight="1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5.35" customHeight="1">
      <c r="A17" s="22"/>
      <c r="B17" s="23"/>
      <c r="C17" s="80"/>
      <c r="D17" s="81" t="s">
        <v>28</v>
      </c>
      <c r="E17" s="41"/>
      <c r="F17" s="41"/>
      <c r="G17" s="82" t="s">
        <v>29</v>
      </c>
      <c r="H17" s="83" t="s">
        <v>30</v>
      </c>
      <c r="I17" s="41"/>
      <c r="J17" s="84">
        <f>SUM(J8:J15)</f>
        <v>0</v>
      </c>
      <c r="K17" s="85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21" spans="1:31" s="2" customFormat="1" ht="6.9" customHeight="1">
      <c r="A21" s="22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" customFormat="1" ht="29.25" customHeight="1">
      <c r="A22" s="22"/>
      <c r="B22" s="23"/>
      <c r="C22" s="86" t="s">
        <v>110</v>
      </c>
      <c r="D22" s="80"/>
      <c r="E22" s="80"/>
      <c r="F22" s="80"/>
      <c r="G22" s="80"/>
      <c r="H22" s="80"/>
      <c r="I22" s="80"/>
      <c r="J22" s="87" t="s">
        <v>111</v>
      </c>
      <c r="K22" s="80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10.35" customHeight="1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47" s="2" customFormat="1" ht="22.95" customHeight="1">
      <c r="A24" s="22"/>
      <c r="B24" s="23"/>
      <c r="C24" s="88" t="s">
        <v>112</v>
      </c>
      <c r="D24" s="22"/>
      <c r="E24" s="22"/>
      <c r="F24" s="22"/>
      <c r="G24" s="22"/>
      <c r="H24" s="22"/>
      <c r="I24" s="22"/>
      <c r="J24" s="52">
        <f>J40</f>
        <v>0</v>
      </c>
      <c r="K24" s="22"/>
      <c r="L24" s="3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U24" s="12" t="s">
        <v>113</v>
      </c>
    </row>
    <row r="25" spans="2:12" s="6" customFormat="1" ht="24.9" customHeight="1">
      <c r="B25" s="89"/>
      <c r="D25" s="90" t="s">
        <v>114</v>
      </c>
      <c r="E25" s="91"/>
      <c r="F25" s="91"/>
      <c r="G25" s="91"/>
      <c r="H25" s="91"/>
      <c r="I25" s="91"/>
      <c r="J25" s="92">
        <f>J41</f>
        <v>0</v>
      </c>
      <c r="L25" s="89"/>
    </row>
    <row r="26" spans="2:12" s="7" customFormat="1" ht="19.95" customHeight="1">
      <c r="B26" s="93"/>
      <c r="D26" s="94" t="s">
        <v>889</v>
      </c>
      <c r="E26" s="95"/>
      <c r="F26" s="95"/>
      <c r="G26" s="95"/>
      <c r="H26" s="95"/>
      <c r="I26" s="95"/>
      <c r="J26" s="96">
        <f>J42</f>
        <v>0</v>
      </c>
      <c r="L26" s="93"/>
    </row>
    <row r="27" spans="2:12" s="7" customFormat="1" ht="14.85" customHeight="1">
      <c r="B27" s="93"/>
      <c r="D27" s="94" t="s">
        <v>890</v>
      </c>
      <c r="E27" s="95"/>
      <c r="F27" s="95"/>
      <c r="G27" s="95"/>
      <c r="H27" s="95"/>
      <c r="I27" s="95"/>
      <c r="J27" s="96">
        <f>J43</f>
        <v>0</v>
      </c>
      <c r="L27" s="93"/>
    </row>
    <row r="28" spans="2:12" s="7" customFormat="1" ht="14.85" customHeight="1">
      <c r="B28" s="93"/>
      <c r="D28" s="94" t="s">
        <v>891</v>
      </c>
      <c r="E28" s="95"/>
      <c r="F28" s="95"/>
      <c r="G28" s="95"/>
      <c r="H28" s="95"/>
      <c r="I28" s="95"/>
      <c r="J28" s="96">
        <f>J60</f>
        <v>0</v>
      </c>
      <c r="L28" s="93"/>
    </row>
    <row r="29" spans="2:12" s="7" customFormat="1" ht="14.85" customHeight="1">
      <c r="B29" s="93"/>
      <c r="D29" s="94" t="s">
        <v>892</v>
      </c>
      <c r="E29" s="95"/>
      <c r="F29" s="95"/>
      <c r="G29" s="95"/>
      <c r="H29" s="95"/>
      <c r="I29" s="95"/>
      <c r="J29" s="96">
        <f>J71</f>
        <v>0</v>
      </c>
      <c r="L29" s="93"/>
    </row>
    <row r="30" spans="2:12" s="7" customFormat="1" ht="14.85" customHeight="1">
      <c r="B30" s="93"/>
      <c r="D30" s="94" t="s">
        <v>893</v>
      </c>
      <c r="E30" s="95"/>
      <c r="F30" s="95"/>
      <c r="G30" s="95"/>
      <c r="H30" s="95"/>
      <c r="I30" s="95"/>
      <c r="J30" s="96">
        <f>J82</f>
        <v>0</v>
      </c>
      <c r="L30" s="93"/>
    </row>
    <row r="31" spans="1:31" s="2" customFormat="1" ht="21.75" customHeight="1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3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" customFormat="1" ht="6.9" customHeight="1">
      <c r="A32" s="2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6" spans="1:31" s="2" customFormat="1" ht="6.9" customHeight="1">
      <c r="A36" s="22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" customFormat="1" ht="24.9" customHeight="1">
      <c r="A37" s="22"/>
      <c r="B37" s="23"/>
      <c r="C37" s="16" t="s">
        <v>122</v>
      </c>
      <c r="D37" s="22"/>
      <c r="E37" s="22"/>
      <c r="F37" s="22"/>
      <c r="G37" s="22"/>
      <c r="H37" s="22"/>
      <c r="I37" s="22"/>
      <c r="J37" s="22"/>
      <c r="K37" s="22"/>
      <c r="L37" s="3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" customFormat="1" ht="6.9" customHeight="1">
      <c r="A38" s="22"/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3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8" customFormat="1" ht="29.25" customHeight="1">
      <c r="A39" s="97"/>
      <c r="B39" s="98"/>
      <c r="C39" s="99" t="s">
        <v>123</v>
      </c>
      <c r="D39" s="100" t="s">
        <v>35</v>
      </c>
      <c r="E39" s="100" t="s">
        <v>31</v>
      </c>
      <c r="F39" s="100" t="s">
        <v>32</v>
      </c>
      <c r="G39" s="100" t="s">
        <v>124</v>
      </c>
      <c r="H39" s="100" t="s">
        <v>125</v>
      </c>
      <c r="I39" s="100" t="s">
        <v>126</v>
      </c>
      <c r="J39" s="100" t="s">
        <v>111</v>
      </c>
      <c r="K39" s="101" t="s">
        <v>127</v>
      </c>
      <c r="L39" s="102"/>
      <c r="M39" s="43" t="s">
        <v>1</v>
      </c>
      <c r="N39" s="44" t="s">
        <v>22</v>
      </c>
      <c r="O39" s="44" t="s">
        <v>128</v>
      </c>
      <c r="P39" s="44" t="s">
        <v>129</v>
      </c>
      <c r="Q39" s="44" t="s">
        <v>130</v>
      </c>
      <c r="R39" s="44" t="s">
        <v>131</v>
      </c>
      <c r="S39" s="44" t="s">
        <v>132</v>
      </c>
      <c r="T39" s="45" t="s">
        <v>133</v>
      </c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</row>
    <row r="40" spans="1:63" s="2" customFormat="1" ht="22.95" customHeight="1">
      <c r="A40" s="22"/>
      <c r="B40" s="23"/>
      <c r="C40" s="50" t="s">
        <v>134</v>
      </c>
      <c r="D40" s="22"/>
      <c r="E40" s="22"/>
      <c r="F40" s="22"/>
      <c r="G40" s="22"/>
      <c r="H40" s="22"/>
      <c r="I40" s="22"/>
      <c r="J40" s="103">
        <f>BK40</f>
        <v>0</v>
      </c>
      <c r="K40" s="22"/>
      <c r="L40" s="23"/>
      <c r="M40" s="46"/>
      <c r="N40" s="38"/>
      <c r="O40" s="47"/>
      <c r="P40" s="104">
        <f>P41</f>
        <v>989.2699999999999</v>
      </c>
      <c r="Q40" s="47"/>
      <c r="R40" s="104">
        <f>R41</f>
        <v>50.01</v>
      </c>
      <c r="S40" s="47"/>
      <c r="T40" s="105">
        <f>T41</f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T40" s="12" t="s">
        <v>49</v>
      </c>
      <c r="AU40" s="12" t="s">
        <v>113</v>
      </c>
      <c r="BK40" s="106">
        <f>BK41</f>
        <v>0</v>
      </c>
    </row>
    <row r="41" spans="2:63" s="9" customFormat="1" ht="25.95" customHeight="1">
      <c r="B41" s="107"/>
      <c r="D41" s="108" t="s">
        <v>49</v>
      </c>
      <c r="E41" s="109" t="s">
        <v>135</v>
      </c>
      <c r="F41" s="109" t="s">
        <v>136</v>
      </c>
      <c r="J41" s="110">
        <f>BK41</f>
        <v>0</v>
      </c>
      <c r="L41" s="107"/>
      <c r="M41" s="111"/>
      <c r="N41" s="112"/>
      <c r="O41" s="112"/>
      <c r="P41" s="113">
        <f>P42</f>
        <v>989.2699999999999</v>
      </c>
      <c r="Q41" s="112"/>
      <c r="R41" s="113">
        <f>R42</f>
        <v>50.01</v>
      </c>
      <c r="S41" s="112"/>
      <c r="T41" s="114">
        <f>T42</f>
        <v>0</v>
      </c>
      <c r="AR41" s="108" t="s">
        <v>58</v>
      </c>
      <c r="AT41" s="115" t="s">
        <v>49</v>
      </c>
      <c r="AU41" s="115" t="s">
        <v>50</v>
      </c>
      <c r="AY41" s="108" t="s">
        <v>137</v>
      </c>
      <c r="BK41" s="116">
        <f>BK42</f>
        <v>0</v>
      </c>
    </row>
    <row r="42" spans="2:63" s="9" customFormat="1" ht="22.95" customHeight="1">
      <c r="B42" s="107"/>
      <c r="D42" s="108" t="s">
        <v>49</v>
      </c>
      <c r="E42" s="117" t="s">
        <v>58</v>
      </c>
      <c r="F42" s="117" t="s">
        <v>62</v>
      </c>
      <c r="J42" s="118">
        <f>BK42</f>
        <v>0</v>
      </c>
      <c r="L42" s="107"/>
      <c r="M42" s="111"/>
      <c r="N42" s="112"/>
      <c r="O42" s="112"/>
      <c r="P42" s="113">
        <f>P43+P60+P71+P82</f>
        <v>989.2699999999999</v>
      </c>
      <c r="Q42" s="112"/>
      <c r="R42" s="113">
        <f>R43+R60+R71+R82</f>
        <v>50.01</v>
      </c>
      <c r="S42" s="112"/>
      <c r="T42" s="114">
        <f>T43+T60+T71+T82</f>
        <v>0</v>
      </c>
      <c r="AR42" s="108" t="s">
        <v>58</v>
      </c>
      <c r="AT42" s="115" t="s">
        <v>49</v>
      </c>
      <c r="AU42" s="115" t="s">
        <v>58</v>
      </c>
      <c r="AY42" s="108" t="s">
        <v>137</v>
      </c>
      <c r="BK42" s="116">
        <f>BK43+BK60+BK71+BK82</f>
        <v>0</v>
      </c>
    </row>
    <row r="43" spans="2:63" s="9" customFormat="1" ht="20.85" customHeight="1">
      <c r="B43" s="107"/>
      <c r="D43" s="108" t="s">
        <v>49</v>
      </c>
      <c r="E43" s="117" t="s">
        <v>188</v>
      </c>
      <c r="F43" s="117" t="s">
        <v>894</v>
      </c>
      <c r="J43" s="118">
        <f>BK43</f>
        <v>0</v>
      </c>
      <c r="L43" s="107"/>
      <c r="M43" s="111"/>
      <c r="N43" s="112"/>
      <c r="O43" s="112"/>
      <c r="P43" s="113">
        <f>SUM(P44:P59)</f>
        <v>367.16999999999996</v>
      </c>
      <c r="Q43" s="112"/>
      <c r="R43" s="113">
        <f>SUM(R44:R59)</f>
        <v>0</v>
      </c>
      <c r="S43" s="112"/>
      <c r="T43" s="114">
        <f>SUM(T44:T59)</f>
        <v>0</v>
      </c>
      <c r="AR43" s="108" t="s">
        <v>58</v>
      </c>
      <c r="AT43" s="115" t="s">
        <v>49</v>
      </c>
      <c r="AU43" s="115" t="s">
        <v>60</v>
      </c>
      <c r="AY43" s="108" t="s">
        <v>137</v>
      </c>
      <c r="BK43" s="116">
        <f>SUM(BK44:BK59)</f>
        <v>0</v>
      </c>
    </row>
    <row r="44" spans="1:65" s="2" customFormat="1" ht="24.15" customHeight="1">
      <c r="A44" s="22"/>
      <c r="B44" s="119"/>
      <c r="C44" s="120" t="s">
        <v>58</v>
      </c>
      <c r="D44" s="120" t="s">
        <v>140</v>
      </c>
      <c r="E44" s="121" t="s">
        <v>895</v>
      </c>
      <c r="F44" s="122" t="s">
        <v>896</v>
      </c>
      <c r="G44" s="123" t="s">
        <v>143</v>
      </c>
      <c r="H44" s="124">
        <v>10</v>
      </c>
      <c r="I44" s="125"/>
      <c r="J44" s="125">
        <f aca="true" t="shared" si="0" ref="J44:J59">ROUND(I44*H44,2)</f>
        <v>0</v>
      </c>
      <c r="K44" s="122" t="s">
        <v>144</v>
      </c>
      <c r="L44" s="23"/>
      <c r="M44" s="126" t="s">
        <v>1</v>
      </c>
      <c r="N44" s="127" t="s">
        <v>23</v>
      </c>
      <c r="O44" s="128">
        <v>3.886</v>
      </c>
      <c r="P44" s="128">
        <f aca="true" t="shared" si="1" ref="P44:P59">O44*H44</f>
        <v>38.86</v>
      </c>
      <c r="Q44" s="128">
        <v>0</v>
      </c>
      <c r="R44" s="128">
        <f aca="true" t="shared" si="2" ref="R44:R59">Q44*H44</f>
        <v>0</v>
      </c>
      <c r="S44" s="128">
        <v>0</v>
      </c>
      <c r="T44" s="129">
        <f aca="true" t="shared" si="3" ref="T44:T59">S44*H44</f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150</v>
      </c>
      <c r="AY44" s="12" t="s">
        <v>137</v>
      </c>
      <c r="BE44" s="131">
        <f aca="true" t="shared" si="4" ref="BE44:BE59">IF(N44="základní",J44,0)</f>
        <v>0</v>
      </c>
      <c r="BF44" s="131">
        <f aca="true" t="shared" si="5" ref="BF44:BF59">IF(N44="snížená",J44,0)</f>
        <v>0</v>
      </c>
      <c r="BG44" s="131">
        <f aca="true" t="shared" si="6" ref="BG44:BG59">IF(N44="zákl. přenesená",J44,0)</f>
        <v>0</v>
      </c>
      <c r="BH44" s="131">
        <f aca="true" t="shared" si="7" ref="BH44:BH59">IF(N44="sníž. přenesená",J44,0)</f>
        <v>0</v>
      </c>
      <c r="BI44" s="131">
        <f aca="true" t="shared" si="8" ref="BI44:BI59">IF(N44="nulová",J44,0)</f>
        <v>0</v>
      </c>
      <c r="BJ44" s="12" t="s">
        <v>58</v>
      </c>
      <c r="BK44" s="131">
        <f aca="true" t="shared" si="9" ref="BK44:BK59">ROUND(I44*H44,2)</f>
        <v>0</v>
      </c>
      <c r="BL44" s="12" t="s">
        <v>145</v>
      </c>
      <c r="BM44" s="130" t="s">
        <v>897</v>
      </c>
    </row>
    <row r="45" spans="1:65" s="2" customFormat="1" ht="24.15" customHeight="1">
      <c r="A45" s="22"/>
      <c r="B45" s="119"/>
      <c r="C45" s="120" t="s">
        <v>60</v>
      </c>
      <c r="D45" s="120" t="s">
        <v>140</v>
      </c>
      <c r="E45" s="121" t="s">
        <v>898</v>
      </c>
      <c r="F45" s="122" t="s">
        <v>899</v>
      </c>
      <c r="G45" s="123" t="s">
        <v>143</v>
      </c>
      <c r="H45" s="124">
        <v>10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0.975</v>
      </c>
      <c r="P45" s="128">
        <f t="shared" si="1"/>
        <v>9.75</v>
      </c>
      <c r="Q45" s="128">
        <v>0</v>
      </c>
      <c r="R45" s="128">
        <f t="shared" si="2"/>
        <v>0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150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900</v>
      </c>
    </row>
    <row r="46" spans="1:65" s="2" customFormat="1" ht="24.15" customHeight="1">
      <c r="A46" s="22"/>
      <c r="B46" s="119"/>
      <c r="C46" s="120" t="s">
        <v>150</v>
      </c>
      <c r="D46" s="120" t="s">
        <v>140</v>
      </c>
      <c r="E46" s="121" t="s">
        <v>901</v>
      </c>
      <c r="F46" s="122" t="s">
        <v>902</v>
      </c>
      <c r="G46" s="123" t="s">
        <v>143</v>
      </c>
      <c r="H46" s="124">
        <v>10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0.61</v>
      </c>
      <c r="P46" s="128">
        <f t="shared" si="1"/>
        <v>6.1</v>
      </c>
      <c r="Q46" s="128">
        <v>0</v>
      </c>
      <c r="R46" s="128">
        <f t="shared" si="2"/>
        <v>0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150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903</v>
      </c>
    </row>
    <row r="47" spans="1:65" s="2" customFormat="1" ht="33" customHeight="1">
      <c r="A47" s="22"/>
      <c r="B47" s="119"/>
      <c r="C47" s="120" t="s">
        <v>145</v>
      </c>
      <c r="D47" s="120" t="s">
        <v>140</v>
      </c>
      <c r="E47" s="121" t="s">
        <v>904</v>
      </c>
      <c r="F47" s="122" t="s">
        <v>905</v>
      </c>
      <c r="G47" s="123" t="s">
        <v>143</v>
      </c>
      <c r="H47" s="124">
        <v>10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0.414</v>
      </c>
      <c r="P47" s="128">
        <f t="shared" si="1"/>
        <v>4.14</v>
      </c>
      <c r="Q47" s="128">
        <v>0</v>
      </c>
      <c r="R47" s="128">
        <f t="shared" si="2"/>
        <v>0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150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906</v>
      </c>
    </row>
    <row r="48" spans="1:65" s="2" customFormat="1" ht="37.95" customHeight="1">
      <c r="A48" s="22"/>
      <c r="B48" s="119"/>
      <c r="C48" s="120" t="s">
        <v>157</v>
      </c>
      <c r="D48" s="120" t="s">
        <v>140</v>
      </c>
      <c r="E48" s="121" t="s">
        <v>907</v>
      </c>
      <c r="F48" s="122" t="s">
        <v>908</v>
      </c>
      <c r="G48" s="123" t="s">
        <v>143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4.863</v>
      </c>
      <c r="P48" s="128">
        <f t="shared" si="1"/>
        <v>48.63</v>
      </c>
      <c r="Q48" s="128">
        <v>0</v>
      </c>
      <c r="R48" s="128">
        <f t="shared" si="2"/>
        <v>0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150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909</v>
      </c>
    </row>
    <row r="49" spans="1:65" s="2" customFormat="1" ht="37.95" customHeight="1">
      <c r="A49" s="22"/>
      <c r="B49" s="119"/>
      <c r="C49" s="120" t="s">
        <v>162</v>
      </c>
      <c r="D49" s="120" t="s">
        <v>140</v>
      </c>
      <c r="E49" s="121" t="s">
        <v>910</v>
      </c>
      <c r="F49" s="122" t="s">
        <v>911</v>
      </c>
      <c r="G49" s="123" t="s">
        <v>143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5.058</v>
      </c>
      <c r="P49" s="128">
        <f t="shared" si="1"/>
        <v>50.58</v>
      </c>
      <c r="Q49" s="128">
        <v>0</v>
      </c>
      <c r="R49" s="128">
        <f t="shared" si="2"/>
        <v>0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150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912</v>
      </c>
    </row>
    <row r="50" spans="1:65" s="2" customFormat="1" ht="37.95" customHeight="1">
      <c r="A50" s="22"/>
      <c r="B50" s="119"/>
      <c r="C50" s="120" t="s">
        <v>166</v>
      </c>
      <c r="D50" s="120" t="s">
        <v>140</v>
      </c>
      <c r="E50" s="121" t="s">
        <v>913</v>
      </c>
      <c r="F50" s="122" t="s">
        <v>914</v>
      </c>
      <c r="G50" s="123" t="s">
        <v>143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4.048</v>
      </c>
      <c r="P50" s="128">
        <f t="shared" si="1"/>
        <v>40.480000000000004</v>
      </c>
      <c r="Q50" s="128">
        <v>0</v>
      </c>
      <c r="R50" s="128">
        <f t="shared" si="2"/>
        <v>0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150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915</v>
      </c>
    </row>
    <row r="51" spans="1:65" s="2" customFormat="1" ht="33" customHeight="1">
      <c r="A51" s="22"/>
      <c r="B51" s="119"/>
      <c r="C51" s="120" t="s">
        <v>170</v>
      </c>
      <c r="D51" s="120" t="s">
        <v>140</v>
      </c>
      <c r="E51" s="121" t="s">
        <v>916</v>
      </c>
      <c r="F51" s="122" t="s">
        <v>917</v>
      </c>
      <c r="G51" s="123" t="s">
        <v>143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1.72</v>
      </c>
      <c r="P51" s="128">
        <f t="shared" si="1"/>
        <v>17.2</v>
      </c>
      <c r="Q51" s="128">
        <v>0</v>
      </c>
      <c r="R51" s="128">
        <f t="shared" si="2"/>
        <v>0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150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918</v>
      </c>
    </row>
    <row r="52" spans="1:65" s="2" customFormat="1" ht="33" customHeight="1">
      <c r="A52" s="22"/>
      <c r="B52" s="119"/>
      <c r="C52" s="120" t="s">
        <v>138</v>
      </c>
      <c r="D52" s="120" t="s">
        <v>140</v>
      </c>
      <c r="E52" s="121" t="s">
        <v>919</v>
      </c>
      <c r="F52" s="122" t="s">
        <v>920</v>
      </c>
      <c r="G52" s="123" t="s">
        <v>143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1.122</v>
      </c>
      <c r="P52" s="128">
        <f t="shared" si="1"/>
        <v>11.22</v>
      </c>
      <c r="Q52" s="128">
        <v>0</v>
      </c>
      <c r="R52" s="128">
        <f t="shared" si="2"/>
        <v>0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150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921</v>
      </c>
    </row>
    <row r="53" spans="1:65" s="2" customFormat="1" ht="33" customHeight="1">
      <c r="A53" s="22"/>
      <c r="B53" s="119"/>
      <c r="C53" s="120" t="s">
        <v>177</v>
      </c>
      <c r="D53" s="120" t="s">
        <v>140</v>
      </c>
      <c r="E53" s="121" t="s">
        <v>922</v>
      </c>
      <c r="F53" s="122" t="s">
        <v>923</v>
      </c>
      <c r="G53" s="123" t="s">
        <v>143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0.834</v>
      </c>
      <c r="P53" s="128">
        <f t="shared" si="1"/>
        <v>8.34</v>
      </c>
      <c r="Q53" s="128">
        <v>0</v>
      </c>
      <c r="R53" s="128">
        <f t="shared" si="2"/>
        <v>0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150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924</v>
      </c>
    </row>
    <row r="54" spans="1:65" s="2" customFormat="1" ht="33" customHeight="1">
      <c r="A54" s="22"/>
      <c r="B54" s="119"/>
      <c r="C54" s="120" t="s">
        <v>181</v>
      </c>
      <c r="D54" s="120" t="s">
        <v>140</v>
      </c>
      <c r="E54" s="121" t="s">
        <v>925</v>
      </c>
      <c r="F54" s="122" t="s">
        <v>926</v>
      </c>
      <c r="G54" s="123" t="s">
        <v>143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1.267</v>
      </c>
      <c r="P54" s="128">
        <f t="shared" si="1"/>
        <v>12.669999999999998</v>
      </c>
      <c r="Q54" s="128">
        <v>0</v>
      </c>
      <c r="R54" s="128">
        <f t="shared" si="2"/>
        <v>0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150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927</v>
      </c>
    </row>
    <row r="55" spans="1:65" s="2" customFormat="1" ht="33" customHeight="1">
      <c r="A55" s="22"/>
      <c r="B55" s="119"/>
      <c r="C55" s="120" t="s">
        <v>8</v>
      </c>
      <c r="D55" s="120" t="s">
        <v>140</v>
      </c>
      <c r="E55" s="121" t="s">
        <v>928</v>
      </c>
      <c r="F55" s="122" t="s">
        <v>929</v>
      </c>
      <c r="G55" s="123" t="s">
        <v>143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0.818</v>
      </c>
      <c r="P55" s="128">
        <f t="shared" si="1"/>
        <v>8.18</v>
      </c>
      <c r="Q55" s="128">
        <v>0</v>
      </c>
      <c r="R55" s="128">
        <f t="shared" si="2"/>
        <v>0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150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930</v>
      </c>
    </row>
    <row r="56" spans="1:65" s="2" customFormat="1" ht="33" customHeight="1">
      <c r="A56" s="22"/>
      <c r="B56" s="119"/>
      <c r="C56" s="120" t="s">
        <v>188</v>
      </c>
      <c r="D56" s="120" t="s">
        <v>140</v>
      </c>
      <c r="E56" s="121" t="s">
        <v>931</v>
      </c>
      <c r="F56" s="122" t="s">
        <v>932</v>
      </c>
      <c r="G56" s="123" t="s">
        <v>143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0.597</v>
      </c>
      <c r="P56" s="128">
        <f t="shared" si="1"/>
        <v>5.97</v>
      </c>
      <c r="Q56" s="128">
        <v>0</v>
      </c>
      <c r="R56" s="128">
        <f t="shared" si="2"/>
        <v>0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150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933</v>
      </c>
    </row>
    <row r="57" spans="1:65" s="2" customFormat="1" ht="33" customHeight="1">
      <c r="A57" s="22"/>
      <c r="B57" s="119"/>
      <c r="C57" s="120" t="s">
        <v>192</v>
      </c>
      <c r="D57" s="120" t="s">
        <v>140</v>
      </c>
      <c r="E57" s="121" t="s">
        <v>934</v>
      </c>
      <c r="F57" s="122" t="s">
        <v>935</v>
      </c>
      <c r="G57" s="123" t="s">
        <v>143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7.133</v>
      </c>
      <c r="P57" s="128">
        <f t="shared" si="1"/>
        <v>71.33</v>
      </c>
      <c r="Q57" s="128">
        <v>0</v>
      </c>
      <c r="R57" s="128">
        <f t="shared" si="2"/>
        <v>0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150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936</v>
      </c>
    </row>
    <row r="58" spans="1:65" s="2" customFormat="1" ht="24.15" customHeight="1">
      <c r="A58" s="22"/>
      <c r="B58" s="119"/>
      <c r="C58" s="120" t="s">
        <v>196</v>
      </c>
      <c r="D58" s="120" t="s">
        <v>140</v>
      </c>
      <c r="E58" s="121" t="s">
        <v>937</v>
      </c>
      <c r="F58" s="122" t="s">
        <v>938</v>
      </c>
      <c r="G58" s="123" t="s">
        <v>143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2.019</v>
      </c>
      <c r="P58" s="128">
        <f t="shared" si="1"/>
        <v>20.19</v>
      </c>
      <c r="Q58" s="128">
        <v>0</v>
      </c>
      <c r="R58" s="128">
        <f t="shared" si="2"/>
        <v>0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150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939</v>
      </c>
    </row>
    <row r="59" spans="1:65" s="2" customFormat="1" ht="24.15" customHeight="1">
      <c r="A59" s="22"/>
      <c r="B59" s="119"/>
      <c r="C59" s="120" t="s">
        <v>200</v>
      </c>
      <c r="D59" s="120" t="s">
        <v>140</v>
      </c>
      <c r="E59" s="121" t="s">
        <v>940</v>
      </c>
      <c r="F59" s="122" t="s">
        <v>941</v>
      </c>
      <c r="G59" s="123" t="s">
        <v>143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1.353</v>
      </c>
      <c r="P59" s="128">
        <f t="shared" si="1"/>
        <v>13.53</v>
      </c>
      <c r="Q59" s="128">
        <v>0</v>
      </c>
      <c r="R59" s="128">
        <f t="shared" si="2"/>
        <v>0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150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942</v>
      </c>
    </row>
    <row r="60" spans="2:63" s="9" customFormat="1" ht="20.85" customHeight="1">
      <c r="B60" s="107"/>
      <c r="D60" s="108" t="s">
        <v>49</v>
      </c>
      <c r="E60" s="117" t="s">
        <v>200</v>
      </c>
      <c r="F60" s="117" t="s">
        <v>943</v>
      </c>
      <c r="J60" s="118">
        <f>BK60</f>
        <v>0</v>
      </c>
      <c r="L60" s="107"/>
      <c r="M60" s="111"/>
      <c r="N60" s="112"/>
      <c r="O60" s="112"/>
      <c r="P60" s="113">
        <f>SUM(P61:P70)</f>
        <v>397.2</v>
      </c>
      <c r="Q60" s="112"/>
      <c r="R60" s="113">
        <f>SUM(R61:R70)</f>
        <v>0</v>
      </c>
      <c r="S60" s="112"/>
      <c r="T60" s="114">
        <f>SUM(T61:T70)</f>
        <v>0</v>
      </c>
      <c r="AR60" s="108" t="s">
        <v>58</v>
      </c>
      <c r="AT60" s="115" t="s">
        <v>49</v>
      </c>
      <c r="AU60" s="115" t="s">
        <v>60</v>
      </c>
      <c r="AY60" s="108" t="s">
        <v>137</v>
      </c>
      <c r="BK60" s="116">
        <f>SUM(BK61:BK70)</f>
        <v>0</v>
      </c>
    </row>
    <row r="61" spans="1:65" s="2" customFormat="1" ht="33" customHeight="1">
      <c r="A61" s="22"/>
      <c r="B61" s="119"/>
      <c r="C61" s="120" t="s">
        <v>204</v>
      </c>
      <c r="D61" s="120" t="s">
        <v>140</v>
      </c>
      <c r="E61" s="121" t="s">
        <v>944</v>
      </c>
      <c r="F61" s="122" t="s">
        <v>945</v>
      </c>
      <c r="G61" s="123" t="s">
        <v>143</v>
      </c>
      <c r="H61" s="124">
        <v>100</v>
      </c>
      <c r="I61" s="125"/>
      <c r="J61" s="125">
        <f aca="true" t="shared" si="10" ref="J61:J70">ROUND(I61*H61,2)</f>
        <v>0</v>
      </c>
      <c r="K61" s="122" t="s">
        <v>144</v>
      </c>
      <c r="L61" s="23"/>
      <c r="M61" s="126" t="s">
        <v>1</v>
      </c>
      <c r="N61" s="127" t="s">
        <v>23</v>
      </c>
      <c r="O61" s="128">
        <v>0.851</v>
      </c>
      <c r="P61" s="128">
        <f aca="true" t="shared" si="11" ref="P61:P70">O61*H61</f>
        <v>85.1</v>
      </c>
      <c r="Q61" s="128">
        <v>0</v>
      </c>
      <c r="R61" s="128">
        <f aca="true" t="shared" si="12" ref="R61:R70">Q61*H61</f>
        <v>0</v>
      </c>
      <c r="S61" s="128">
        <v>0</v>
      </c>
      <c r="T61" s="129">
        <f aca="true" t="shared" si="13" ref="T61:T70">S61*H61</f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150</v>
      </c>
      <c r="AY61" s="12" t="s">
        <v>137</v>
      </c>
      <c r="BE61" s="131">
        <f aca="true" t="shared" si="14" ref="BE61:BE70">IF(N61="základní",J61,0)</f>
        <v>0</v>
      </c>
      <c r="BF61" s="131">
        <f aca="true" t="shared" si="15" ref="BF61:BF70">IF(N61="snížená",J61,0)</f>
        <v>0</v>
      </c>
      <c r="BG61" s="131">
        <f aca="true" t="shared" si="16" ref="BG61:BG70">IF(N61="zákl. přenesená",J61,0)</f>
        <v>0</v>
      </c>
      <c r="BH61" s="131">
        <f aca="true" t="shared" si="17" ref="BH61:BH70">IF(N61="sníž. přenesená",J61,0)</f>
        <v>0</v>
      </c>
      <c r="BI61" s="131">
        <f aca="true" t="shared" si="18" ref="BI61:BI70">IF(N61="nulová",J61,0)</f>
        <v>0</v>
      </c>
      <c r="BJ61" s="12" t="s">
        <v>58</v>
      </c>
      <c r="BK61" s="131">
        <f aca="true" t="shared" si="19" ref="BK61:BK70">ROUND(I61*H61,2)</f>
        <v>0</v>
      </c>
      <c r="BL61" s="12" t="s">
        <v>145</v>
      </c>
      <c r="BM61" s="130" t="s">
        <v>946</v>
      </c>
    </row>
    <row r="62" spans="1:65" s="2" customFormat="1" ht="37.95" customHeight="1">
      <c r="A62" s="22"/>
      <c r="B62" s="119"/>
      <c r="C62" s="120" t="s">
        <v>208</v>
      </c>
      <c r="D62" s="120" t="s">
        <v>140</v>
      </c>
      <c r="E62" s="121" t="s">
        <v>947</v>
      </c>
      <c r="F62" s="122" t="s">
        <v>948</v>
      </c>
      <c r="G62" s="123" t="s">
        <v>143</v>
      </c>
      <c r="H62" s="124">
        <v>100</v>
      </c>
      <c r="I62" s="125"/>
      <c r="J62" s="125">
        <f t="shared" si="1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0.772</v>
      </c>
      <c r="P62" s="128">
        <f t="shared" si="11"/>
        <v>77.2</v>
      </c>
      <c r="Q62" s="128">
        <v>0</v>
      </c>
      <c r="R62" s="128">
        <f t="shared" si="12"/>
        <v>0</v>
      </c>
      <c r="S62" s="128">
        <v>0</v>
      </c>
      <c r="T62" s="129">
        <f t="shared" si="1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150</v>
      </c>
      <c r="AY62" s="12" t="s">
        <v>137</v>
      </c>
      <c r="BE62" s="131">
        <f t="shared" si="14"/>
        <v>0</v>
      </c>
      <c r="BF62" s="131">
        <f t="shared" si="15"/>
        <v>0</v>
      </c>
      <c r="BG62" s="131">
        <f t="shared" si="16"/>
        <v>0</v>
      </c>
      <c r="BH62" s="131">
        <f t="shared" si="17"/>
        <v>0</v>
      </c>
      <c r="BI62" s="131">
        <f t="shared" si="18"/>
        <v>0</v>
      </c>
      <c r="BJ62" s="12" t="s">
        <v>58</v>
      </c>
      <c r="BK62" s="131">
        <f t="shared" si="19"/>
        <v>0</v>
      </c>
      <c r="BL62" s="12" t="s">
        <v>145</v>
      </c>
      <c r="BM62" s="130" t="s">
        <v>949</v>
      </c>
    </row>
    <row r="63" spans="1:65" s="2" customFormat="1" ht="37.95" customHeight="1">
      <c r="A63" s="22"/>
      <c r="B63" s="119"/>
      <c r="C63" s="120" t="s">
        <v>212</v>
      </c>
      <c r="D63" s="120" t="s">
        <v>140</v>
      </c>
      <c r="E63" s="121" t="s">
        <v>950</v>
      </c>
      <c r="F63" s="122" t="s">
        <v>951</v>
      </c>
      <c r="G63" s="123" t="s">
        <v>143</v>
      </c>
      <c r="H63" s="124">
        <v>100</v>
      </c>
      <c r="I63" s="125"/>
      <c r="J63" s="125">
        <f t="shared" si="1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0.411</v>
      </c>
      <c r="P63" s="128">
        <f t="shared" si="11"/>
        <v>41.099999999999994</v>
      </c>
      <c r="Q63" s="128">
        <v>0</v>
      </c>
      <c r="R63" s="128">
        <f t="shared" si="12"/>
        <v>0</v>
      </c>
      <c r="S63" s="128">
        <v>0</v>
      </c>
      <c r="T63" s="129">
        <f t="shared" si="1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150</v>
      </c>
      <c r="AY63" s="12" t="s">
        <v>137</v>
      </c>
      <c r="BE63" s="131">
        <f t="shared" si="14"/>
        <v>0</v>
      </c>
      <c r="BF63" s="131">
        <f t="shared" si="15"/>
        <v>0</v>
      </c>
      <c r="BG63" s="131">
        <f t="shared" si="16"/>
        <v>0</v>
      </c>
      <c r="BH63" s="131">
        <f t="shared" si="17"/>
        <v>0</v>
      </c>
      <c r="BI63" s="131">
        <f t="shared" si="18"/>
        <v>0</v>
      </c>
      <c r="BJ63" s="12" t="s">
        <v>58</v>
      </c>
      <c r="BK63" s="131">
        <f t="shared" si="19"/>
        <v>0</v>
      </c>
      <c r="BL63" s="12" t="s">
        <v>145</v>
      </c>
      <c r="BM63" s="130" t="s">
        <v>952</v>
      </c>
    </row>
    <row r="64" spans="1:65" s="2" customFormat="1" ht="37.95" customHeight="1">
      <c r="A64" s="22"/>
      <c r="B64" s="119"/>
      <c r="C64" s="120" t="s">
        <v>216</v>
      </c>
      <c r="D64" s="120" t="s">
        <v>140</v>
      </c>
      <c r="E64" s="121" t="s">
        <v>953</v>
      </c>
      <c r="F64" s="122" t="s">
        <v>954</v>
      </c>
      <c r="G64" s="123" t="s">
        <v>143</v>
      </c>
      <c r="H64" s="124">
        <v>100</v>
      </c>
      <c r="I64" s="125"/>
      <c r="J64" s="125">
        <f t="shared" si="1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0.379</v>
      </c>
      <c r="P64" s="128">
        <f t="shared" si="11"/>
        <v>37.9</v>
      </c>
      <c r="Q64" s="128">
        <v>0</v>
      </c>
      <c r="R64" s="128">
        <f t="shared" si="12"/>
        <v>0</v>
      </c>
      <c r="S64" s="128">
        <v>0</v>
      </c>
      <c r="T64" s="129">
        <f t="shared" si="1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150</v>
      </c>
      <c r="AY64" s="12" t="s">
        <v>137</v>
      </c>
      <c r="BE64" s="131">
        <f t="shared" si="14"/>
        <v>0</v>
      </c>
      <c r="BF64" s="131">
        <f t="shared" si="15"/>
        <v>0</v>
      </c>
      <c r="BG64" s="131">
        <f t="shared" si="16"/>
        <v>0</v>
      </c>
      <c r="BH64" s="131">
        <f t="shared" si="17"/>
        <v>0</v>
      </c>
      <c r="BI64" s="131">
        <f t="shared" si="18"/>
        <v>0</v>
      </c>
      <c r="BJ64" s="12" t="s">
        <v>58</v>
      </c>
      <c r="BK64" s="131">
        <f t="shared" si="19"/>
        <v>0</v>
      </c>
      <c r="BL64" s="12" t="s">
        <v>145</v>
      </c>
      <c r="BM64" s="130" t="s">
        <v>955</v>
      </c>
    </row>
    <row r="65" spans="1:65" s="2" customFormat="1" ht="37.95" customHeight="1">
      <c r="A65" s="22"/>
      <c r="B65" s="119"/>
      <c r="C65" s="120" t="s">
        <v>7</v>
      </c>
      <c r="D65" s="120" t="s">
        <v>140</v>
      </c>
      <c r="E65" s="121" t="s">
        <v>956</v>
      </c>
      <c r="F65" s="122" t="s">
        <v>957</v>
      </c>
      <c r="G65" s="123" t="s">
        <v>143</v>
      </c>
      <c r="H65" s="124">
        <v>100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0.07</v>
      </c>
      <c r="P65" s="128">
        <f t="shared" si="11"/>
        <v>7.000000000000001</v>
      </c>
      <c r="Q65" s="128">
        <v>0</v>
      </c>
      <c r="R65" s="128">
        <f t="shared" si="12"/>
        <v>0</v>
      </c>
      <c r="S65" s="128">
        <v>0</v>
      </c>
      <c r="T65" s="129">
        <f t="shared" si="1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145</v>
      </c>
      <c r="AT65" s="130" t="s">
        <v>140</v>
      </c>
      <c r="AU65" s="130" t="s">
        <v>150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145</v>
      </c>
      <c r="BM65" s="130" t="s">
        <v>958</v>
      </c>
    </row>
    <row r="66" spans="1:65" s="2" customFormat="1" ht="37.95" customHeight="1">
      <c r="A66" s="22"/>
      <c r="B66" s="119"/>
      <c r="C66" s="120" t="s">
        <v>223</v>
      </c>
      <c r="D66" s="120" t="s">
        <v>140</v>
      </c>
      <c r="E66" s="121" t="s">
        <v>959</v>
      </c>
      <c r="F66" s="122" t="s">
        <v>960</v>
      </c>
      <c r="G66" s="123" t="s">
        <v>143</v>
      </c>
      <c r="H66" s="124">
        <v>100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0.063</v>
      </c>
      <c r="P66" s="128">
        <f t="shared" si="11"/>
        <v>6.3</v>
      </c>
      <c r="Q66" s="128">
        <v>0</v>
      </c>
      <c r="R66" s="128">
        <f t="shared" si="12"/>
        <v>0</v>
      </c>
      <c r="S66" s="128">
        <v>0</v>
      </c>
      <c r="T66" s="129">
        <f t="shared" si="1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150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145</v>
      </c>
      <c r="BM66" s="130" t="s">
        <v>961</v>
      </c>
    </row>
    <row r="67" spans="1:65" s="2" customFormat="1" ht="37.95" customHeight="1">
      <c r="A67" s="22"/>
      <c r="B67" s="119"/>
      <c r="C67" s="120" t="s">
        <v>227</v>
      </c>
      <c r="D67" s="120" t="s">
        <v>140</v>
      </c>
      <c r="E67" s="121" t="s">
        <v>962</v>
      </c>
      <c r="F67" s="122" t="s">
        <v>963</v>
      </c>
      <c r="G67" s="123" t="s">
        <v>143</v>
      </c>
      <c r="H67" s="124">
        <v>100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0.087</v>
      </c>
      <c r="P67" s="128">
        <f t="shared" si="11"/>
        <v>8.7</v>
      </c>
      <c r="Q67" s="128">
        <v>0</v>
      </c>
      <c r="R67" s="128">
        <f t="shared" si="12"/>
        <v>0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150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145</v>
      </c>
      <c r="BM67" s="130" t="s">
        <v>964</v>
      </c>
    </row>
    <row r="68" spans="1:65" s="2" customFormat="1" ht="37.95" customHeight="1">
      <c r="A68" s="22"/>
      <c r="B68" s="119"/>
      <c r="C68" s="120" t="s">
        <v>231</v>
      </c>
      <c r="D68" s="120" t="s">
        <v>140</v>
      </c>
      <c r="E68" s="121" t="s">
        <v>965</v>
      </c>
      <c r="F68" s="122" t="s">
        <v>966</v>
      </c>
      <c r="G68" s="123" t="s">
        <v>143</v>
      </c>
      <c r="H68" s="124">
        <v>100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0.005</v>
      </c>
      <c r="P68" s="128">
        <f t="shared" si="11"/>
        <v>0.5</v>
      </c>
      <c r="Q68" s="128">
        <v>0</v>
      </c>
      <c r="R68" s="128">
        <f t="shared" si="12"/>
        <v>0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145</v>
      </c>
      <c r="AT68" s="130" t="s">
        <v>140</v>
      </c>
      <c r="AU68" s="130" t="s">
        <v>150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145</v>
      </c>
      <c r="BM68" s="130" t="s">
        <v>967</v>
      </c>
    </row>
    <row r="69" spans="1:65" s="2" customFormat="1" ht="24.15" customHeight="1">
      <c r="A69" s="22"/>
      <c r="B69" s="119"/>
      <c r="C69" s="120" t="s">
        <v>235</v>
      </c>
      <c r="D69" s="120" t="s">
        <v>140</v>
      </c>
      <c r="E69" s="121" t="s">
        <v>968</v>
      </c>
      <c r="F69" s="122" t="s">
        <v>969</v>
      </c>
      <c r="G69" s="123" t="s">
        <v>143</v>
      </c>
      <c r="H69" s="124">
        <v>100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1.137</v>
      </c>
      <c r="P69" s="128">
        <f t="shared" si="11"/>
        <v>113.7</v>
      </c>
      <c r="Q69" s="128">
        <v>0</v>
      </c>
      <c r="R69" s="128">
        <f t="shared" si="12"/>
        <v>0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145</v>
      </c>
      <c r="AT69" s="130" t="s">
        <v>140</v>
      </c>
      <c r="AU69" s="130" t="s">
        <v>150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145</v>
      </c>
      <c r="BM69" s="130" t="s">
        <v>970</v>
      </c>
    </row>
    <row r="70" spans="1:65" s="2" customFormat="1" ht="24.15" customHeight="1">
      <c r="A70" s="22"/>
      <c r="B70" s="119"/>
      <c r="C70" s="120" t="s">
        <v>239</v>
      </c>
      <c r="D70" s="120" t="s">
        <v>140</v>
      </c>
      <c r="E70" s="121" t="s">
        <v>971</v>
      </c>
      <c r="F70" s="122" t="s">
        <v>972</v>
      </c>
      <c r="G70" s="123" t="s">
        <v>143</v>
      </c>
      <c r="H70" s="124">
        <v>100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0.197</v>
      </c>
      <c r="P70" s="128">
        <f t="shared" si="11"/>
        <v>19.7</v>
      </c>
      <c r="Q70" s="128">
        <v>0</v>
      </c>
      <c r="R70" s="128">
        <f t="shared" si="12"/>
        <v>0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145</v>
      </c>
      <c r="AT70" s="130" t="s">
        <v>140</v>
      </c>
      <c r="AU70" s="130" t="s">
        <v>150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145</v>
      </c>
      <c r="BM70" s="130" t="s">
        <v>973</v>
      </c>
    </row>
    <row r="71" spans="2:63" s="9" customFormat="1" ht="20.85" customHeight="1">
      <c r="B71" s="107"/>
      <c r="D71" s="108" t="s">
        <v>49</v>
      </c>
      <c r="E71" s="117" t="s">
        <v>204</v>
      </c>
      <c r="F71" s="117" t="s">
        <v>974</v>
      </c>
      <c r="J71" s="118">
        <f>BK71</f>
        <v>0</v>
      </c>
      <c r="L71" s="107"/>
      <c r="M71" s="111"/>
      <c r="N71" s="112"/>
      <c r="O71" s="112"/>
      <c r="P71" s="113">
        <f>SUM(P72:P81)</f>
        <v>85.27000000000001</v>
      </c>
      <c r="Q71" s="112"/>
      <c r="R71" s="113">
        <f>SUM(R72:R81)</f>
        <v>50</v>
      </c>
      <c r="S71" s="112"/>
      <c r="T71" s="114">
        <f>SUM(T72:T81)</f>
        <v>0</v>
      </c>
      <c r="AR71" s="108" t="s">
        <v>58</v>
      </c>
      <c r="AT71" s="115" t="s">
        <v>49</v>
      </c>
      <c r="AU71" s="115" t="s">
        <v>60</v>
      </c>
      <c r="AY71" s="108" t="s">
        <v>137</v>
      </c>
      <c r="BK71" s="116">
        <f>SUM(BK72:BK81)</f>
        <v>0</v>
      </c>
    </row>
    <row r="72" spans="1:65" s="2" customFormat="1" ht="33" customHeight="1">
      <c r="A72" s="22"/>
      <c r="B72" s="119"/>
      <c r="C72" s="120" t="s">
        <v>243</v>
      </c>
      <c r="D72" s="120" t="s">
        <v>140</v>
      </c>
      <c r="E72" s="121" t="s">
        <v>975</v>
      </c>
      <c r="F72" s="122" t="s">
        <v>976</v>
      </c>
      <c r="G72" s="123" t="s">
        <v>977</v>
      </c>
      <c r="H72" s="124">
        <v>250</v>
      </c>
      <c r="I72" s="125"/>
      <c r="J72" s="125">
        <f aca="true" t="shared" si="20" ref="J72:J81">ROUND(I72*H72,2)</f>
        <v>0</v>
      </c>
      <c r="K72" s="122" t="s">
        <v>144</v>
      </c>
      <c r="L72" s="23"/>
      <c r="M72" s="126" t="s">
        <v>1</v>
      </c>
      <c r="N72" s="127" t="s">
        <v>23</v>
      </c>
      <c r="O72" s="128">
        <v>0</v>
      </c>
      <c r="P72" s="128">
        <f aca="true" t="shared" si="21" ref="P72:P81">O72*H72</f>
        <v>0</v>
      </c>
      <c r="Q72" s="128">
        <v>0</v>
      </c>
      <c r="R72" s="128">
        <f aca="true" t="shared" si="22" ref="R72:R81">Q72*H72</f>
        <v>0</v>
      </c>
      <c r="S72" s="128">
        <v>0</v>
      </c>
      <c r="T72" s="129">
        <f aca="true" t="shared" si="23" ref="T72:T81">S72*H72</f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145</v>
      </c>
      <c r="AT72" s="130" t="s">
        <v>140</v>
      </c>
      <c r="AU72" s="130" t="s">
        <v>150</v>
      </c>
      <c r="AY72" s="12" t="s">
        <v>137</v>
      </c>
      <c r="BE72" s="131">
        <f aca="true" t="shared" si="24" ref="BE72:BE81">IF(N72="základní",J72,0)</f>
        <v>0</v>
      </c>
      <c r="BF72" s="131">
        <f aca="true" t="shared" si="25" ref="BF72:BF81">IF(N72="snížená",J72,0)</f>
        <v>0</v>
      </c>
      <c r="BG72" s="131">
        <f aca="true" t="shared" si="26" ref="BG72:BG81">IF(N72="zákl. přenesená",J72,0)</f>
        <v>0</v>
      </c>
      <c r="BH72" s="131">
        <f aca="true" t="shared" si="27" ref="BH72:BH81">IF(N72="sníž. přenesená",J72,0)</f>
        <v>0</v>
      </c>
      <c r="BI72" s="131">
        <f aca="true" t="shared" si="28" ref="BI72:BI81">IF(N72="nulová",J72,0)</f>
        <v>0</v>
      </c>
      <c r="BJ72" s="12" t="s">
        <v>58</v>
      </c>
      <c r="BK72" s="131">
        <f aca="true" t="shared" si="29" ref="BK72:BK81">ROUND(I72*H72,2)</f>
        <v>0</v>
      </c>
      <c r="BL72" s="12" t="s">
        <v>145</v>
      </c>
      <c r="BM72" s="130" t="s">
        <v>978</v>
      </c>
    </row>
    <row r="73" spans="1:65" s="2" customFormat="1" ht="16.5" customHeight="1">
      <c r="A73" s="22"/>
      <c r="B73" s="119"/>
      <c r="C73" s="120" t="s">
        <v>247</v>
      </c>
      <c r="D73" s="120" t="s">
        <v>140</v>
      </c>
      <c r="E73" s="121" t="s">
        <v>979</v>
      </c>
      <c r="F73" s="122" t="s">
        <v>980</v>
      </c>
      <c r="G73" s="123" t="s">
        <v>143</v>
      </c>
      <c r="H73" s="124">
        <v>100</v>
      </c>
      <c r="I73" s="125"/>
      <c r="J73" s="125">
        <f t="shared" si="20"/>
        <v>0</v>
      </c>
      <c r="K73" s="122" t="s">
        <v>144</v>
      </c>
      <c r="L73" s="23"/>
      <c r="M73" s="126" t="s">
        <v>1</v>
      </c>
      <c r="N73" s="127" t="s">
        <v>23</v>
      </c>
      <c r="O73" s="128">
        <v>0.009</v>
      </c>
      <c r="P73" s="128">
        <f t="shared" si="21"/>
        <v>0.8999999999999999</v>
      </c>
      <c r="Q73" s="128">
        <v>0</v>
      </c>
      <c r="R73" s="128">
        <f t="shared" si="22"/>
        <v>0</v>
      </c>
      <c r="S73" s="128">
        <v>0</v>
      </c>
      <c r="T73" s="129">
        <f t="shared" si="2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145</v>
      </c>
      <c r="AT73" s="130" t="s">
        <v>140</v>
      </c>
      <c r="AU73" s="130" t="s">
        <v>150</v>
      </c>
      <c r="AY73" s="12" t="s">
        <v>137</v>
      </c>
      <c r="BE73" s="131">
        <f t="shared" si="24"/>
        <v>0</v>
      </c>
      <c r="BF73" s="131">
        <f t="shared" si="25"/>
        <v>0</v>
      </c>
      <c r="BG73" s="131">
        <f t="shared" si="26"/>
        <v>0</v>
      </c>
      <c r="BH73" s="131">
        <f t="shared" si="27"/>
        <v>0</v>
      </c>
      <c r="BI73" s="131">
        <f t="shared" si="28"/>
        <v>0</v>
      </c>
      <c r="BJ73" s="12" t="s">
        <v>58</v>
      </c>
      <c r="BK73" s="131">
        <f t="shared" si="29"/>
        <v>0</v>
      </c>
      <c r="BL73" s="12" t="s">
        <v>145</v>
      </c>
      <c r="BM73" s="130" t="s">
        <v>981</v>
      </c>
    </row>
    <row r="74" spans="1:65" s="2" customFormat="1" ht="24.15" customHeight="1">
      <c r="A74" s="22"/>
      <c r="B74" s="119"/>
      <c r="C74" s="120" t="s">
        <v>251</v>
      </c>
      <c r="D74" s="120" t="s">
        <v>140</v>
      </c>
      <c r="E74" s="121" t="s">
        <v>982</v>
      </c>
      <c r="F74" s="122" t="s">
        <v>983</v>
      </c>
      <c r="G74" s="123" t="s">
        <v>143</v>
      </c>
      <c r="H74" s="124">
        <v>100</v>
      </c>
      <c r="I74" s="125"/>
      <c r="J74" s="125">
        <f t="shared" si="20"/>
        <v>0</v>
      </c>
      <c r="K74" s="122" t="s">
        <v>144</v>
      </c>
      <c r="L74" s="23"/>
      <c r="M74" s="126" t="s">
        <v>1</v>
      </c>
      <c r="N74" s="127" t="s">
        <v>23</v>
      </c>
      <c r="O74" s="128">
        <v>0.632</v>
      </c>
      <c r="P74" s="128">
        <f t="shared" si="21"/>
        <v>63.2</v>
      </c>
      <c r="Q74" s="128">
        <v>0</v>
      </c>
      <c r="R74" s="128">
        <f t="shared" si="22"/>
        <v>0</v>
      </c>
      <c r="S74" s="128">
        <v>0</v>
      </c>
      <c r="T74" s="129">
        <f t="shared" si="2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145</v>
      </c>
      <c r="AT74" s="130" t="s">
        <v>140</v>
      </c>
      <c r="AU74" s="130" t="s">
        <v>150</v>
      </c>
      <c r="AY74" s="12" t="s">
        <v>137</v>
      </c>
      <c r="BE74" s="131">
        <f t="shared" si="24"/>
        <v>0</v>
      </c>
      <c r="BF74" s="131">
        <f t="shared" si="25"/>
        <v>0</v>
      </c>
      <c r="BG74" s="131">
        <f t="shared" si="26"/>
        <v>0</v>
      </c>
      <c r="BH74" s="131">
        <f t="shared" si="27"/>
        <v>0</v>
      </c>
      <c r="BI74" s="131">
        <f t="shared" si="28"/>
        <v>0</v>
      </c>
      <c r="BJ74" s="12" t="s">
        <v>58</v>
      </c>
      <c r="BK74" s="131">
        <f t="shared" si="29"/>
        <v>0</v>
      </c>
      <c r="BL74" s="12" t="s">
        <v>145</v>
      </c>
      <c r="BM74" s="130" t="s">
        <v>984</v>
      </c>
    </row>
    <row r="75" spans="1:65" s="2" customFormat="1" ht="24.15" customHeight="1">
      <c r="A75" s="22"/>
      <c r="B75" s="119"/>
      <c r="C75" s="120" t="s">
        <v>255</v>
      </c>
      <c r="D75" s="120" t="s">
        <v>140</v>
      </c>
      <c r="E75" s="121" t="s">
        <v>985</v>
      </c>
      <c r="F75" s="122" t="s">
        <v>986</v>
      </c>
      <c r="G75" s="123" t="s">
        <v>143</v>
      </c>
      <c r="H75" s="124">
        <v>10</v>
      </c>
      <c r="I75" s="125"/>
      <c r="J75" s="125">
        <f t="shared" si="20"/>
        <v>0</v>
      </c>
      <c r="K75" s="122" t="s">
        <v>144</v>
      </c>
      <c r="L75" s="23"/>
      <c r="M75" s="126" t="s">
        <v>1</v>
      </c>
      <c r="N75" s="127" t="s">
        <v>23</v>
      </c>
      <c r="O75" s="128">
        <v>0.328</v>
      </c>
      <c r="P75" s="128">
        <f t="shared" si="21"/>
        <v>3.2800000000000002</v>
      </c>
      <c r="Q75" s="128">
        <v>0</v>
      </c>
      <c r="R75" s="128">
        <f t="shared" si="22"/>
        <v>0</v>
      </c>
      <c r="S75" s="128">
        <v>0</v>
      </c>
      <c r="T75" s="129">
        <f t="shared" si="2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145</v>
      </c>
      <c r="AT75" s="130" t="s">
        <v>140</v>
      </c>
      <c r="AU75" s="130" t="s">
        <v>150</v>
      </c>
      <c r="AY75" s="12" t="s">
        <v>137</v>
      </c>
      <c r="BE75" s="131">
        <f t="shared" si="24"/>
        <v>0</v>
      </c>
      <c r="BF75" s="131">
        <f t="shared" si="25"/>
        <v>0</v>
      </c>
      <c r="BG75" s="131">
        <f t="shared" si="26"/>
        <v>0</v>
      </c>
      <c r="BH75" s="131">
        <f t="shared" si="27"/>
        <v>0</v>
      </c>
      <c r="BI75" s="131">
        <f t="shared" si="28"/>
        <v>0</v>
      </c>
      <c r="BJ75" s="12" t="s">
        <v>58</v>
      </c>
      <c r="BK75" s="131">
        <f t="shared" si="29"/>
        <v>0</v>
      </c>
      <c r="BL75" s="12" t="s">
        <v>145</v>
      </c>
      <c r="BM75" s="130" t="s">
        <v>987</v>
      </c>
    </row>
    <row r="76" spans="1:65" s="2" customFormat="1" ht="24.15" customHeight="1">
      <c r="A76" s="22"/>
      <c r="B76" s="119"/>
      <c r="C76" s="120" t="s">
        <v>259</v>
      </c>
      <c r="D76" s="120" t="s">
        <v>140</v>
      </c>
      <c r="E76" s="121" t="s">
        <v>988</v>
      </c>
      <c r="F76" s="122" t="s">
        <v>989</v>
      </c>
      <c r="G76" s="123" t="s">
        <v>143</v>
      </c>
      <c r="H76" s="124">
        <v>10</v>
      </c>
      <c r="I76" s="125"/>
      <c r="J76" s="125">
        <f t="shared" si="20"/>
        <v>0</v>
      </c>
      <c r="K76" s="122" t="s">
        <v>144</v>
      </c>
      <c r="L76" s="23"/>
      <c r="M76" s="126" t="s">
        <v>1</v>
      </c>
      <c r="N76" s="127" t="s">
        <v>23</v>
      </c>
      <c r="O76" s="128">
        <v>1.789</v>
      </c>
      <c r="P76" s="128">
        <f t="shared" si="21"/>
        <v>17.89</v>
      </c>
      <c r="Q76" s="128">
        <v>0</v>
      </c>
      <c r="R76" s="128">
        <f t="shared" si="22"/>
        <v>0</v>
      </c>
      <c r="S76" s="128">
        <v>0</v>
      </c>
      <c r="T76" s="129">
        <f t="shared" si="2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145</v>
      </c>
      <c r="AT76" s="130" t="s">
        <v>140</v>
      </c>
      <c r="AU76" s="130" t="s">
        <v>150</v>
      </c>
      <c r="AY76" s="12" t="s">
        <v>137</v>
      </c>
      <c r="BE76" s="131">
        <f t="shared" si="24"/>
        <v>0</v>
      </c>
      <c r="BF76" s="131">
        <f t="shared" si="25"/>
        <v>0</v>
      </c>
      <c r="BG76" s="131">
        <f t="shared" si="26"/>
        <v>0</v>
      </c>
      <c r="BH76" s="131">
        <f t="shared" si="27"/>
        <v>0</v>
      </c>
      <c r="BI76" s="131">
        <f t="shared" si="28"/>
        <v>0</v>
      </c>
      <c r="BJ76" s="12" t="s">
        <v>58</v>
      </c>
      <c r="BK76" s="131">
        <f t="shared" si="29"/>
        <v>0</v>
      </c>
      <c r="BL76" s="12" t="s">
        <v>145</v>
      </c>
      <c r="BM76" s="130" t="s">
        <v>990</v>
      </c>
    </row>
    <row r="77" spans="1:65" s="2" customFormat="1" ht="16.5" customHeight="1">
      <c r="A77" s="22"/>
      <c r="B77" s="119"/>
      <c r="C77" s="136" t="s">
        <v>263</v>
      </c>
      <c r="D77" s="136" t="s">
        <v>991</v>
      </c>
      <c r="E77" s="137" t="s">
        <v>992</v>
      </c>
      <c r="F77" s="138" t="s">
        <v>993</v>
      </c>
      <c r="G77" s="139" t="s">
        <v>977</v>
      </c>
      <c r="H77" s="140">
        <v>10</v>
      </c>
      <c r="I77" s="141"/>
      <c r="J77" s="141">
        <f t="shared" si="20"/>
        <v>0</v>
      </c>
      <c r="K77" s="138" t="s">
        <v>144</v>
      </c>
      <c r="L77" s="142"/>
      <c r="M77" s="143" t="s">
        <v>1</v>
      </c>
      <c r="N77" s="144" t="s">
        <v>23</v>
      </c>
      <c r="O77" s="128">
        <v>0</v>
      </c>
      <c r="P77" s="128">
        <f t="shared" si="21"/>
        <v>0</v>
      </c>
      <c r="Q77" s="128">
        <v>1</v>
      </c>
      <c r="R77" s="128">
        <f t="shared" si="22"/>
        <v>10</v>
      </c>
      <c r="S77" s="128">
        <v>0</v>
      </c>
      <c r="T77" s="129">
        <f t="shared" si="2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170</v>
      </c>
      <c r="AT77" s="130" t="s">
        <v>991</v>
      </c>
      <c r="AU77" s="130" t="s">
        <v>150</v>
      </c>
      <c r="AY77" s="12" t="s">
        <v>137</v>
      </c>
      <c r="BE77" s="131">
        <f t="shared" si="24"/>
        <v>0</v>
      </c>
      <c r="BF77" s="131">
        <f t="shared" si="25"/>
        <v>0</v>
      </c>
      <c r="BG77" s="131">
        <f t="shared" si="26"/>
        <v>0</v>
      </c>
      <c r="BH77" s="131">
        <f t="shared" si="27"/>
        <v>0</v>
      </c>
      <c r="BI77" s="131">
        <f t="shared" si="28"/>
        <v>0</v>
      </c>
      <c r="BJ77" s="12" t="s">
        <v>58</v>
      </c>
      <c r="BK77" s="131">
        <f t="shared" si="29"/>
        <v>0</v>
      </c>
      <c r="BL77" s="12" t="s">
        <v>145</v>
      </c>
      <c r="BM77" s="130" t="s">
        <v>994</v>
      </c>
    </row>
    <row r="78" spans="1:65" s="2" customFormat="1" ht="16.5" customHeight="1">
      <c r="A78" s="22"/>
      <c r="B78" s="119"/>
      <c r="C78" s="136" t="s">
        <v>267</v>
      </c>
      <c r="D78" s="136" t="s">
        <v>991</v>
      </c>
      <c r="E78" s="137" t="s">
        <v>995</v>
      </c>
      <c r="F78" s="138" t="s">
        <v>996</v>
      </c>
      <c r="G78" s="139" t="s">
        <v>977</v>
      </c>
      <c r="H78" s="140">
        <v>10</v>
      </c>
      <c r="I78" s="141"/>
      <c r="J78" s="141">
        <f t="shared" si="20"/>
        <v>0</v>
      </c>
      <c r="K78" s="138" t="s">
        <v>144</v>
      </c>
      <c r="L78" s="142"/>
      <c r="M78" s="143" t="s">
        <v>1</v>
      </c>
      <c r="N78" s="144" t="s">
        <v>23</v>
      </c>
      <c r="O78" s="128">
        <v>0</v>
      </c>
      <c r="P78" s="128">
        <f t="shared" si="21"/>
        <v>0</v>
      </c>
      <c r="Q78" s="128">
        <v>1</v>
      </c>
      <c r="R78" s="128">
        <f t="shared" si="22"/>
        <v>10</v>
      </c>
      <c r="S78" s="128">
        <v>0</v>
      </c>
      <c r="T78" s="129">
        <f t="shared" si="2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170</v>
      </c>
      <c r="AT78" s="130" t="s">
        <v>991</v>
      </c>
      <c r="AU78" s="130" t="s">
        <v>150</v>
      </c>
      <c r="AY78" s="12" t="s">
        <v>137</v>
      </c>
      <c r="BE78" s="131">
        <f t="shared" si="24"/>
        <v>0</v>
      </c>
      <c r="BF78" s="131">
        <f t="shared" si="25"/>
        <v>0</v>
      </c>
      <c r="BG78" s="131">
        <f t="shared" si="26"/>
        <v>0</v>
      </c>
      <c r="BH78" s="131">
        <f t="shared" si="27"/>
        <v>0</v>
      </c>
      <c r="BI78" s="131">
        <f t="shared" si="28"/>
        <v>0</v>
      </c>
      <c r="BJ78" s="12" t="s">
        <v>58</v>
      </c>
      <c r="BK78" s="131">
        <f t="shared" si="29"/>
        <v>0</v>
      </c>
      <c r="BL78" s="12" t="s">
        <v>145</v>
      </c>
      <c r="BM78" s="130" t="s">
        <v>997</v>
      </c>
    </row>
    <row r="79" spans="1:65" s="2" customFormat="1" ht="16.5" customHeight="1">
      <c r="A79" s="22"/>
      <c r="B79" s="119"/>
      <c r="C79" s="136" t="s">
        <v>271</v>
      </c>
      <c r="D79" s="136" t="s">
        <v>991</v>
      </c>
      <c r="E79" s="137" t="s">
        <v>998</v>
      </c>
      <c r="F79" s="138" t="s">
        <v>999</v>
      </c>
      <c r="G79" s="139" t="s">
        <v>977</v>
      </c>
      <c r="H79" s="140">
        <v>10</v>
      </c>
      <c r="I79" s="141"/>
      <c r="J79" s="141">
        <f t="shared" si="20"/>
        <v>0</v>
      </c>
      <c r="K79" s="138" t="s">
        <v>144</v>
      </c>
      <c r="L79" s="142"/>
      <c r="M79" s="143" t="s">
        <v>1</v>
      </c>
      <c r="N79" s="144" t="s">
        <v>23</v>
      </c>
      <c r="O79" s="128">
        <v>0</v>
      </c>
      <c r="P79" s="128">
        <f t="shared" si="21"/>
        <v>0</v>
      </c>
      <c r="Q79" s="128">
        <v>1</v>
      </c>
      <c r="R79" s="128">
        <f t="shared" si="22"/>
        <v>10</v>
      </c>
      <c r="S79" s="128">
        <v>0</v>
      </c>
      <c r="T79" s="129">
        <f t="shared" si="2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170</v>
      </c>
      <c r="AT79" s="130" t="s">
        <v>991</v>
      </c>
      <c r="AU79" s="130" t="s">
        <v>150</v>
      </c>
      <c r="AY79" s="12" t="s">
        <v>137</v>
      </c>
      <c r="BE79" s="131">
        <f t="shared" si="24"/>
        <v>0</v>
      </c>
      <c r="BF79" s="131">
        <f t="shared" si="25"/>
        <v>0</v>
      </c>
      <c r="BG79" s="131">
        <f t="shared" si="26"/>
        <v>0</v>
      </c>
      <c r="BH79" s="131">
        <f t="shared" si="27"/>
        <v>0</v>
      </c>
      <c r="BI79" s="131">
        <f t="shared" si="28"/>
        <v>0</v>
      </c>
      <c r="BJ79" s="12" t="s">
        <v>58</v>
      </c>
      <c r="BK79" s="131">
        <f t="shared" si="29"/>
        <v>0</v>
      </c>
      <c r="BL79" s="12" t="s">
        <v>145</v>
      </c>
      <c r="BM79" s="130" t="s">
        <v>1000</v>
      </c>
    </row>
    <row r="80" spans="1:65" s="2" customFormat="1" ht="16.5" customHeight="1">
      <c r="A80" s="22"/>
      <c r="B80" s="119"/>
      <c r="C80" s="136" t="s">
        <v>275</v>
      </c>
      <c r="D80" s="136" t="s">
        <v>991</v>
      </c>
      <c r="E80" s="137" t="s">
        <v>1001</v>
      </c>
      <c r="F80" s="138" t="s">
        <v>1002</v>
      </c>
      <c r="G80" s="139" t="s">
        <v>977</v>
      </c>
      <c r="H80" s="140">
        <v>10</v>
      </c>
      <c r="I80" s="141"/>
      <c r="J80" s="141">
        <f t="shared" si="20"/>
        <v>0</v>
      </c>
      <c r="K80" s="138" t="s">
        <v>144</v>
      </c>
      <c r="L80" s="142"/>
      <c r="M80" s="143" t="s">
        <v>1</v>
      </c>
      <c r="N80" s="144" t="s">
        <v>23</v>
      </c>
      <c r="O80" s="128">
        <v>0</v>
      </c>
      <c r="P80" s="128">
        <f t="shared" si="21"/>
        <v>0</v>
      </c>
      <c r="Q80" s="128">
        <v>1</v>
      </c>
      <c r="R80" s="128">
        <f t="shared" si="22"/>
        <v>10</v>
      </c>
      <c r="S80" s="128">
        <v>0</v>
      </c>
      <c r="T80" s="129">
        <f t="shared" si="2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170</v>
      </c>
      <c r="AT80" s="130" t="s">
        <v>991</v>
      </c>
      <c r="AU80" s="130" t="s">
        <v>150</v>
      </c>
      <c r="AY80" s="12" t="s">
        <v>137</v>
      </c>
      <c r="BE80" s="131">
        <f t="shared" si="24"/>
        <v>0</v>
      </c>
      <c r="BF80" s="131">
        <f t="shared" si="25"/>
        <v>0</v>
      </c>
      <c r="BG80" s="131">
        <f t="shared" si="26"/>
        <v>0</v>
      </c>
      <c r="BH80" s="131">
        <f t="shared" si="27"/>
        <v>0</v>
      </c>
      <c r="BI80" s="131">
        <f t="shared" si="28"/>
        <v>0</v>
      </c>
      <c r="BJ80" s="12" t="s">
        <v>58</v>
      </c>
      <c r="BK80" s="131">
        <f t="shared" si="29"/>
        <v>0</v>
      </c>
      <c r="BL80" s="12" t="s">
        <v>145</v>
      </c>
      <c r="BM80" s="130" t="s">
        <v>1003</v>
      </c>
    </row>
    <row r="81" spans="1:65" s="2" customFormat="1" ht="16.5" customHeight="1">
      <c r="A81" s="22"/>
      <c r="B81" s="119"/>
      <c r="C81" s="136" t="s">
        <v>279</v>
      </c>
      <c r="D81" s="136" t="s">
        <v>991</v>
      </c>
      <c r="E81" s="137" t="s">
        <v>1004</v>
      </c>
      <c r="F81" s="138" t="s">
        <v>1005</v>
      </c>
      <c r="G81" s="139" t="s">
        <v>977</v>
      </c>
      <c r="H81" s="140">
        <v>10</v>
      </c>
      <c r="I81" s="141"/>
      <c r="J81" s="141">
        <f t="shared" si="20"/>
        <v>0</v>
      </c>
      <c r="K81" s="138" t="s">
        <v>144</v>
      </c>
      <c r="L81" s="142"/>
      <c r="M81" s="143" t="s">
        <v>1</v>
      </c>
      <c r="N81" s="144" t="s">
        <v>23</v>
      </c>
      <c r="O81" s="128">
        <v>0</v>
      </c>
      <c r="P81" s="128">
        <f t="shared" si="21"/>
        <v>0</v>
      </c>
      <c r="Q81" s="128">
        <v>1</v>
      </c>
      <c r="R81" s="128">
        <f t="shared" si="22"/>
        <v>10</v>
      </c>
      <c r="S81" s="128">
        <v>0</v>
      </c>
      <c r="T81" s="129">
        <f t="shared" si="2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170</v>
      </c>
      <c r="AT81" s="130" t="s">
        <v>991</v>
      </c>
      <c r="AU81" s="130" t="s">
        <v>150</v>
      </c>
      <c r="AY81" s="12" t="s">
        <v>137</v>
      </c>
      <c r="BE81" s="131">
        <f t="shared" si="24"/>
        <v>0</v>
      </c>
      <c r="BF81" s="131">
        <f t="shared" si="25"/>
        <v>0</v>
      </c>
      <c r="BG81" s="131">
        <f t="shared" si="26"/>
        <v>0</v>
      </c>
      <c r="BH81" s="131">
        <f t="shared" si="27"/>
        <v>0</v>
      </c>
      <c r="BI81" s="131">
        <f t="shared" si="28"/>
        <v>0</v>
      </c>
      <c r="BJ81" s="12" t="s">
        <v>58</v>
      </c>
      <c r="BK81" s="131">
        <f t="shared" si="29"/>
        <v>0</v>
      </c>
      <c r="BL81" s="12" t="s">
        <v>145</v>
      </c>
      <c r="BM81" s="130" t="s">
        <v>1006</v>
      </c>
    </row>
    <row r="82" spans="2:63" s="9" customFormat="1" ht="20.85" customHeight="1">
      <c r="B82" s="107"/>
      <c r="D82" s="108" t="s">
        <v>49</v>
      </c>
      <c r="E82" s="117" t="s">
        <v>208</v>
      </c>
      <c r="F82" s="117" t="s">
        <v>1007</v>
      </c>
      <c r="J82" s="118">
        <f>BK82</f>
        <v>0</v>
      </c>
      <c r="L82" s="107"/>
      <c r="M82" s="111"/>
      <c r="N82" s="112"/>
      <c r="O82" s="112"/>
      <c r="P82" s="113">
        <f>SUM(P83:P96)</f>
        <v>139.63</v>
      </c>
      <c r="Q82" s="112"/>
      <c r="R82" s="113">
        <f>SUM(R83:R96)</f>
        <v>0.01</v>
      </c>
      <c r="S82" s="112"/>
      <c r="T82" s="114">
        <f>SUM(T83:T96)</f>
        <v>0</v>
      </c>
      <c r="AR82" s="108" t="s">
        <v>58</v>
      </c>
      <c r="AT82" s="115" t="s">
        <v>49</v>
      </c>
      <c r="AU82" s="115" t="s">
        <v>60</v>
      </c>
      <c r="AY82" s="108" t="s">
        <v>137</v>
      </c>
      <c r="BK82" s="116">
        <f>SUM(BK83:BK96)</f>
        <v>0</v>
      </c>
    </row>
    <row r="83" spans="1:65" s="2" customFormat="1" ht="24.15" customHeight="1">
      <c r="A83" s="22"/>
      <c r="B83" s="119"/>
      <c r="C83" s="120" t="s">
        <v>283</v>
      </c>
      <c r="D83" s="120" t="s">
        <v>140</v>
      </c>
      <c r="E83" s="121" t="s">
        <v>1008</v>
      </c>
      <c r="F83" s="122" t="s">
        <v>1009</v>
      </c>
      <c r="G83" s="123" t="s">
        <v>160</v>
      </c>
      <c r="H83" s="124">
        <v>10</v>
      </c>
      <c r="I83" s="125"/>
      <c r="J83" s="125">
        <f aca="true" t="shared" si="30" ref="J83:J96">ROUND(I83*H83,2)</f>
        <v>0</v>
      </c>
      <c r="K83" s="122" t="s">
        <v>144</v>
      </c>
      <c r="L83" s="23"/>
      <c r="M83" s="126" t="s">
        <v>1</v>
      </c>
      <c r="N83" s="127" t="s">
        <v>23</v>
      </c>
      <c r="O83" s="128">
        <v>0.668</v>
      </c>
      <c r="P83" s="128">
        <f aca="true" t="shared" si="31" ref="P83:P96">O83*H83</f>
        <v>6.680000000000001</v>
      </c>
      <c r="Q83" s="128">
        <v>0</v>
      </c>
      <c r="R83" s="128">
        <f aca="true" t="shared" si="32" ref="R83:R96">Q83*H83</f>
        <v>0</v>
      </c>
      <c r="S83" s="128">
        <v>0</v>
      </c>
      <c r="T83" s="129">
        <f aca="true" t="shared" si="33" ref="T83:T96">S83*H83</f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145</v>
      </c>
      <c r="AT83" s="130" t="s">
        <v>140</v>
      </c>
      <c r="AU83" s="130" t="s">
        <v>150</v>
      </c>
      <c r="AY83" s="12" t="s">
        <v>137</v>
      </c>
      <c r="BE83" s="131">
        <f aca="true" t="shared" si="34" ref="BE83:BE96">IF(N83="základní",J83,0)</f>
        <v>0</v>
      </c>
      <c r="BF83" s="131">
        <f aca="true" t="shared" si="35" ref="BF83:BF96">IF(N83="snížená",J83,0)</f>
        <v>0</v>
      </c>
      <c r="BG83" s="131">
        <f aca="true" t="shared" si="36" ref="BG83:BG96">IF(N83="zákl. přenesená",J83,0)</f>
        <v>0</v>
      </c>
      <c r="BH83" s="131">
        <f aca="true" t="shared" si="37" ref="BH83:BH96">IF(N83="sníž. přenesená",J83,0)</f>
        <v>0</v>
      </c>
      <c r="BI83" s="131">
        <f aca="true" t="shared" si="38" ref="BI83:BI96">IF(N83="nulová",J83,0)</f>
        <v>0</v>
      </c>
      <c r="BJ83" s="12" t="s">
        <v>58</v>
      </c>
      <c r="BK83" s="131">
        <f aca="true" t="shared" si="39" ref="BK83:BK96">ROUND(I83*H83,2)</f>
        <v>0</v>
      </c>
      <c r="BL83" s="12" t="s">
        <v>145</v>
      </c>
      <c r="BM83" s="130" t="s">
        <v>1010</v>
      </c>
    </row>
    <row r="84" spans="1:65" s="2" customFormat="1" ht="37.95" customHeight="1">
      <c r="A84" s="22"/>
      <c r="B84" s="119"/>
      <c r="C84" s="120" t="s">
        <v>287</v>
      </c>
      <c r="D84" s="120" t="s">
        <v>140</v>
      </c>
      <c r="E84" s="121" t="s">
        <v>1011</v>
      </c>
      <c r="F84" s="122" t="s">
        <v>1012</v>
      </c>
      <c r="G84" s="123" t="s">
        <v>160</v>
      </c>
      <c r="H84" s="124">
        <v>10</v>
      </c>
      <c r="I84" s="125"/>
      <c r="J84" s="125">
        <f t="shared" si="3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0.09</v>
      </c>
      <c r="P84" s="128">
        <f t="shared" si="31"/>
        <v>0.8999999999999999</v>
      </c>
      <c r="Q84" s="128">
        <v>0</v>
      </c>
      <c r="R84" s="128">
        <f t="shared" si="32"/>
        <v>0</v>
      </c>
      <c r="S84" s="128">
        <v>0</v>
      </c>
      <c r="T84" s="129">
        <f t="shared" si="3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145</v>
      </c>
      <c r="AT84" s="130" t="s">
        <v>140</v>
      </c>
      <c r="AU84" s="130" t="s">
        <v>150</v>
      </c>
      <c r="AY84" s="12" t="s">
        <v>137</v>
      </c>
      <c r="BE84" s="131">
        <f t="shared" si="34"/>
        <v>0</v>
      </c>
      <c r="BF84" s="131">
        <f t="shared" si="35"/>
        <v>0</v>
      </c>
      <c r="BG84" s="131">
        <f t="shared" si="36"/>
        <v>0</v>
      </c>
      <c r="BH84" s="131">
        <f t="shared" si="37"/>
        <v>0</v>
      </c>
      <c r="BI84" s="131">
        <f t="shared" si="38"/>
        <v>0</v>
      </c>
      <c r="BJ84" s="12" t="s">
        <v>58</v>
      </c>
      <c r="BK84" s="131">
        <f t="shared" si="39"/>
        <v>0</v>
      </c>
      <c r="BL84" s="12" t="s">
        <v>145</v>
      </c>
      <c r="BM84" s="130" t="s">
        <v>1013</v>
      </c>
    </row>
    <row r="85" spans="1:65" s="2" customFormat="1" ht="37.95" customHeight="1">
      <c r="A85" s="22"/>
      <c r="B85" s="119"/>
      <c r="C85" s="120" t="s">
        <v>291</v>
      </c>
      <c r="D85" s="120" t="s">
        <v>140</v>
      </c>
      <c r="E85" s="121" t="s">
        <v>1014</v>
      </c>
      <c r="F85" s="122" t="s">
        <v>1015</v>
      </c>
      <c r="G85" s="123" t="s">
        <v>160</v>
      </c>
      <c r="H85" s="124">
        <v>10</v>
      </c>
      <c r="I85" s="125"/>
      <c r="J85" s="125">
        <f t="shared" si="3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0.171</v>
      </c>
      <c r="P85" s="128">
        <f t="shared" si="31"/>
        <v>1.7100000000000002</v>
      </c>
      <c r="Q85" s="128">
        <v>0</v>
      </c>
      <c r="R85" s="128">
        <f t="shared" si="32"/>
        <v>0</v>
      </c>
      <c r="S85" s="128">
        <v>0</v>
      </c>
      <c r="T85" s="129">
        <f t="shared" si="3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145</v>
      </c>
      <c r="AT85" s="130" t="s">
        <v>140</v>
      </c>
      <c r="AU85" s="130" t="s">
        <v>150</v>
      </c>
      <c r="AY85" s="12" t="s">
        <v>137</v>
      </c>
      <c r="BE85" s="131">
        <f t="shared" si="34"/>
        <v>0</v>
      </c>
      <c r="BF85" s="131">
        <f t="shared" si="35"/>
        <v>0</v>
      </c>
      <c r="BG85" s="131">
        <f t="shared" si="36"/>
        <v>0</v>
      </c>
      <c r="BH85" s="131">
        <f t="shared" si="37"/>
        <v>0</v>
      </c>
      <c r="BI85" s="131">
        <f t="shared" si="38"/>
        <v>0</v>
      </c>
      <c r="BJ85" s="12" t="s">
        <v>58</v>
      </c>
      <c r="BK85" s="131">
        <f t="shared" si="39"/>
        <v>0</v>
      </c>
      <c r="BL85" s="12" t="s">
        <v>145</v>
      </c>
      <c r="BM85" s="130" t="s">
        <v>1016</v>
      </c>
    </row>
    <row r="86" spans="1:65" s="2" customFormat="1" ht="24.15" customHeight="1">
      <c r="A86" s="22"/>
      <c r="B86" s="119"/>
      <c r="C86" s="120" t="s">
        <v>295</v>
      </c>
      <c r="D86" s="120" t="s">
        <v>140</v>
      </c>
      <c r="E86" s="121" t="s">
        <v>1017</v>
      </c>
      <c r="F86" s="122" t="s">
        <v>1018</v>
      </c>
      <c r="G86" s="123" t="s">
        <v>160</v>
      </c>
      <c r="H86" s="124">
        <v>10</v>
      </c>
      <c r="I86" s="125"/>
      <c r="J86" s="125">
        <f t="shared" si="3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0.058</v>
      </c>
      <c r="P86" s="128">
        <f t="shared" si="31"/>
        <v>0.5800000000000001</v>
      </c>
      <c r="Q86" s="128">
        <v>0</v>
      </c>
      <c r="R86" s="128">
        <f t="shared" si="32"/>
        <v>0</v>
      </c>
      <c r="S86" s="128">
        <v>0</v>
      </c>
      <c r="T86" s="129">
        <f t="shared" si="3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145</v>
      </c>
      <c r="AT86" s="130" t="s">
        <v>140</v>
      </c>
      <c r="AU86" s="130" t="s">
        <v>150</v>
      </c>
      <c r="AY86" s="12" t="s">
        <v>137</v>
      </c>
      <c r="BE86" s="131">
        <f t="shared" si="34"/>
        <v>0</v>
      </c>
      <c r="BF86" s="131">
        <f t="shared" si="35"/>
        <v>0</v>
      </c>
      <c r="BG86" s="131">
        <f t="shared" si="36"/>
        <v>0</v>
      </c>
      <c r="BH86" s="131">
        <f t="shared" si="37"/>
        <v>0</v>
      </c>
      <c r="BI86" s="131">
        <f t="shared" si="38"/>
        <v>0</v>
      </c>
      <c r="BJ86" s="12" t="s">
        <v>58</v>
      </c>
      <c r="BK86" s="131">
        <f t="shared" si="39"/>
        <v>0</v>
      </c>
      <c r="BL86" s="12" t="s">
        <v>145</v>
      </c>
      <c r="BM86" s="130" t="s">
        <v>1019</v>
      </c>
    </row>
    <row r="87" spans="1:65" s="2" customFormat="1" ht="24.15" customHeight="1">
      <c r="A87" s="22"/>
      <c r="B87" s="119"/>
      <c r="C87" s="120" t="s">
        <v>299</v>
      </c>
      <c r="D87" s="120" t="s">
        <v>140</v>
      </c>
      <c r="E87" s="121" t="s">
        <v>1020</v>
      </c>
      <c r="F87" s="122" t="s">
        <v>1021</v>
      </c>
      <c r="G87" s="123" t="s">
        <v>160</v>
      </c>
      <c r="H87" s="124">
        <v>10</v>
      </c>
      <c r="I87" s="125"/>
      <c r="J87" s="125">
        <f t="shared" si="3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0.087</v>
      </c>
      <c r="P87" s="128">
        <f t="shared" si="31"/>
        <v>0.8699999999999999</v>
      </c>
      <c r="Q87" s="128">
        <v>0</v>
      </c>
      <c r="R87" s="128">
        <f t="shared" si="32"/>
        <v>0</v>
      </c>
      <c r="S87" s="128">
        <v>0</v>
      </c>
      <c r="T87" s="129">
        <f t="shared" si="3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145</v>
      </c>
      <c r="AT87" s="130" t="s">
        <v>140</v>
      </c>
      <c r="AU87" s="130" t="s">
        <v>150</v>
      </c>
      <c r="AY87" s="12" t="s">
        <v>137</v>
      </c>
      <c r="BE87" s="131">
        <f t="shared" si="34"/>
        <v>0</v>
      </c>
      <c r="BF87" s="131">
        <f t="shared" si="35"/>
        <v>0</v>
      </c>
      <c r="BG87" s="131">
        <f t="shared" si="36"/>
        <v>0</v>
      </c>
      <c r="BH87" s="131">
        <f t="shared" si="37"/>
        <v>0</v>
      </c>
      <c r="BI87" s="131">
        <f t="shared" si="38"/>
        <v>0</v>
      </c>
      <c r="BJ87" s="12" t="s">
        <v>58</v>
      </c>
      <c r="BK87" s="131">
        <f t="shared" si="39"/>
        <v>0</v>
      </c>
      <c r="BL87" s="12" t="s">
        <v>145</v>
      </c>
      <c r="BM87" s="130" t="s">
        <v>1022</v>
      </c>
    </row>
    <row r="88" spans="1:65" s="2" customFormat="1" ht="33" customHeight="1">
      <c r="A88" s="22"/>
      <c r="B88" s="119"/>
      <c r="C88" s="120" t="s">
        <v>303</v>
      </c>
      <c r="D88" s="120" t="s">
        <v>140</v>
      </c>
      <c r="E88" s="121" t="s">
        <v>1023</v>
      </c>
      <c r="F88" s="122" t="s">
        <v>1024</v>
      </c>
      <c r="G88" s="123" t="s">
        <v>160</v>
      </c>
      <c r="H88" s="124">
        <v>10</v>
      </c>
      <c r="I88" s="125"/>
      <c r="J88" s="125">
        <f t="shared" si="3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0.055</v>
      </c>
      <c r="P88" s="128">
        <f t="shared" si="31"/>
        <v>0.55</v>
      </c>
      <c r="Q88" s="128">
        <v>0</v>
      </c>
      <c r="R88" s="128">
        <f t="shared" si="32"/>
        <v>0</v>
      </c>
      <c r="S88" s="128">
        <v>0</v>
      </c>
      <c r="T88" s="129">
        <f t="shared" si="3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145</v>
      </c>
      <c r="AT88" s="130" t="s">
        <v>140</v>
      </c>
      <c r="AU88" s="130" t="s">
        <v>150</v>
      </c>
      <c r="AY88" s="12" t="s">
        <v>137</v>
      </c>
      <c r="BE88" s="131">
        <f t="shared" si="34"/>
        <v>0</v>
      </c>
      <c r="BF88" s="131">
        <f t="shared" si="35"/>
        <v>0</v>
      </c>
      <c r="BG88" s="131">
        <f t="shared" si="36"/>
        <v>0</v>
      </c>
      <c r="BH88" s="131">
        <f t="shared" si="37"/>
        <v>0</v>
      </c>
      <c r="BI88" s="131">
        <f t="shared" si="38"/>
        <v>0</v>
      </c>
      <c r="BJ88" s="12" t="s">
        <v>58</v>
      </c>
      <c r="BK88" s="131">
        <f t="shared" si="39"/>
        <v>0</v>
      </c>
      <c r="BL88" s="12" t="s">
        <v>145</v>
      </c>
      <c r="BM88" s="130" t="s">
        <v>1025</v>
      </c>
    </row>
    <row r="89" spans="1:65" s="2" customFormat="1" ht="33" customHeight="1">
      <c r="A89" s="22"/>
      <c r="B89" s="119"/>
      <c r="C89" s="120" t="s">
        <v>307</v>
      </c>
      <c r="D89" s="120" t="s">
        <v>140</v>
      </c>
      <c r="E89" s="121" t="s">
        <v>1026</v>
      </c>
      <c r="F89" s="122" t="s">
        <v>1027</v>
      </c>
      <c r="G89" s="123" t="s">
        <v>160</v>
      </c>
      <c r="H89" s="124">
        <v>10</v>
      </c>
      <c r="I89" s="125"/>
      <c r="J89" s="125">
        <f t="shared" si="3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0.114</v>
      </c>
      <c r="P89" s="128">
        <f t="shared" si="31"/>
        <v>1.1400000000000001</v>
      </c>
      <c r="Q89" s="128">
        <v>0</v>
      </c>
      <c r="R89" s="128">
        <f t="shared" si="32"/>
        <v>0</v>
      </c>
      <c r="S89" s="128">
        <v>0</v>
      </c>
      <c r="T89" s="129">
        <f t="shared" si="3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145</v>
      </c>
      <c r="AT89" s="130" t="s">
        <v>140</v>
      </c>
      <c r="AU89" s="130" t="s">
        <v>150</v>
      </c>
      <c r="AY89" s="12" t="s">
        <v>137</v>
      </c>
      <c r="BE89" s="131">
        <f t="shared" si="34"/>
        <v>0</v>
      </c>
      <c r="BF89" s="131">
        <f t="shared" si="35"/>
        <v>0</v>
      </c>
      <c r="BG89" s="131">
        <f t="shared" si="36"/>
        <v>0</v>
      </c>
      <c r="BH89" s="131">
        <f t="shared" si="37"/>
        <v>0</v>
      </c>
      <c r="BI89" s="131">
        <f t="shared" si="38"/>
        <v>0</v>
      </c>
      <c r="BJ89" s="12" t="s">
        <v>58</v>
      </c>
      <c r="BK89" s="131">
        <f t="shared" si="39"/>
        <v>0</v>
      </c>
      <c r="BL89" s="12" t="s">
        <v>145</v>
      </c>
      <c r="BM89" s="130" t="s">
        <v>1028</v>
      </c>
    </row>
    <row r="90" spans="1:65" s="2" customFormat="1" ht="24.15" customHeight="1">
      <c r="A90" s="22"/>
      <c r="B90" s="119"/>
      <c r="C90" s="120" t="s">
        <v>311</v>
      </c>
      <c r="D90" s="120" t="s">
        <v>140</v>
      </c>
      <c r="E90" s="121" t="s">
        <v>1029</v>
      </c>
      <c r="F90" s="122" t="s">
        <v>1030</v>
      </c>
      <c r="G90" s="123" t="s">
        <v>143</v>
      </c>
      <c r="H90" s="124">
        <v>10</v>
      </c>
      <c r="I90" s="125"/>
      <c r="J90" s="125">
        <f t="shared" si="30"/>
        <v>0</v>
      </c>
      <c r="K90" s="122" t="s">
        <v>144</v>
      </c>
      <c r="L90" s="23"/>
      <c r="M90" s="126" t="s">
        <v>1</v>
      </c>
      <c r="N90" s="127" t="s">
        <v>23</v>
      </c>
      <c r="O90" s="128">
        <v>4.987</v>
      </c>
      <c r="P90" s="128">
        <f t="shared" si="31"/>
        <v>49.870000000000005</v>
      </c>
      <c r="Q90" s="128">
        <v>0</v>
      </c>
      <c r="R90" s="128">
        <f t="shared" si="32"/>
        <v>0</v>
      </c>
      <c r="S90" s="128">
        <v>0</v>
      </c>
      <c r="T90" s="129">
        <f t="shared" si="3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145</v>
      </c>
      <c r="AT90" s="130" t="s">
        <v>140</v>
      </c>
      <c r="AU90" s="130" t="s">
        <v>150</v>
      </c>
      <c r="AY90" s="12" t="s">
        <v>137</v>
      </c>
      <c r="BE90" s="131">
        <f t="shared" si="34"/>
        <v>0</v>
      </c>
      <c r="BF90" s="131">
        <f t="shared" si="35"/>
        <v>0</v>
      </c>
      <c r="BG90" s="131">
        <f t="shared" si="36"/>
        <v>0</v>
      </c>
      <c r="BH90" s="131">
        <f t="shared" si="37"/>
        <v>0</v>
      </c>
      <c r="BI90" s="131">
        <f t="shared" si="38"/>
        <v>0</v>
      </c>
      <c r="BJ90" s="12" t="s">
        <v>58</v>
      </c>
      <c r="BK90" s="131">
        <f t="shared" si="39"/>
        <v>0</v>
      </c>
      <c r="BL90" s="12" t="s">
        <v>145</v>
      </c>
      <c r="BM90" s="130" t="s">
        <v>1031</v>
      </c>
    </row>
    <row r="91" spans="1:65" s="2" customFormat="1" ht="21.75" customHeight="1">
      <c r="A91" s="22"/>
      <c r="B91" s="119"/>
      <c r="C91" s="120" t="s">
        <v>316</v>
      </c>
      <c r="D91" s="120" t="s">
        <v>140</v>
      </c>
      <c r="E91" s="121" t="s">
        <v>1032</v>
      </c>
      <c r="F91" s="122" t="s">
        <v>1033</v>
      </c>
      <c r="G91" s="123" t="s">
        <v>143</v>
      </c>
      <c r="H91" s="124">
        <v>10</v>
      </c>
      <c r="I91" s="125"/>
      <c r="J91" s="125">
        <f t="shared" si="30"/>
        <v>0</v>
      </c>
      <c r="K91" s="122" t="s">
        <v>144</v>
      </c>
      <c r="L91" s="23"/>
      <c r="M91" s="126" t="s">
        <v>1</v>
      </c>
      <c r="N91" s="127" t="s">
        <v>23</v>
      </c>
      <c r="O91" s="128">
        <v>6.933</v>
      </c>
      <c r="P91" s="128">
        <f t="shared" si="31"/>
        <v>69.33</v>
      </c>
      <c r="Q91" s="128">
        <v>0</v>
      </c>
      <c r="R91" s="128">
        <f t="shared" si="32"/>
        <v>0</v>
      </c>
      <c r="S91" s="128">
        <v>0</v>
      </c>
      <c r="T91" s="129">
        <f t="shared" si="3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145</v>
      </c>
      <c r="AT91" s="130" t="s">
        <v>140</v>
      </c>
      <c r="AU91" s="130" t="s">
        <v>150</v>
      </c>
      <c r="AY91" s="12" t="s">
        <v>137</v>
      </c>
      <c r="BE91" s="131">
        <f t="shared" si="34"/>
        <v>0</v>
      </c>
      <c r="BF91" s="131">
        <f t="shared" si="35"/>
        <v>0</v>
      </c>
      <c r="BG91" s="131">
        <f t="shared" si="36"/>
        <v>0</v>
      </c>
      <c r="BH91" s="131">
        <f t="shared" si="37"/>
        <v>0</v>
      </c>
      <c r="BI91" s="131">
        <f t="shared" si="38"/>
        <v>0</v>
      </c>
      <c r="BJ91" s="12" t="s">
        <v>58</v>
      </c>
      <c r="BK91" s="131">
        <f t="shared" si="39"/>
        <v>0</v>
      </c>
      <c r="BL91" s="12" t="s">
        <v>145</v>
      </c>
      <c r="BM91" s="130" t="s">
        <v>1034</v>
      </c>
    </row>
    <row r="92" spans="1:65" s="2" customFormat="1" ht="16.5" customHeight="1">
      <c r="A92" s="22"/>
      <c r="B92" s="119"/>
      <c r="C92" s="136" t="s">
        <v>320</v>
      </c>
      <c r="D92" s="136" t="s">
        <v>991</v>
      </c>
      <c r="E92" s="137" t="s">
        <v>1035</v>
      </c>
      <c r="F92" s="138" t="s">
        <v>1036</v>
      </c>
      <c r="G92" s="139" t="s">
        <v>1037</v>
      </c>
      <c r="H92" s="140">
        <v>10</v>
      </c>
      <c r="I92" s="141"/>
      <c r="J92" s="141">
        <f t="shared" si="30"/>
        <v>0</v>
      </c>
      <c r="K92" s="138" t="s">
        <v>144</v>
      </c>
      <c r="L92" s="142"/>
      <c r="M92" s="143" t="s">
        <v>1</v>
      </c>
      <c r="N92" s="144" t="s">
        <v>23</v>
      </c>
      <c r="O92" s="128">
        <v>0</v>
      </c>
      <c r="P92" s="128">
        <f t="shared" si="31"/>
        <v>0</v>
      </c>
      <c r="Q92" s="128">
        <v>0.001</v>
      </c>
      <c r="R92" s="128">
        <f t="shared" si="32"/>
        <v>0.01</v>
      </c>
      <c r="S92" s="128">
        <v>0</v>
      </c>
      <c r="T92" s="129">
        <f t="shared" si="3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170</v>
      </c>
      <c r="AT92" s="130" t="s">
        <v>991</v>
      </c>
      <c r="AU92" s="130" t="s">
        <v>150</v>
      </c>
      <c r="AY92" s="12" t="s">
        <v>137</v>
      </c>
      <c r="BE92" s="131">
        <f t="shared" si="34"/>
        <v>0</v>
      </c>
      <c r="BF92" s="131">
        <f t="shared" si="35"/>
        <v>0</v>
      </c>
      <c r="BG92" s="131">
        <f t="shared" si="36"/>
        <v>0</v>
      </c>
      <c r="BH92" s="131">
        <f t="shared" si="37"/>
        <v>0</v>
      </c>
      <c r="BI92" s="131">
        <f t="shared" si="38"/>
        <v>0</v>
      </c>
      <c r="BJ92" s="12" t="s">
        <v>58</v>
      </c>
      <c r="BK92" s="131">
        <f t="shared" si="39"/>
        <v>0</v>
      </c>
      <c r="BL92" s="12" t="s">
        <v>145</v>
      </c>
      <c r="BM92" s="130" t="s">
        <v>1038</v>
      </c>
    </row>
    <row r="93" spans="1:65" s="2" customFormat="1" ht="21.75" customHeight="1">
      <c r="A93" s="22"/>
      <c r="B93" s="119"/>
      <c r="C93" s="120" t="s">
        <v>324</v>
      </c>
      <c r="D93" s="120" t="s">
        <v>140</v>
      </c>
      <c r="E93" s="121" t="s">
        <v>1039</v>
      </c>
      <c r="F93" s="122" t="s">
        <v>1040</v>
      </c>
      <c r="G93" s="123" t="s">
        <v>160</v>
      </c>
      <c r="H93" s="124">
        <v>100</v>
      </c>
      <c r="I93" s="125"/>
      <c r="J93" s="125">
        <f t="shared" si="3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0.011</v>
      </c>
      <c r="P93" s="128">
        <f t="shared" si="31"/>
        <v>1.0999999999999999</v>
      </c>
      <c r="Q93" s="128">
        <v>0</v>
      </c>
      <c r="R93" s="128">
        <f t="shared" si="32"/>
        <v>0</v>
      </c>
      <c r="S93" s="128">
        <v>0</v>
      </c>
      <c r="T93" s="129">
        <f t="shared" si="3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145</v>
      </c>
      <c r="AT93" s="130" t="s">
        <v>140</v>
      </c>
      <c r="AU93" s="130" t="s">
        <v>150</v>
      </c>
      <c r="AY93" s="12" t="s">
        <v>137</v>
      </c>
      <c r="BE93" s="131">
        <f t="shared" si="34"/>
        <v>0</v>
      </c>
      <c r="BF93" s="131">
        <f t="shared" si="35"/>
        <v>0</v>
      </c>
      <c r="BG93" s="131">
        <f t="shared" si="36"/>
        <v>0</v>
      </c>
      <c r="BH93" s="131">
        <f t="shared" si="37"/>
        <v>0</v>
      </c>
      <c r="BI93" s="131">
        <f t="shared" si="38"/>
        <v>0</v>
      </c>
      <c r="BJ93" s="12" t="s">
        <v>58</v>
      </c>
      <c r="BK93" s="131">
        <f t="shared" si="39"/>
        <v>0</v>
      </c>
      <c r="BL93" s="12" t="s">
        <v>145</v>
      </c>
      <c r="BM93" s="130" t="s">
        <v>1041</v>
      </c>
    </row>
    <row r="94" spans="1:65" s="2" customFormat="1" ht="21.75" customHeight="1">
      <c r="A94" s="22"/>
      <c r="B94" s="119"/>
      <c r="C94" s="120" t="s">
        <v>328</v>
      </c>
      <c r="D94" s="120" t="s">
        <v>140</v>
      </c>
      <c r="E94" s="121" t="s">
        <v>1042</v>
      </c>
      <c r="F94" s="122" t="s">
        <v>1043</v>
      </c>
      <c r="G94" s="123" t="s">
        <v>160</v>
      </c>
      <c r="H94" s="124">
        <v>100</v>
      </c>
      <c r="I94" s="125"/>
      <c r="J94" s="125">
        <f t="shared" si="3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0.021</v>
      </c>
      <c r="P94" s="128">
        <f t="shared" si="31"/>
        <v>2.1</v>
      </c>
      <c r="Q94" s="128">
        <v>0</v>
      </c>
      <c r="R94" s="128">
        <f t="shared" si="32"/>
        <v>0</v>
      </c>
      <c r="S94" s="128">
        <v>0</v>
      </c>
      <c r="T94" s="129">
        <f t="shared" si="3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145</v>
      </c>
      <c r="AT94" s="130" t="s">
        <v>140</v>
      </c>
      <c r="AU94" s="130" t="s">
        <v>150</v>
      </c>
      <c r="AY94" s="12" t="s">
        <v>137</v>
      </c>
      <c r="BE94" s="131">
        <f t="shared" si="34"/>
        <v>0</v>
      </c>
      <c r="BF94" s="131">
        <f t="shared" si="35"/>
        <v>0</v>
      </c>
      <c r="BG94" s="131">
        <f t="shared" si="36"/>
        <v>0</v>
      </c>
      <c r="BH94" s="131">
        <f t="shared" si="37"/>
        <v>0</v>
      </c>
      <c r="BI94" s="131">
        <f t="shared" si="38"/>
        <v>0</v>
      </c>
      <c r="BJ94" s="12" t="s">
        <v>58</v>
      </c>
      <c r="BK94" s="131">
        <f t="shared" si="39"/>
        <v>0</v>
      </c>
      <c r="BL94" s="12" t="s">
        <v>145</v>
      </c>
      <c r="BM94" s="130" t="s">
        <v>1044</v>
      </c>
    </row>
    <row r="95" spans="1:65" s="2" customFormat="1" ht="21.75" customHeight="1">
      <c r="A95" s="22"/>
      <c r="B95" s="119"/>
      <c r="C95" s="120" t="s">
        <v>332</v>
      </c>
      <c r="D95" s="120" t="s">
        <v>140</v>
      </c>
      <c r="E95" s="121" t="s">
        <v>1045</v>
      </c>
      <c r="F95" s="122" t="s">
        <v>1046</v>
      </c>
      <c r="G95" s="123" t="s">
        <v>143</v>
      </c>
      <c r="H95" s="124">
        <v>10</v>
      </c>
      <c r="I95" s="125"/>
      <c r="J95" s="125">
        <f t="shared" si="3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0.452</v>
      </c>
      <c r="P95" s="128">
        <f t="shared" si="31"/>
        <v>4.5200000000000005</v>
      </c>
      <c r="Q95" s="128">
        <v>0</v>
      </c>
      <c r="R95" s="128">
        <f t="shared" si="32"/>
        <v>0</v>
      </c>
      <c r="S95" s="128">
        <v>0</v>
      </c>
      <c r="T95" s="129">
        <f t="shared" si="3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145</v>
      </c>
      <c r="AT95" s="130" t="s">
        <v>140</v>
      </c>
      <c r="AU95" s="130" t="s">
        <v>150</v>
      </c>
      <c r="AY95" s="12" t="s">
        <v>137</v>
      </c>
      <c r="BE95" s="131">
        <f t="shared" si="34"/>
        <v>0</v>
      </c>
      <c r="BF95" s="131">
        <f t="shared" si="35"/>
        <v>0</v>
      </c>
      <c r="BG95" s="131">
        <f t="shared" si="36"/>
        <v>0</v>
      </c>
      <c r="BH95" s="131">
        <f t="shared" si="37"/>
        <v>0</v>
      </c>
      <c r="BI95" s="131">
        <f t="shared" si="38"/>
        <v>0</v>
      </c>
      <c r="BJ95" s="12" t="s">
        <v>58</v>
      </c>
      <c r="BK95" s="131">
        <f t="shared" si="39"/>
        <v>0</v>
      </c>
      <c r="BL95" s="12" t="s">
        <v>145</v>
      </c>
      <c r="BM95" s="130" t="s">
        <v>1047</v>
      </c>
    </row>
    <row r="96" spans="1:65" s="2" customFormat="1" ht="24.15" customHeight="1">
      <c r="A96" s="22"/>
      <c r="B96" s="119"/>
      <c r="C96" s="120" t="s">
        <v>336</v>
      </c>
      <c r="D96" s="120" t="s">
        <v>140</v>
      </c>
      <c r="E96" s="121" t="s">
        <v>1048</v>
      </c>
      <c r="F96" s="122" t="s">
        <v>1049</v>
      </c>
      <c r="G96" s="123" t="s">
        <v>143</v>
      </c>
      <c r="H96" s="124">
        <v>10</v>
      </c>
      <c r="I96" s="125"/>
      <c r="J96" s="125">
        <f t="shared" si="30"/>
        <v>0</v>
      </c>
      <c r="K96" s="122" t="s">
        <v>144</v>
      </c>
      <c r="L96" s="23"/>
      <c r="M96" s="132" t="s">
        <v>1</v>
      </c>
      <c r="N96" s="133" t="s">
        <v>23</v>
      </c>
      <c r="O96" s="134">
        <v>0.028</v>
      </c>
      <c r="P96" s="134">
        <f t="shared" si="31"/>
        <v>0.28</v>
      </c>
      <c r="Q96" s="134">
        <v>0</v>
      </c>
      <c r="R96" s="134">
        <f t="shared" si="32"/>
        <v>0</v>
      </c>
      <c r="S96" s="134">
        <v>0</v>
      </c>
      <c r="T96" s="135">
        <f t="shared" si="33"/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145</v>
      </c>
      <c r="AT96" s="130" t="s">
        <v>140</v>
      </c>
      <c r="AU96" s="130" t="s">
        <v>150</v>
      </c>
      <c r="AY96" s="12" t="s">
        <v>137</v>
      </c>
      <c r="BE96" s="131">
        <f t="shared" si="34"/>
        <v>0</v>
      </c>
      <c r="BF96" s="131">
        <f t="shared" si="35"/>
        <v>0</v>
      </c>
      <c r="BG96" s="131">
        <f t="shared" si="36"/>
        <v>0</v>
      </c>
      <c r="BH96" s="131">
        <f t="shared" si="37"/>
        <v>0</v>
      </c>
      <c r="BI96" s="131">
        <f t="shared" si="38"/>
        <v>0</v>
      </c>
      <c r="BJ96" s="12" t="s">
        <v>58</v>
      </c>
      <c r="BK96" s="131">
        <f t="shared" si="39"/>
        <v>0</v>
      </c>
      <c r="BL96" s="12" t="s">
        <v>145</v>
      </c>
      <c r="BM96" s="130" t="s">
        <v>1050</v>
      </c>
    </row>
    <row r="97" spans="1:31" s="2" customFormat="1" ht="6.9" customHeight="1">
      <c r="A97" s="2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23"/>
      <c r="M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</sheetData>
  <autoFilter ref="C39:K96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63"/>
  <sheetViews>
    <sheetView showGridLines="0" workbookViewId="0" topLeftCell="A56">
      <selection activeCell="I61" sqref="I6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66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5846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ROUND(J34,2)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ROUND((SUM(BE34:BE62)),2)</f>
        <v>0</v>
      </c>
      <c r="G10" s="22"/>
      <c r="H10" s="22"/>
      <c r="I10" s="79">
        <v>0.21</v>
      </c>
      <c r="J10" s="78">
        <f>ROUND(((SUM(BE34:BE62))*I10),2)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ROUND((SUM(BF34:BF62)),2)</f>
        <v>0</v>
      </c>
      <c r="G11" s="22"/>
      <c r="H11" s="22"/>
      <c r="I11" s="79">
        <v>0.12</v>
      </c>
      <c r="J11" s="78">
        <f>ROUND(((SUM(BF34:BF62))*I11),2)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ROUND((SUM(BG34:BG62)),2)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ROUND((SUM(BH34:BH62)),2)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ROUND((SUM(BI34:BI62)),2)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20" spans="1:31" s="2" customFormat="1" ht="6.9" customHeight="1">
      <c r="A20" s="22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s="2" customFormat="1" ht="29.25" customHeight="1">
      <c r="A21" s="22"/>
      <c r="B21" s="23"/>
      <c r="C21" s="86" t="s">
        <v>110</v>
      </c>
      <c r="D21" s="80"/>
      <c r="E21" s="80"/>
      <c r="F21" s="80"/>
      <c r="G21" s="80"/>
      <c r="H21" s="80"/>
      <c r="I21" s="80"/>
      <c r="J21" s="87" t="s">
        <v>111</v>
      </c>
      <c r="K21" s="80"/>
      <c r="L21" s="3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s="2" customFormat="1" ht="10.3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47" s="2" customFormat="1" ht="22.95" customHeight="1">
      <c r="A23" s="22"/>
      <c r="B23" s="23"/>
      <c r="C23" s="88" t="s">
        <v>112</v>
      </c>
      <c r="D23" s="22"/>
      <c r="E23" s="22"/>
      <c r="F23" s="22"/>
      <c r="G23" s="22"/>
      <c r="H23" s="22"/>
      <c r="I23" s="22"/>
      <c r="J23" s="52">
        <f>J34</f>
        <v>0</v>
      </c>
      <c r="K23" s="22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U23" s="12" t="s">
        <v>113</v>
      </c>
    </row>
    <row r="24" spans="2:12" s="6" customFormat="1" ht="24.9" customHeight="1">
      <c r="B24" s="89"/>
      <c r="D24" s="90" t="s">
        <v>114</v>
      </c>
      <c r="E24" s="91"/>
      <c r="F24" s="91"/>
      <c r="G24" s="91"/>
      <c r="H24" s="91"/>
      <c r="I24" s="91"/>
      <c r="J24" s="92">
        <f>J35</f>
        <v>0</v>
      </c>
      <c r="L24" s="89"/>
    </row>
    <row r="25" spans="2:12" s="7" customFormat="1" ht="19.95" customHeight="1">
      <c r="B25" s="93"/>
      <c r="D25" s="94" t="s">
        <v>1051</v>
      </c>
      <c r="E25" s="95"/>
      <c r="F25" s="95"/>
      <c r="G25" s="95"/>
      <c r="H25" s="95"/>
      <c r="I25" s="95"/>
      <c r="J25" s="96">
        <f>J36</f>
        <v>0</v>
      </c>
      <c r="L25" s="93"/>
    </row>
    <row r="26" spans="1:31" s="2" customFormat="1" ht="21.75" customHeight="1">
      <c r="A26" s="22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3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s="2" customFormat="1" ht="6.9" customHeight="1">
      <c r="A27" s="2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31" spans="1:31" s="2" customFormat="1" ht="6.9" customHeight="1">
      <c r="A31" s="22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" customFormat="1" ht="10.35" customHeight="1">
      <c r="A32" s="22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3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8" customFormat="1" ht="29.25" customHeight="1">
      <c r="A33" s="97"/>
      <c r="B33" s="98"/>
      <c r="C33" s="99" t="s">
        <v>123</v>
      </c>
      <c r="D33" s="100" t="s">
        <v>35</v>
      </c>
      <c r="E33" s="100" t="s">
        <v>31</v>
      </c>
      <c r="F33" s="100" t="s">
        <v>32</v>
      </c>
      <c r="G33" s="100" t="s">
        <v>124</v>
      </c>
      <c r="H33" s="100" t="s">
        <v>125</v>
      </c>
      <c r="I33" s="100" t="s">
        <v>126</v>
      </c>
      <c r="J33" s="100" t="s">
        <v>111</v>
      </c>
      <c r="K33" s="101" t="s">
        <v>127</v>
      </c>
      <c r="L33" s="102"/>
      <c r="M33" s="43" t="s">
        <v>1</v>
      </c>
      <c r="N33" s="44" t="s">
        <v>22</v>
      </c>
      <c r="O33" s="44" t="s">
        <v>128</v>
      </c>
      <c r="P33" s="44" t="s">
        <v>129</v>
      </c>
      <c r="Q33" s="44" t="s">
        <v>130</v>
      </c>
      <c r="R33" s="44" t="s">
        <v>131</v>
      </c>
      <c r="S33" s="44" t="s">
        <v>132</v>
      </c>
      <c r="T33" s="45" t="s">
        <v>133</v>
      </c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</row>
    <row r="34" spans="1:63" s="2" customFormat="1" ht="22.95" customHeight="1">
      <c r="A34" s="22"/>
      <c r="B34" s="23"/>
      <c r="C34" s="50" t="s">
        <v>134</v>
      </c>
      <c r="D34" s="22"/>
      <c r="E34" s="22"/>
      <c r="F34" s="22"/>
      <c r="G34" s="22"/>
      <c r="H34" s="22"/>
      <c r="I34" s="22"/>
      <c r="J34" s="103">
        <f>BK34</f>
        <v>0</v>
      </c>
      <c r="K34" s="22"/>
      <c r="L34" s="23"/>
      <c r="M34" s="46"/>
      <c r="N34" s="38"/>
      <c r="O34" s="47"/>
      <c r="P34" s="104">
        <f>P35</f>
        <v>315.49000000000007</v>
      </c>
      <c r="Q34" s="47"/>
      <c r="R34" s="104">
        <f>R35</f>
        <v>517.79179</v>
      </c>
      <c r="S34" s="47"/>
      <c r="T34" s="105">
        <f>T35</f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T34" s="12" t="s">
        <v>49</v>
      </c>
      <c r="AU34" s="12" t="s">
        <v>113</v>
      </c>
      <c r="BK34" s="106">
        <f>BK35</f>
        <v>0</v>
      </c>
    </row>
    <row r="35" spans="2:63" s="9" customFormat="1" ht="25.95" customHeight="1">
      <c r="B35" s="107"/>
      <c r="D35" s="108" t="s">
        <v>49</v>
      </c>
      <c r="E35" s="109" t="s">
        <v>135</v>
      </c>
      <c r="F35" s="109" t="s">
        <v>136</v>
      </c>
      <c r="J35" s="110">
        <f>BK35</f>
        <v>0</v>
      </c>
      <c r="L35" s="107"/>
      <c r="M35" s="111"/>
      <c r="N35" s="112"/>
      <c r="O35" s="112"/>
      <c r="P35" s="113">
        <f>P36</f>
        <v>315.49000000000007</v>
      </c>
      <c r="Q35" s="112"/>
      <c r="R35" s="113">
        <f>R36</f>
        <v>517.79179</v>
      </c>
      <c r="S35" s="112"/>
      <c r="T35" s="114">
        <f>T36</f>
        <v>0</v>
      </c>
      <c r="AR35" s="108" t="s">
        <v>58</v>
      </c>
      <c r="AT35" s="115" t="s">
        <v>49</v>
      </c>
      <c r="AU35" s="115" t="s">
        <v>50</v>
      </c>
      <c r="AY35" s="108" t="s">
        <v>137</v>
      </c>
      <c r="BK35" s="116">
        <f>BK36</f>
        <v>0</v>
      </c>
    </row>
    <row r="36" spans="2:63" s="9" customFormat="1" ht="22.95" customHeight="1">
      <c r="B36" s="107"/>
      <c r="D36" s="108" t="s">
        <v>49</v>
      </c>
      <c r="E36" s="117" t="s">
        <v>60</v>
      </c>
      <c r="F36" s="117" t="s">
        <v>1052</v>
      </c>
      <c r="J36" s="118">
        <f>BK36</f>
        <v>0</v>
      </c>
      <c r="L36" s="107"/>
      <c r="M36" s="111"/>
      <c r="N36" s="112"/>
      <c r="O36" s="112"/>
      <c r="P36" s="113">
        <f>SUM(P37:P62)</f>
        <v>315.49000000000007</v>
      </c>
      <c r="Q36" s="112"/>
      <c r="R36" s="113">
        <f>SUM(R37:R62)</f>
        <v>517.79179</v>
      </c>
      <c r="S36" s="112"/>
      <c r="T36" s="114">
        <f>SUM(T37:T62)</f>
        <v>0</v>
      </c>
      <c r="AR36" s="108" t="s">
        <v>58</v>
      </c>
      <c r="AT36" s="115" t="s">
        <v>49</v>
      </c>
      <c r="AU36" s="115" t="s">
        <v>58</v>
      </c>
      <c r="AY36" s="108" t="s">
        <v>137</v>
      </c>
      <c r="BK36" s="116">
        <f>SUM(BK37:BK62)</f>
        <v>0</v>
      </c>
    </row>
    <row r="37" spans="1:65" s="2" customFormat="1" ht="24.15" customHeight="1">
      <c r="A37" s="22"/>
      <c r="B37" s="119"/>
      <c r="C37" s="120" t="s">
        <v>58</v>
      </c>
      <c r="D37" s="120" t="s">
        <v>140</v>
      </c>
      <c r="E37" s="121" t="s">
        <v>1053</v>
      </c>
      <c r="F37" s="122" t="s">
        <v>1054</v>
      </c>
      <c r="G37" s="123" t="s">
        <v>143</v>
      </c>
      <c r="H37" s="124">
        <v>10</v>
      </c>
      <c r="I37" s="125"/>
      <c r="J37" s="125">
        <f aca="true" t="shared" si="0" ref="J37:J62">ROUND(I37*H37,2)</f>
        <v>0</v>
      </c>
      <c r="K37" s="122" t="s">
        <v>144</v>
      </c>
      <c r="L37" s="23"/>
      <c r="M37" s="126" t="s">
        <v>1</v>
      </c>
      <c r="N37" s="127" t="s">
        <v>23</v>
      </c>
      <c r="O37" s="128">
        <v>1.025</v>
      </c>
      <c r="P37" s="128">
        <f aca="true" t="shared" si="1" ref="P37:P62">O37*H37</f>
        <v>10.25</v>
      </c>
      <c r="Q37" s="128">
        <v>2.16</v>
      </c>
      <c r="R37" s="128">
        <f aca="true" t="shared" si="2" ref="R37:R62">Q37*H37</f>
        <v>21.6</v>
      </c>
      <c r="S37" s="128">
        <v>0</v>
      </c>
      <c r="T37" s="129">
        <f aca="true" t="shared" si="3" ref="T37:T62">S37*H37</f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145</v>
      </c>
      <c r="AT37" s="130" t="s">
        <v>140</v>
      </c>
      <c r="AU37" s="130" t="s">
        <v>60</v>
      </c>
      <c r="AY37" s="12" t="s">
        <v>137</v>
      </c>
      <c r="BE37" s="131">
        <f aca="true" t="shared" si="4" ref="BE37:BE62">IF(N37="základní",J37,0)</f>
        <v>0</v>
      </c>
      <c r="BF37" s="131">
        <f aca="true" t="shared" si="5" ref="BF37:BF62">IF(N37="snížená",J37,0)</f>
        <v>0</v>
      </c>
      <c r="BG37" s="131">
        <f aca="true" t="shared" si="6" ref="BG37:BG62">IF(N37="zákl. přenesená",J37,0)</f>
        <v>0</v>
      </c>
      <c r="BH37" s="131">
        <f aca="true" t="shared" si="7" ref="BH37:BH62">IF(N37="sníž. přenesená",J37,0)</f>
        <v>0</v>
      </c>
      <c r="BI37" s="131">
        <f aca="true" t="shared" si="8" ref="BI37:BI62">IF(N37="nulová",J37,0)</f>
        <v>0</v>
      </c>
      <c r="BJ37" s="12" t="s">
        <v>58</v>
      </c>
      <c r="BK37" s="131">
        <f aca="true" t="shared" si="9" ref="BK37:BK62">ROUND(I37*H37,2)</f>
        <v>0</v>
      </c>
      <c r="BL37" s="12" t="s">
        <v>145</v>
      </c>
      <c r="BM37" s="130" t="s">
        <v>1055</v>
      </c>
    </row>
    <row r="38" spans="1:65" s="2" customFormat="1" ht="24.15" customHeight="1">
      <c r="A38" s="22"/>
      <c r="B38" s="119"/>
      <c r="C38" s="120" t="s">
        <v>60</v>
      </c>
      <c r="D38" s="120" t="s">
        <v>140</v>
      </c>
      <c r="E38" s="121" t="s">
        <v>1056</v>
      </c>
      <c r="F38" s="122" t="s">
        <v>1057</v>
      </c>
      <c r="G38" s="123" t="s">
        <v>143</v>
      </c>
      <c r="H38" s="124">
        <v>100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0.985</v>
      </c>
      <c r="P38" s="128">
        <f t="shared" si="1"/>
        <v>98.5</v>
      </c>
      <c r="Q38" s="128">
        <v>2.16</v>
      </c>
      <c r="R38" s="128">
        <f t="shared" si="2"/>
        <v>216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145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145</v>
      </c>
      <c r="BM38" s="130" t="s">
        <v>1058</v>
      </c>
    </row>
    <row r="39" spans="1:65" s="2" customFormat="1" ht="16.5" customHeight="1">
      <c r="A39" s="22"/>
      <c r="B39" s="119"/>
      <c r="C39" s="120" t="s">
        <v>150</v>
      </c>
      <c r="D39" s="120" t="s">
        <v>140</v>
      </c>
      <c r="E39" s="121" t="s">
        <v>1059</v>
      </c>
      <c r="F39" s="122" t="s">
        <v>1060</v>
      </c>
      <c r="G39" s="123" t="s">
        <v>143</v>
      </c>
      <c r="H39" s="124">
        <v>10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0.584</v>
      </c>
      <c r="P39" s="128">
        <f t="shared" si="1"/>
        <v>5.84</v>
      </c>
      <c r="Q39" s="128">
        <v>2.30102</v>
      </c>
      <c r="R39" s="128">
        <f t="shared" si="2"/>
        <v>23.010199999999998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145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145</v>
      </c>
      <c r="BM39" s="130" t="s">
        <v>1061</v>
      </c>
    </row>
    <row r="40" spans="1:65" s="2" customFormat="1" ht="16.5" customHeight="1">
      <c r="A40" s="22"/>
      <c r="B40" s="119"/>
      <c r="C40" s="120" t="s">
        <v>145</v>
      </c>
      <c r="D40" s="120" t="s">
        <v>140</v>
      </c>
      <c r="E40" s="121" t="s">
        <v>1062</v>
      </c>
      <c r="F40" s="122" t="s">
        <v>1063</v>
      </c>
      <c r="G40" s="123" t="s">
        <v>143</v>
      </c>
      <c r="H40" s="124">
        <v>10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0.584</v>
      </c>
      <c r="P40" s="128">
        <f t="shared" si="1"/>
        <v>5.84</v>
      </c>
      <c r="Q40" s="128">
        <v>2.30102</v>
      </c>
      <c r="R40" s="128">
        <f t="shared" si="2"/>
        <v>23.010199999999998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145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145</v>
      </c>
      <c r="BM40" s="130" t="s">
        <v>1064</v>
      </c>
    </row>
    <row r="41" spans="1:65" s="2" customFormat="1" ht="24.15" customHeight="1">
      <c r="A41" s="22"/>
      <c r="B41" s="119"/>
      <c r="C41" s="120" t="s">
        <v>157</v>
      </c>
      <c r="D41" s="120" t="s">
        <v>140</v>
      </c>
      <c r="E41" s="121" t="s">
        <v>1065</v>
      </c>
      <c r="F41" s="122" t="s">
        <v>1066</v>
      </c>
      <c r="G41" s="123" t="s">
        <v>143</v>
      </c>
      <c r="H41" s="124">
        <v>10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0.629</v>
      </c>
      <c r="P41" s="128">
        <f t="shared" si="1"/>
        <v>6.29</v>
      </c>
      <c r="Q41" s="128">
        <v>2.30102</v>
      </c>
      <c r="R41" s="128">
        <f t="shared" si="2"/>
        <v>23.010199999999998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145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145</v>
      </c>
      <c r="BM41" s="130" t="s">
        <v>1067</v>
      </c>
    </row>
    <row r="42" spans="1:65" s="2" customFormat="1" ht="24.15" customHeight="1">
      <c r="A42" s="22"/>
      <c r="B42" s="119"/>
      <c r="C42" s="120" t="s">
        <v>162</v>
      </c>
      <c r="D42" s="120" t="s">
        <v>140</v>
      </c>
      <c r="E42" s="121" t="s">
        <v>1068</v>
      </c>
      <c r="F42" s="122" t="s">
        <v>1069</v>
      </c>
      <c r="G42" s="123" t="s">
        <v>143</v>
      </c>
      <c r="H42" s="124">
        <v>10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0.629</v>
      </c>
      <c r="P42" s="128">
        <f t="shared" si="1"/>
        <v>6.29</v>
      </c>
      <c r="Q42" s="128">
        <v>2.50187</v>
      </c>
      <c r="R42" s="128">
        <f t="shared" si="2"/>
        <v>25.0187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145</v>
      </c>
      <c r="BM42" s="130" t="s">
        <v>1070</v>
      </c>
    </row>
    <row r="43" spans="1:65" s="2" customFormat="1" ht="24.15" customHeight="1">
      <c r="A43" s="22"/>
      <c r="B43" s="119"/>
      <c r="C43" s="120" t="s">
        <v>166</v>
      </c>
      <c r="D43" s="120" t="s">
        <v>140</v>
      </c>
      <c r="E43" s="121" t="s">
        <v>1071</v>
      </c>
      <c r="F43" s="122" t="s">
        <v>1072</v>
      </c>
      <c r="G43" s="123" t="s">
        <v>143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0.629</v>
      </c>
      <c r="P43" s="128">
        <f t="shared" si="1"/>
        <v>6.29</v>
      </c>
      <c r="Q43" s="128">
        <v>2.50187</v>
      </c>
      <c r="R43" s="128">
        <f t="shared" si="2"/>
        <v>25.0187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1073</v>
      </c>
    </row>
    <row r="44" spans="1:65" s="2" customFormat="1" ht="16.5" customHeight="1">
      <c r="A44" s="22"/>
      <c r="B44" s="119"/>
      <c r="C44" s="120" t="s">
        <v>170</v>
      </c>
      <c r="D44" s="120" t="s">
        <v>140</v>
      </c>
      <c r="E44" s="121" t="s">
        <v>1074</v>
      </c>
      <c r="F44" s="122" t="s">
        <v>1075</v>
      </c>
      <c r="G44" s="123" t="s">
        <v>160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0.354</v>
      </c>
      <c r="P44" s="128">
        <f t="shared" si="1"/>
        <v>3.54</v>
      </c>
      <c r="Q44" s="128">
        <v>0.00294</v>
      </c>
      <c r="R44" s="128">
        <f t="shared" si="2"/>
        <v>0.0294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1076</v>
      </c>
    </row>
    <row r="45" spans="1:65" s="2" customFormat="1" ht="16.5" customHeight="1">
      <c r="A45" s="22"/>
      <c r="B45" s="119"/>
      <c r="C45" s="120" t="s">
        <v>138</v>
      </c>
      <c r="D45" s="120" t="s">
        <v>140</v>
      </c>
      <c r="E45" s="121" t="s">
        <v>1077</v>
      </c>
      <c r="F45" s="122" t="s">
        <v>1078</v>
      </c>
      <c r="G45" s="123" t="s">
        <v>160</v>
      </c>
      <c r="H45" s="124">
        <v>10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0.152</v>
      </c>
      <c r="P45" s="128">
        <f t="shared" si="1"/>
        <v>1.52</v>
      </c>
      <c r="Q45" s="128">
        <v>0</v>
      </c>
      <c r="R45" s="128">
        <f t="shared" si="2"/>
        <v>0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1079</v>
      </c>
    </row>
    <row r="46" spans="1:65" s="2" customFormat="1" ht="21.75" customHeight="1">
      <c r="A46" s="22"/>
      <c r="B46" s="119"/>
      <c r="C46" s="120" t="s">
        <v>177</v>
      </c>
      <c r="D46" s="120" t="s">
        <v>140</v>
      </c>
      <c r="E46" s="121" t="s">
        <v>1080</v>
      </c>
      <c r="F46" s="122" t="s">
        <v>1081</v>
      </c>
      <c r="G46" s="123" t="s">
        <v>977</v>
      </c>
      <c r="H46" s="124">
        <v>1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23.968</v>
      </c>
      <c r="P46" s="128">
        <f t="shared" si="1"/>
        <v>23.968</v>
      </c>
      <c r="Q46" s="128">
        <v>1.06062</v>
      </c>
      <c r="R46" s="128">
        <f t="shared" si="2"/>
        <v>1.06062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1082</v>
      </c>
    </row>
    <row r="47" spans="1:65" s="2" customFormat="1" ht="16.5" customHeight="1">
      <c r="A47" s="22"/>
      <c r="B47" s="119"/>
      <c r="C47" s="120" t="s">
        <v>181</v>
      </c>
      <c r="D47" s="120" t="s">
        <v>140</v>
      </c>
      <c r="E47" s="121" t="s">
        <v>1083</v>
      </c>
      <c r="F47" s="122" t="s">
        <v>1084</v>
      </c>
      <c r="G47" s="123" t="s">
        <v>977</v>
      </c>
      <c r="H47" s="124">
        <v>1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15.231</v>
      </c>
      <c r="P47" s="128">
        <f t="shared" si="1"/>
        <v>15.231</v>
      </c>
      <c r="Q47" s="128">
        <v>1.06277</v>
      </c>
      <c r="R47" s="128">
        <f t="shared" si="2"/>
        <v>1.06277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1085</v>
      </c>
    </row>
    <row r="48" spans="1:65" s="2" customFormat="1" ht="16.5" customHeight="1">
      <c r="A48" s="22"/>
      <c r="B48" s="119"/>
      <c r="C48" s="120" t="s">
        <v>8</v>
      </c>
      <c r="D48" s="120" t="s">
        <v>140</v>
      </c>
      <c r="E48" s="121" t="s">
        <v>1086</v>
      </c>
      <c r="F48" s="122" t="s">
        <v>1087</v>
      </c>
      <c r="G48" s="123" t="s">
        <v>143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0.584</v>
      </c>
      <c r="P48" s="128">
        <f t="shared" si="1"/>
        <v>5.84</v>
      </c>
      <c r="Q48" s="128">
        <v>2.30102</v>
      </c>
      <c r="R48" s="128">
        <f t="shared" si="2"/>
        <v>23.010199999999998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1088</v>
      </c>
    </row>
    <row r="49" spans="1:65" s="2" customFormat="1" ht="16.5" customHeight="1">
      <c r="A49" s="22"/>
      <c r="B49" s="119"/>
      <c r="C49" s="120" t="s">
        <v>188</v>
      </c>
      <c r="D49" s="120" t="s">
        <v>140</v>
      </c>
      <c r="E49" s="121" t="s">
        <v>1089</v>
      </c>
      <c r="F49" s="122" t="s">
        <v>1090</v>
      </c>
      <c r="G49" s="123" t="s">
        <v>143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0.584</v>
      </c>
      <c r="P49" s="128">
        <f t="shared" si="1"/>
        <v>5.84</v>
      </c>
      <c r="Q49" s="128">
        <v>2.50187</v>
      </c>
      <c r="R49" s="128">
        <f t="shared" si="2"/>
        <v>25.0187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1091</v>
      </c>
    </row>
    <row r="50" spans="1:65" s="2" customFormat="1" ht="16.5" customHeight="1">
      <c r="A50" s="22"/>
      <c r="B50" s="119"/>
      <c r="C50" s="120" t="s">
        <v>192</v>
      </c>
      <c r="D50" s="120" t="s">
        <v>140</v>
      </c>
      <c r="E50" s="121" t="s">
        <v>1092</v>
      </c>
      <c r="F50" s="122" t="s">
        <v>1093</v>
      </c>
      <c r="G50" s="123" t="s">
        <v>143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0.584</v>
      </c>
      <c r="P50" s="128">
        <f t="shared" si="1"/>
        <v>5.84</v>
      </c>
      <c r="Q50" s="128">
        <v>2.30102</v>
      </c>
      <c r="R50" s="128">
        <f t="shared" si="2"/>
        <v>23.010199999999998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1094</v>
      </c>
    </row>
    <row r="51" spans="1:65" s="2" customFormat="1" ht="16.5" customHeight="1">
      <c r="A51" s="22"/>
      <c r="B51" s="119"/>
      <c r="C51" s="120" t="s">
        <v>196</v>
      </c>
      <c r="D51" s="120" t="s">
        <v>140</v>
      </c>
      <c r="E51" s="121" t="s">
        <v>1095</v>
      </c>
      <c r="F51" s="122" t="s">
        <v>1096</v>
      </c>
      <c r="G51" s="123" t="s">
        <v>143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0.584</v>
      </c>
      <c r="P51" s="128">
        <f t="shared" si="1"/>
        <v>5.84</v>
      </c>
      <c r="Q51" s="128">
        <v>2.50187</v>
      </c>
      <c r="R51" s="128">
        <f t="shared" si="2"/>
        <v>25.0187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1097</v>
      </c>
    </row>
    <row r="52" spans="1:65" s="2" customFormat="1" ht="33" customHeight="1">
      <c r="A52" s="22"/>
      <c r="B52" s="119"/>
      <c r="C52" s="120" t="s">
        <v>200</v>
      </c>
      <c r="D52" s="120" t="s">
        <v>140</v>
      </c>
      <c r="E52" s="121" t="s">
        <v>1098</v>
      </c>
      <c r="F52" s="122" t="s">
        <v>1099</v>
      </c>
      <c r="G52" s="123" t="s">
        <v>160</v>
      </c>
      <c r="H52" s="124">
        <v>10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0.561</v>
      </c>
      <c r="P52" s="128">
        <f t="shared" si="1"/>
        <v>5.61</v>
      </c>
      <c r="Q52" s="128">
        <v>0.36063</v>
      </c>
      <c r="R52" s="128">
        <f t="shared" si="2"/>
        <v>3.6063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1100</v>
      </c>
    </row>
    <row r="53" spans="1:65" s="2" customFormat="1" ht="33" customHeight="1">
      <c r="A53" s="22"/>
      <c r="B53" s="119"/>
      <c r="C53" s="120" t="s">
        <v>204</v>
      </c>
      <c r="D53" s="120" t="s">
        <v>140</v>
      </c>
      <c r="E53" s="121" t="s">
        <v>1101</v>
      </c>
      <c r="F53" s="122" t="s">
        <v>1102</v>
      </c>
      <c r="G53" s="123" t="s">
        <v>160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0.705</v>
      </c>
      <c r="P53" s="128">
        <f t="shared" si="1"/>
        <v>7.05</v>
      </c>
      <c r="Q53" s="128">
        <v>0.47326</v>
      </c>
      <c r="R53" s="128">
        <f t="shared" si="2"/>
        <v>4.7326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1103</v>
      </c>
    </row>
    <row r="54" spans="1:65" s="2" customFormat="1" ht="33" customHeight="1">
      <c r="A54" s="22"/>
      <c r="B54" s="119"/>
      <c r="C54" s="120" t="s">
        <v>208</v>
      </c>
      <c r="D54" s="120" t="s">
        <v>140</v>
      </c>
      <c r="E54" s="121" t="s">
        <v>1104</v>
      </c>
      <c r="F54" s="122" t="s">
        <v>1105</v>
      </c>
      <c r="G54" s="123" t="s">
        <v>160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0.821</v>
      </c>
      <c r="P54" s="128">
        <f t="shared" si="1"/>
        <v>8.209999999999999</v>
      </c>
      <c r="Q54" s="128">
        <v>0.51809</v>
      </c>
      <c r="R54" s="128">
        <f t="shared" si="2"/>
        <v>5.1809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1106</v>
      </c>
    </row>
    <row r="55" spans="1:65" s="2" customFormat="1" ht="33" customHeight="1">
      <c r="A55" s="22"/>
      <c r="B55" s="119"/>
      <c r="C55" s="120" t="s">
        <v>212</v>
      </c>
      <c r="D55" s="120" t="s">
        <v>140</v>
      </c>
      <c r="E55" s="121" t="s">
        <v>1107</v>
      </c>
      <c r="F55" s="122" t="s">
        <v>1108</v>
      </c>
      <c r="G55" s="123" t="s">
        <v>160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0.987</v>
      </c>
      <c r="P55" s="128">
        <f t="shared" si="1"/>
        <v>9.87</v>
      </c>
      <c r="Q55" s="128">
        <v>0.69347</v>
      </c>
      <c r="R55" s="128">
        <f t="shared" si="2"/>
        <v>6.9347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1109</v>
      </c>
    </row>
    <row r="56" spans="1:65" s="2" customFormat="1" ht="33" customHeight="1">
      <c r="A56" s="22"/>
      <c r="B56" s="119"/>
      <c r="C56" s="120" t="s">
        <v>216</v>
      </c>
      <c r="D56" s="120" t="s">
        <v>140</v>
      </c>
      <c r="E56" s="121" t="s">
        <v>1110</v>
      </c>
      <c r="F56" s="122" t="s">
        <v>1111</v>
      </c>
      <c r="G56" s="123" t="s">
        <v>160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1.23</v>
      </c>
      <c r="P56" s="128">
        <f t="shared" si="1"/>
        <v>12.3</v>
      </c>
      <c r="Q56" s="128">
        <v>0.96226</v>
      </c>
      <c r="R56" s="128">
        <f t="shared" si="2"/>
        <v>9.6226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1112</v>
      </c>
    </row>
    <row r="57" spans="1:65" s="2" customFormat="1" ht="33" customHeight="1">
      <c r="A57" s="22"/>
      <c r="B57" s="119"/>
      <c r="C57" s="120" t="s">
        <v>7</v>
      </c>
      <c r="D57" s="120" t="s">
        <v>140</v>
      </c>
      <c r="E57" s="121" t="s">
        <v>1113</v>
      </c>
      <c r="F57" s="122" t="s">
        <v>1114</v>
      </c>
      <c r="G57" s="123" t="s">
        <v>160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0.561</v>
      </c>
      <c r="P57" s="128">
        <f t="shared" si="1"/>
        <v>5.61</v>
      </c>
      <c r="Q57" s="128">
        <v>0.37678</v>
      </c>
      <c r="R57" s="128">
        <f t="shared" si="2"/>
        <v>3.7678000000000003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1115</v>
      </c>
    </row>
    <row r="58" spans="1:65" s="2" customFormat="1" ht="33" customHeight="1">
      <c r="A58" s="22"/>
      <c r="B58" s="119"/>
      <c r="C58" s="120" t="s">
        <v>223</v>
      </c>
      <c r="D58" s="120" t="s">
        <v>140</v>
      </c>
      <c r="E58" s="121" t="s">
        <v>1116</v>
      </c>
      <c r="F58" s="122" t="s">
        <v>1117</v>
      </c>
      <c r="G58" s="123" t="s">
        <v>160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0.705</v>
      </c>
      <c r="P58" s="128">
        <f t="shared" si="1"/>
        <v>7.05</v>
      </c>
      <c r="Q58" s="128">
        <v>0.49689</v>
      </c>
      <c r="R58" s="128">
        <f t="shared" si="2"/>
        <v>4.9689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1118</v>
      </c>
    </row>
    <row r="59" spans="1:65" s="2" customFormat="1" ht="33" customHeight="1">
      <c r="A59" s="22"/>
      <c r="B59" s="119"/>
      <c r="C59" s="120" t="s">
        <v>227</v>
      </c>
      <c r="D59" s="120" t="s">
        <v>140</v>
      </c>
      <c r="E59" s="121" t="s">
        <v>1119</v>
      </c>
      <c r="F59" s="122" t="s">
        <v>1120</v>
      </c>
      <c r="G59" s="123" t="s">
        <v>160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0.821</v>
      </c>
      <c r="P59" s="128">
        <f t="shared" si="1"/>
        <v>8.209999999999999</v>
      </c>
      <c r="Q59" s="128">
        <v>0.5496</v>
      </c>
      <c r="R59" s="128">
        <f t="shared" si="2"/>
        <v>5.4959999999999996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1121</v>
      </c>
    </row>
    <row r="60" spans="1:65" s="2" customFormat="1" ht="33" customHeight="1">
      <c r="A60" s="22"/>
      <c r="B60" s="119"/>
      <c r="C60" s="120" t="s">
        <v>231</v>
      </c>
      <c r="D60" s="120" t="s">
        <v>140</v>
      </c>
      <c r="E60" s="121" t="s">
        <v>1122</v>
      </c>
      <c r="F60" s="122" t="s">
        <v>1123</v>
      </c>
      <c r="G60" s="123" t="s">
        <v>160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0.987</v>
      </c>
      <c r="P60" s="128">
        <f t="shared" si="1"/>
        <v>9.87</v>
      </c>
      <c r="Q60" s="128">
        <v>0.73404</v>
      </c>
      <c r="R60" s="128">
        <f t="shared" si="2"/>
        <v>7.340400000000001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145</v>
      </c>
      <c r="BM60" s="130" t="s">
        <v>1124</v>
      </c>
    </row>
    <row r="61" spans="1:65" s="2" customFormat="1" ht="33" customHeight="1">
      <c r="A61" s="22"/>
      <c r="B61" s="119"/>
      <c r="C61" s="120" t="s">
        <v>235</v>
      </c>
      <c r="D61" s="120" t="s">
        <v>140</v>
      </c>
      <c r="E61" s="121" t="s">
        <v>1125</v>
      </c>
      <c r="F61" s="122" t="s">
        <v>1126</v>
      </c>
      <c r="G61" s="123" t="s">
        <v>160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1.23</v>
      </c>
      <c r="P61" s="128">
        <f t="shared" si="1"/>
        <v>12.3</v>
      </c>
      <c r="Q61" s="128">
        <v>1.02036</v>
      </c>
      <c r="R61" s="128">
        <f t="shared" si="2"/>
        <v>10.2036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145</v>
      </c>
      <c r="BM61" s="130" t="s">
        <v>1127</v>
      </c>
    </row>
    <row r="62" spans="1:65" s="2" customFormat="1" ht="24.15" customHeight="1">
      <c r="A62" s="22"/>
      <c r="B62" s="119"/>
      <c r="C62" s="120" t="s">
        <v>239</v>
      </c>
      <c r="D62" s="120" t="s">
        <v>140</v>
      </c>
      <c r="E62" s="121" t="s">
        <v>1128</v>
      </c>
      <c r="F62" s="122" t="s">
        <v>1129</v>
      </c>
      <c r="G62" s="123" t="s">
        <v>977</v>
      </c>
      <c r="H62" s="124">
        <v>1</v>
      </c>
      <c r="I62" s="125"/>
      <c r="J62" s="125">
        <f t="shared" si="0"/>
        <v>0</v>
      </c>
      <c r="K62" s="122" t="s">
        <v>144</v>
      </c>
      <c r="L62" s="23"/>
      <c r="M62" s="132" t="s">
        <v>1</v>
      </c>
      <c r="N62" s="133" t="s">
        <v>23</v>
      </c>
      <c r="O62" s="134">
        <v>22.491</v>
      </c>
      <c r="P62" s="134">
        <f t="shared" si="1"/>
        <v>22.491</v>
      </c>
      <c r="Q62" s="134">
        <v>1.0594</v>
      </c>
      <c r="R62" s="134">
        <f t="shared" si="2"/>
        <v>1.0594</v>
      </c>
      <c r="S62" s="134">
        <v>0</v>
      </c>
      <c r="T62" s="135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145</v>
      </c>
      <c r="BM62" s="130" t="s">
        <v>1130</v>
      </c>
    </row>
    <row r="63" spans="1:31" s="2" customFormat="1" ht="6.9" customHeight="1">
      <c r="A63" s="22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23"/>
      <c r="M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</sheetData>
  <autoFilter ref="C33:K62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94"/>
  <sheetViews>
    <sheetView showGridLines="0" workbookViewId="0" topLeftCell="A31">
      <selection activeCell="I40" sqref="I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69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5847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ROUND(J32,2)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ROUND((SUM(BE32:BE93)),2)</f>
        <v>0</v>
      </c>
      <c r="G10" s="22"/>
      <c r="H10" s="22"/>
      <c r="I10" s="79">
        <v>0.21</v>
      </c>
      <c r="J10" s="78">
        <f>ROUND(((SUM(BE32:BE93))*I10),2)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ROUND((SUM(BF32:BF93)),2)</f>
        <v>0</v>
      </c>
      <c r="G11" s="22"/>
      <c r="H11" s="22"/>
      <c r="I11" s="79">
        <v>0.12</v>
      </c>
      <c r="J11" s="78">
        <f>ROUND(((SUM(BF32:BF93))*I11),2)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ROUND((SUM(BG32:BG93)),2)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ROUND((SUM(BH32:BH93)),2)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ROUND((SUM(BI32:BI93)),2)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J32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114</v>
      </c>
      <c r="E20" s="91"/>
      <c r="F20" s="91"/>
      <c r="G20" s="91"/>
      <c r="H20" s="91"/>
      <c r="I20" s="91"/>
      <c r="J20" s="92">
        <f>J33</f>
        <v>0</v>
      </c>
      <c r="L20" s="89"/>
    </row>
    <row r="21" spans="2:12" s="7" customFormat="1" ht="19.95" customHeight="1">
      <c r="B21" s="93"/>
      <c r="D21" s="94" t="s">
        <v>1131</v>
      </c>
      <c r="E21" s="95"/>
      <c r="F21" s="95"/>
      <c r="G21" s="95"/>
      <c r="H21" s="95"/>
      <c r="I21" s="95"/>
      <c r="J21" s="96">
        <f>J34</f>
        <v>0</v>
      </c>
      <c r="L21" s="93"/>
    </row>
    <row r="22" spans="2:12" s="7" customFormat="1" ht="19.95" customHeight="1">
      <c r="B22" s="93"/>
      <c r="D22" s="94" t="s">
        <v>1132</v>
      </c>
      <c r="E22" s="95"/>
      <c r="F22" s="95"/>
      <c r="G22" s="95"/>
      <c r="H22" s="95"/>
      <c r="I22" s="95"/>
      <c r="J22" s="96">
        <f>J45</f>
        <v>0</v>
      </c>
      <c r="L22" s="93"/>
    </row>
    <row r="23" spans="2:12" s="7" customFormat="1" ht="19.95" customHeight="1">
      <c r="B23" s="93"/>
      <c r="D23" s="94" t="s">
        <v>1133</v>
      </c>
      <c r="E23" s="95"/>
      <c r="F23" s="95"/>
      <c r="G23" s="95"/>
      <c r="H23" s="95"/>
      <c r="I23" s="95"/>
      <c r="J23" s="96">
        <f>J78</f>
        <v>0</v>
      </c>
      <c r="L23" s="93"/>
    </row>
    <row r="24" spans="1:31" s="2" customFormat="1" ht="21.75" customHeight="1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3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" customFormat="1" ht="6.9" customHeight="1">
      <c r="A25" s="2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9" spans="1:31" s="2" customFormat="1" ht="6.9" customHeight="1">
      <c r="A29" s="22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2" customFormat="1" ht="10.35" customHeight="1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3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8" customFormat="1" ht="29.25" customHeight="1">
      <c r="A31" s="97"/>
      <c r="B31" s="98"/>
      <c r="C31" s="99" t="s">
        <v>123</v>
      </c>
      <c r="D31" s="100" t="s">
        <v>35</v>
      </c>
      <c r="E31" s="100" t="s">
        <v>31</v>
      </c>
      <c r="F31" s="100" t="s">
        <v>32</v>
      </c>
      <c r="G31" s="100" t="s">
        <v>124</v>
      </c>
      <c r="H31" s="100" t="s">
        <v>125</v>
      </c>
      <c r="I31" s="100" t="s">
        <v>126</v>
      </c>
      <c r="J31" s="100" t="s">
        <v>111</v>
      </c>
      <c r="K31" s="101" t="s">
        <v>127</v>
      </c>
      <c r="L31" s="102"/>
      <c r="M31" s="43" t="s">
        <v>1</v>
      </c>
      <c r="N31" s="44" t="s">
        <v>22</v>
      </c>
      <c r="O31" s="44" t="s">
        <v>128</v>
      </c>
      <c r="P31" s="44" t="s">
        <v>129</v>
      </c>
      <c r="Q31" s="44" t="s">
        <v>130</v>
      </c>
      <c r="R31" s="44" t="s">
        <v>131</v>
      </c>
      <c r="S31" s="44" t="s">
        <v>132</v>
      </c>
      <c r="T31" s="45" t="s">
        <v>133</v>
      </c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63" s="2" customFormat="1" ht="22.95" customHeight="1">
      <c r="A32" s="22"/>
      <c r="B32" s="23"/>
      <c r="C32" s="50" t="s">
        <v>134</v>
      </c>
      <c r="D32" s="22"/>
      <c r="E32" s="22"/>
      <c r="F32" s="22"/>
      <c r="G32" s="22"/>
      <c r="H32" s="22"/>
      <c r="I32" s="22"/>
      <c r="J32" s="103">
        <f>BK32</f>
        <v>0</v>
      </c>
      <c r="K32" s="22"/>
      <c r="L32" s="23"/>
      <c r="M32" s="46"/>
      <c r="N32" s="38"/>
      <c r="O32" s="47"/>
      <c r="P32" s="104">
        <f>P33</f>
        <v>290.399</v>
      </c>
      <c r="Q32" s="47"/>
      <c r="R32" s="104">
        <f>R33</f>
        <v>38.97145999999999</v>
      </c>
      <c r="S32" s="47"/>
      <c r="T32" s="105">
        <f>T33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T32" s="12" t="s">
        <v>49</v>
      </c>
      <c r="AU32" s="12" t="s">
        <v>113</v>
      </c>
      <c r="BK32" s="106">
        <f>BK33</f>
        <v>0</v>
      </c>
    </row>
    <row r="33" spans="2:63" s="9" customFormat="1" ht="25.95" customHeight="1">
      <c r="B33" s="107"/>
      <c r="D33" s="108" t="s">
        <v>49</v>
      </c>
      <c r="E33" s="109" t="s">
        <v>135</v>
      </c>
      <c r="F33" s="109" t="s">
        <v>136</v>
      </c>
      <c r="J33" s="110">
        <f>BK33</f>
        <v>0</v>
      </c>
      <c r="L33" s="107"/>
      <c r="M33" s="111"/>
      <c r="N33" s="112"/>
      <c r="O33" s="112"/>
      <c r="P33" s="113">
        <f>P34+P45+P78</f>
        <v>290.399</v>
      </c>
      <c r="Q33" s="112"/>
      <c r="R33" s="113">
        <f>R34+R45+R78</f>
        <v>38.97145999999999</v>
      </c>
      <c r="S33" s="112"/>
      <c r="T33" s="114">
        <f>T34+T45+T78</f>
        <v>0</v>
      </c>
      <c r="AR33" s="108" t="s">
        <v>58</v>
      </c>
      <c r="AT33" s="115" t="s">
        <v>49</v>
      </c>
      <c r="AU33" s="115" t="s">
        <v>50</v>
      </c>
      <c r="AY33" s="108" t="s">
        <v>137</v>
      </c>
      <c r="BK33" s="116">
        <f>BK34+BK45+BK78</f>
        <v>0</v>
      </c>
    </row>
    <row r="34" spans="2:63" s="9" customFormat="1" ht="22.95" customHeight="1">
      <c r="B34" s="107"/>
      <c r="D34" s="108" t="s">
        <v>49</v>
      </c>
      <c r="E34" s="117" t="s">
        <v>259</v>
      </c>
      <c r="F34" s="117" t="s">
        <v>1134</v>
      </c>
      <c r="J34" s="118">
        <f>BK34</f>
        <v>0</v>
      </c>
      <c r="L34" s="107"/>
      <c r="M34" s="111"/>
      <c r="N34" s="112"/>
      <c r="O34" s="112"/>
      <c r="P34" s="113">
        <f>SUM(P35:P44)</f>
        <v>91.74000000000001</v>
      </c>
      <c r="Q34" s="112"/>
      <c r="R34" s="113">
        <f>SUM(R35:R44)</f>
        <v>21.6482</v>
      </c>
      <c r="S34" s="112"/>
      <c r="T34" s="114">
        <f>SUM(T35:T44)</f>
        <v>0</v>
      </c>
      <c r="AR34" s="108" t="s">
        <v>58</v>
      </c>
      <c r="AT34" s="115" t="s">
        <v>49</v>
      </c>
      <c r="AU34" s="115" t="s">
        <v>58</v>
      </c>
      <c r="AY34" s="108" t="s">
        <v>137</v>
      </c>
      <c r="BK34" s="116">
        <f>SUM(BK35:BK44)</f>
        <v>0</v>
      </c>
    </row>
    <row r="35" spans="1:65" s="2" customFormat="1" ht="24.15" customHeight="1">
      <c r="A35" s="22"/>
      <c r="B35" s="119"/>
      <c r="C35" s="120" t="s">
        <v>58</v>
      </c>
      <c r="D35" s="120" t="s">
        <v>140</v>
      </c>
      <c r="E35" s="121" t="s">
        <v>1135</v>
      </c>
      <c r="F35" s="122" t="s">
        <v>1136</v>
      </c>
      <c r="G35" s="123" t="s">
        <v>160</v>
      </c>
      <c r="H35" s="124">
        <v>10</v>
      </c>
      <c r="I35" s="125"/>
      <c r="J35" s="125">
        <f aca="true" t="shared" si="0" ref="J35:J44">ROUND(I35*H35,2)</f>
        <v>0</v>
      </c>
      <c r="K35" s="122" t="s">
        <v>144</v>
      </c>
      <c r="L35" s="23"/>
      <c r="M35" s="126" t="s">
        <v>1</v>
      </c>
      <c r="N35" s="127" t="s">
        <v>23</v>
      </c>
      <c r="O35" s="128">
        <v>0.784</v>
      </c>
      <c r="P35" s="128">
        <f aca="true" t="shared" si="1" ref="P35:P44">O35*H35</f>
        <v>7.84</v>
      </c>
      <c r="Q35" s="128">
        <v>0.14381</v>
      </c>
      <c r="R35" s="128">
        <f aca="true" t="shared" si="2" ref="R35:R44">Q35*H35</f>
        <v>1.4381</v>
      </c>
      <c r="S35" s="128">
        <v>0</v>
      </c>
      <c r="T35" s="129">
        <f aca="true" t="shared" si="3" ref="T35:T44">S35*H35</f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145</v>
      </c>
      <c r="AT35" s="130" t="s">
        <v>140</v>
      </c>
      <c r="AU35" s="130" t="s">
        <v>60</v>
      </c>
      <c r="AY35" s="12" t="s">
        <v>137</v>
      </c>
      <c r="BE35" s="131">
        <f aca="true" t="shared" si="4" ref="BE35:BE44">IF(N35="základní",J35,0)</f>
        <v>0</v>
      </c>
      <c r="BF35" s="131">
        <f aca="true" t="shared" si="5" ref="BF35:BF44">IF(N35="snížená",J35,0)</f>
        <v>0</v>
      </c>
      <c r="BG35" s="131">
        <f aca="true" t="shared" si="6" ref="BG35:BG44">IF(N35="zákl. přenesená",J35,0)</f>
        <v>0</v>
      </c>
      <c r="BH35" s="131">
        <f aca="true" t="shared" si="7" ref="BH35:BH44">IF(N35="sníž. přenesená",J35,0)</f>
        <v>0</v>
      </c>
      <c r="BI35" s="131">
        <f aca="true" t="shared" si="8" ref="BI35:BI44">IF(N35="nulová",J35,0)</f>
        <v>0</v>
      </c>
      <c r="BJ35" s="12" t="s">
        <v>58</v>
      </c>
      <c r="BK35" s="131">
        <f aca="true" t="shared" si="9" ref="BK35:BK44">ROUND(I35*H35,2)</f>
        <v>0</v>
      </c>
      <c r="BL35" s="12" t="s">
        <v>145</v>
      </c>
      <c r="BM35" s="130" t="s">
        <v>1137</v>
      </c>
    </row>
    <row r="36" spans="1:65" s="2" customFormat="1" ht="24.15" customHeight="1">
      <c r="A36" s="22"/>
      <c r="B36" s="119"/>
      <c r="C36" s="120" t="s">
        <v>60</v>
      </c>
      <c r="D36" s="120" t="s">
        <v>140</v>
      </c>
      <c r="E36" s="121" t="s">
        <v>1138</v>
      </c>
      <c r="F36" s="122" t="s">
        <v>1139</v>
      </c>
      <c r="G36" s="123" t="s">
        <v>160</v>
      </c>
      <c r="H36" s="124">
        <v>10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0.887</v>
      </c>
      <c r="P36" s="128">
        <f t="shared" si="1"/>
        <v>8.870000000000001</v>
      </c>
      <c r="Q36" s="128">
        <v>0.18971</v>
      </c>
      <c r="R36" s="128">
        <f t="shared" si="2"/>
        <v>1.8971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145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145</v>
      </c>
      <c r="BM36" s="130" t="s">
        <v>1140</v>
      </c>
    </row>
    <row r="37" spans="1:65" s="2" customFormat="1" ht="24.15" customHeight="1">
      <c r="A37" s="22"/>
      <c r="B37" s="119"/>
      <c r="C37" s="120" t="s">
        <v>150</v>
      </c>
      <c r="D37" s="120" t="s">
        <v>140</v>
      </c>
      <c r="E37" s="121" t="s">
        <v>1141</v>
      </c>
      <c r="F37" s="122" t="s">
        <v>1142</v>
      </c>
      <c r="G37" s="123" t="s">
        <v>160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1.041</v>
      </c>
      <c r="P37" s="128">
        <f t="shared" si="1"/>
        <v>10.41</v>
      </c>
      <c r="Q37" s="128">
        <v>0.26905</v>
      </c>
      <c r="R37" s="128">
        <f t="shared" si="2"/>
        <v>2.6905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145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145</v>
      </c>
      <c r="BM37" s="130" t="s">
        <v>1143</v>
      </c>
    </row>
    <row r="38" spans="1:65" s="2" customFormat="1" ht="24.15" customHeight="1">
      <c r="A38" s="22"/>
      <c r="B38" s="119"/>
      <c r="C38" s="120" t="s">
        <v>145</v>
      </c>
      <c r="D38" s="120" t="s">
        <v>140</v>
      </c>
      <c r="E38" s="121" t="s">
        <v>1144</v>
      </c>
      <c r="F38" s="122" t="s">
        <v>1145</v>
      </c>
      <c r="G38" s="123" t="s">
        <v>160</v>
      </c>
      <c r="H38" s="124">
        <v>10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1.276</v>
      </c>
      <c r="P38" s="128">
        <f t="shared" si="1"/>
        <v>12.76</v>
      </c>
      <c r="Q38" s="128">
        <v>0.30131</v>
      </c>
      <c r="R38" s="128">
        <f t="shared" si="2"/>
        <v>3.0131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145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145</v>
      </c>
      <c r="BM38" s="130" t="s">
        <v>1146</v>
      </c>
    </row>
    <row r="39" spans="1:65" s="2" customFormat="1" ht="24.15" customHeight="1">
      <c r="A39" s="22"/>
      <c r="B39" s="119"/>
      <c r="C39" s="120" t="s">
        <v>157</v>
      </c>
      <c r="D39" s="120" t="s">
        <v>140</v>
      </c>
      <c r="E39" s="121" t="s">
        <v>1147</v>
      </c>
      <c r="F39" s="122" t="s">
        <v>1148</v>
      </c>
      <c r="G39" s="123" t="s">
        <v>160</v>
      </c>
      <c r="H39" s="124">
        <v>10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1.455</v>
      </c>
      <c r="P39" s="128">
        <f t="shared" si="1"/>
        <v>14.55</v>
      </c>
      <c r="Q39" s="128">
        <v>0.34925</v>
      </c>
      <c r="R39" s="128">
        <f t="shared" si="2"/>
        <v>3.4925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145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145</v>
      </c>
      <c r="BM39" s="130" t="s">
        <v>1149</v>
      </c>
    </row>
    <row r="40" spans="1:65" s="2" customFormat="1" ht="33" customHeight="1">
      <c r="A40" s="22"/>
      <c r="B40" s="119"/>
      <c r="C40" s="120" t="s">
        <v>162</v>
      </c>
      <c r="D40" s="120" t="s">
        <v>140</v>
      </c>
      <c r="E40" s="121" t="s">
        <v>1150</v>
      </c>
      <c r="F40" s="122" t="s">
        <v>1151</v>
      </c>
      <c r="G40" s="123" t="s">
        <v>160</v>
      </c>
      <c r="H40" s="124">
        <v>10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1.044</v>
      </c>
      <c r="P40" s="128">
        <f t="shared" si="1"/>
        <v>10.440000000000001</v>
      </c>
      <c r="Q40" s="128">
        <v>0.21491</v>
      </c>
      <c r="R40" s="128">
        <f t="shared" si="2"/>
        <v>2.1491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145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145</v>
      </c>
      <c r="BM40" s="130" t="s">
        <v>1152</v>
      </c>
    </row>
    <row r="41" spans="1:65" s="2" customFormat="1" ht="37.95" customHeight="1">
      <c r="A41" s="22"/>
      <c r="B41" s="119"/>
      <c r="C41" s="120" t="s">
        <v>166</v>
      </c>
      <c r="D41" s="120" t="s">
        <v>140</v>
      </c>
      <c r="E41" s="121" t="s">
        <v>1153</v>
      </c>
      <c r="F41" s="122" t="s">
        <v>1154</v>
      </c>
      <c r="G41" s="123" t="s">
        <v>160</v>
      </c>
      <c r="H41" s="124">
        <v>10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0.55</v>
      </c>
      <c r="P41" s="128">
        <f t="shared" si="1"/>
        <v>5.5</v>
      </c>
      <c r="Q41" s="128">
        <v>0.15274</v>
      </c>
      <c r="R41" s="128">
        <f t="shared" si="2"/>
        <v>1.5273999999999999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145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145</v>
      </c>
      <c r="BM41" s="130" t="s">
        <v>1155</v>
      </c>
    </row>
    <row r="42" spans="1:65" s="2" customFormat="1" ht="33" customHeight="1">
      <c r="A42" s="22"/>
      <c r="B42" s="119"/>
      <c r="C42" s="120" t="s">
        <v>170</v>
      </c>
      <c r="D42" s="120" t="s">
        <v>140</v>
      </c>
      <c r="E42" s="121" t="s">
        <v>1156</v>
      </c>
      <c r="F42" s="122" t="s">
        <v>1157</v>
      </c>
      <c r="G42" s="123" t="s">
        <v>160</v>
      </c>
      <c r="H42" s="124">
        <v>10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0.65</v>
      </c>
      <c r="P42" s="128">
        <f t="shared" si="1"/>
        <v>6.5</v>
      </c>
      <c r="Q42" s="128">
        <v>0.18249</v>
      </c>
      <c r="R42" s="128">
        <f t="shared" si="2"/>
        <v>1.8249000000000002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145</v>
      </c>
      <c r="BM42" s="130" t="s">
        <v>1158</v>
      </c>
    </row>
    <row r="43" spans="1:65" s="2" customFormat="1" ht="33" customHeight="1">
      <c r="A43" s="22"/>
      <c r="B43" s="119"/>
      <c r="C43" s="120" t="s">
        <v>138</v>
      </c>
      <c r="D43" s="120" t="s">
        <v>140</v>
      </c>
      <c r="E43" s="121" t="s">
        <v>1159</v>
      </c>
      <c r="F43" s="122" t="s">
        <v>1160</v>
      </c>
      <c r="G43" s="123" t="s">
        <v>160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0.689</v>
      </c>
      <c r="P43" s="128">
        <f t="shared" si="1"/>
        <v>6.89</v>
      </c>
      <c r="Q43" s="128">
        <v>0.1774</v>
      </c>
      <c r="R43" s="128">
        <f t="shared" si="2"/>
        <v>1.774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1161</v>
      </c>
    </row>
    <row r="44" spans="1:65" s="2" customFormat="1" ht="33" customHeight="1">
      <c r="A44" s="22"/>
      <c r="B44" s="119"/>
      <c r="C44" s="120" t="s">
        <v>177</v>
      </c>
      <c r="D44" s="120" t="s">
        <v>140</v>
      </c>
      <c r="E44" s="121" t="s">
        <v>1162</v>
      </c>
      <c r="F44" s="122" t="s">
        <v>1163</v>
      </c>
      <c r="G44" s="123" t="s">
        <v>160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0.798</v>
      </c>
      <c r="P44" s="128">
        <f t="shared" si="1"/>
        <v>7.98</v>
      </c>
      <c r="Q44" s="128">
        <v>0.18415</v>
      </c>
      <c r="R44" s="128">
        <f t="shared" si="2"/>
        <v>1.8415000000000001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1164</v>
      </c>
    </row>
    <row r="45" spans="2:63" s="9" customFormat="1" ht="22.95" customHeight="1">
      <c r="B45" s="107"/>
      <c r="D45" s="108" t="s">
        <v>49</v>
      </c>
      <c r="E45" s="117" t="s">
        <v>1165</v>
      </c>
      <c r="F45" s="117" t="s">
        <v>1166</v>
      </c>
      <c r="J45" s="118">
        <f>BK45</f>
        <v>0</v>
      </c>
      <c r="L45" s="107"/>
      <c r="M45" s="111"/>
      <c r="N45" s="112"/>
      <c r="O45" s="112"/>
      <c r="P45" s="113">
        <f>SUM(P46:P77)</f>
        <v>15.769000000000004</v>
      </c>
      <c r="Q45" s="112"/>
      <c r="R45" s="113">
        <f>SUM(R46:R77)</f>
        <v>2.38036</v>
      </c>
      <c r="S45" s="112"/>
      <c r="T45" s="114">
        <f>SUM(T46:T77)</f>
        <v>0</v>
      </c>
      <c r="AR45" s="108" t="s">
        <v>58</v>
      </c>
      <c r="AT45" s="115" t="s">
        <v>49</v>
      </c>
      <c r="AU45" s="115" t="s">
        <v>58</v>
      </c>
      <c r="AY45" s="108" t="s">
        <v>137</v>
      </c>
      <c r="BK45" s="116">
        <f>SUM(BK46:BK77)</f>
        <v>0</v>
      </c>
    </row>
    <row r="46" spans="1:65" s="2" customFormat="1" ht="21.75" customHeight="1">
      <c r="A46" s="22"/>
      <c r="B46" s="119"/>
      <c r="C46" s="120" t="s">
        <v>181</v>
      </c>
      <c r="D46" s="120" t="s">
        <v>140</v>
      </c>
      <c r="E46" s="121" t="s">
        <v>1167</v>
      </c>
      <c r="F46" s="122" t="s">
        <v>1168</v>
      </c>
      <c r="G46" s="123" t="s">
        <v>403</v>
      </c>
      <c r="H46" s="124">
        <v>10</v>
      </c>
      <c r="I46" s="125"/>
      <c r="J46" s="125">
        <f aca="true" t="shared" si="10" ref="J46:J77">ROUND(I46*H46,2)</f>
        <v>0</v>
      </c>
      <c r="K46" s="122" t="s">
        <v>144</v>
      </c>
      <c r="L46" s="23"/>
      <c r="M46" s="126" t="s">
        <v>1</v>
      </c>
      <c r="N46" s="127" t="s">
        <v>23</v>
      </c>
      <c r="O46" s="128">
        <v>0.318</v>
      </c>
      <c r="P46" s="128">
        <f aca="true" t="shared" si="11" ref="P46:P77">O46*H46</f>
        <v>3.18</v>
      </c>
      <c r="Q46" s="128">
        <v>0.02278</v>
      </c>
      <c r="R46" s="128">
        <f aca="true" t="shared" si="12" ref="R46:R77">Q46*H46</f>
        <v>0.2278</v>
      </c>
      <c r="S46" s="128">
        <v>0</v>
      </c>
      <c r="T46" s="129">
        <f aca="true" t="shared" si="13" ref="T46:T77">S46*H46</f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aca="true" t="shared" si="14" ref="BE46:BE77">IF(N46="základní",J46,0)</f>
        <v>0</v>
      </c>
      <c r="BF46" s="131">
        <f aca="true" t="shared" si="15" ref="BF46:BF77">IF(N46="snížená",J46,0)</f>
        <v>0</v>
      </c>
      <c r="BG46" s="131">
        <f aca="true" t="shared" si="16" ref="BG46:BG77">IF(N46="zákl. přenesená",J46,0)</f>
        <v>0</v>
      </c>
      <c r="BH46" s="131">
        <f aca="true" t="shared" si="17" ref="BH46:BH77">IF(N46="sníž. přenesená",J46,0)</f>
        <v>0</v>
      </c>
      <c r="BI46" s="131">
        <f aca="true" t="shared" si="18" ref="BI46:BI77">IF(N46="nulová",J46,0)</f>
        <v>0</v>
      </c>
      <c r="BJ46" s="12" t="s">
        <v>58</v>
      </c>
      <c r="BK46" s="131">
        <f aca="true" t="shared" si="19" ref="BK46:BK77">ROUND(I46*H46,2)</f>
        <v>0</v>
      </c>
      <c r="BL46" s="12" t="s">
        <v>145</v>
      </c>
      <c r="BM46" s="130" t="s">
        <v>1169</v>
      </c>
    </row>
    <row r="47" spans="1:65" s="2" customFormat="1" ht="21.75" customHeight="1">
      <c r="A47" s="22"/>
      <c r="B47" s="119"/>
      <c r="C47" s="120" t="s">
        <v>8</v>
      </c>
      <c r="D47" s="120" t="s">
        <v>140</v>
      </c>
      <c r="E47" s="121" t="s">
        <v>1170</v>
      </c>
      <c r="F47" s="122" t="s">
        <v>1171</v>
      </c>
      <c r="G47" s="123" t="s">
        <v>403</v>
      </c>
      <c r="H47" s="124">
        <v>10</v>
      </c>
      <c r="I47" s="125"/>
      <c r="J47" s="125">
        <f t="shared" si="1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0.323</v>
      </c>
      <c r="P47" s="128">
        <f t="shared" si="11"/>
        <v>3.23</v>
      </c>
      <c r="Q47" s="128">
        <v>0.02711</v>
      </c>
      <c r="R47" s="128">
        <f t="shared" si="12"/>
        <v>0.2711</v>
      </c>
      <c r="S47" s="128">
        <v>0</v>
      </c>
      <c r="T47" s="129">
        <f t="shared" si="1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14"/>
        <v>0</v>
      </c>
      <c r="BF47" s="131">
        <f t="shared" si="15"/>
        <v>0</v>
      </c>
      <c r="BG47" s="131">
        <f t="shared" si="16"/>
        <v>0</v>
      </c>
      <c r="BH47" s="131">
        <f t="shared" si="17"/>
        <v>0</v>
      </c>
      <c r="BI47" s="131">
        <f t="shared" si="18"/>
        <v>0</v>
      </c>
      <c r="BJ47" s="12" t="s">
        <v>58</v>
      </c>
      <c r="BK47" s="131">
        <f t="shared" si="19"/>
        <v>0</v>
      </c>
      <c r="BL47" s="12" t="s">
        <v>145</v>
      </c>
      <c r="BM47" s="130" t="s">
        <v>1172</v>
      </c>
    </row>
    <row r="48" spans="1:65" s="2" customFormat="1" ht="21.75" customHeight="1">
      <c r="A48" s="22"/>
      <c r="B48" s="119"/>
      <c r="C48" s="120" t="s">
        <v>188</v>
      </c>
      <c r="D48" s="120" t="s">
        <v>140</v>
      </c>
      <c r="E48" s="121" t="s">
        <v>1173</v>
      </c>
      <c r="F48" s="122" t="s">
        <v>1174</v>
      </c>
      <c r="G48" s="123" t="s">
        <v>403</v>
      </c>
      <c r="H48" s="124">
        <v>1</v>
      </c>
      <c r="I48" s="125"/>
      <c r="J48" s="125">
        <f t="shared" si="1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0.338</v>
      </c>
      <c r="P48" s="128">
        <f t="shared" si="11"/>
        <v>0.338</v>
      </c>
      <c r="Q48" s="128">
        <v>0.03132</v>
      </c>
      <c r="R48" s="128">
        <f t="shared" si="12"/>
        <v>0.03132</v>
      </c>
      <c r="S48" s="128">
        <v>0</v>
      </c>
      <c r="T48" s="129">
        <f t="shared" si="1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14"/>
        <v>0</v>
      </c>
      <c r="BF48" s="131">
        <f t="shared" si="15"/>
        <v>0</v>
      </c>
      <c r="BG48" s="131">
        <f t="shared" si="16"/>
        <v>0</v>
      </c>
      <c r="BH48" s="131">
        <f t="shared" si="17"/>
        <v>0</v>
      </c>
      <c r="BI48" s="131">
        <f t="shared" si="18"/>
        <v>0</v>
      </c>
      <c r="BJ48" s="12" t="s">
        <v>58</v>
      </c>
      <c r="BK48" s="131">
        <f t="shared" si="19"/>
        <v>0</v>
      </c>
      <c r="BL48" s="12" t="s">
        <v>145</v>
      </c>
      <c r="BM48" s="130" t="s">
        <v>1175</v>
      </c>
    </row>
    <row r="49" spans="1:65" s="2" customFormat="1" ht="21.75" customHeight="1">
      <c r="A49" s="22"/>
      <c r="B49" s="119"/>
      <c r="C49" s="120" t="s">
        <v>192</v>
      </c>
      <c r="D49" s="120" t="s">
        <v>140</v>
      </c>
      <c r="E49" s="121" t="s">
        <v>1176</v>
      </c>
      <c r="F49" s="122" t="s">
        <v>1177</v>
      </c>
      <c r="G49" s="123" t="s">
        <v>403</v>
      </c>
      <c r="H49" s="124">
        <v>1</v>
      </c>
      <c r="I49" s="125"/>
      <c r="J49" s="125">
        <f t="shared" si="1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0.348</v>
      </c>
      <c r="P49" s="128">
        <f t="shared" si="11"/>
        <v>0.348</v>
      </c>
      <c r="Q49" s="128">
        <v>0.03564</v>
      </c>
      <c r="R49" s="128">
        <f t="shared" si="12"/>
        <v>0.03564</v>
      </c>
      <c r="S49" s="128">
        <v>0</v>
      </c>
      <c r="T49" s="129">
        <f t="shared" si="1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14"/>
        <v>0</v>
      </c>
      <c r="BF49" s="131">
        <f t="shared" si="15"/>
        <v>0</v>
      </c>
      <c r="BG49" s="131">
        <f t="shared" si="16"/>
        <v>0</v>
      </c>
      <c r="BH49" s="131">
        <f t="shared" si="17"/>
        <v>0</v>
      </c>
      <c r="BI49" s="131">
        <f t="shared" si="18"/>
        <v>0</v>
      </c>
      <c r="BJ49" s="12" t="s">
        <v>58</v>
      </c>
      <c r="BK49" s="131">
        <f t="shared" si="19"/>
        <v>0</v>
      </c>
      <c r="BL49" s="12" t="s">
        <v>145</v>
      </c>
      <c r="BM49" s="130" t="s">
        <v>1178</v>
      </c>
    </row>
    <row r="50" spans="1:65" s="2" customFormat="1" ht="21.75" customHeight="1">
      <c r="A50" s="22"/>
      <c r="B50" s="119"/>
      <c r="C50" s="120" t="s">
        <v>196</v>
      </c>
      <c r="D50" s="120" t="s">
        <v>140</v>
      </c>
      <c r="E50" s="121" t="s">
        <v>1179</v>
      </c>
      <c r="F50" s="122" t="s">
        <v>1180</v>
      </c>
      <c r="G50" s="123" t="s">
        <v>403</v>
      </c>
      <c r="H50" s="124">
        <v>1</v>
      </c>
      <c r="I50" s="125"/>
      <c r="J50" s="125">
        <f t="shared" si="10"/>
        <v>0</v>
      </c>
      <c r="K50" s="122" t="s">
        <v>144</v>
      </c>
      <c r="L50" s="23"/>
      <c r="M50" s="126" t="s">
        <v>1</v>
      </c>
      <c r="N50" s="127" t="s">
        <v>23</v>
      </c>
      <c r="O50" s="128">
        <v>0.238</v>
      </c>
      <c r="P50" s="128">
        <f t="shared" si="11"/>
        <v>0.238</v>
      </c>
      <c r="Q50" s="128">
        <v>0.02126</v>
      </c>
      <c r="R50" s="128">
        <f t="shared" si="12"/>
        <v>0.02126</v>
      </c>
      <c r="S50" s="128">
        <v>0</v>
      </c>
      <c r="T50" s="129">
        <f t="shared" si="1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14"/>
        <v>0</v>
      </c>
      <c r="BF50" s="131">
        <f t="shared" si="15"/>
        <v>0</v>
      </c>
      <c r="BG50" s="131">
        <f t="shared" si="16"/>
        <v>0</v>
      </c>
      <c r="BH50" s="131">
        <f t="shared" si="17"/>
        <v>0</v>
      </c>
      <c r="BI50" s="131">
        <f t="shared" si="18"/>
        <v>0</v>
      </c>
      <c r="BJ50" s="12" t="s">
        <v>58</v>
      </c>
      <c r="BK50" s="131">
        <f t="shared" si="19"/>
        <v>0</v>
      </c>
      <c r="BL50" s="12" t="s">
        <v>145</v>
      </c>
      <c r="BM50" s="130" t="s">
        <v>1181</v>
      </c>
    </row>
    <row r="51" spans="1:65" s="2" customFormat="1" ht="21.75" customHeight="1">
      <c r="A51" s="22"/>
      <c r="B51" s="119"/>
      <c r="C51" s="120" t="s">
        <v>200</v>
      </c>
      <c r="D51" s="120" t="s">
        <v>140</v>
      </c>
      <c r="E51" s="121" t="s">
        <v>1182</v>
      </c>
      <c r="F51" s="122" t="s">
        <v>1183</v>
      </c>
      <c r="G51" s="123" t="s">
        <v>403</v>
      </c>
      <c r="H51" s="124">
        <v>1</v>
      </c>
      <c r="I51" s="125"/>
      <c r="J51" s="125">
        <f t="shared" si="10"/>
        <v>0</v>
      </c>
      <c r="K51" s="122" t="s">
        <v>144</v>
      </c>
      <c r="L51" s="23"/>
      <c r="M51" s="126" t="s">
        <v>1</v>
      </c>
      <c r="N51" s="127" t="s">
        <v>23</v>
      </c>
      <c r="O51" s="128">
        <v>0.318</v>
      </c>
      <c r="P51" s="128">
        <f t="shared" si="11"/>
        <v>0.318</v>
      </c>
      <c r="Q51" s="128">
        <v>0.02693</v>
      </c>
      <c r="R51" s="128">
        <f t="shared" si="12"/>
        <v>0.02693</v>
      </c>
      <c r="S51" s="128">
        <v>0</v>
      </c>
      <c r="T51" s="129">
        <f t="shared" si="1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14"/>
        <v>0</v>
      </c>
      <c r="BF51" s="131">
        <f t="shared" si="15"/>
        <v>0</v>
      </c>
      <c r="BG51" s="131">
        <f t="shared" si="16"/>
        <v>0</v>
      </c>
      <c r="BH51" s="131">
        <f t="shared" si="17"/>
        <v>0</v>
      </c>
      <c r="BI51" s="131">
        <f t="shared" si="18"/>
        <v>0</v>
      </c>
      <c r="BJ51" s="12" t="s">
        <v>58</v>
      </c>
      <c r="BK51" s="131">
        <f t="shared" si="19"/>
        <v>0</v>
      </c>
      <c r="BL51" s="12" t="s">
        <v>145</v>
      </c>
      <c r="BM51" s="130" t="s">
        <v>1184</v>
      </c>
    </row>
    <row r="52" spans="1:65" s="2" customFormat="1" ht="21.75" customHeight="1">
      <c r="A52" s="22"/>
      <c r="B52" s="119"/>
      <c r="C52" s="120" t="s">
        <v>204</v>
      </c>
      <c r="D52" s="120" t="s">
        <v>140</v>
      </c>
      <c r="E52" s="121" t="s">
        <v>1185</v>
      </c>
      <c r="F52" s="122" t="s">
        <v>1186</v>
      </c>
      <c r="G52" s="123" t="s">
        <v>403</v>
      </c>
      <c r="H52" s="124">
        <v>1</v>
      </c>
      <c r="I52" s="125"/>
      <c r="J52" s="125">
        <f t="shared" si="1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0.323</v>
      </c>
      <c r="P52" s="128">
        <f t="shared" si="11"/>
        <v>0.323</v>
      </c>
      <c r="Q52" s="128">
        <v>0.03195</v>
      </c>
      <c r="R52" s="128">
        <f t="shared" si="12"/>
        <v>0.03195</v>
      </c>
      <c r="S52" s="128">
        <v>0</v>
      </c>
      <c r="T52" s="129">
        <f t="shared" si="1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14"/>
        <v>0</v>
      </c>
      <c r="BF52" s="131">
        <f t="shared" si="15"/>
        <v>0</v>
      </c>
      <c r="BG52" s="131">
        <f t="shared" si="16"/>
        <v>0</v>
      </c>
      <c r="BH52" s="131">
        <f t="shared" si="17"/>
        <v>0</v>
      </c>
      <c r="BI52" s="131">
        <f t="shared" si="18"/>
        <v>0</v>
      </c>
      <c r="BJ52" s="12" t="s">
        <v>58</v>
      </c>
      <c r="BK52" s="131">
        <f t="shared" si="19"/>
        <v>0</v>
      </c>
      <c r="BL52" s="12" t="s">
        <v>145</v>
      </c>
      <c r="BM52" s="130" t="s">
        <v>1187</v>
      </c>
    </row>
    <row r="53" spans="1:65" s="2" customFormat="1" ht="21.75" customHeight="1">
      <c r="A53" s="22"/>
      <c r="B53" s="119"/>
      <c r="C53" s="120" t="s">
        <v>208</v>
      </c>
      <c r="D53" s="120" t="s">
        <v>140</v>
      </c>
      <c r="E53" s="121" t="s">
        <v>1188</v>
      </c>
      <c r="F53" s="122" t="s">
        <v>1189</v>
      </c>
      <c r="G53" s="123" t="s">
        <v>403</v>
      </c>
      <c r="H53" s="124">
        <v>1</v>
      </c>
      <c r="I53" s="125"/>
      <c r="J53" s="125">
        <f t="shared" si="1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0.338</v>
      </c>
      <c r="P53" s="128">
        <f t="shared" si="11"/>
        <v>0.338</v>
      </c>
      <c r="Q53" s="128">
        <v>0.03698</v>
      </c>
      <c r="R53" s="128">
        <f t="shared" si="12"/>
        <v>0.03698</v>
      </c>
      <c r="S53" s="128">
        <v>0</v>
      </c>
      <c r="T53" s="129">
        <f t="shared" si="1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14"/>
        <v>0</v>
      </c>
      <c r="BF53" s="131">
        <f t="shared" si="15"/>
        <v>0</v>
      </c>
      <c r="BG53" s="131">
        <f t="shared" si="16"/>
        <v>0</v>
      </c>
      <c r="BH53" s="131">
        <f t="shared" si="17"/>
        <v>0</v>
      </c>
      <c r="BI53" s="131">
        <f t="shared" si="18"/>
        <v>0</v>
      </c>
      <c r="BJ53" s="12" t="s">
        <v>58</v>
      </c>
      <c r="BK53" s="131">
        <f t="shared" si="19"/>
        <v>0</v>
      </c>
      <c r="BL53" s="12" t="s">
        <v>145</v>
      </c>
      <c r="BM53" s="130" t="s">
        <v>1190</v>
      </c>
    </row>
    <row r="54" spans="1:65" s="2" customFormat="1" ht="21.75" customHeight="1">
      <c r="A54" s="22"/>
      <c r="B54" s="119"/>
      <c r="C54" s="120" t="s">
        <v>212</v>
      </c>
      <c r="D54" s="120" t="s">
        <v>140</v>
      </c>
      <c r="E54" s="121" t="s">
        <v>1191</v>
      </c>
      <c r="F54" s="122" t="s">
        <v>1192</v>
      </c>
      <c r="G54" s="123" t="s">
        <v>403</v>
      </c>
      <c r="H54" s="124">
        <v>1</v>
      </c>
      <c r="I54" s="125"/>
      <c r="J54" s="125">
        <f t="shared" si="1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0.348</v>
      </c>
      <c r="P54" s="128">
        <f t="shared" si="11"/>
        <v>0.348</v>
      </c>
      <c r="Q54" s="128">
        <v>0.042</v>
      </c>
      <c r="R54" s="128">
        <f t="shared" si="12"/>
        <v>0.042</v>
      </c>
      <c r="S54" s="128">
        <v>0</v>
      </c>
      <c r="T54" s="129">
        <f t="shared" si="1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14"/>
        <v>0</v>
      </c>
      <c r="BF54" s="131">
        <f t="shared" si="15"/>
        <v>0</v>
      </c>
      <c r="BG54" s="131">
        <f t="shared" si="16"/>
        <v>0</v>
      </c>
      <c r="BH54" s="131">
        <f t="shared" si="17"/>
        <v>0</v>
      </c>
      <c r="BI54" s="131">
        <f t="shared" si="18"/>
        <v>0</v>
      </c>
      <c r="BJ54" s="12" t="s">
        <v>58</v>
      </c>
      <c r="BK54" s="131">
        <f t="shared" si="19"/>
        <v>0</v>
      </c>
      <c r="BL54" s="12" t="s">
        <v>145</v>
      </c>
      <c r="BM54" s="130" t="s">
        <v>1193</v>
      </c>
    </row>
    <row r="55" spans="1:65" s="2" customFormat="1" ht="21.75" customHeight="1">
      <c r="A55" s="22"/>
      <c r="B55" s="119"/>
      <c r="C55" s="120" t="s">
        <v>216</v>
      </c>
      <c r="D55" s="120" t="s">
        <v>140</v>
      </c>
      <c r="E55" s="121" t="s">
        <v>1194</v>
      </c>
      <c r="F55" s="122" t="s">
        <v>1195</v>
      </c>
      <c r="G55" s="123" t="s">
        <v>403</v>
      </c>
      <c r="H55" s="124">
        <v>1</v>
      </c>
      <c r="I55" s="125"/>
      <c r="J55" s="125">
        <f t="shared" si="1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0.253</v>
      </c>
      <c r="P55" s="128">
        <f t="shared" si="11"/>
        <v>0.253</v>
      </c>
      <c r="Q55" s="128">
        <v>0.04555</v>
      </c>
      <c r="R55" s="128">
        <f t="shared" si="12"/>
        <v>0.04555</v>
      </c>
      <c r="S55" s="128">
        <v>0</v>
      </c>
      <c r="T55" s="129">
        <f t="shared" si="1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14"/>
        <v>0</v>
      </c>
      <c r="BF55" s="131">
        <f t="shared" si="15"/>
        <v>0</v>
      </c>
      <c r="BG55" s="131">
        <f t="shared" si="16"/>
        <v>0</v>
      </c>
      <c r="BH55" s="131">
        <f t="shared" si="17"/>
        <v>0</v>
      </c>
      <c r="BI55" s="131">
        <f t="shared" si="18"/>
        <v>0</v>
      </c>
      <c r="BJ55" s="12" t="s">
        <v>58</v>
      </c>
      <c r="BK55" s="131">
        <f t="shared" si="19"/>
        <v>0</v>
      </c>
      <c r="BL55" s="12" t="s">
        <v>145</v>
      </c>
      <c r="BM55" s="130" t="s">
        <v>1196</v>
      </c>
    </row>
    <row r="56" spans="1:65" s="2" customFormat="1" ht="21.75" customHeight="1">
      <c r="A56" s="22"/>
      <c r="B56" s="119"/>
      <c r="C56" s="120" t="s">
        <v>7</v>
      </c>
      <c r="D56" s="120" t="s">
        <v>140</v>
      </c>
      <c r="E56" s="121" t="s">
        <v>1197</v>
      </c>
      <c r="F56" s="122" t="s">
        <v>1198</v>
      </c>
      <c r="G56" s="123" t="s">
        <v>403</v>
      </c>
      <c r="H56" s="124">
        <v>1</v>
      </c>
      <c r="I56" s="125"/>
      <c r="J56" s="125">
        <f t="shared" si="1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0.26</v>
      </c>
      <c r="P56" s="128">
        <f t="shared" si="11"/>
        <v>0.26</v>
      </c>
      <c r="Q56" s="128">
        <v>0.05455</v>
      </c>
      <c r="R56" s="128">
        <f t="shared" si="12"/>
        <v>0.05455</v>
      </c>
      <c r="S56" s="128">
        <v>0</v>
      </c>
      <c r="T56" s="129">
        <f t="shared" si="1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14"/>
        <v>0</v>
      </c>
      <c r="BF56" s="131">
        <f t="shared" si="15"/>
        <v>0</v>
      </c>
      <c r="BG56" s="131">
        <f t="shared" si="16"/>
        <v>0</v>
      </c>
      <c r="BH56" s="131">
        <f t="shared" si="17"/>
        <v>0</v>
      </c>
      <c r="BI56" s="131">
        <f t="shared" si="18"/>
        <v>0</v>
      </c>
      <c r="BJ56" s="12" t="s">
        <v>58</v>
      </c>
      <c r="BK56" s="131">
        <f t="shared" si="19"/>
        <v>0</v>
      </c>
      <c r="BL56" s="12" t="s">
        <v>145</v>
      </c>
      <c r="BM56" s="130" t="s">
        <v>1199</v>
      </c>
    </row>
    <row r="57" spans="1:65" s="2" customFormat="1" ht="21.75" customHeight="1">
      <c r="A57" s="22"/>
      <c r="B57" s="119"/>
      <c r="C57" s="120" t="s">
        <v>223</v>
      </c>
      <c r="D57" s="120" t="s">
        <v>140</v>
      </c>
      <c r="E57" s="121" t="s">
        <v>1200</v>
      </c>
      <c r="F57" s="122" t="s">
        <v>1201</v>
      </c>
      <c r="G57" s="123" t="s">
        <v>403</v>
      </c>
      <c r="H57" s="124">
        <v>1</v>
      </c>
      <c r="I57" s="125"/>
      <c r="J57" s="125">
        <f t="shared" si="1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0.268</v>
      </c>
      <c r="P57" s="128">
        <f t="shared" si="11"/>
        <v>0.268</v>
      </c>
      <c r="Q57" s="128">
        <v>0.06355</v>
      </c>
      <c r="R57" s="128">
        <f t="shared" si="12"/>
        <v>0.06355</v>
      </c>
      <c r="S57" s="128">
        <v>0</v>
      </c>
      <c r="T57" s="129">
        <f t="shared" si="1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14"/>
        <v>0</v>
      </c>
      <c r="BF57" s="131">
        <f t="shared" si="15"/>
        <v>0</v>
      </c>
      <c r="BG57" s="131">
        <f t="shared" si="16"/>
        <v>0</v>
      </c>
      <c r="BH57" s="131">
        <f t="shared" si="17"/>
        <v>0</v>
      </c>
      <c r="BI57" s="131">
        <f t="shared" si="18"/>
        <v>0</v>
      </c>
      <c r="BJ57" s="12" t="s">
        <v>58</v>
      </c>
      <c r="BK57" s="131">
        <f t="shared" si="19"/>
        <v>0</v>
      </c>
      <c r="BL57" s="12" t="s">
        <v>145</v>
      </c>
      <c r="BM57" s="130" t="s">
        <v>1202</v>
      </c>
    </row>
    <row r="58" spans="1:65" s="2" customFormat="1" ht="21.75" customHeight="1">
      <c r="A58" s="22"/>
      <c r="B58" s="119"/>
      <c r="C58" s="120" t="s">
        <v>227</v>
      </c>
      <c r="D58" s="120" t="s">
        <v>140</v>
      </c>
      <c r="E58" s="121" t="s">
        <v>1203</v>
      </c>
      <c r="F58" s="122" t="s">
        <v>1204</v>
      </c>
      <c r="G58" s="123" t="s">
        <v>403</v>
      </c>
      <c r="H58" s="124">
        <v>1</v>
      </c>
      <c r="I58" s="125"/>
      <c r="J58" s="125">
        <f t="shared" si="1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0.3</v>
      </c>
      <c r="P58" s="128">
        <f t="shared" si="11"/>
        <v>0.3</v>
      </c>
      <c r="Q58" s="128">
        <v>0.07285</v>
      </c>
      <c r="R58" s="128">
        <f t="shared" si="12"/>
        <v>0.07285</v>
      </c>
      <c r="S58" s="128">
        <v>0</v>
      </c>
      <c r="T58" s="129">
        <f t="shared" si="1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14"/>
        <v>0</v>
      </c>
      <c r="BF58" s="131">
        <f t="shared" si="15"/>
        <v>0</v>
      </c>
      <c r="BG58" s="131">
        <f t="shared" si="16"/>
        <v>0</v>
      </c>
      <c r="BH58" s="131">
        <f t="shared" si="17"/>
        <v>0</v>
      </c>
      <c r="BI58" s="131">
        <f t="shared" si="18"/>
        <v>0</v>
      </c>
      <c r="BJ58" s="12" t="s">
        <v>58</v>
      </c>
      <c r="BK58" s="131">
        <f t="shared" si="19"/>
        <v>0</v>
      </c>
      <c r="BL58" s="12" t="s">
        <v>145</v>
      </c>
      <c r="BM58" s="130" t="s">
        <v>1205</v>
      </c>
    </row>
    <row r="59" spans="1:65" s="2" customFormat="1" ht="21.75" customHeight="1">
      <c r="A59" s="22"/>
      <c r="B59" s="119"/>
      <c r="C59" s="120" t="s">
        <v>231</v>
      </c>
      <c r="D59" s="120" t="s">
        <v>140</v>
      </c>
      <c r="E59" s="121" t="s">
        <v>1206</v>
      </c>
      <c r="F59" s="122" t="s">
        <v>1207</v>
      </c>
      <c r="G59" s="123" t="s">
        <v>403</v>
      </c>
      <c r="H59" s="124">
        <v>1</v>
      </c>
      <c r="I59" s="125"/>
      <c r="J59" s="125">
        <f t="shared" si="1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0.35</v>
      </c>
      <c r="P59" s="128">
        <f t="shared" si="11"/>
        <v>0.35</v>
      </c>
      <c r="Q59" s="128">
        <v>0.08185</v>
      </c>
      <c r="R59" s="128">
        <f t="shared" si="12"/>
        <v>0.08185</v>
      </c>
      <c r="S59" s="128">
        <v>0</v>
      </c>
      <c r="T59" s="129">
        <f t="shared" si="1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14"/>
        <v>0</v>
      </c>
      <c r="BF59" s="131">
        <f t="shared" si="15"/>
        <v>0</v>
      </c>
      <c r="BG59" s="131">
        <f t="shared" si="16"/>
        <v>0</v>
      </c>
      <c r="BH59" s="131">
        <f t="shared" si="17"/>
        <v>0</v>
      </c>
      <c r="BI59" s="131">
        <f t="shared" si="18"/>
        <v>0</v>
      </c>
      <c r="BJ59" s="12" t="s">
        <v>58</v>
      </c>
      <c r="BK59" s="131">
        <f t="shared" si="19"/>
        <v>0</v>
      </c>
      <c r="BL59" s="12" t="s">
        <v>145</v>
      </c>
      <c r="BM59" s="130" t="s">
        <v>1208</v>
      </c>
    </row>
    <row r="60" spans="1:65" s="2" customFormat="1" ht="21.75" customHeight="1">
      <c r="A60" s="22"/>
      <c r="B60" s="119"/>
      <c r="C60" s="120" t="s">
        <v>235</v>
      </c>
      <c r="D60" s="120" t="s">
        <v>140</v>
      </c>
      <c r="E60" s="121" t="s">
        <v>1209</v>
      </c>
      <c r="F60" s="122" t="s">
        <v>1210</v>
      </c>
      <c r="G60" s="123" t="s">
        <v>403</v>
      </c>
      <c r="H60" s="124">
        <v>1</v>
      </c>
      <c r="I60" s="125"/>
      <c r="J60" s="125">
        <f t="shared" si="1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0.4</v>
      </c>
      <c r="P60" s="128">
        <f t="shared" si="11"/>
        <v>0.4</v>
      </c>
      <c r="Q60" s="128">
        <v>0.09105</v>
      </c>
      <c r="R60" s="128">
        <f t="shared" si="12"/>
        <v>0.09105</v>
      </c>
      <c r="S60" s="128">
        <v>0</v>
      </c>
      <c r="T60" s="129">
        <f t="shared" si="1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14"/>
        <v>0</v>
      </c>
      <c r="BF60" s="131">
        <f t="shared" si="15"/>
        <v>0</v>
      </c>
      <c r="BG60" s="131">
        <f t="shared" si="16"/>
        <v>0</v>
      </c>
      <c r="BH60" s="131">
        <f t="shared" si="17"/>
        <v>0</v>
      </c>
      <c r="BI60" s="131">
        <f t="shared" si="18"/>
        <v>0</v>
      </c>
      <c r="BJ60" s="12" t="s">
        <v>58</v>
      </c>
      <c r="BK60" s="131">
        <f t="shared" si="19"/>
        <v>0</v>
      </c>
      <c r="BL60" s="12" t="s">
        <v>145</v>
      </c>
      <c r="BM60" s="130" t="s">
        <v>1211</v>
      </c>
    </row>
    <row r="61" spans="1:65" s="2" customFormat="1" ht="21.75" customHeight="1">
      <c r="A61" s="22"/>
      <c r="B61" s="119"/>
      <c r="C61" s="120" t="s">
        <v>239</v>
      </c>
      <c r="D61" s="120" t="s">
        <v>140</v>
      </c>
      <c r="E61" s="121" t="s">
        <v>1212</v>
      </c>
      <c r="F61" s="122" t="s">
        <v>1213</v>
      </c>
      <c r="G61" s="123" t="s">
        <v>403</v>
      </c>
      <c r="H61" s="124">
        <v>1</v>
      </c>
      <c r="I61" s="125"/>
      <c r="J61" s="125">
        <f t="shared" si="1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0.44</v>
      </c>
      <c r="P61" s="128">
        <f t="shared" si="11"/>
        <v>0.44</v>
      </c>
      <c r="Q61" s="128">
        <v>0.10005</v>
      </c>
      <c r="R61" s="128">
        <f t="shared" si="12"/>
        <v>0.10005</v>
      </c>
      <c r="S61" s="128">
        <v>0</v>
      </c>
      <c r="T61" s="129">
        <f t="shared" si="1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14"/>
        <v>0</v>
      </c>
      <c r="BF61" s="131">
        <f t="shared" si="15"/>
        <v>0</v>
      </c>
      <c r="BG61" s="131">
        <f t="shared" si="16"/>
        <v>0</v>
      </c>
      <c r="BH61" s="131">
        <f t="shared" si="17"/>
        <v>0</v>
      </c>
      <c r="BI61" s="131">
        <f t="shared" si="18"/>
        <v>0</v>
      </c>
      <c r="BJ61" s="12" t="s">
        <v>58</v>
      </c>
      <c r="BK61" s="131">
        <f t="shared" si="19"/>
        <v>0</v>
      </c>
      <c r="BL61" s="12" t="s">
        <v>145</v>
      </c>
      <c r="BM61" s="130" t="s">
        <v>1214</v>
      </c>
    </row>
    <row r="62" spans="1:65" s="2" customFormat="1" ht="21.75" customHeight="1">
      <c r="A62" s="22"/>
      <c r="B62" s="119"/>
      <c r="C62" s="120" t="s">
        <v>243</v>
      </c>
      <c r="D62" s="120" t="s">
        <v>140</v>
      </c>
      <c r="E62" s="121" t="s">
        <v>1215</v>
      </c>
      <c r="F62" s="122" t="s">
        <v>1216</v>
      </c>
      <c r="G62" s="123" t="s">
        <v>403</v>
      </c>
      <c r="H62" s="124">
        <v>1</v>
      </c>
      <c r="I62" s="125"/>
      <c r="J62" s="125">
        <f t="shared" si="1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0.48</v>
      </c>
      <c r="P62" s="128">
        <f t="shared" si="11"/>
        <v>0.48</v>
      </c>
      <c r="Q62" s="128">
        <v>0.10905</v>
      </c>
      <c r="R62" s="128">
        <f t="shared" si="12"/>
        <v>0.10905</v>
      </c>
      <c r="S62" s="128">
        <v>0</v>
      </c>
      <c r="T62" s="129">
        <f t="shared" si="1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14"/>
        <v>0</v>
      </c>
      <c r="BF62" s="131">
        <f t="shared" si="15"/>
        <v>0</v>
      </c>
      <c r="BG62" s="131">
        <f t="shared" si="16"/>
        <v>0</v>
      </c>
      <c r="BH62" s="131">
        <f t="shared" si="17"/>
        <v>0</v>
      </c>
      <c r="BI62" s="131">
        <f t="shared" si="18"/>
        <v>0</v>
      </c>
      <c r="BJ62" s="12" t="s">
        <v>58</v>
      </c>
      <c r="BK62" s="131">
        <f t="shared" si="19"/>
        <v>0</v>
      </c>
      <c r="BL62" s="12" t="s">
        <v>145</v>
      </c>
      <c r="BM62" s="130" t="s">
        <v>1217</v>
      </c>
    </row>
    <row r="63" spans="1:65" s="2" customFormat="1" ht="24.15" customHeight="1">
      <c r="A63" s="22"/>
      <c r="B63" s="119"/>
      <c r="C63" s="120" t="s">
        <v>247</v>
      </c>
      <c r="D63" s="120" t="s">
        <v>140</v>
      </c>
      <c r="E63" s="121" t="s">
        <v>1218</v>
      </c>
      <c r="F63" s="122" t="s">
        <v>1219</v>
      </c>
      <c r="G63" s="123" t="s">
        <v>403</v>
      </c>
      <c r="H63" s="124">
        <v>1</v>
      </c>
      <c r="I63" s="125"/>
      <c r="J63" s="125">
        <f t="shared" si="1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0.291</v>
      </c>
      <c r="P63" s="128">
        <f t="shared" si="11"/>
        <v>0.291</v>
      </c>
      <c r="Q63" s="128">
        <v>0.08131</v>
      </c>
      <c r="R63" s="128">
        <f t="shared" si="12"/>
        <v>0.08131</v>
      </c>
      <c r="S63" s="128">
        <v>0</v>
      </c>
      <c r="T63" s="129">
        <f t="shared" si="1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60</v>
      </c>
      <c r="AY63" s="12" t="s">
        <v>137</v>
      </c>
      <c r="BE63" s="131">
        <f t="shared" si="14"/>
        <v>0</v>
      </c>
      <c r="BF63" s="131">
        <f t="shared" si="15"/>
        <v>0</v>
      </c>
      <c r="BG63" s="131">
        <f t="shared" si="16"/>
        <v>0</v>
      </c>
      <c r="BH63" s="131">
        <f t="shared" si="17"/>
        <v>0</v>
      </c>
      <c r="BI63" s="131">
        <f t="shared" si="18"/>
        <v>0</v>
      </c>
      <c r="BJ63" s="12" t="s">
        <v>58</v>
      </c>
      <c r="BK63" s="131">
        <f t="shared" si="19"/>
        <v>0</v>
      </c>
      <c r="BL63" s="12" t="s">
        <v>145</v>
      </c>
      <c r="BM63" s="130" t="s">
        <v>1220</v>
      </c>
    </row>
    <row r="64" spans="1:65" s="2" customFormat="1" ht="24.15" customHeight="1">
      <c r="A64" s="22"/>
      <c r="B64" s="119"/>
      <c r="C64" s="120" t="s">
        <v>251</v>
      </c>
      <c r="D64" s="120" t="s">
        <v>140</v>
      </c>
      <c r="E64" s="121" t="s">
        <v>1221</v>
      </c>
      <c r="F64" s="122" t="s">
        <v>1222</v>
      </c>
      <c r="G64" s="123" t="s">
        <v>403</v>
      </c>
      <c r="H64" s="124">
        <v>1</v>
      </c>
      <c r="I64" s="125"/>
      <c r="J64" s="125">
        <f t="shared" si="1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0.361</v>
      </c>
      <c r="P64" s="128">
        <f t="shared" si="11"/>
        <v>0.361</v>
      </c>
      <c r="Q64" s="128">
        <v>0.09431</v>
      </c>
      <c r="R64" s="128">
        <f t="shared" si="12"/>
        <v>0.09431</v>
      </c>
      <c r="S64" s="128">
        <v>0</v>
      </c>
      <c r="T64" s="129">
        <f t="shared" si="1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60</v>
      </c>
      <c r="AY64" s="12" t="s">
        <v>137</v>
      </c>
      <c r="BE64" s="131">
        <f t="shared" si="14"/>
        <v>0</v>
      </c>
      <c r="BF64" s="131">
        <f t="shared" si="15"/>
        <v>0</v>
      </c>
      <c r="BG64" s="131">
        <f t="shared" si="16"/>
        <v>0</v>
      </c>
      <c r="BH64" s="131">
        <f t="shared" si="17"/>
        <v>0</v>
      </c>
      <c r="BI64" s="131">
        <f t="shared" si="18"/>
        <v>0</v>
      </c>
      <c r="BJ64" s="12" t="s">
        <v>58</v>
      </c>
      <c r="BK64" s="131">
        <f t="shared" si="19"/>
        <v>0</v>
      </c>
      <c r="BL64" s="12" t="s">
        <v>145</v>
      </c>
      <c r="BM64" s="130" t="s">
        <v>1223</v>
      </c>
    </row>
    <row r="65" spans="1:65" s="2" customFormat="1" ht="24.15" customHeight="1">
      <c r="A65" s="22"/>
      <c r="B65" s="119"/>
      <c r="C65" s="120" t="s">
        <v>255</v>
      </c>
      <c r="D65" s="120" t="s">
        <v>140</v>
      </c>
      <c r="E65" s="121" t="s">
        <v>1224</v>
      </c>
      <c r="F65" s="122" t="s">
        <v>1225</v>
      </c>
      <c r="G65" s="123" t="s">
        <v>403</v>
      </c>
      <c r="H65" s="124">
        <v>1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0.361</v>
      </c>
      <c r="P65" s="128">
        <f t="shared" si="11"/>
        <v>0.361</v>
      </c>
      <c r="Q65" s="128">
        <v>0.10931</v>
      </c>
      <c r="R65" s="128">
        <f t="shared" si="12"/>
        <v>0.10931</v>
      </c>
      <c r="S65" s="128">
        <v>0</v>
      </c>
      <c r="T65" s="129">
        <f t="shared" si="1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145</v>
      </c>
      <c r="AT65" s="130" t="s">
        <v>140</v>
      </c>
      <c r="AU65" s="130" t="s">
        <v>60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145</v>
      </c>
      <c r="BM65" s="130" t="s">
        <v>1226</v>
      </c>
    </row>
    <row r="66" spans="1:65" s="2" customFormat="1" ht="24.15" customHeight="1">
      <c r="A66" s="22"/>
      <c r="B66" s="119"/>
      <c r="C66" s="120" t="s">
        <v>259</v>
      </c>
      <c r="D66" s="120" t="s">
        <v>140</v>
      </c>
      <c r="E66" s="121" t="s">
        <v>1227</v>
      </c>
      <c r="F66" s="122" t="s">
        <v>1228</v>
      </c>
      <c r="G66" s="123" t="s">
        <v>403</v>
      </c>
      <c r="H66" s="124">
        <v>1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0.361</v>
      </c>
      <c r="P66" s="128">
        <f t="shared" si="11"/>
        <v>0.361</v>
      </c>
      <c r="Q66" s="128">
        <v>0.12539</v>
      </c>
      <c r="R66" s="128">
        <f t="shared" si="12"/>
        <v>0.12539</v>
      </c>
      <c r="S66" s="128">
        <v>0</v>
      </c>
      <c r="T66" s="129">
        <f t="shared" si="1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60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145</v>
      </c>
      <c r="BM66" s="130" t="s">
        <v>1229</v>
      </c>
    </row>
    <row r="67" spans="1:65" s="2" customFormat="1" ht="24.15" customHeight="1">
      <c r="A67" s="22"/>
      <c r="B67" s="119"/>
      <c r="C67" s="120" t="s">
        <v>263</v>
      </c>
      <c r="D67" s="120" t="s">
        <v>140</v>
      </c>
      <c r="E67" s="121" t="s">
        <v>1230</v>
      </c>
      <c r="F67" s="122" t="s">
        <v>1231</v>
      </c>
      <c r="G67" s="123" t="s">
        <v>403</v>
      </c>
      <c r="H67" s="124">
        <v>1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0.4</v>
      </c>
      <c r="P67" s="128">
        <f t="shared" si="11"/>
        <v>0.4</v>
      </c>
      <c r="Q67" s="128">
        <v>0.14139</v>
      </c>
      <c r="R67" s="128">
        <f t="shared" si="12"/>
        <v>0.14139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145</v>
      </c>
      <c r="BM67" s="130" t="s">
        <v>1232</v>
      </c>
    </row>
    <row r="68" spans="1:65" s="2" customFormat="1" ht="24.15" customHeight="1">
      <c r="A68" s="22"/>
      <c r="B68" s="119"/>
      <c r="C68" s="120" t="s">
        <v>267</v>
      </c>
      <c r="D68" s="120" t="s">
        <v>140</v>
      </c>
      <c r="E68" s="121" t="s">
        <v>1233</v>
      </c>
      <c r="F68" s="122" t="s">
        <v>1234</v>
      </c>
      <c r="G68" s="123" t="s">
        <v>403</v>
      </c>
      <c r="H68" s="124">
        <v>1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0.432</v>
      </c>
      <c r="P68" s="128">
        <f t="shared" si="11"/>
        <v>0.432</v>
      </c>
      <c r="Q68" s="128">
        <v>0.15339</v>
      </c>
      <c r="R68" s="128">
        <f t="shared" si="12"/>
        <v>0.15339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145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145</v>
      </c>
      <c r="BM68" s="130" t="s">
        <v>1235</v>
      </c>
    </row>
    <row r="69" spans="1:65" s="2" customFormat="1" ht="33" customHeight="1">
      <c r="A69" s="22"/>
      <c r="B69" s="119"/>
      <c r="C69" s="120" t="s">
        <v>271</v>
      </c>
      <c r="D69" s="120" t="s">
        <v>140</v>
      </c>
      <c r="E69" s="121" t="s">
        <v>1236</v>
      </c>
      <c r="F69" s="122" t="s">
        <v>1237</v>
      </c>
      <c r="G69" s="123" t="s">
        <v>403</v>
      </c>
      <c r="H69" s="124">
        <v>1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0.192</v>
      </c>
      <c r="P69" s="128">
        <f t="shared" si="11"/>
        <v>0.192</v>
      </c>
      <c r="Q69" s="128">
        <v>0.02628</v>
      </c>
      <c r="R69" s="128">
        <f t="shared" si="12"/>
        <v>0.02628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145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145</v>
      </c>
      <c r="BM69" s="130" t="s">
        <v>1238</v>
      </c>
    </row>
    <row r="70" spans="1:65" s="2" customFormat="1" ht="33" customHeight="1">
      <c r="A70" s="22"/>
      <c r="B70" s="119"/>
      <c r="C70" s="120" t="s">
        <v>275</v>
      </c>
      <c r="D70" s="120" t="s">
        <v>140</v>
      </c>
      <c r="E70" s="121" t="s">
        <v>1239</v>
      </c>
      <c r="F70" s="122" t="s">
        <v>1240</v>
      </c>
      <c r="G70" s="123" t="s">
        <v>403</v>
      </c>
      <c r="H70" s="124">
        <v>1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0.202</v>
      </c>
      <c r="P70" s="128">
        <f t="shared" si="11"/>
        <v>0.202</v>
      </c>
      <c r="Q70" s="128">
        <v>0.03328</v>
      </c>
      <c r="R70" s="128">
        <f t="shared" si="12"/>
        <v>0.03328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145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145</v>
      </c>
      <c r="BM70" s="130" t="s">
        <v>1241</v>
      </c>
    </row>
    <row r="71" spans="1:65" s="2" customFormat="1" ht="33" customHeight="1">
      <c r="A71" s="22"/>
      <c r="B71" s="119"/>
      <c r="C71" s="120" t="s">
        <v>279</v>
      </c>
      <c r="D71" s="120" t="s">
        <v>140</v>
      </c>
      <c r="E71" s="121" t="s">
        <v>1242</v>
      </c>
      <c r="F71" s="122" t="s">
        <v>1243</v>
      </c>
      <c r="G71" s="123" t="s">
        <v>403</v>
      </c>
      <c r="H71" s="124">
        <v>1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0.23</v>
      </c>
      <c r="P71" s="128">
        <f t="shared" si="11"/>
        <v>0.23</v>
      </c>
      <c r="Q71" s="128">
        <v>0.03428</v>
      </c>
      <c r="R71" s="128">
        <f t="shared" si="12"/>
        <v>0.03428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145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145</v>
      </c>
      <c r="BM71" s="130" t="s">
        <v>1244</v>
      </c>
    </row>
    <row r="72" spans="1:65" s="2" customFormat="1" ht="33" customHeight="1">
      <c r="A72" s="22"/>
      <c r="B72" s="119"/>
      <c r="C72" s="120" t="s">
        <v>283</v>
      </c>
      <c r="D72" s="120" t="s">
        <v>140</v>
      </c>
      <c r="E72" s="121" t="s">
        <v>1245</v>
      </c>
      <c r="F72" s="122" t="s">
        <v>1246</v>
      </c>
      <c r="G72" s="123" t="s">
        <v>403</v>
      </c>
      <c r="H72" s="124">
        <v>1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0.232</v>
      </c>
      <c r="P72" s="128">
        <f t="shared" si="11"/>
        <v>0.232</v>
      </c>
      <c r="Q72" s="128">
        <v>0.03235</v>
      </c>
      <c r="R72" s="128">
        <f t="shared" si="12"/>
        <v>0.03235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145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145</v>
      </c>
      <c r="BM72" s="130" t="s">
        <v>1247</v>
      </c>
    </row>
    <row r="73" spans="1:65" s="2" customFormat="1" ht="33" customHeight="1">
      <c r="A73" s="22"/>
      <c r="B73" s="119"/>
      <c r="C73" s="120" t="s">
        <v>287</v>
      </c>
      <c r="D73" s="120" t="s">
        <v>140</v>
      </c>
      <c r="E73" s="121" t="s">
        <v>1248</v>
      </c>
      <c r="F73" s="122" t="s">
        <v>1249</v>
      </c>
      <c r="G73" s="123" t="s">
        <v>403</v>
      </c>
      <c r="H73" s="124">
        <v>1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0.239</v>
      </c>
      <c r="P73" s="128">
        <f t="shared" si="11"/>
        <v>0.239</v>
      </c>
      <c r="Q73" s="128">
        <v>0.03835</v>
      </c>
      <c r="R73" s="128">
        <f t="shared" si="12"/>
        <v>0.03835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145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145</v>
      </c>
      <c r="BM73" s="130" t="s">
        <v>1250</v>
      </c>
    </row>
    <row r="74" spans="1:65" s="2" customFormat="1" ht="33" customHeight="1">
      <c r="A74" s="22"/>
      <c r="B74" s="119"/>
      <c r="C74" s="120" t="s">
        <v>291</v>
      </c>
      <c r="D74" s="120" t="s">
        <v>140</v>
      </c>
      <c r="E74" s="121" t="s">
        <v>1251</v>
      </c>
      <c r="F74" s="122" t="s">
        <v>1252</v>
      </c>
      <c r="G74" s="123" t="s">
        <v>403</v>
      </c>
      <c r="H74" s="124">
        <v>1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0.273</v>
      </c>
      <c r="P74" s="128">
        <f t="shared" si="11"/>
        <v>0.273</v>
      </c>
      <c r="Q74" s="128">
        <v>0.03635</v>
      </c>
      <c r="R74" s="128">
        <f t="shared" si="12"/>
        <v>0.03635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145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145</v>
      </c>
      <c r="BM74" s="130" t="s">
        <v>1253</v>
      </c>
    </row>
    <row r="75" spans="1:65" s="2" customFormat="1" ht="33" customHeight="1">
      <c r="A75" s="22"/>
      <c r="B75" s="119"/>
      <c r="C75" s="120" t="s">
        <v>295</v>
      </c>
      <c r="D75" s="120" t="s">
        <v>140</v>
      </c>
      <c r="E75" s="121" t="s">
        <v>1254</v>
      </c>
      <c r="F75" s="122" t="s">
        <v>1255</v>
      </c>
      <c r="G75" s="123" t="s">
        <v>403</v>
      </c>
      <c r="H75" s="124">
        <v>1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0.246</v>
      </c>
      <c r="P75" s="128">
        <f t="shared" si="11"/>
        <v>0.246</v>
      </c>
      <c r="Q75" s="128">
        <v>0.03963</v>
      </c>
      <c r="R75" s="128">
        <f t="shared" si="12"/>
        <v>0.03963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145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145</v>
      </c>
      <c r="BM75" s="130" t="s">
        <v>1256</v>
      </c>
    </row>
    <row r="76" spans="1:65" s="2" customFormat="1" ht="33" customHeight="1">
      <c r="A76" s="22"/>
      <c r="B76" s="119"/>
      <c r="C76" s="120" t="s">
        <v>299</v>
      </c>
      <c r="D76" s="120" t="s">
        <v>140</v>
      </c>
      <c r="E76" s="121" t="s">
        <v>1257</v>
      </c>
      <c r="F76" s="122" t="s">
        <v>1258</v>
      </c>
      <c r="G76" s="123" t="s">
        <v>403</v>
      </c>
      <c r="H76" s="124">
        <v>1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0.254</v>
      </c>
      <c r="P76" s="128">
        <f t="shared" si="11"/>
        <v>0.254</v>
      </c>
      <c r="Q76" s="128">
        <v>0.05263</v>
      </c>
      <c r="R76" s="128">
        <f t="shared" si="12"/>
        <v>0.05263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145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145</v>
      </c>
      <c r="BM76" s="130" t="s">
        <v>1259</v>
      </c>
    </row>
    <row r="77" spans="1:65" s="2" customFormat="1" ht="33" customHeight="1">
      <c r="A77" s="22"/>
      <c r="B77" s="119"/>
      <c r="C77" s="120" t="s">
        <v>303</v>
      </c>
      <c r="D77" s="120" t="s">
        <v>140</v>
      </c>
      <c r="E77" s="121" t="s">
        <v>1260</v>
      </c>
      <c r="F77" s="122" t="s">
        <v>1261</v>
      </c>
      <c r="G77" s="123" t="s">
        <v>403</v>
      </c>
      <c r="H77" s="124">
        <v>1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0.283</v>
      </c>
      <c r="P77" s="128">
        <f t="shared" si="11"/>
        <v>0.283</v>
      </c>
      <c r="Q77" s="128">
        <v>0.03863</v>
      </c>
      <c r="R77" s="128">
        <f t="shared" si="12"/>
        <v>0.03863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145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145</v>
      </c>
      <c r="BM77" s="130" t="s">
        <v>1262</v>
      </c>
    </row>
    <row r="78" spans="2:63" s="9" customFormat="1" ht="22.95" customHeight="1">
      <c r="B78" s="107"/>
      <c r="D78" s="108" t="s">
        <v>49</v>
      </c>
      <c r="E78" s="117" t="s">
        <v>271</v>
      </c>
      <c r="F78" s="117" t="s">
        <v>1263</v>
      </c>
      <c r="J78" s="118">
        <f>BK78</f>
        <v>0</v>
      </c>
      <c r="L78" s="107"/>
      <c r="M78" s="111"/>
      <c r="N78" s="112"/>
      <c r="O78" s="112"/>
      <c r="P78" s="113">
        <f>SUM(P79:P93)</f>
        <v>182.89</v>
      </c>
      <c r="Q78" s="112"/>
      <c r="R78" s="113">
        <f>SUM(R79:R93)</f>
        <v>14.942899999999998</v>
      </c>
      <c r="S78" s="112"/>
      <c r="T78" s="114">
        <f>SUM(T79:T93)</f>
        <v>0</v>
      </c>
      <c r="AR78" s="108" t="s">
        <v>58</v>
      </c>
      <c r="AT78" s="115" t="s">
        <v>49</v>
      </c>
      <c r="AU78" s="115" t="s">
        <v>58</v>
      </c>
      <c r="AY78" s="108" t="s">
        <v>137</v>
      </c>
      <c r="BK78" s="116">
        <f>SUM(BK79:BK93)</f>
        <v>0</v>
      </c>
    </row>
    <row r="79" spans="1:65" s="2" customFormat="1" ht="24.15" customHeight="1">
      <c r="A79" s="22"/>
      <c r="B79" s="119"/>
      <c r="C79" s="120" t="s">
        <v>307</v>
      </c>
      <c r="D79" s="120" t="s">
        <v>140</v>
      </c>
      <c r="E79" s="121" t="s">
        <v>1264</v>
      </c>
      <c r="F79" s="122" t="s">
        <v>1265</v>
      </c>
      <c r="G79" s="123" t="s">
        <v>160</v>
      </c>
      <c r="H79" s="124">
        <v>10</v>
      </c>
      <c r="I79" s="125"/>
      <c r="J79" s="125">
        <f aca="true" t="shared" si="20" ref="J79:J93">ROUND(I79*H79,2)</f>
        <v>0</v>
      </c>
      <c r="K79" s="122" t="s">
        <v>144</v>
      </c>
      <c r="L79" s="23"/>
      <c r="M79" s="126" t="s">
        <v>1</v>
      </c>
      <c r="N79" s="127" t="s">
        <v>23</v>
      </c>
      <c r="O79" s="128">
        <v>0.736</v>
      </c>
      <c r="P79" s="128">
        <f aca="true" t="shared" si="21" ref="P79:P93">O79*H79</f>
        <v>7.359999999999999</v>
      </c>
      <c r="Q79" s="128">
        <v>0.08258</v>
      </c>
      <c r="R79" s="128">
        <f aca="true" t="shared" si="22" ref="R79:R93">Q79*H79</f>
        <v>0.8258</v>
      </c>
      <c r="S79" s="128">
        <v>0</v>
      </c>
      <c r="T79" s="129">
        <f aca="true" t="shared" si="23" ref="T79:T93">S79*H79</f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145</v>
      </c>
      <c r="AT79" s="130" t="s">
        <v>140</v>
      </c>
      <c r="AU79" s="130" t="s">
        <v>60</v>
      </c>
      <c r="AY79" s="12" t="s">
        <v>137</v>
      </c>
      <c r="BE79" s="131">
        <f aca="true" t="shared" si="24" ref="BE79:BE93">IF(N79="základní",J79,0)</f>
        <v>0</v>
      </c>
      <c r="BF79" s="131">
        <f aca="true" t="shared" si="25" ref="BF79:BF93">IF(N79="snížená",J79,0)</f>
        <v>0</v>
      </c>
      <c r="BG79" s="131">
        <f aca="true" t="shared" si="26" ref="BG79:BG93">IF(N79="zákl. přenesená",J79,0)</f>
        <v>0</v>
      </c>
      <c r="BH79" s="131">
        <f aca="true" t="shared" si="27" ref="BH79:BH93">IF(N79="sníž. přenesená",J79,0)</f>
        <v>0</v>
      </c>
      <c r="BI79" s="131">
        <f aca="true" t="shared" si="28" ref="BI79:BI93">IF(N79="nulová",J79,0)</f>
        <v>0</v>
      </c>
      <c r="BJ79" s="12" t="s">
        <v>58</v>
      </c>
      <c r="BK79" s="131">
        <f aca="true" t="shared" si="29" ref="BK79:BK93">ROUND(I79*H79,2)</f>
        <v>0</v>
      </c>
      <c r="BL79" s="12" t="s">
        <v>145</v>
      </c>
      <c r="BM79" s="130" t="s">
        <v>1266</v>
      </c>
    </row>
    <row r="80" spans="1:65" s="2" customFormat="1" ht="24.15" customHeight="1">
      <c r="A80" s="22"/>
      <c r="B80" s="119"/>
      <c r="C80" s="120" t="s">
        <v>311</v>
      </c>
      <c r="D80" s="120" t="s">
        <v>140</v>
      </c>
      <c r="E80" s="121" t="s">
        <v>1267</v>
      </c>
      <c r="F80" s="122" t="s">
        <v>1268</v>
      </c>
      <c r="G80" s="123" t="s">
        <v>160</v>
      </c>
      <c r="H80" s="124">
        <v>10</v>
      </c>
      <c r="I80" s="125"/>
      <c r="J80" s="125">
        <f t="shared" si="2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0.779</v>
      </c>
      <c r="P80" s="128">
        <f t="shared" si="21"/>
        <v>7.79</v>
      </c>
      <c r="Q80" s="128">
        <v>0.12021</v>
      </c>
      <c r="R80" s="128">
        <f t="shared" si="22"/>
        <v>1.2021</v>
      </c>
      <c r="S80" s="128">
        <v>0</v>
      </c>
      <c r="T80" s="129">
        <f t="shared" si="2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145</v>
      </c>
      <c r="AT80" s="130" t="s">
        <v>140</v>
      </c>
      <c r="AU80" s="130" t="s">
        <v>60</v>
      </c>
      <c r="AY80" s="12" t="s">
        <v>137</v>
      </c>
      <c r="BE80" s="131">
        <f t="shared" si="24"/>
        <v>0</v>
      </c>
      <c r="BF80" s="131">
        <f t="shared" si="25"/>
        <v>0</v>
      </c>
      <c r="BG80" s="131">
        <f t="shared" si="26"/>
        <v>0</v>
      </c>
      <c r="BH80" s="131">
        <f t="shared" si="27"/>
        <v>0</v>
      </c>
      <c r="BI80" s="131">
        <f t="shared" si="28"/>
        <v>0</v>
      </c>
      <c r="BJ80" s="12" t="s">
        <v>58</v>
      </c>
      <c r="BK80" s="131">
        <f t="shared" si="29"/>
        <v>0</v>
      </c>
      <c r="BL80" s="12" t="s">
        <v>145</v>
      </c>
      <c r="BM80" s="130" t="s">
        <v>1269</v>
      </c>
    </row>
    <row r="81" spans="1:65" s="2" customFormat="1" ht="24.15" customHeight="1">
      <c r="A81" s="22"/>
      <c r="B81" s="119"/>
      <c r="C81" s="120" t="s">
        <v>316</v>
      </c>
      <c r="D81" s="120" t="s">
        <v>140</v>
      </c>
      <c r="E81" s="121" t="s">
        <v>1270</v>
      </c>
      <c r="F81" s="122" t="s">
        <v>1271</v>
      </c>
      <c r="G81" s="123" t="s">
        <v>160</v>
      </c>
      <c r="H81" s="124">
        <v>10</v>
      </c>
      <c r="I81" s="125"/>
      <c r="J81" s="125">
        <f t="shared" si="2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0.858</v>
      </c>
      <c r="P81" s="128">
        <f t="shared" si="21"/>
        <v>8.58</v>
      </c>
      <c r="Q81" s="128">
        <v>0.14605</v>
      </c>
      <c r="R81" s="128">
        <f t="shared" si="22"/>
        <v>1.4605000000000001</v>
      </c>
      <c r="S81" s="128">
        <v>0</v>
      </c>
      <c r="T81" s="129">
        <f t="shared" si="2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145</v>
      </c>
      <c r="AT81" s="130" t="s">
        <v>140</v>
      </c>
      <c r="AU81" s="130" t="s">
        <v>60</v>
      </c>
      <c r="AY81" s="12" t="s">
        <v>137</v>
      </c>
      <c r="BE81" s="131">
        <f t="shared" si="24"/>
        <v>0</v>
      </c>
      <c r="BF81" s="131">
        <f t="shared" si="25"/>
        <v>0</v>
      </c>
      <c r="BG81" s="131">
        <f t="shared" si="26"/>
        <v>0</v>
      </c>
      <c r="BH81" s="131">
        <f t="shared" si="27"/>
        <v>0</v>
      </c>
      <c r="BI81" s="131">
        <f t="shared" si="28"/>
        <v>0</v>
      </c>
      <c r="BJ81" s="12" t="s">
        <v>58</v>
      </c>
      <c r="BK81" s="131">
        <f t="shared" si="29"/>
        <v>0</v>
      </c>
      <c r="BL81" s="12" t="s">
        <v>145</v>
      </c>
      <c r="BM81" s="130" t="s">
        <v>1272</v>
      </c>
    </row>
    <row r="82" spans="1:65" s="2" customFormat="1" ht="24.15" customHeight="1">
      <c r="A82" s="22"/>
      <c r="B82" s="119"/>
      <c r="C82" s="120" t="s">
        <v>320</v>
      </c>
      <c r="D82" s="120" t="s">
        <v>140</v>
      </c>
      <c r="E82" s="121" t="s">
        <v>1273</v>
      </c>
      <c r="F82" s="122" t="s">
        <v>1274</v>
      </c>
      <c r="G82" s="123" t="s">
        <v>160</v>
      </c>
      <c r="H82" s="124">
        <v>10</v>
      </c>
      <c r="I82" s="125"/>
      <c r="J82" s="125">
        <f t="shared" si="2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0.631</v>
      </c>
      <c r="P82" s="128">
        <f t="shared" si="21"/>
        <v>6.3100000000000005</v>
      </c>
      <c r="Q82" s="128">
        <v>0.06848</v>
      </c>
      <c r="R82" s="128">
        <f t="shared" si="22"/>
        <v>0.6848</v>
      </c>
      <c r="S82" s="128">
        <v>0</v>
      </c>
      <c r="T82" s="129">
        <f t="shared" si="2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145</v>
      </c>
      <c r="AT82" s="130" t="s">
        <v>140</v>
      </c>
      <c r="AU82" s="130" t="s">
        <v>60</v>
      </c>
      <c r="AY82" s="12" t="s">
        <v>137</v>
      </c>
      <c r="BE82" s="131">
        <f t="shared" si="24"/>
        <v>0</v>
      </c>
      <c r="BF82" s="131">
        <f t="shared" si="25"/>
        <v>0</v>
      </c>
      <c r="BG82" s="131">
        <f t="shared" si="26"/>
        <v>0</v>
      </c>
      <c r="BH82" s="131">
        <f t="shared" si="27"/>
        <v>0</v>
      </c>
      <c r="BI82" s="131">
        <f t="shared" si="28"/>
        <v>0</v>
      </c>
      <c r="BJ82" s="12" t="s">
        <v>58</v>
      </c>
      <c r="BK82" s="131">
        <f t="shared" si="29"/>
        <v>0</v>
      </c>
      <c r="BL82" s="12" t="s">
        <v>145</v>
      </c>
      <c r="BM82" s="130" t="s">
        <v>1275</v>
      </c>
    </row>
    <row r="83" spans="1:65" s="2" customFormat="1" ht="24.15" customHeight="1">
      <c r="A83" s="22"/>
      <c r="B83" s="119"/>
      <c r="C83" s="120" t="s">
        <v>324</v>
      </c>
      <c r="D83" s="120" t="s">
        <v>140</v>
      </c>
      <c r="E83" s="121" t="s">
        <v>1276</v>
      </c>
      <c r="F83" s="122" t="s">
        <v>1277</v>
      </c>
      <c r="G83" s="123" t="s">
        <v>160</v>
      </c>
      <c r="H83" s="124">
        <v>10</v>
      </c>
      <c r="I83" s="125"/>
      <c r="J83" s="125">
        <f t="shared" si="2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0.687</v>
      </c>
      <c r="P83" s="128">
        <f t="shared" si="21"/>
        <v>6.870000000000001</v>
      </c>
      <c r="Q83" s="128">
        <v>0.09448</v>
      </c>
      <c r="R83" s="128">
        <f t="shared" si="22"/>
        <v>0.9448</v>
      </c>
      <c r="S83" s="128">
        <v>0</v>
      </c>
      <c r="T83" s="129">
        <f t="shared" si="2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145</v>
      </c>
      <c r="AT83" s="130" t="s">
        <v>140</v>
      </c>
      <c r="AU83" s="130" t="s">
        <v>60</v>
      </c>
      <c r="AY83" s="12" t="s">
        <v>137</v>
      </c>
      <c r="BE83" s="131">
        <f t="shared" si="24"/>
        <v>0</v>
      </c>
      <c r="BF83" s="131">
        <f t="shared" si="25"/>
        <v>0</v>
      </c>
      <c r="BG83" s="131">
        <f t="shared" si="26"/>
        <v>0</v>
      </c>
      <c r="BH83" s="131">
        <f t="shared" si="27"/>
        <v>0</v>
      </c>
      <c r="BI83" s="131">
        <f t="shared" si="28"/>
        <v>0</v>
      </c>
      <c r="BJ83" s="12" t="s">
        <v>58</v>
      </c>
      <c r="BK83" s="131">
        <f t="shared" si="29"/>
        <v>0</v>
      </c>
      <c r="BL83" s="12" t="s">
        <v>145</v>
      </c>
      <c r="BM83" s="130" t="s">
        <v>1278</v>
      </c>
    </row>
    <row r="84" spans="1:65" s="2" customFormat="1" ht="24.15" customHeight="1">
      <c r="A84" s="22"/>
      <c r="B84" s="119"/>
      <c r="C84" s="120" t="s">
        <v>328</v>
      </c>
      <c r="D84" s="120" t="s">
        <v>140</v>
      </c>
      <c r="E84" s="121" t="s">
        <v>1279</v>
      </c>
      <c r="F84" s="122" t="s">
        <v>1280</v>
      </c>
      <c r="G84" s="123" t="s">
        <v>160</v>
      </c>
      <c r="H84" s="124">
        <v>10</v>
      </c>
      <c r="I84" s="125"/>
      <c r="J84" s="125">
        <f t="shared" si="2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0.715</v>
      </c>
      <c r="P84" s="128">
        <f t="shared" si="21"/>
        <v>7.1499999999999995</v>
      </c>
      <c r="Q84" s="128">
        <v>0.11396</v>
      </c>
      <c r="R84" s="128">
        <f t="shared" si="22"/>
        <v>1.1396000000000002</v>
      </c>
      <c r="S84" s="128">
        <v>0</v>
      </c>
      <c r="T84" s="129">
        <f t="shared" si="2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145</v>
      </c>
      <c r="AT84" s="130" t="s">
        <v>140</v>
      </c>
      <c r="AU84" s="130" t="s">
        <v>60</v>
      </c>
      <c r="AY84" s="12" t="s">
        <v>137</v>
      </c>
      <c r="BE84" s="131">
        <f t="shared" si="24"/>
        <v>0</v>
      </c>
      <c r="BF84" s="131">
        <f t="shared" si="25"/>
        <v>0</v>
      </c>
      <c r="BG84" s="131">
        <f t="shared" si="26"/>
        <v>0</v>
      </c>
      <c r="BH84" s="131">
        <f t="shared" si="27"/>
        <v>0</v>
      </c>
      <c r="BI84" s="131">
        <f t="shared" si="28"/>
        <v>0</v>
      </c>
      <c r="BJ84" s="12" t="s">
        <v>58</v>
      </c>
      <c r="BK84" s="131">
        <f t="shared" si="29"/>
        <v>0</v>
      </c>
      <c r="BL84" s="12" t="s">
        <v>145</v>
      </c>
      <c r="BM84" s="130" t="s">
        <v>1281</v>
      </c>
    </row>
    <row r="85" spans="1:65" s="2" customFormat="1" ht="24.15" customHeight="1">
      <c r="A85" s="22"/>
      <c r="B85" s="119"/>
      <c r="C85" s="120" t="s">
        <v>332</v>
      </c>
      <c r="D85" s="120" t="s">
        <v>140</v>
      </c>
      <c r="E85" s="121" t="s">
        <v>1282</v>
      </c>
      <c r="F85" s="122" t="s">
        <v>1283</v>
      </c>
      <c r="G85" s="123" t="s">
        <v>160</v>
      </c>
      <c r="H85" s="124">
        <v>10</v>
      </c>
      <c r="I85" s="125"/>
      <c r="J85" s="125">
        <f t="shared" si="2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0.496</v>
      </c>
      <c r="P85" s="128">
        <f t="shared" si="21"/>
        <v>4.96</v>
      </c>
      <c r="Q85" s="128">
        <v>0.04434</v>
      </c>
      <c r="R85" s="128">
        <f t="shared" si="22"/>
        <v>0.44339999999999996</v>
      </c>
      <c r="S85" s="128">
        <v>0</v>
      </c>
      <c r="T85" s="129">
        <f t="shared" si="2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145</v>
      </c>
      <c r="AT85" s="130" t="s">
        <v>140</v>
      </c>
      <c r="AU85" s="130" t="s">
        <v>60</v>
      </c>
      <c r="AY85" s="12" t="s">
        <v>137</v>
      </c>
      <c r="BE85" s="131">
        <f t="shared" si="24"/>
        <v>0</v>
      </c>
      <c r="BF85" s="131">
        <f t="shared" si="25"/>
        <v>0</v>
      </c>
      <c r="BG85" s="131">
        <f t="shared" si="26"/>
        <v>0</v>
      </c>
      <c r="BH85" s="131">
        <f t="shared" si="27"/>
        <v>0</v>
      </c>
      <c r="BI85" s="131">
        <f t="shared" si="28"/>
        <v>0</v>
      </c>
      <c r="BJ85" s="12" t="s">
        <v>58</v>
      </c>
      <c r="BK85" s="131">
        <f t="shared" si="29"/>
        <v>0</v>
      </c>
      <c r="BL85" s="12" t="s">
        <v>145</v>
      </c>
      <c r="BM85" s="130" t="s">
        <v>1284</v>
      </c>
    </row>
    <row r="86" spans="1:65" s="2" customFormat="1" ht="24.15" customHeight="1">
      <c r="A86" s="22"/>
      <c r="B86" s="119"/>
      <c r="C86" s="120" t="s">
        <v>336</v>
      </c>
      <c r="D86" s="120" t="s">
        <v>140</v>
      </c>
      <c r="E86" s="121" t="s">
        <v>1285</v>
      </c>
      <c r="F86" s="122" t="s">
        <v>1286</v>
      </c>
      <c r="G86" s="123" t="s">
        <v>160</v>
      </c>
      <c r="H86" s="124">
        <v>10</v>
      </c>
      <c r="I86" s="125"/>
      <c r="J86" s="125">
        <f t="shared" si="2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0.506</v>
      </c>
      <c r="P86" s="128">
        <f t="shared" si="21"/>
        <v>5.0600000000000005</v>
      </c>
      <c r="Q86" s="128">
        <v>0.0525</v>
      </c>
      <c r="R86" s="128">
        <f t="shared" si="22"/>
        <v>0.525</v>
      </c>
      <c r="S86" s="128">
        <v>0</v>
      </c>
      <c r="T86" s="129">
        <f t="shared" si="2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145</v>
      </c>
      <c r="AT86" s="130" t="s">
        <v>140</v>
      </c>
      <c r="AU86" s="130" t="s">
        <v>60</v>
      </c>
      <c r="AY86" s="12" t="s">
        <v>137</v>
      </c>
      <c r="BE86" s="131">
        <f t="shared" si="24"/>
        <v>0</v>
      </c>
      <c r="BF86" s="131">
        <f t="shared" si="25"/>
        <v>0</v>
      </c>
      <c r="BG86" s="131">
        <f t="shared" si="26"/>
        <v>0</v>
      </c>
      <c r="BH86" s="131">
        <f t="shared" si="27"/>
        <v>0</v>
      </c>
      <c r="BI86" s="131">
        <f t="shared" si="28"/>
        <v>0</v>
      </c>
      <c r="BJ86" s="12" t="s">
        <v>58</v>
      </c>
      <c r="BK86" s="131">
        <f t="shared" si="29"/>
        <v>0</v>
      </c>
      <c r="BL86" s="12" t="s">
        <v>145</v>
      </c>
      <c r="BM86" s="130" t="s">
        <v>1287</v>
      </c>
    </row>
    <row r="87" spans="1:65" s="2" customFormat="1" ht="24.15" customHeight="1">
      <c r="A87" s="22"/>
      <c r="B87" s="119"/>
      <c r="C87" s="120" t="s">
        <v>340</v>
      </c>
      <c r="D87" s="120" t="s">
        <v>140</v>
      </c>
      <c r="E87" s="121" t="s">
        <v>1288</v>
      </c>
      <c r="F87" s="122" t="s">
        <v>1289</v>
      </c>
      <c r="G87" s="123" t="s">
        <v>160</v>
      </c>
      <c r="H87" s="124">
        <v>100</v>
      </c>
      <c r="I87" s="125"/>
      <c r="J87" s="125">
        <f t="shared" si="2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0.52</v>
      </c>
      <c r="P87" s="128">
        <f t="shared" si="21"/>
        <v>52</v>
      </c>
      <c r="Q87" s="128">
        <v>0.06172</v>
      </c>
      <c r="R87" s="128">
        <f t="shared" si="22"/>
        <v>6.172</v>
      </c>
      <c r="S87" s="128">
        <v>0</v>
      </c>
      <c r="T87" s="129">
        <f t="shared" si="2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145</v>
      </c>
      <c r="AT87" s="130" t="s">
        <v>140</v>
      </c>
      <c r="AU87" s="130" t="s">
        <v>60</v>
      </c>
      <c r="AY87" s="12" t="s">
        <v>137</v>
      </c>
      <c r="BE87" s="131">
        <f t="shared" si="24"/>
        <v>0</v>
      </c>
      <c r="BF87" s="131">
        <f t="shared" si="25"/>
        <v>0</v>
      </c>
      <c r="BG87" s="131">
        <f t="shared" si="26"/>
        <v>0</v>
      </c>
      <c r="BH87" s="131">
        <f t="shared" si="27"/>
        <v>0</v>
      </c>
      <c r="BI87" s="131">
        <f t="shared" si="28"/>
        <v>0</v>
      </c>
      <c r="BJ87" s="12" t="s">
        <v>58</v>
      </c>
      <c r="BK87" s="131">
        <f t="shared" si="29"/>
        <v>0</v>
      </c>
      <c r="BL87" s="12" t="s">
        <v>145</v>
      </c>
      <c r="BM87" s="130" t="s">
        <v>1290</v>
      </c>
    </row>
    <row r="88" spans="1:65" s="2" customFormat="1" ht="24.15" customHeight="1">
      <c r="A88" s="22"/>
      <c r="B88" s="119"/>
      <c r="C88" s="120" t="s">
        <v>344</v>
      </c>
      <c r="D88" s="120" t="s">
        <v>140</v>
      </c>
      <c r="E88" s="121" t="s">
        <v>1291</v>
      </c>
      <c r="F88" s="122" t="s">
        <v>1292</v>
      </c>
      <c r="G88" s="123" t="s">
        <v>160</v>
      </c>
      <c r="H88" s="124">
        <v>10</v>
      </c>
      <c r="I88" s="125"/>
      <c r="J88" s="125">
        <f t="shared" si="2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0.535</v>
      </c>
      <c r="P88" s="128">
        <f t="shared" si="21"/>
        <v>5.3500000000000005</v>
      </c>
      <c r="Q88" s="128">
        <v>0.06998</v>
      </c>
      <c r="R88" s="128">
        <f t="shared" si="22"/>
        <v>0.6998</v>
      </c>
      <c r="S88" s="128">
        <v>0</v>
      </c>
      <c r="T88" s="129">
        <f t="shared" si="2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145</v>
      </c>
      <c r="AT88" s="130" t="s">
        <v>140</v>
      </c>
      <c r="AU88" s="130" t="s">
        <v>60</v>
      </c>
      <c r="AY88" s="12" t="s">
        <v>137</v>
      </c>
      <c r="BE88" s="131">
        <f t="shared" si="24"/>
        <v>0</v>
      </c>
      <c r="BF88" s="131">
        <f t="shared" si="25"/>
        <v>0</v>
      </c>
      <c r="BG88" s="131">
        <f t="shared" si="26"/>
        <v>0</v>
      </c>
      <c r="BH88" s="131">
        <f t="shared" si="27"/>
        <v>0</v>
      </c>
      <c r="BI88" s="131">
        <f t="shared" si="28"/>
        <v>0</v>
      </c>
      <c r="BJ88" s="12" t="s">
        <v>58</v>
      </c>
      <c r="BK88" s="131">
        <f t="shared" si="29"/>
        <v>0</v>
      </c>
      <c r="BL88" s="12" t="s">
        <v>145</v>
      </c>
      <c r="BM88" s="130" t="s">
        <v>1293</v>
      </c>
    </row>
    <row r="89" spans="1:65" s="2" customFormat="1" ht="24.15" customHeight="1">
      <c r="A89" s="22"/>
      <c r="B89" s="119"/>
      <c r="C89" s="120" t="s">
        <v>348</v>
      </c>
      <c r="D89" s="120" t="s">
        <v>140</v>
      </c>
      <c r="E89" s="121" t="s">
        <v>1294</v>
      </c>
      <c r="F89" s="122" t="s">
        <v>1295</v>
      </c>
      <c r="G89" s="123" t="s">
        <v>160</v>
      </c>
      <c r="H89" s="124">
        <v>10</v>
      </c>
      <c r="I89" s="125"/>
      <c r="J89" s="125">
        <f t="shared" si="2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0.546</v>
      </c>
      <c r="P89" s="128">
        <f t="shared" si="21"/>
        <v>5.460000000000001</v>
      </c>
      <c r="Q89" s="128">
        <v>0.07921</v>
      </c>
      <c r="R89" s="128">
        <f t="shared" si="22"/>
        <v>0.7921</v>
      </c>
      <c r="S89" s="128">
        <v>0</v>
      </c>
      <c r="T89" s="129">
        <f t="shared" si="2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145</v>
      </c>
      <c r="AT89" s="130" t="s">
        <v>140</v>
      </c>
      <c r="AU89" s="130" t="s">
        <v>60</v>
      </c>
      <c r="AY89" s="12" t="s">
        <v>137</v>
      </c>
      <c r="BE89" s="131">
        <f t="shared" si="24"/>
        <v>0</v>
      </c>
      <c r="BF89" s="131">
        <f t="shared" si="25"/>
        <v>0</v>
      </c>
      <c r="BG89" s="131">
        <f t="shared" si="26"/>
        <v>0</v>
      </c>
      <c r="BH89" s="131">
        <f t="shared" si="27"/>
        <v>0</v>
      </c>
      <c r="BI89" s="131">
        <f t="shared" si="28"/>
        <v>0</v>
      </c>
      <c r="BJ89" s="12" t="s">
        <v>58</v>
      </c>
      <c r="BK89" s="131">
        <f t="shared" si="29"/>
        <v>0</v>
      </c>
      <c r="BL89" s="12" t="s">
        <v>145</v>
      </c>
      <c r="BM89" s="130" t="s">
        <v>1296</v>
      </c>
    </row>
    <row r="90" spans="1:65" s="2" customFormat="1" ht="24.15" customHeight="1">
      <c r="A90" s="22"/>
      <c r="B90" s="119"/>
      <c r="C90" s="120" t="s">
        <v>352</v>
      </c>
      <c r="D90" s="120" t="s">
        <v>140</v>
      </c>
      <c r="E90" s="121" t="s">
        <v>1297</v>
      </c>
      <c r="F90" s="122" t="s">
        <v>1298</v>
      </c>
      <c r="G90" s="123" t="s">
        <v>314</v>
      </c>
      <c r="H90" s="124">
        <v>100</v>
      </c>
      <c r="I90" s="125"/>
      <c r="J90" s="125">
        <f t="shared" si="20"/>
        <v>0</v>
      </c>
      <c r="K90" s="122" t="s">
        <v>144</v>
      </c>
      <c r="L90" s="23"/>
      <c r="M90" s="126" t="s">
        <v>1</v>
      </c>
      <c r="N90" s="127" t="s">
        <v>23</v>
      </c>
      <c r="O90" s="128">
        <v>0.12</v>
      </c>
      <c r="P90" s="128">
        <f t="shared" si="21"/>
        <v>12</v>
      </c>
      <c r="Q90" s="128">
        <v>8E-05</v>
      </c>
      <c r="R90" s="128">
        <f t="shared" si="22"/>
        <v>0.008</v>
      </c>
      <c r="S90" s="128">
        <v>0</v>
      </c>
      <c r="T90" s="129">
        <f t="shared" si="2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145</v>
      </c>
      <c r="AT90" s="130" t="s">
        <v>140</v>
      </c>
      <c r="AU90" s="130" t="s">
        <v>60</v>
      </c>
      <c r="AY90" s="12" t="s">
        <v>137</v>
      </c>
      <c r="BE90" s="131">
        <f t="shared" si="24"/>
        <v>0</v>
      </c>
      <c r="BF90" s="131">
        <f t="shared" si="25"/>
        <v>0</v>
      </c>
      <c r="BG90" s="131">
        <f t="shared" si="26"/>
        <v>0</v>
      </c>
      <c r="BH90" s="131">
        <f t="shared" si="27"/>
        <v>0</v>
      </c>
      <c r="BI90" s="131">
        <f t="shared" si="28"/>
        <v>0</v>
      </c>
      <c r="BJ90" s="12" t="s">
        <v>58</v>
      </c>
      <c r="BK90" s="131">
        <f t="shared" si="29"/>
        <v>0</v>
      </c>
      <c r="BL90" s="12" t="s">
        <v>145</v>
      </c>
      <c r="BM90" s="130" t="s">
        <v>1299</v>
      </c>
    </row>
    <row r="91" spans="1:65" s="2" customFormat="1" ht="24.15" customHeight="1">
      <c r="A91" s="22"/>
      <c r="B91" s="119"/>
      <c r="C91" s="120" t="s">
        <v>356</v>
      </c>
      <c r="D91" s="120" t="s">
        <v>140</v>
      </c>
      <c r="E91" s="121" t="s">
        <v>1300</v>
      </c>
      <c r="F91" s="122" t="s">
        <v>1301</v>
      </c>
      <c r="G91" s="123" t="s">
        <v>314</v>
      </c>
      <c r="H91" s="124">
        <v>100</v>
      </c>
      <c r="I91" s="125"/>
      <c r="J91" s="125">
        <f t="shared" si="20"/>
        <v>0</v>
      </c>
      <c r="K91" s="122" t="s">
        <v>144</v>
      </c>
      <c r="L91" s="23"/>
      <c r="M91" s="126" t="s">
        <v>1</v>
      </c>
      <c r="N91" s="127" t="s">
        <v>23</v>
      </c>
      <c r="O91" s="128">
        <v>0.18</v>
      </c>
      <c r="P91" s="128">
        <f t="shared" si="21"/>
        <v>18</v>
      </c>
      <c r="Q91" s="128">
        <v>0.00012</v>
      </c>
      <c r="R91" s="128">
        <f t="shared" si="22"/>
        <v>0.012</v>
      </c>
      <c r="S91" s="128">
        <v>0</v>
      </c>
      <c r="T91" s="129">
        <f t="shared" si="2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145</v>
      </c>
      <c r="AT91" s="130" t="s">
        <v>140</v>
      </c>
      <c r="AU91" s="130" t="s">
        <v>60</v>
      </c>
      <c r="AY91" s="12" t="s">
        <v>137</v>
      </c>
      <c r="BE91" s="131">
        <f t="shared" si="24"/>
        <v>0</v>
      </c>
      <c r="BF91" s="131">
        <f t="shared" si="25"/>
        <v>0</v>
      </c>
      <c r="BG91" s="131">
        <f t="shared" si="26"/>
        <v>0</v>
      </c>
      <c r="BH91" s="131">
        <f t="shared" si="27"/>
        <v>0</v>
      </c>
      <c r="BI91" s="131">
        <f t="shared" si="28"/>
        <v>0</v>
      </c>
      <c r="BJ91" s="12" t="s">
        <v>58</v>
      </c>
      <c r="BK91" s="131">
        <f t="shared" si="29"/>
        <v>0</v>
      </c>
      <c r="BL91" s="12" t="s">
        <v>145</v>
      </c>
      <c r="BM91" s="130" t="s">
        <v>1302</v>
      </c>
    </row>
    <row r="92" spans="1:65" s="2" customFormat="1" ht="24.15" customHeight="1">
      <c r="A92" s="22"/>
      <c r="B92" s="119"/>
      <c r="C92" s="120" t="s">
        <v>360</v>
      </c>
      <c r="D92" s="120" t="s">
        <v>140</v>
      </c>
      <c r="E92" s="121" t="s">
        <v>1303</v>
      </c>
      <c r="F92" s="122" t="s">
        <v>1304</v>
      </c>
      <c r="G92" s="123" t="s">
        <v>314</v>
      </c>
      <c r="H92" s="124">
        <v>100</v>
      </c>
      <c r="I92" s="125"/>
      <c r="J92" s="125">
        <f t="shared" si="2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0.2</v>
      </c>
      <c r="P92" s="128">
        <f t="shared" si="21"/>
        <v>20</v>
      </c>
      <c r="Q92" s="128">
        <v>0.00013</v>
      </c>
      <c r="R92" s="128">
        <f t="shared" si="22"/>
        <v>0.013</v>
      </c>
      <c r="S92" s="128">
        <v>0</v>
      </c>
      <c r="T92" s="129">
        <f t="shared" si="2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145</v>
      </c>
      <c r="AT92" s="130" t="s">
        <v>140</v>
      </c>
      <c r="AU92" s="130" t="s">
        <v>60</v>
      </c>
      <c r="AY92" s="12" t="s">
        <v>137</v>
      </c>
      <c r="BE92" s="131">
        <f t="shared" si="24"/>
        <v>0</v>
      </c>
      <c r="BF92" s="131">
        <f t="shared" si="25"/>
        <v>0</v>
      </c>
      <c r="BG92" s="131">
        <f t="shared" si="26"/>
        <v>0</v>
      </c>
      <c r="BH92" s="131">
        <f t="shared" si="27"/>
        <v>0</v>
      </c>
      <c r="BI92" s="131">
        <f t="shared" si="28"/>
        <v>0</v>
      </c>
      <c r="BJ92" s="12" t="s">
        <v>58</v>
      </c>
      <c r="BK92" s="131">
        <f t="shared" si="29"/>
        <v>0</v>
      </c>
      <c r="BL92" s="12" t="s">
        <v>145</v>
      </c>
      <c r="BM92" s="130" t="s">
        <v>1305</v>
      </c>
    </row>
    <row r="93" spans="1:65" s="2" customFormat="1" ht="24.15" customHeight="1">
      <c r="A93" s="22"/>
      <c r="B93" s="119"/>
      <c r="C93" s="120" t="s">
        <v>364</v>
      </c>
      <c r="D93" s="120" t="s">
        <v>140</v>
      </c>
      <c r="E93" s="121" t="s">
        <v>1306</v>
      </c>
      <c r="F93" s="122" t="s">
        <v>1307</v>
      </c>
      <c r="G93" s="123" t="s">
        <v>314</v>
      </c>
      <c r="H93" s="124">
        <v>100</v>
      </c>
      <c r="I93" s="125"/>
      <c r="J93" s="125">
        <f t="shared" si="20"/>
        <v>0</v>
      </c>
      <c r="K93" s="122" t="s">
        <v>144</v>
      </c>
      <c r="L93" s="23"/>
      <c r="M93" s="132" t="s">
        <v>1</v>
      </c>
      <c r="N93" s="133" t="s">
        <v>23</v>
      </c>
      <c r="O93" s="134">
        <v>0.16</v>
      </c>
      <c r="P93" s="134">
        <f t="shared" si="21"/>
        <v>16</v>
      </c>
      <c r="Q93" s="134">
        <v>0.0002</v>
      </c>
      <c r="R93" s="134">
        <f t="shared" si="22"/>
        <v>0.02</v>
      </c>
      <c r="S93" s="134">
        <v>0</v>
      </c>
      <c r="T93" s="135">
        <f t="shared" si="2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145</v>
      </c>
      <c r="AT93" s="130" t="s">
        <v>140</v>
      </c>
      <c r="AU93" s="130" t="s">
        <v>60</v>
      </c>
      <c r="AY93" s="12" t="s">
        <v>137</v>
      </c>
      <c r="BE93" s="131">
        <f t="shared" si="24"/>
        <v>0</v>
      </c>
      <c r="BF93" s="131">
        <f t="shared" si="25"/>
        <v>0</v>
      </c>
      <c r="BG93" s="131">
        <f t="shared" si="26"/>
        <v>0</v>
      </c>
      <c r="BH93" s="131">
        <f t="shared" si="27"/>
        <v>0</v>
      </c>
      <c r="BI93" s="131">
        <f t="shared" si="28"/>
        <v>0</v>
      </c>
      <c r="BJ93" s="12" t="s">
        <v>58</v>
      </c>
      <c r="BK93" s="131">
        <f t="shared" si="29"/>
        <v>0</v>
      </c>
      <c r="BL93" s="12" t="s">
        <v>145</v>
      </c>
      <c r="BM93" s="130" t="s">
        <v>1308</v>
      </c>
    </row>
    <row r="94" spans="1:31" s="2" customFormat="1" ht="6.9" customHeight="1">
      <c r="A94" s="22"/>
      <c r="B94" s="33"/>
      <c r="C94" s="34"/>
      <c r="D94" s="34"/>
      <c r="E94" s="34"/>
      <c r="F94" s="34"/>
      <c r="G94" s="34"/>
      <c r="H94" s="34"/>
      <c r="I94" s="34"/>
      <c r="J94" s="34"/>
      <c r="K94" s="34"/>
      <c r="L94" s="23"/>
      <c r="M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</sheetData>
  <autoFilter ref="C31:K93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43"/>
  <sheetViews>
    <sheetView showGridLines="0" workbookViewId="0" topLeftCell="A1">
      <selection activeCell="Y32" sqref="Y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72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5848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ROUND(J29,2)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ROUND((SUM(BE29:BE142)),2)</f>
        <v>0</v>
      </c>
      <c r="G10" s="22"/>
      <c r="H10" s="22"/>
      <c r="I10" s="79">
        <v>0.21</v>
      </c>
      <c r="J10" s="78">
        <f>ROUND(((SUM(BE29:BE142))*I10),2)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ROUND((SUM(BF29:BF142)),2)</f>
        <v>0</v>
      </c>
      <c r="G11" s="22"/>
      <c r="H11" s="22"/>
      <c r="I11" s="79">
        <v>0.12</v>
      </c>
      <c r="J11" s="78">
        <f>ROUND(((SUM(BF29:BF142))*I11),2)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ROUND((SUM(BG29:BG142)),2)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ROUND((SUM(BH29:BH142)),2)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ROUND((SUM(BI29:BI142)),2)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J29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J30</f>
        <v>0</v>
      </c>
      <c r="L20" s="89"/>
    </row>
    <row r="21" spans="2:12" s="7" customFormat="1" ht="19.95" customHeight="1">
      <c r="B21" s="93"/>
      <c r="D21" s="94" t="s">
        <v>118</v>
      </c>
      <c r="E21" s="95"/>
      <c r="F21" s="95"/>
      <c r="G21" s="95"/>
      <c r="H21" s="95"/>
      <c r="I21" s="95"/>
      <c r="J21" s="96">
        <f>J31</f>
        <v>0</v>
      </c>
      <c r="L21" s="93"/>
    </row>
    <row r="22" spans="1:31" s="2" customFormat="1" ht="21.75" customHeight="1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3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s="2" customFormat="1" ht="6.9" customHeight="1">
      <c r="A23" s="22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7" spans="1:31" s="2" customFormat="1" ht="6.9" customHeight="1">
      <c r="A27" s="22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s="8" customFormat="1" ht="29.25" customHeight="1">
      <c r="A28" s="97"/>
      <c r="B28" s="98"/>
      <c r="C28" s="99" t="s">
        <v>123</v>
      </c>
      <c r="D28" s="100" t="s">
        <v>35</v>
      </c>
      <c r="E28" s="100" t="s">
        <v>31</v>
      </c>
      <c r="F28" s="100" t="s">
        <v>32</v>
      </c>
      <c r="G28" s="100" t="s">
        <v>124</v>
      </c>
      <c r="H28" s="100" t="s">
        <v>125</v>
      </c>
      <c r="I28" s="100" t="s">
        <v>126</v>
      </c>
      <c r="J28" s="100" t="s">
        <v>111</v>
      </c>
      <c r="K28" s="101" t="s">
        <v>127</v>
      </c>
      <c r="L28" s="102"/>
      <c r="M28" s="43" t="s">
        <v>1</v>
      </c>
      <c r="N28" s="44" t="s">
        <v>22</v>
      </c>
      <c r="O28" s="44" t="s">
        <v>128</v>
      </c>
      <c r="P28" s="44" t="s">
        <v>129</v>
      </c>
      <c r="Q28" s="44" t="s">
        <v>130</v>
      </c>
      <c r="R28" s="44" t="s">
        <v>131</v>
      </c>
      <c r="S28" s="44" t="s">
        <v>132</v>
      </c>
      <c r="T28" s="45" t="s">
        <v>133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63" s="2" customFormat="1" ht="22.95" customHeight="1">
      <c r="A29" s="22"/>
      <c r="B29" s="23"/>
      <c r="C29" s="50" t="s">
        <v>134</v>
      </c>
      <c r="D29" s="22"/>
      <c r="E29" s="22"/>
      <c r="F29" s="22"/>
      <c r="G29" s="22"/>
      <c r="H29" s="22"/>
      <c r="I29" s="22"/>
      <c r="J29" s="103">
        <f>BK29</f>
        <v>0</v>
      </c>
      <c r="K29" s="22"/>
      <c r="L29" s="23"/>
      <c r="M29" s="46"/>
      <c r="N29" s="38"/>
      <c r="O29" s="47"/>
      <c r="P29" s="104">
        <f>P30</f>
        <v>1275.2479999999998</v>
      </c>
      <c r="Q29" s="47"/>
      <c r="R29" s="104">
        <f>R30</f>
        <v>16.712840000000003</v>
      </c>
      <c r="S29" s="47"/>
      <c r="T29" s="105">
        <f>T30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T29" s="12" t="s">
        <v>49</v>
      </c>
      <c r="AU29" s="12" t="s">
        <v>113</v>
      </c>
      <c r="BK29" s="106">
        <f>BK30</f>
        <v>0</v>
      </c>
    </row>
    <row r="30" spans="2:63" s="9" customFormat="1" ht="25.95" customHeight="1">
      <c r="B30" s="107"/>
      <c r="D30" s="108" t="s">
        <v>49</v>
      </c>
      <c r="E30" s="109" t="s">
        <v>773</v>
      </c>
      <c r="F30" s="109" t="s">
        <v>774</v>
      </c>
      <c r="J30" s="110">
        <f>BK30</f>
        <v>0</v>
      </c>
      <c r="L30" s="107"/>
      <c r="M30" s="111"/>
      <c r="N30" s="112"/>
      <c r="O30" s="112"/>
      <c r="P30" s="113">
        <f>P31</f>
        <v>1275.2479999999998</v>
      </c>
      <c r="Q30" s="112"/>
      <c r="R30" s="113">
        <f>R31</f>
        <v>16.712840000000003</v>
      </c>
      <c r="S30" s="112"/>
      <c r="T30" s="114">
        <f>T31</f>
        <v>0</v>
      </c>
      <c r="AR30" s="108" t="s">
        <v>60</v>
      </c>
      <c r="AT30" s="115" t="s">
        <v>49</v>
      </c>
      <c r="AU30" s="115" t="s">
        <v>50</v>
      </c>
      <c r="AY30" s="108" t="s">
        <v>137</v>
      </c>
      <c r="BK30" s="116">
        <f>BK31</f>
        <v>0</v>
      </c>
    </row>
    <row r="31" spans="2:63" s="9" customFormat="1" ht="22.95" customHeight="1">
      <c r="B31" s="107"/>
      <c r="D31" s="108" t="s">
        <v>49</v>
      </c>
      <c r="E31" s="117" t="s">
        <v>797</v>
      </c>
      <c r="F31" s="117" t="s">
        <v>798</v>
      </c>
      <c r="J31" s="118">
        <f>BK31</f>
        <v>0</v>
      </c>
      <c r="L31" s="107"/>
      <c r="M31" s="111"/>
      <c r="N31" s="112"/>
      <c r="O31" s="112"/>
      <c r="P31" s="113">
        <f>SUM(P32:P142)</f>
        <v>1275.2479999999998</v>
      </c>
      <c r="Q31" s="112"/>
      <c r="R31" s="113">
        <f>SUM(R32:R142)</f>
        <v>16.712840000000003</v>
      </c>
      <c r="S31" s="112"/>
      <c r="T31" s="114">
        <f>SUM(T32:T142)</f>
        <v>0</v>
      </c>
      <c r="AR31" s="108" t="s">
        <v>60</v>
      </c>
      <c r="AT31" s="115" t="s">
        <v>49</v>
      </c>
      <c r="AU31" s="115" t="s">
        <v>58</v>
      </c>
      <c r="AY31" s="108" t="s">
        <v>137</v>
      </c>
      <c r="BK31" s="116">
        <f>SUM(BK32:BK142)</f>
        <v>0</v>
      </c>
    </row>
    <row r="32" spans="1:65" s="2" customFormat="1" ht="24.15" customHeight="1">
      <c r="A32" s="22"/>
      <c r="B32" s="119"/>
      <c r="C32" s="120" t="s">
        <v>58</v>
      </c>
      <c r="D32" s="120" t="s">
        <v>140</v>
      </c>
      <c r="E32" s="121" t="s">
        <v>1309</v>
      </c>
      <c r="F32" s="122" t="s">
        <v>1310</v>
      </c>
      <c r="G32" s="123" t="s">
        <v>160</v>
      </c>
      <c r="H32" s="124">
        <v>10</v>
      </c>
      <c r="I32" s="125"/>
      <c r="J32" s="125">
        <f aca="true" t="shared" si="0" ref="J32:J63">ROUND(I32*H32,2)</f>
        <v>0</v>
      </c>
      <c r="K32" s="122" t="s">
        <v>144</v>
      </c>
      <c r="L32" s="23"/>
      <c r="M32" s="126" t="s">
        <v>1</v>
      </c>
      <c r="N32" s="127" t="s">
        <v>23</v>
      </c>
      <c r="O32" s="128">
        <v>0.999</v>
      </c>
      <c r="P32" s="128">
        <f aca="true" t="shared" si="1" ref="P32:P63">O32*H32</f>
        <v>9.99</v>
      </c>
      <c r="Q32" s="128">
        <v>0.02551</v>
      </c>
      <c r="R32" s="128">
        <f aca="true" t="shared" si="2" ref="R32:R63">Q32*H32</f>
        <v>0.2551</v>
      </c>
      <c r="S32" s="128">
        <v>0</v>
      </c>
      <c r="T32" s="129">
        <f aca="true" t="shared" si="3" ref="T32:T63">S32*H32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R32" s="130" t="s">
        <v>200</v>
      </c>
      <c r="AT32" s="130" t="s">
        <v>140</v>
      </c>
      <c r="AU32" s="130" t="s">
        <v>60</v>
      </c>
      <c r="AY32" s="12" t="s">
        <v>137</v>
      </c>
      <c r="BE32" s="131">
        <f aca="true" t="shared" si="4" ref="BE32:BE63">IF(N32="základní",J32,0)</f>
        <v>0</v>
      </c>
      <c r="BF32" s="131">
        <f aca="true" t="shared" si="5" ref="BF32:BF63">IF(N32="snížená",J32,0)</f>
        <v>0</v>
      </c>
      <c r="BG32" s="131">
        <f aca="true" t="shared" si="6" ref="BG32:BG63">IF(N32="zákl. přenesená",J32,0)</f>
        <v>0</v>
      </c>
      <c r="BH32" s="131">
        <f aca="true" t="shared" si="7" ref="BH32:BH63">IF(N32="sníž. přenesená",J32,0)</f>
        <v>0</v>
      </c>
      <c r="BI32" s="131">
        <f aca="true" t="shared" si="8" ref="BI32:BI63">IF(N32="nulová",J32,0)</f>
        <v>0</v>
      </c>
      <c r="BJ32" s="12" t="s">
        <v>58</v>
      </c>
      <c r="BK32" s="131">
        <f aca="true" t="shared" si="9" ref="BK32:BK63">ROUND(I32*H32,2)</f>
        <v>0</v>
      </c>
      <c r="BL32" s="12" t="s">
        <v>200</v>
      </c>
      <c r="BM32" s="130" t="s">
        <v>1311</v>
      </c>
    </row>
    <row r="33" spans="1:65" s="2" customFormat="1" ht="24.15" customHeight="1">
      <c r="A33" s="22"/>
      <c r="B33" s="119"/>
      <c r="C33" s="120" t="s">
        <v>60</v>
      </c>
      <c r="D33" s="120" t="s">
        <v>140</v>
      </c>
      <c r="E33" s="121" t="s">
        <v>1312</v>
      </c>
      <c r="F33" s="122" t="s">
        <v>1313</v>
      </c>
      <c r="G33" s="123" t="s">
        <v>160</v>
      </c>
      <c r="H33" s="124">
        <v>10</v>
      </c>
      <c r="I33" s="125"/>
      <c r="J33" s="125">
        <f t="shared" si="0"/>
        <v>0</v>
      </c>
      <c r="K33" s="122" t="s">
        <v>144</v>
      </c>
      <c r="L33" s="23"/>
      <c r="M33" s="126" t="s">
        <v>1</v>
      </c>
      <c r="N33" s="127" t="s">
        <v>23</v>
      </c>
      <c r="O33" s="128">
        <v>0.999</v>
      </c>
      <c r="P33" s="128">
        <f t="shared" si="1"/>
        <v>9.99</v>
      </c>
      <c r="Q33" s="128">
        <v>0.02618</v>
      </c>
      <c r="R33" s="128">
        <f t="shared" si="2"/>
        <v>0.2618</v>
      </c>
      <c r="S33" s="128">
        <v>0</v>
      </c>
      <c r="T33" s="129">
        <f t="shared" si="3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R33" s="130" t="s">
        <v>200</v>
      </c>
      <c r="AT33" s="130" t="s">
        <v>140</v>
      </c>
      <c r="AU33" s="130" t="s">
        <v>60</v>
      </c>
      <c r="AY33" s="12" t="s">
        <v>137</v>
      </c>
      <c r="BE33" s="131">
        <f t="shared" si="4"/>
        <v>0</v>
      </c>
      <c r="BF33" s="131">
        <f t="shared" si="5"/>
        <v>0</v>
      </c>
      <c r="BG33" s="131">
        <f t="shared" si="6"/>
        <v>0</v>
      </c>
      <c r="BH33" s="131">
        <f t="shared" si="7"/>
        <v>0</v>
      </c>
      <c r="BI33" s="131">
        <f t="shared" si="8"/>
        <v>0</v>
      </c>
      <c r="BJ33" s="12" t="s">
        <v>58</v>
      </c>
      <c r="BK33" s="131">
        <f t="shared" si="9"/>
        <v>0</v>
      </c>
      <c r="BL33" s="12" t="s">
        <v>200</v>
      </c>
      <c r="BM33" s="130" t="s">
        <v>1314</v>
      </c>
    </row>
    <row r="34" spans="1:65" s="2" customFormat="1" ht="24.15" customHeight="1">
      <c r="A34" s="22"/>
      <c r="B34" s="119"/>
      <c r="C34" s="120" t="s">
        <v>150</v>
      </c>
      <c r="D34" s="120" t="s">
        <v>140</v>
      </c>
      <c r="E34" s="121" t="s">
        <v>1315</v>
      </c>
      <c r="F34" s="122" t="s">
        <v>1316</v>
      </c>
      <c r="G34" s="123" t="s">
        <v>160</v>
      </c>
      <c r="H34" s="124">
        <v>10</v>
      </c>
      <c r="I34" s="125"/>
      <c r="J34" s="125">
        <f t="shared" si="0"/>
        <v>0</v>
      </c>
      <c r="K34" s="122" t="s">
        <v>144</v>
      </c>
      <c r="L34" s="23"/>
      <c r="M34" s="126" t="s">
        <v>1</v>
      </c>
      <c r="N34" s="127" t="s">
        <v>23</v>
      </c>
      <c r="O34" s="128">
        <v>0.999</v>
      </c>
      <c r="P34" s="128">
        <f t="shared" si="1"/>
        <v>9.99</v>
      </c>
      <c r="Q34" s="128">
        <v>0.02614</v>
      </c>
      <c r="R34" s="128">
        <f t="shared" si="2"/>
        <v>0.2614</v>
      </c>
      <c r="S34" s="128">
        <v>0</v>
      </c>
      <c r="T34" s="129">
        <f t="shared" si="3"/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200</v>
      </c>
      <c r="AT34" s="130" t="s">
        <v>140</v>
      </c>
      <c r="AU34" s="130" t="s">
        <v>60</v>
      </c>
      <c r="AY34" s="12" t="s">
        <v>137</v>
      </c>
      <c r="BE34" s="131">
        <f t="shared" si="4"/>
        <v>0</v>
      </c>
      <c r="BF34" s="131">
        <f t="shared" si="5"/>
        <v>0</v>
      </c>
      <c r="BG34" s="131">
        <f t="shared" si="6"/>
        <v>0</v>
      </c>
      <c r="BH34" s="131">
        <f t="shared" si="7"/>
        <v>0</v>
      </c>
      <c r="BI34" s="131">
        <f t="shared" si="8"/>
        <v>0</v>
      </c>
      <c r="BJ34" s="12" t="s">
        <v>58</v>
      </c>
      <c r="BK34" s="131">
        <f t="shared" si="9"/>
        <v>0</v>
      </c>
      <c r="BL34" s="12" t="s">
        <v>200</v>
      </c>
      <c r="BM34" s="130" t="s">
        <v>1317</v>
      </c>
    </row>
    <row r="35" spans="1:65" s="2" customFormat="1" ht="24.15" customHeight="1">
      <c r="A35" s="22"/>
      <c r="B35" s="119"/>
      <c r="C35" s="120" t="s">
        <v>145</v>
      </c>
      <c r="D35" s="120" t="s">
        <v>140</v>
      </c>
      <c r="E35" s="121" t="s">
        <v>1318</v>
      </c>
      <c r="F35" s="122" t="s">
        <v>1319</v>
      </c>
      <c r="G35" s="123" t="s">
        <v>160</v>
      </c>
      <c r="H35" s="124">
        <v>10</v>
      </c>
      <c r="I35" s="125"/>
      <c r="J35" s="125">
        <f t="shared" si="0"/>
        <v>0</v>
      </c>
      <c r="K35" s="122" t="s">
        <v>144</v>
      </c>
      <c r="L35" s="23"/>
      <c r="M35" s="126" t="s">
        <v>1</v>
      </c>
      <c r="N35" s="127" t="s">
        <v>23</v>
      </c>
      <c r="O35" s="128">
        <v>0.999</v>
      </c>
      <c r="P35" s="128">
        <f t="shared" si="1"/>
        <v>9.99</v>
      </c>
      <c r="Q35" s="128">
        <v>0.02681</v>
      </c>
      <c r="R35" s="128">
        <f t="shared" si="2"/>
        <v>0.2681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200</v>
      </c>
      <c r="AT35" s="130" t="s">
        <v>140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200</v>
      </c>
      <c r="BM35" s="130" t="s">
        <v>1320</v>
      </c>
    </row>
    <row r="36" spans="1:65" s="2" customFormat="1" ht="24.15" customHeight="1">
      <c r="A36" s="22"/>
      <c r="B36" s="119"/>
      <c r="C36" s="120" t="s">
        <v>157</v>
      </c>
      <c r="D36" s="120" t="s">
        <v>140</v>
      </c>
      <c r="E36" s="121" t="s">
        <v>1321</v>
      </c>
      <c r="F36" s="122" t="s">
        <v>1322</v>
      </c>
      <c r="G36" s="123" t="s">
        <v>160</v>
      </c>
      <c r="H36" s="124">
        <v>10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1.296</v>
      </c>
      <c r="P36" s="128">
        <f t="shared" si="1"/>
        <v>12.96</v>
      </c>
      <c r="Q36" s="128">
        <v>0.04428</v>
      </c>
      <c r="R36" s="128">
        <f t="shared" si="2"/>
        <v>0.44279999999999997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200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200</v>
      </c>
      <c r="BM36" s="130" t="s">
        <v>1323</v>
      </c>
    </row>
    <row r="37" spans="1:65" s="2" customFormat="1" ht="24.15" customHeight="1">
      <c r="A37" s="22"/>
      <c r="B37" s="119"/>
      <c r="C37" s="120" t="s">
        <v>162</v>
      </c>
      <c r="D37" s="120" t="s">
        <v>140</v>
      </c>
      <c r="E37" s="121" t="s">
        <v>1324</v>
      </c>
      <c r="F37" s="122" t="s">
        <v>1325</v>
      </c>
      <c r="G37" s="123" t="s">
        <v>160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1.296</v>
      </c>
      <c r="P37" s="128">
        <f t="shared" si="1"/>
        <v>12.96</v>
      </c>
      <c r="Q37" s="128">
        <v>0.04503</v>
      </c>
      <c r="R37" s="128">
        <f t="shared" si="2"/>
        <v>0.45030000000000003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200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200</v>
      </c>
      <c r="BM37" s="130" t="s">
        <v>1326</v>
      </c>
    </row>
    <row r="38" spans="1:65" s="2" customFormat="1" ht="24.15" customHeight="1">
      <c r="A38" s="22"/>
      <c r="B38" s="119"/>
      <c r="C38" s="120" t="s">
        <v>166</v>
      </c>
      <c r="D38" s="120" t="s">
        <v>140</v>
      </c>
      <c r="E38" s="121" t="s">
        <v>1327</v>
      </c>
      <c r="F38" s="122" t="s">
        <v>1328</v>
      </c>
      <c r="G38" s="123" t="s">
        <v>160</v>
      </c>
      <c r="H38" s="124">
        <v>10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1.296</v>
      </c>
      <c r="P38" s="128">
        <f t="shared" si="1"/>
        <v>12.96</v>
      </c>
      <c r="Q38" s="128">
        <v>0.0457</v>
      </c>
      <c r="R38" s="128">
        <f t="shared" si="2"/>
        <v>0.45699999999999996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200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200</v>
      </c>
      <c r="BM38" s="130" t="s">
        <v>1329</v>
      </c>
    </row>
    <row r="39" spans="1:65" s="2" customFormat="1" ht="24.15" customHeight="1">
      <c r="A39" s="22"/>
      <c r="B39" s="119"/>
      <c r="C39" s="120" t="s">
        <v>170</v>
      </c>
      <c r="D39" s="120" t="s">
        <v>140</v>
      </c>
      <c r="E39" s="121" t="s">
        <v>1330</v>
      </c>
      <c r="F39" s="122" t="s">
        <v>1331</v>
      </c>
      <c r="G39" s="123" t="s">
        <v>160</v>
      </c>
      <c r="H39" s="124">
        <v>1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1.296</v>
      </c>
      <c r="P39" s="128">
        <f t="shared" si="1"/>
        <v>1.296</v>
      </c>
      <c r="Q39" s="128">
        <v>0.05026</v>
      </c>
      <c r="R39" s="128">
        <f t="shared" si="2"/>
        <v>0.05026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200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200</v>
      </c>
      <c r="BM39" s="130" t="s">
        <v>1332</v>
      </c>
    </row>
    <row r="40" spans="1:65" s="2" customFormat="1" ht="24.15" customHeight="1">
      <c r="A40" s="22"/>
      <c r="B40" s="119"/>
      <c r="C40" s="120" t="s">
        <v>138</v>
      </c>
      <c r="D40" s="120" t="s">
        <v>140</v>
      </c>
      <c r="E40" s="121" t="s">
        <v>1333</v>
      </c>
      <c r="F40" s="122" t="s">
        <v>1334</v>
      </c>
      <c r="G40" s="123" t="s">
        <v>160</v>
      </c>
      <c r="H40" s="124">
        <v>1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1.296</v>
      </c>
      <c r="P40" s="128">
        <f t="shared" si="1"/>
        <v>1.296</v>
      </c>
      <c r="Q40" s="128">
        <v>0.05133</v>
      </c>
      <c r="R40" s="128">
        <f t="shared" si="2"/>
        <v>0.05133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200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200</v>
      </c>
      <c r="BM40" s="130" t="s">
        <v>1335</v>
      </c>
    </row>
    <row r="41" spans="1:65" s="2" customFormat="1" ht="24.15" customHeight="1">
      <c r="A41" s="22"/>
      <c r="B41" s="119"/>
      <c r="C41" s="120" t="s">
        <v>177</v>
      </c>
      <c r="D41" s="120" t="s">
        <v>140</v>
      </c>
      <c r="E41" s="121" t="s">
        <v>1336</v>
      </c>
      <c r="F41" s="122" t="s">
        <v>1337</v>
      </c>
      <c r="G41" s="123" t="s">
        <v>160</v>
      </c>
      <c r="H41" s="124">
        <v>1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1.296</v>
      </c>
      <c r="P41" s="128">
        <f t="shared" si="1"/>
        <v>1.296</v>
      </c>
      <c r="Q41" s="128">
        <v>0.05341</v>
      </c>
      <c r="R41" s="128">
        <f t="shared" si="2"/>
        <v>0.05341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200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200</v>
      </c>
      <c r="BM41" s="130" t="s">
        <v>1338</v>
      </c>
    </row>
    <row r="42" spans="1:65" s="2" customFormat="1" ht="24.15" customHeight="1">
      <c r="A42" s="22"/>
      <c r="B42" s="119"/>
      <c r="C42" s="120" t="s">
        <v>181</v>
      </c>
      <c r="D42" s="120" t="s">
        <v>140</v>
      </c>
      <c r="E42" s="121" t="s">
        <v>1339</v>
      </c>
      <c r="F42" s="122" t="s">
        <v>1340</v>
      </c>
      <c r="G42" s="123" t="s">
        <v>160</v>
      </c>
      <c r="H42" s="124">
        <v>1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1.296</v>
      </c>
      <c r="P42" s="128">
        <f t="shared" si="1"/>
        <v>1.296</v>
      </c>
      <c r="Q42" s="128">
        <v>0.05276</v>
      </c>
      <c r="R42" s="128">
        <f t="shared" si="2"/>
        <v>0.05276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200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200</v>
      </c>
      <c r="BM42" s="130" t="s">
        <v>1341</v>
      </c>
    </row>
    <row r="43" spans="1:65" s="2" customFormat="1" ht="24.15" customHeight="1">
      <c r="A43" s="22"/>
      <c r="B43" s="119"/>
      <c r="C43" s="120" t="s">
        <v>8</v>
      </c>
      <c r="D43" s="120" t="s">
        <v>140</v>
      </c>
      <c r="E43" s="121" t="s">
        <v>1342</v>
      </c>
      <c r="F43" s="122" t="s">
        <v>1343</v>
      </c>
      <c r="G43" s="123" t="s">
        <v>160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1.296</v>
      </c>
      <c r="P43" s="128">
        <f t="shared" si="1"/>
        <v>12.96</v>
      </c>
      <c r="Q43" s="128">
        <v>0.04696</v>
      </c>
      <c r="R43" s="128">
        <f t="shared" si="2"/>
        <v>0.4696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200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200</v>
      </c>
      <c r="BM43" s="130" t="s">
        <v>1344</v>
      </c>
    </row>
    <row r="44" spans="1:65" s="2" customFormat="1" ht="24.15" customHeight="1">
      <c r="A44" s="22"/>
      <c r="B44" s="119"/>
      <c r="C44" s="120" t="s">
        <v>188</v>
      </c>
      <c r="D44" s="120" t="s">
        <v>140</v>
      </c>
      <c r="E44" s="121" t="s">
        <v>1345</v>
      </c>
      <c r="F44" s="122" t="s">
        <v>1346</v>
      </c>
      <c r="G44" s="123" t="s">
        <v>160</v>
      </c>
      <c r="H44" s="124">
        <v>1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1.296</v>
      </c>
      <c r="P44" s="128">
        <f t="shared" si="1"/>
        <v>1.296</v>
      </c>
      <c r="Q44" s="128">
        <v>0.05026</v>
      </c>
      <c r="R44" s="128">
        <f t="shared" si="2"/>
        <v>0.05026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200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200</v>
      </c>
      <c r="BM44" s="130" t="s">
        <v>1347</v>
      </c>
    </row>
    <row r="45" spans="1:65" s="2" customFormat="1" ht="24.15" customHeight="1">
      <c r="A45" s="22"/>
      <c r="B45" s="119"/>
      <c r="C45" s="120" t="s">
        <v>192</v>
      </c>
      <c r="D45" s="120" t="s">
        <v>140</v>
      </c>
      <c r="E45" s="121" t="s">
        <v>1348</v>
      </c>
      <c r="F45" s="122" t="s">
        <v>1349</v>
      </c>
      <c r="G45" s="123" t="s">
        <v>160</v>
      </c>
      <c r="H45" s="124">
        <v>1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1.296</v>
      </c>
      <c r="P45" s="128">
        <f t="shared" si="1"/>
        <v>1.296</v>
      </c>
      <c r="Q45" s="128">
        <v>0.05111</v>
      </c>
      <c r="R45" s="128">
        <f t="shared" si="2"/>
        <v>0.05111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200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200</v>
      </c>
      <c r="BM45" s="130" t="s">
        <v>1350</v>
      </c>
    </row>
    <row r="46" spans="1:65" s="2" customFormat="1" ht="33" customHeight="1">
      <c r="A46" s="22"/>
      <c r="B46" s="119"/>
      <c r="C46" s="120" t="s">
        <v>196</v>
      </c>
      <c r="D46" s="120" t="s">
        <v>140</v>
      </c>
      <c r="E46" s="121" t="s">
        <v>1351</v>
      </c>
      <c r="F46" s="122" t="s">
        <v>1352</v>
      </c>
      <c r="G46" s="123" t="s">
        <v>160</v>
      </c>
      <c r="H46" s="124">
        <v>1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1.296</v>
      </c>
      <c r="P46" s="128">
        <f t="shared" si="1"/>
        <v>1.296</v>
      </c>
      <c r="Q46" s="128">
        <v>0.05353</v>
      </c>
      <c r="R46" s="128">
        <f t="shared" si="2"/>
        <v>0.05353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200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200</v>
      </c>
      <c r="BM46" s="130" t="s">
        <v>1353</v>
      </c>
    </row>
    <row r="47" spans="1:65" s="2" customFormat="1" ht="33" customHeight="1">
      <c r="A47" s="22"/>
      <c r="B47" s="119"/>
      <c r="C47" s="120" t="s">
        <v>200</v>
      </c>
      <c r="D47" s="120" t="s">
        <v>140</v>
      </c>
      <c r="E47" s="121" t="s">
        <v>1354</v>
      </c>
      <c r="F47" s="122" t="s">
        <v>1355</v>
      </c>
      <c r="G47" s="123" t="s">
        <v>160</v>
      </c>
      <c r="H47" s="124">
        <v>1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1.296</v>
      </c>
      <c r="P47" s="128">
        <f t="shared" si="1"/>
        <v>1.296</v>
      </c>
      <c r="Q47" s="128">
        <v>0.05276</v>
      </c>
      <c r="R47" s="128">
        <f t="shared" si="2"/>
        <v>0.05276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200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200</v>
      </c>
      <c r="BM47" s="130" t="s">
        <v>1356</v>
      </c>
    </row>
    <row r="48" spans="1:65" s="2" customFormat="1" ht="33" customHeight="1">
      <c r="A48" s="22"/>
      <c r="B48" s="119"/>
      <c r="C48" s="120" t="s">
        <v>204</v>
      </c>
      <c r="D48" s="120" t="s">
        <v>140</v>
      </c>
      <c r="E48" s="121" t="s">
        <v>1357</v>
      </c>
      <c r="F48" s="122" t="s">
        <v>1358</v>
      </c>
      <c r="G48" s="123" t="s">
        <v>160</v>
      </c>
      <c r="H48" s="124">
        <v>1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1.296</v>
      </c>
      <c r="P48" s="128">
        <f t="shared" si="1"/>
        <v>1.296</v>
      </c>
      <c r="Q48" s="128">
        <v>0.05689</v>
      </c>
      <c r="R48" s="128">
        <f t="shared" si="2"/>
        <v>0.05689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200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200</v>
      </c>
      <c r="BM48" s="130" t="s">
        <v>1359</v>
      </c>
    </row>
    <row r="49" spans="1:65" s="2" customFormat="1" ht="33" customHeight="1">
      <c r="A49" s="22"/>
      <c r="B49" s="119"/>
      <c r="C49" s="120" t="s">
        <v>208</v>
      </c>
      <c r="D49" s="120" t="s">
        <v>140</v>
      </c>
      <c r="E49" s="121" t="s">
        <v>1360</v>
      </c>
      <c r="F49" s="122" t="s">
        <v>1361</v>
      </c>
      <c r="G49" s="123" t="s">
        <v>160</v>
      </c>
      <c r="H49" s="124">
        <v>1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1.296</v>
      </c>
      <c r="P49" s="128">
        <f t="shared" si="1"/>
        <v>1.296</v>
      </c>
      <c r="Q49" s="128">
        <v>0.05763</v>
      </c>
      <c r="R49" s="128">
        <f t="shared" si="2"/>
        <v>0.05763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1362</v>
      </c>
    </row>
    <row r="50" spans="1:65" s="2" customFormat="1" ht="33" customHeight="1">
      <c r="A50" s="22"/>
      <c r="B50" s="119"/>
      <c r="C50" s="120" t="s">
        <v>212</v>
      </c>
      <c r="D50" s="120" t="s">
        <v>140</v>
      </c>
      <c r="E50" s="121" t="s">
        <v>1363</v>
      </c>
      <c r="F50" s="122" t="s">
        <v>1364</v>
      </c>
      <c r="G50" s="123" t="s">
        <v>160</v>
      </c>
      <c r="H50" s="124">
        <v>1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1.296</v>
      </c>
      <c r="P50" s="128">
        <f t="shared" si="1"/>
        <v>1.296</v>
      </c>
      <c r="Q50" s="128">
        <v>0.05984</v>
      </c>
      <c r="R50" s="128">
        <f t="shared" si="2"/>
        <v>0.05984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200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1365</v>
      </c>
    </row>
    <row r="51" spans="1:65" s="2" customFormat="1" ht="24.15" customHeight="1">
      <c r="A51" s="22"/>
      <c r="B51" s="119"/>
      <c r="C51" s="120" t="s">
        <v>216</v>
      </c>
      <c r="D51" s="120" t="s">
        <v>140</v>
      </c>
      <c r="E51" s="121" t="s">
        <v>1366</v>
      </c>
      <c r="F51" s="122" t="s">
        <v>1367</v>
      </c>
      <c r="G51" s="123" t="s">
        <v>160</v>
      </c>
      <c r="H51" s="124">
        <v>1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1.709</v>
      </c>
      <c r="P51" s="128">
        <f t="shared" si="1"/>
        <v>1.709</v>
      </c>
      <c r="Q51" s="128">
        <v>0.05636</v>
      </c>
      <c r="R51" s="128">
        <f t="shared" si="2"/>
        <v>0.05636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200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1368</v>
      </c>
    </row>
    <row r="52" spans="1:65" s="2" customFormat="1" ht="24.15" customHeight="1">
      <c r="A52" s="22"/>
      <c r="B52" s="119"/>
      <c r="C52" s="120" t="s">
        <v>7</v>
      </c>
      <c r="D52" s="120" t="s">
        <v>140</v>
      </c>
      <c r="E52" s="121" t="s">
        <v>1369</v>
      </c>
      <c r="F52" s="122" t="s">
        <v>1370</v>
      </c>
      <c r="G52" s="123" t="s">
        <v>160</v>
      </c>
      <c r="H52" s="124">
        <v>1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1.709</v>
      </c>
      <c r="P52" s="128">
        <f t="shared" si="1"/>
        <v>1.709</v>
      </c>
      <c r="Q52" s="128">
        <v>0.05721</v>
      </c>
      <c r="R52" s="128">
        <f t="shared" si="2"/>
        <v>0.05721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1371</v>
      </c>
    </row>
    <row r="53" spans="1:65" s="2" customFormat="1" ht="33" customHeight="1">
      <c r="A53" s="22"/>
      <c r="B53" s="119"/>
      <c r="C53" s="120" t="s">
        <v>223</v>
      </c>
      <c r="D53" s="120" t="s">
        <v>140</v>
      </c>
      <c r="E53" s="121" t="s">
        <v>1372</v>
      </c>
      <c r="F53" s="122" t="s">
        <v>1373</v>
      </c>
      <c r="G53" s="123" t="s">
        <v>160</v>
      </c>
      <c r="H53" s="124">
        <v>1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1.709</v>
      </c>
      <c r="P53" s="128">
        <f t="shared" si="1"/>
        <v>1.709</v>
      </c>
      <c r="Q53" s="128">
        <v>0.05971</v>
      </c>
      <c r="R53" s="128">
        <f t="shared" si="2"/>
        <v>0.05971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200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1374</v>
      </c>
    </row>
    <row r="54" spans="1:65" s="2" customFormat="1" ht="37.95" customHeight="1">
      <c r="A54" s="22"/>
      <c r="B54" s="119"/>
      <c r="C54" s="120" t="s">
        <v>227</v>
      </c>
      <c r="D54" s="120" t="s">
        <v>140</v>
      </c>
      <c r="E54" s="121" t="s">
        <v>1375</v>
      </c>
      <c r="F54" s="122" t="s">
        <v>1376</v>
      </c>
      <c r="G54" s="123" t="s">
        <v>160</v>
      </c>
      <c r="H54" s="124">
        <v>1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1.709</v>
      </c>
      <c r="P54" s="128">
        <f t="shared" si="1"/>
        <v>1.709</v>
      </c>
      <c r="Q54" s="128">
        <v>0.06023</v>
      </c>
      <c r="R54" s="128">
        <f t="shared" si="2"/>
        <v>0.06023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1377</v>
      </c>
    </row>
    <row r="55" spans="1:65" s="2" customFormat="1" ht="37.95" customHeight="1">
      <c r="A55" s="22"/>
      <c r="B55" s="119"/>
      <c r="C55" s="120" t="s">
        <v>231</v>
      </c>
      <c r="D55" s="120" t="s">
        <v>140</v>
      </c>
      <c r="E55" s="121" t="s">
        <v>1378</v>
      </c>
      <c r="F55" s="122" t="s">
        <v>1379</v>
      </c>
      <c r="G55" s="123" t="s">
        <v>160</v>
      </c>
      <c r="H55" s="124">
        <v>1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1.709</v>
      </c>
      <c r="P55" s="128">
        <f t="shared" si="1"/>
        <v>1.709</v>
      </c>
      <c r="Q55" s="128">
        <v>0.06098</v>
      </c>
      <c r="R55" s="128">
        <f t="shared" si="2"/>
        <v>0.06098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200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1380</v>
      </c>
    </row>
    <row r="56" spans="1:65" s="2" customFormat="1" ht="37.95" customHeight="1">
      <c r="A56" s="22"/>
      <c r="B56" s="119"/>
      <c r="C56" s="120" t="s">
        <v>235</v>
      </c>
      <c r="D56" s="120" t="s">
        <v>140</v>
      </c>
      <c r="E56" s="121" t="s">
        <v>1381</v>
      </c>
      <c r="F56" s="122" t="s">
        <v>1382</v>
      </c>
      <c r="G56" s="123" t="s">
        <v>160</v>
      </c>
      <c r="H56" s="124">
        <v>1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1.709</v>
      </c>
      <c r="P56" s="128">
        <f t="shared" si="1"/>
        <v>1.709</v>
      </c>
      <c r="Q56" s="128">
        <v>0.06318</v>
      </c>
      <c r="R56" s="128">
        <f t="shared" si="2"/>
        <v>0.06318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200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1383</v>
      </c>
    </row>
    <row r="57" spans="1:65" s="2" customFormat="1" ht="37.95" customHeight="1">
      <c r="A57" s="22"/>
      <c r="B57" s="119"/>
      <c r="C57" s="120" t="s">
        <v>239</v>
      </c>
      <c r="D57" s="120" t="s">
        <v>140</v>
      </c>
      <c r="E57" s="121" t="s">
        <v>1384</v>
      </c>
      <c r="F57" s="122" t="s">
        <v>1385</v>
      </c>
      <c r="G57" s="123" t="s">
        <v>160</v>
      </c>
      <c r="H57" s="124">
        <v>1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1.709</v>
      </c>
      <c r="P57" s="128">
        <f t="shared" si="1"/>
        <v>1.709</v>
      </c>
      <c r="Q57" s="128">
        <v>0.08406</v>
      </c>
      <c r="R57" s="128">
        <f t="shared" si="2"/>
        <v>0.08406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1386</v>
      </c>
    </row>
    <row r="58" spans="1:65" s="2" customFormat="1" ht="37.95" customHeight="1">
      <c r="A58" s="22"/>
      <c r="B58" s="119"/>
      <c r="C58" s="120" t="s">
        <v>243</v>
      </c>
      <c r="D58" s="120" t="s">
        <v>140</v>
      </c>
      <c r="E58" s="121" t="s">
        <v>1387</v>
      </c>
      <c r="F58" s="122" t="s">
        <v>1388</v>
      </c>
      <c r="G58" s="123" t="s">
        <v>160</v>
      </c>
      <c r="H58" s="124">
        <v>1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1.709</v>
      </c>
      <c r="P58" s="128">
        <f t="shared" si="1"/>
        <v>1.709</v>
      </c>
      <c r="Q58" s="128">
        <v>0.08434</v>
      </c>
      <c r="R58" s="128">
        <f t="shared" si="2"/>
        <v>0.08434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1389</v>
      </c>
    </row>
    <row r="59" spans="1:65" s="2" customFormat="1" ht="16.5" customHeight="1">
      <c r="A59" s="22"/>
      <c r="B59" s="119"/>
      <c r="C59" s="120" t="s">
        <v>247</v>
      </c>
      <c r="D59" s="120" t="s">
        <v>140</v>
      </c>
      <c r="E59" s="121" t="s">
        <v>1390</v>
      </c>
      <c r="F59" s="122" t="s">
        <v>1391</v>
      </c>
      <c r="G59" s="123" t="s">
        <v>314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0.73</v>
      </c>
      <c r="P59" s="128">
        <f t="shared" si="1"/>
        <v>7.3</v>
      </c>
      <c r="Q59" s="128">
        <v>0.00092</v>
      </c>
      <c r="R59" s="128">
        <f t="shared" si="2"/>
        <v>0.0092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1392</v>
      </c>
    </row>
    <row r="60" spans="1:65" s="2" customFormat="1" ht="16.5" customHeight="1">
      <c r="A60" s="22"/>
      <c r="B60" s="119"/>
      <c r="C60" s="120" t="s">
        <v>251</v>
      </c>
      <c r="D60" s="120" t="s">
        <v>140</v>
      </c>
      <c r="E60" s="121" t="s">
        <v>1393</v>
      </c>
      <c r="F60" s="122" t="s">
        <v>1394</v>
      </c>
      <c r="G60" s="123" t="s">
        <v>314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0.32</v>
      </c>
      <c r="P60" s="128">
        <f t="shared" si="1"/>
        <v>3.2</v>
      </c>
      <c r="Q60" s="128">
        <v>0.00091</v>
      </c>
      <c r="R60" s="128">
        <f t="shared" si="2"/>
        <v>0.0091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200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1395</v>
      </c>
    </row>
    <row r="61" spans="1:65" s="2" customFormat="1" ht="21.75" customHeight="1">
      <c r="A61" s="22"/>
      <c r="B61" s="119"/>
      <c r="C61" s="120" t="s">
        <v>255</v>
      </c>
      <c r="D61" s="120" t="s">
        <v>140</v>
      </c>
      <c r="E61" s="121" t="s">
        <v>1396</v>
      </c>
      <c r="F61" s="122" t="s">
        <v>1397</v>
      </c>
      <c r="G61" s="123" t="s">
        <v>160</v>
      </c>
      <c r="H61" s="124">
        <v>250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0.064</v>
      </c>
      <c r="P61" s="128">
        <f t="shared" si="1"/>
        <v>16</v>
      </c>
      <c r="Q61" s="128">
        <v>0.0002</v>
      </c>
      <c r="R61" s="128">
        <f t="shared" si="2"/>
        <v>0.05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200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1398</v>
      </c>
    </row>
    <row r="62" spans="1:65" s="2" customFormat="1" ht="24.15" customHeight="1">
      <c r="A62" s="22"/>
      <c r="B62" s="119"/>
      <c r="C62" s="120" t="s">
        <v>259</v>
      </c>
      <c r="D62" s="120" t="s">
        <v>140</v>
      </c>
      <c r="E62" s="121" t="s">
        <v>1399</v>
      </c>
      <c r="F62" s="122" t="s">
        <v>1400</v>
      </c>
      <c r="G62" s="123" t="s">
        <v>314</v>
      </c>
      <c r="H62" s="124">
        <v>100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0.11</v>
      </c>
      <c r="P62" s="128">
        <f t="shared" si="1"/>
        <v>11</v>
      </c>
      <c r="Q62" s="128">
        <v>0.00022</v>
      </c>
      <c r="R62" s="128">
        <f t="shared" si="2"/>
        <v>0.022000000000000002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200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1401</v>
      </c>
    </row>
    <row r="63" spans="1:65" s="2" customFormat="1" ht="21.75" customHeight="1">
      <c r="A63" s="22"/>
      <c r="B63" s="119"/>
      <c r="C63" s="120" t="s">
        <v>263</v>
      </c>
      <c r="D63" s="120" t="s">
        <v>140</v>
      </c>
      <c r="E63" s="121" t="s">
        <v>1402</v>
      </c>
      <c r="F63" s="122" t="s">
        <v>1403</v>
      </c>
      <c r="G63" s="123" t="s">
        <v>314</v>
      </c>
      <c r="H63" s="124">
        <v>100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1</v>
      </c>
      <c r="P63" s="128">
        <f t="shared" si="1"/>
        <v>100</v>
      </c>
      <c r="Q63" s="128">
        <v>0.00519</v>
      </c>
      <c r="R63" s="128">
        <f t="shared" si="2"/>
        <v>0.519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200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200</v>
      </c>
      <c r="BM63" s="130" t="s">
        <v>1404</v>
      </c>
    </row>
    <row r="64" spans="1:65" s="2" customFormat="1" ht="16.5" customHeight="1">
      <c r="A64" s="22"/>
      <c r="B64" s="119"/>
      <c r="C64" s="120" t="s">
        <v>267</v>
      </c>
      <c r="D64" s="120" t="s">
        <v>140</v>
      </c>
      <c r="E64" s="121" t="s">
        <v>1405</v>
      </c>
      <c r="F64" s="122" t="s">
        <v>1406</v>
      </c>
      <c r="G64" s="123" t="s">
        <v>314</v>
      </c>
      <c r="H64" s="124">
        <v>100</v>
      </c>
      <c r="I64" s="125"/>
      <c r="J64" s="125">
        <f aca="true" t="shared" si="10" ref="J64:J95">ROUND(I64*H64,2)</f>
        <v>0</v>
      </c>
      <c r="K64" s="122" t="s">
        <v>144</v>
      </c>
      <c r="L64" s="23"/>
      <c r="M64" s="126" t="s">
        <v>1</v>
      </c>
      <c r="N64" s="127" t="s">
        <v>23</v>
      </c>
      <c r="O64" s="128">
        <v>0.057</v>
      </c>
      <c r="P64" s="128">
        <f aca="true" t="shared" si="11" ref="P64:P95">O64*H64</f>
        <v>5.7</v>
      </c>
      <c r="Q64" s="128">
        <v>0.00017</v>
      </c>
      <c r="R64" s="128">
        <f aca="true" t="shared" si="12" ref="R64:R95">Q64*H64</f>
        <v>0.017</v>
      </c>
      <c r="S64" s="128">
        <v>0</v>
      </c>
      <c r="T64" s="129">
        <f aca="true" t="shared" si="13" ref="T64:T95">S64*H64</f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aca="true" t="shared" si="14" ref="BE64:BE95">IF(N64="základní",J64,0)</f>
        <v>0</v>
      </c>
      <c r="BF64" s="131">
        <f aca="true" t="shared" si="15" ref="BF64:BF95">IF(N64="snížená",J64,0)</f>
        <v>0</v>
      </c>
      <c r="BG64" s="131">
        <f aca="true" t="shared" si="16" ref="BG64:BG95">IF(N64="zákl. přenesená",J64,0)</f>
        <v>0</v>
      </c>
      <c r="BH64" s="131">
        <f aca="true" t="shared" si="17" ref="BH64:BH95">IF(N64="sníž. přenesená",J64,0)</f>
        <v>0</v>
      </c>
      <c r="BI64" s="131">
        <f aca="true" t="shared" si="18" ref="BI64:BI95">IF(N64="nulová",J64,0)</f>
        <v>0</v>
      </c>
      <c r="BJ64" s="12" t="s">
        <v>58</v>
      </c>
      <c r="BK64" s="131">
        <f aca="true" t="shared" si="19" ref="BK64:BK95">ROUND(I64*H64,2)</f>
        <v>0</v>
      </c>
      <c r="BL64" s="12" t="s">
        <v>200</v>
      </c>
      <c r="BM64" s="130" t="s">
        <v>1407</v>
      </c>
    </row>
    <row r="65" spans="1:65" s="2" customFormat="1" ht="24.15" customHeight="1">
      <c r="A65" s="22"/>
      <c r="B65" s="119"/>
      <c r="C65" s="120" t="s">
        <v>271</v>
      </c>
      <c r="D65" s="120" t="s">
        <v>140</v>
      </c>
      <c r="E65" s="121" t="s">
        <v>1408</v>
      </c>
      <c r="F65" s="122" t="s">
        <v>1409</v>
      </c>
      <c r="G65" s="123" t="s">
        <v>314</v>
      </c>
      <c r="H65" s="124">
        <v>100</v>
      </c>
      <c r="I65" s="125"/>
      <c r="J65" s="125">
        <f t="shared" si="1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0.049</v>
      </c>
      <c r="P65" s="128">
        <f t="shared" si="11"/>
        <v>4.9</v>
      </c>
      <c r="Q65" s="128">
        <v>0.00011</v>
      </c>
      <c r="R65" s="128">
        <f t="shared" si="12"/>
        <v>0.011000000000000001</v>
      </c>
      <c r="S65" s="128">
        <v>0</v>
      </c>
      <c r="T65" s="129">
        <f t="shared" si="1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200</v>
      </c>
      <c r="AT65" s="130" t="s">
        <v>140</v>
      </c>
      <c r="AU65" s="130" t="s">
        <v>60</v>
      </c>
      <c r="AY65" s="12" t="s">
        <v>137</v>
      </c>
      <c r="BE65" s="131">
        <f t="shared" si="14"/>
        <v>0</v>
      </c>
      <c r="BF65" s="131">
        <f t="shared" si="15"/>
        <v>0</v>
      </c>
      <c r="BG65" s="131">
        <f t="shared" si="16"/>
        <v>0</v>
      </c>
      <c r="BH65" s="131">
        <f t="shared" si="17"/>
        <v>0</v>
      </c>
      <c r="BI65" s="131">
        <f t="shared" si="18"/>
        <v>0</v>
      </c>
      <c r="BJ65" s="12" t="s">
        <v>58</v>
      </c>
      <c r="BK65" s="131">
        <f t="shared" si="19"/>
        <v>0</v>
      </c>
      <c r="BL65" s="12" t="s">
        <v>200</v>
      </c>
      <c r="BM65" s="130" t="s">
        <v>1410</v>
      </c>
    </row>
    <row r="66" spans="1:65" s="2" customFormat="1" ht="16.5" customHeight="1">
      <c r="A66" s="22"/>
      <c r="B66" s="119"/>
      <c r="C66" s="120" t="s">
        <v>275</v>
      </c>
      <c r="D66" s="120" t="s">
        <v>140</v>
      </c>
      <c r="E66" s="121" t="s">
        <v>1411</v>
      </c>
      <c r="F66" s="122" t="s">
        <v>1412</v>
      </c>
      <c r="G66" s="123" t="s">
        <v>314</v>
      </c>
      <c r="H66" s="124">
        <v>10</v>
      </c>
      <c r="I66" s="125"/>
      <c r="J66" s="125">
        <f t="shared" si="1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0.055</v>
      </c>
      <c r="P66" s="128">
        <f t="shared" si="11"/>
        <v>0.55</v>
      </c>
      <c r="Q66" s="128">
        <v>0.00016</v>
      </c>
      <c r="R66" s="128">
        <f t="shared" si="12"/>
        <v>0.0016</v>
      </c>
      <c r="S66" s="128">
        <v>0</v>
      </c>
      <c r="T66" s="129">
        <f t="shared" si="1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14"/>
        <v>0</v>
      </c>
      <c r="BF66" s="131">
        <f t="shared" si="15"/>
        <v>0</v>
      </c>
      <c r="BG66" s="131">
        <f t="shared" si="16"/>
        <v>0</v>
      </c>
      <c r="BH66" s="131">
        <f t="shared" si="17"/>
        <v>0</v>
      </c>
      <c r="BI66" s="131">
        <f t="shared" si="18"/>
        <v>0</v>
      </c>
      <c r="BJ66" s="12" t="s">
        <v>58</v>
      </c>
      <c r="BK66" s="131">
        <f t="shared" si="19"/>
        <v>0</v>
      </c>
      <c r="BL66" s="12" t="s">
        <v>200</v>
      </c>
      <c r="BM66" s="130" t="s">
        <v>1413</v>
      </c>
    </row>
    <row r="67" spans="1:65" s="2" customFormat="1" ht="21.75" customHeight="1">
      <c r="A67" s="22"/>
      <c r="B67" s="119"/>
      <c r="C67" s="120" t="s">
        <v>279</v>
      </c>
      <c r="D67" s="120" t="s">
        <v>140</v>
      </c>
      <c r="E67" s="121" t="s">
        <v>1414</v>
      </c>
      <c r="F67" s="122" t="s">
        <v>1415</v>
      </c>
      <c r="G67" s="123" t="s">
        <v>160</v>
      </c>
      <c r="H67" s="124">
        <v>100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0.15</v>
      </c>
      <c r="P67" s="128">
        <f t="shared" si="11"/>
        <v>15</v>
      </c>
      <c r="Q67" s="128">
        <v>0</v>
      </c>
      <c r="R67" s="128">
        <f t="shared" si="12"/>
        <v>0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200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200</v>
      </c>
      <c r="BM67" s="130" t="s">
        <v>1416</v>
      </c>
    </row>
    <row r="68" spans="1:65" s="2" customFormat="1" ht="16.5" customHeight="1">
      <c r="A68" s="22"/>
      <c r="B68" s="119"/>
      <c r="C68" s="120" t="s">
        <v>283</v>
      </c>
      <c r="D68" s="120" t="s">
        <v>140</v>
      </c>
      <c r="E68" s="121" t="s">
        <v>1417</v>
      </c>
      <c r="F68" s="122" t="s">
        <v>1418</v>
      </c>
      <c r="G68" s="123" t="s">
        <v>160</v>
      </c>
      <c r="H68" s="124">
        <v>1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0.2</v>
      </c>
      <c r="P68" s="128">
        <f t="shared" si="11"/>
        <v>0.2</v>
      </c>
      <c r="Q68" s="128">
        <v>0.0014</v>
      </c>
      <c r="R68" s="128">
        <f t="shared" si="12"/>
        <v>0.0014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200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200</v>
      </c>
      <c r="BM68" s="130" t="s">
        <v>1419</v>
      </c>
    </row>
    <row r="69" spans="1:65" s="2" customFormat="1" ht="16.5" customHeight="1">
      <c r="A69" s="22"/>
      <c r="B69" s="119"/>
      <c r="C69" s="120" t="s">
        <v>287</v>
      </c>
      <c r="D69" s="120" t="s">
        <v>140</v>
      </c>
      <c r="E69" s="121" t="s">
        <v>1420</v>
      </c>
      <c r="F69" s="122" t="s">
        <v>1421</v>
      </c>
      <c r="G69" s="123" t="s">
        <v>160</v>
      </c>
      <c r="H69" s="124">
        <v>1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0.7</v>
      </c>
      <c r="P69" s="128">
        <f t="shared" si="11"/>
        <v>0.7</v>
      </c>
      <c r="Q69" s="128">
        <v>0.0032</v>
      </c>
      <c r="R69" s="128">
        <f t="shared" si="12"/>
        <v>0.0032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200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200</v>
      </c>
      <c r="BM69" s="130" t="s">
        <v>1422</v>
      </c>
    </row>
    <row r="70" spans="1:65" s="2" customFormat="1" ht="37.95" customHeight="1">
      <c r="A70" s="22"/>
      <c r="B70" s="119"/>
      <c r="C70" s="120" t="s">
        <v>291</v>
      </c>
      <c r="D70" s="120" t="s">
        <v>140</v>
      </c>
      <c r="E70" s="121" t="s">
        <v>1423</v>
      </c>
      <c r="F70" s="122" t="s">
        <v>1424</v>
      </c>
      <c r="G70" s="123" t="s">
        <v>160</v>
      </c>
      <c r="H70" s="124">
        <v>10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1.682</v>
      </c>
      <c r="P70" s="128">
        <f t="shared" si="11"/>
        <v>16.82</v>
      </c>
      <c r="Q70" s="128">
        <v>0.07095</v>
      </c>
      <c r="R70" s="128">
        <f t="shared" si="12"/>
        <v>0.7095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200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200</v>
      </c>
      <c r="BM70" s="130" t="s">
        <v>1425</v>
      </c>
    </row>
    <row r="71" spans="1:65" s="2" customFormat="1" ht="37.95" customHeight="1">
      <c r="A71" s="22"/>
      <c r="B71" s="119"/>
      <c r="C71" s="120" t="s">
        <v>295</v>
      </c>
      <c r="D71" s="120" t="s">
        <v>140</v>
      </c>
      <c r="E71" s="121" t="s">
        <v>1426</v>
      </c>
      <c r="F71" s="122" t="s">
        <v>1427</v>
      </c>
      <c r="G71" s="123" t="s">
        <v>160</v>
      </c>
      <c r="H71" s="124">
        <v>10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1.682</v>
      </c>
      <c r="P71" s="128">
        <f t="shared" si="11"/>
        <v>16.82</v>
      </c>
      <c r="Q71" s="128">
        <v>0.07244</v>
      </c>
      <c r="R71" s="128">
        <f t="shared" si="12"/>
        <v>0.7244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200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200</v>
      </c>
      <c r="BM71" s="130" t="s">
        <v>1428</v>
      </c>
    </row>
    <row r="72" spans="1:65" s="2" customFormat="1" ht="37.95" customHeight="1">
      <c r="A72" s="22"/>
      <c r="B72" s="119"/>
      <c r="C72" s="120" t="s">
        <v>299</v>
      </c>
      <c r="D72" s="120" t="s">
        <v>140</v>
      </c>
      <c r="E72" s="121" t="s">
        <v>1429</v>
      </c>
      <c r="F72" s="122" t="s">
        <v>1430</v>
      </c>
      <c r="G72" s="123" t="s">
        <v>160</v>
      </c>
      <c r="H72" s="124">
        <v>1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1.682</v>
      </c>
      <c r="P72" s="128">
        <f t="shared" si="11"/>
        <v>1.682</v>
      </c>
      <c r="Q72" s="128">
        <v>0.07175</v>
      </c>
      <c r="R72" s="128">
        <f t="shared" si="12"/>
        <v>0.07175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200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200</v>
      </c>
      <c r="BM72" s="130" t="s">
        <v>1431</v>
      </c>
    </row>
    <row r="73" spans="1:65" s="2" customFormat="1" ht="44.25" customHeight="1">
      <c r="A73" s="22"/>
      <c r="B73" s="119"/>
      <c r="C73" s="120" t="s">
        <v>303</v>
      </c>
      <c r="D73" s="120" t="s">
        <v>140</v>
      </c>
      <c r="E73" s="121" t="s">
        <v>1432</v>
      </c>
      <c r="F73" s="122" t="s">
        <v>1433</v>
      </c>
      <c r="G73" s="123" t="s">
        <v>160</v>
      </c>
      <c r="H73" s="124">
        <v>1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2.184</v>
      </c>
      <c r="P73" s="128">
        <f t="shared" si="11"/>
        <v>2.184</v>
      </c>
      <c r="Q73" s="128">
        <v>0.0806</v>
      </c>
      <c r="R73" s="128">
        <f t="shared" si="12"/>
        <v>0.0806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200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200</v>
      </c>
      <c r="BM73" s="130" t="s">
        <v>1434</v>
      </c>
    </row>
    <row r="74" spans="1:65" s="2" customFormat="1" ht="44.25" customHeight="1">
      <c r="A74" s="22"/>
      <c r="B74" s="119"/>
      <c r="C74" s="120" t="s">
        <v>307</v>
      </c>
      <c r="D74" s="120" t="s">
        <v>140</v>
      </c>
      <c r="E74" s="121" t="s">
        <v>1435</v>
      </c>
      <c r="F74" s="122" t="s">
        <v>1436</v>
      </c>
      <c r="G74" s="123" t="s">
        <v>160</v>
      </c>
      <c r="H74" s="124">
        <v>1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2.184</v>
      </c>
      <c r="P74" s="128">
        <f t="shared" si="11"/>
        <v>2.184</v>
      </c>
      <c r="Q74" s="128">
        <v>0.08005</v>
      </c>
      <c r="R74" s="128">
        <f t="shared" si="12"/>
        <v>0.08005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200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200</v>
      </c>
      <c r="BM74" s="130" t="s">
        <v>1437</v>
      </c>
    </row>
    <row r="75" spans="1:65" s="2" customFormat="1" ht="44.25" customHeight="1">
      <c r="A75" s="22"/>
      <c r="B75" s="119"/>
      <c r="C75" s="120" t="s">
        <v>311</v>
      </c>
      <c r="D75" s="120" t="s">
        <v>140</v>
      </c>
      <c r="E75" s="121" t="s">
        <v>1438</v>
      </c>
      <c r="F75" s="122" t="s">
        <v>1439</v>
      </c>
      <c r="G75" s="123" t="s">
        <v>160</v>
      </c>
      <c r="H75" s="124">
        <v>1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2.184</v>
      </c>
      <c r="P75" s="128">
        <f t="shared" si="11"/>
        <v>2.184</v>
      </c>
      <c r="Q75" s="128">
        <v>0.0814</v>
      </c>
      <c r="R75" s="128">
        <f t="shared" si="12"/>
        <v>0.0814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200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200</v>
      </c>
      <c r="BM75" s="130" t="s">
        <v>1440</v>
      </c>
    </row>
    <row r="76" spans="1:65" s="2" customFormat="1" ht="37.95" customHeight="1">
      <c r="A76" s="22"/>
      <c r="B76" s="119"/>
      <c r="C76" s="120" t="s">
        <v>316</v>
      </c>
      <c r="D76" s="120" t="s">
        <v>140</v>
      </c>
      <c r="E76" s="121" t="s">
        <v>1441</v>
      </c>
      <c r="F76" s="122" t="s">
        <v>1442</v>
      </c>
      <c r="G76" s="123" t="s">
        <v>160</v>
      </c>
      <c r="H76" s="124">
        <v>1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1.617</v>
      </c>
      <c r="P76" s="128">
        <f t="shared" si="11"/>
        <v>1.617</v>
      </c>
      <c r="Q76" s="128">
        <v>0.05525</v>
      </c>
      <c r="R76" s="128">
        <f t="shared" si="12"/>
        <v>0.05525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200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200</v>
      </c>
      <c r="BM76" s="130" t="s">
        <v>1443</v>
      </c>
    </row>
    <row r="77" spans="1:65" s="2" customFormat="1" ht="37.95" customHeight="1">
      <c r="A77" s="22"/>
      <c r="B77" s="119"/>
      <c r="C77" s="120" t="s">
        <v>320</v>
      </c>
      <c r="D77" s="120" t="s">
        <v>140</v>
      </c>
      <c r="E77" s="121" t="s">
        <v>1444</v>
      </c>
      <c r="F77" s="122" t="s">
        <v>1445</v>
      </c>
      <c r="G77" s="123" t="s">
        <v>160</v>
      </c>
      <c r="H77" s="124">
        <v>1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1.617</v>
      </c>
      <c r="P77" s="128">
        <f t="shared" si="11"/>
        <v>1.617</v>
      </c>
      <c r="Q77" s="128">
        <v>0.05674</v>
      </c>
      <c r="R77" s="128">
        <f t="shared" si="12"/>
        <v>0.05674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200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200</v>
      </c>
      <c r="BM77" s="130" t="s">
        <v>1446</v>
      </c>
    </row>
    <row r="78" spans="1:65" s="2" customFormat="1" ht="37.95" customHeight="1">
      <c r="A78" s="22"/>
      <c r="B78" s="119"/>
      <c r="C78" s="120" t="s">
        <v>324</v>
      </c>
      <c r="D78" s="120" t="s">
        <v>140</v>
      </c>
      <c r="E78" s="121" t="s">
        <v>1447</v>
      </c>
      <c r="F78" s="122" t="s">
        <v>1448</v>
      </c>
      <c r="G78" s="123" t="s">
        <v>160</v>
      </c>
      <c r="H78" s="124">
        <v>1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1.617</v>
      </c>
      <c r="P78" s="128">
        <f t="shared" si="11"/>
        <v>1.617</v>
      </c>
      <c r="Q78" s="128">
        <v>0.06101</v>
      </c>
      <c r="R78" s="128">
        <f t="shared" si="12"/>
        <v>0.06101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200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200</v>
      </c>
      <c r="BM78" s="130" t="s">
        <v>1449</v>
      </c>
    </row>
    <row r="79" spans="1:65" s="2" customFormat="1" ht="37.95" customHeight="1">
      <c r="A79" s="22"/>
      <c r="B79" s="119"/>
      <c r="C79" s="120" t="s">
        <v>328</v>
      </c>
      <c r="D79" s="120" t="s">
        <v>140</v>
      </c>
      <c r="E79" s="121" t="s">
        <v>1450</v>
      </c>
      <c r="F79" s="122" t="s">
        <v>1451</v>
      </c>
      <c r="G79" s="123" t="s">
        <v>160</v>
      </c>
      <c r="H79" s="124">
        <v>1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1.617</v>
      </c>
      <c r="P79" s="128">
        <f t="shared" si="11"/>
        <v>1.617</v>
      </c>
      <c r="Q79" s="128">
        <v>0.05219</v>
      </c>
      <c r="R79" s="128">
        <f t="shared" si="12"/>
        <v>0.05219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200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1452</v>
      </c>
    </row>
    <row r="80" spans="1:65" s="2" customFormat="1" ht="37.95" customHeight="1">
      <c r="A80" s="22"/>
      <c r="B80" s="119"/>
      <c r="C80" s="120" t="s">
        <v>332</v>
      </c>
      <c r="D80" s="120" t="s">
        <v>140</v>
      </c>
      <c r="E80" s="121" t="s">
        <v>1453</v>
      </c>
      <c r="F80" s="122" t="s">
        <v>1454</v>
      </c>
      <c r="G80" s="123" t="s">
        <v>160</v>
      </c>
      <c r="H80" s="124">
        <v>1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1.617</v>
      </c>
      <c r="P80" s="128">
        <f t="shared" si="11"/>
        <v>1.617</v>
      </c>
      <c r="Q80" s="128">
        <v>0.07518</v>
      </c>
      <c r="R80" s="128">
        <f t="shared" si="12"/>
        <v>0.07518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1455</v>
      </c>
    </row>
    <row r="81" spans="1:65" s="2" customFormat="1" ht="37.95" customHeight="1">
      <c r="A81" s="22"/>
      <c r="B81" s="119"/>
      <c r="C81" s="120" t="s">
        <v>336</v>
      </c>
      <c r="D81" s="120" t="s">
        <v>140</v>
      </c>
      <c r="E81" s="121" t="s">
        <v>1456</v>
      </c>
      <c r="F81" s="122" t="s">
        <v>1457</v>
      </c>
      <c r="G81" s="123" t="s">
        <v>160</v>
      </c>
      <c r="H81" s="124">
        <v>1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1.617</v>
      </c>
      <c r="P81" s="128">
        <f t="shared" si="11"/>
        <v>1.617</v>
      </c>
      <c r="Q81" s="128">
        <v>0.07685</v>
      </c>
      <c r="R81" s="128">
        <f t="shared" si="12"/>
        <v>0.07685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1458</v>
      </c>
    </row>
    <row r="82" spans="1:65" s="2" customFormat="1" ht="37.95" customHeight="1">
      <c r="A82" s="22"/>
      <c r="B82" s="119"/>
      <c r="C82" s="120" t="s">
        <v>340</v>
      </c>
      <c r="D82" s="120" t="s">
        <v>140</v>
      </c>
      <c r="E82" s="121" t="s">
        <v>1459</v>
      </c>
      <c r="F82" s="122" t="s">
        <v>1460</v>
      </c>
      <c r="G82" s="123" t="s">
        <v>160</v>
      </c>
      <c r="H82" s="124">
        <v>1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1.617</v>
      </c>
      <c r="P82" s="128">
        <f t="shared" si="11"/>
        <v>1.617</v>
      </c>
      <c r="Q82" s="128">
        <v>0.06049</v>
      </c>
      <c r="R82" s="128">
        <f t="shared" si="12"/>
        <v>0.06049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1461</v>
      </c>
    </row>
    <row r="83" spans="1:65" s="2" customFormat="1" ht="37.95" customHeight="1">
      <c r="A83" s="22"/>
      <c r="B83" s="119"/>
      <c r="C83" s="120" t="s">
        <v>344</v>
      </c>
      <c r="D83" s="120" t="s">
        <v>140</v>
      </c>
      <c r="E83" s="121" t="s">
        <v>1462</v>
      </c>
      <c r="F83" s="122" t="s">
        <v>1463</v>
      </c>
      <c r="G83" s="123" t="s">
        <v>160</v>
      </c>
      <c r="H83" s="124">
        <v>1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1.617</v>
      </c>
      <c r="P83" s="128">
        <f t="shared" si="11"/>
        <v>1.617</v>
      </c>
      <c r="Q83" s="128">
        <v>0.05488</v>
      </c>
      <c r="R83" s="128">
        <f t="shared" si="12"/>
        <v>0.05488</v>
      </c>
      <c r="S83" s="128">
        <v>0</v>
      </c>
      <c r="T83" s="129">
        <f t="shared" si="1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200</v>
      </c>
      <c r="BM83" s="130" t="s">
        <v>1464</v>
      </c>
    </row>
    <row r="84" spans="1:65" s="2" customFormat="1" ht="24.15" customHeight="1">
      <c r="A84" s="22"/>
      <c r="B84" s="119"/>
      <c r="C84" s="120" t="s">
        <v>348</v>
      </c>
      <c r="D84" s="120" t="s">
        <v>140</v>
      </c>
      <c r="E84" s="121" t="s">
        <v>1465</v>
      </c>
      <c r="F84" s="122" t="s">
        <v>1466</v>
      </c>
      <c r="G84" s="123" t="s">
        <v>160</v>
      </c>
      <c r="H84" s="124">
        <v>10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0.959</v>
      </c>
      <c r="P84" s="128">
        <f t="shared" si="11"/>
        <v>9.59</v>
      </c>
      <c r="Q84" s="128">
        <v>0.02465</v>
      </c>
      <c r="R84" s="128">
        <f t="shared" si="12"/>
        <v>0.2465</v>
      </c>
      <c r="S84" s="128">
        <v>0</v>
      </c>
      <c r="T84" s="129">
        <f t="shared" si="1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200</v>
      </c>
      <c r="BM84" s="130" t="s">
        <v>1467</v>
      </c>
    </row>
    <row r="85" spans="1:65" s="2" customFormat="1" ht="24.15" customHeight="1">
      <c r="A85" s="22"/>
      <c r="B85" s="119"/>
      <c r="C85" s="120" t="s">
        <v>352</v>
      </c>
      <c r="D85" s="120" t="s">
        <v>140</v>
      </c>
      <c r="E85" s="121" t="s">
        <v>1468</v>
      </c>
      <c r="F85" s="122" t="s">
        <v>1469</v>
      </c>
      <c r="G85" s="123" t="s">
        <v>160</v>
      </c>
      <c r="H85" s="124">
        <v>10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0.959</v>
      </c>
      <c r="P85" s="128">
        <f t="shared" si="11"/>
        <v>9.59</v>
      </c>
      <c r="Q85" s="128">
        <v>0.02507</v>
      </c>
      <c r="R85" s="128">
        <f t="shared" si="12"/>
        <v>0.2507</v>
      </c>
      <c r="S85" s="128">
        <v>0</v>
      </c>
      <c r="T85" s="129">
        <f t="shared" si="1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200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200</v>
      </c>
      <c r="BM85" s="130" t="s">
        <v>1470</v>
      </c>
    </row>
    <row r="86" spans="1:65" s="2" customFormat="1" ht="33" customHeight="1">
      <c r="A86" s="22"/>
      <c r="B86" s="119"/>
      <c r="C86" s="120" t="s">
        <v>356</v>
      </c>
      <c r="D86" s="120" t="s">
        <v>140</v>
      </c>
      <c r="E86" s="121" t="s">
        <v>1471</v>
      </c>
      <c r="F86" s="122" t="s">
        <v>1472</v>
      </c>
      <c r="G86" s="123" t="s">
        <v>160</v>
      </c>
      <c r="H86" s="124">
        <v>10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0.959</v>
      </c>
      <c r="P86" s="128">
        <f t="shared" si="11"/>
        <v>9.59</v>
      </c>
      <c r="Q86" s="128">
        <v>0.02556</v>
      </c>
      <c r="R86" s="128">
        <f t="shared" si="12"/>
        <v>0.2556</v>
      </c>
      <c r="S86" s="128">
        <v>0</v>
      </c>
      <c r="T86" s="129">
        <f t="shared" si="1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200</v>
      </c>
      <c r="BM86" s="130" t="s">
        <v>1473</v>
      </c>
    </row>
    <row r="87" spans="1:65" s="2" customFormat="1" ht="24.15" customHeight="1">
      <c r="A87" s="22"/>
      <c r="B87" s="119"/>
      <c r="C87" s="120" t="s">
        <v>360</v>
      </c>
      <c r="D87" s="120" t="s">
        <v>140</v>
      </c>
      <c r="E87" s="121" t="s">
        <v>1474</v>
      </c>
      <c r="F87" s="122" t="s">
        <v>1475</v>
      </c>
      <c r="G87" s="123" t="s">
        <v>160</v>
      </c>
      <c r="H87" s="124">
        <v>10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0.959</v>
      </c>
      <c r="P87" s="128">
        <f t="shared" si="11"/>
        <v>9.59</v>
      </c>
      <c r="Q87" s="128">
        <v>0.0272</v>
      </c>
      <c r="R87" s="128">
        <f t="shared" si="12"/>
        <v>0.27199999999999996</v>
      </c>
      <c r="S87" s="128">
        <v>0</v>
      </c>
      <c r="T87" s="129">
        <f t="shared" si="1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200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200</v>
      </c>
      <c r="BM87" s="130" t="s">
        <v>1476</v>
      </c>
    </row>
    <row r="88" spans="1:65" s="2" customFormat="1" ht="24.15" customHeight="1">
      <c r="A88" s="22"/>
      <c r="B88" s="119"/>
      <c r="C88" s="120" t="s">
        <v>364</v>
      </c>
      <c r="D88" s="120" t="s">
        <v>140</v>
      </c>
      <c r="E88" s="121" t="s">
        <v>1477</v>
      </c>
      <c r="F88" s="122" t="s">
        <v>1478</v>
      </c>
      <c r="G88" s="123" t="s">
        <v>160</v>
      </c>
      <c r="H88" s="124">
        <v>10</v>
      </c>
      <c r="I88" s="125"/>
      <c r="J88" s="125">
        <f t="shared" si="1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0.959</v>
      </c>
      <c r="P88" s="128">
        <f t="shared" si="11"/>
        <v>9.59</v>
      </c>
      <c r="Q88" s="128">
        <v>0.0279</v>
      </c>
      <c r="R88" s="128">
        <f t="shared" si="12"/>
        <v>0.279</v>
      </c>
      <c r="S88" s="128">
        <v>0</v>
      </c>
      <c r="T88" s="129">
        <f t="shared" si="1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200</v>
      </c>
      <c r="AT88" s="130" t="s">
        <v>140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200</v>
      </c>
      <c r="BM88" s="130" t="s">
        <v>1479</v>
      </c>
    </row>
    <row r="89" spans="1:65" s="2" customFormat="1" ht="33" customHeight="1">
      <c r="A89" s="22"/>
      <c r="B89" s="119"/>
      <c r="C89" s="120" t="s">
        <v>368</v>
      </c>
      <c r="D89" s="120" t="s">
        <v>140</v>
      </c>
      <c r="E89" s="121" t="s">
        <v>1480</v>
      </c>
      <c r="F89" s="122" t="s">
        <v>1481</v>
      </c>
      <c r="G89" s="123" t="s">
        <v>160</v>
      </c>
      <c r="H89" s="124">
        <v>10</v>
      </c>
      <c r="I89" s="125"/>
      <c r="J89" s="125">
        <f t="shared" si="1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0.959</v>
      </c>
      <c r="P89" s="128">
        <f t="shared" si="11"/>
        <v>9.59</v>
      </c>
      <c r="Q89" s="128">
        <v>0.02855</v>
      </c>
      <c r="R89" s="128">
        <f t="shared" si="12"/>
        <v>0.2855</v>
      </c>
      <c r="S89" s="128">
        <v>0</v>
      </c>
      <c r="T89" s="129">
        <f t="shared" si="1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200</v>
      </c>
      <c r="AT89" s="130" t="s">
        <v>140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200</v>
      </c>
      <c r="BM89" s="130" t="s">
        <v>1482</v>
      </c>
    </row>
    <row r="90" spans="1:65" s="2" customFormat="1" ht="37.95" customHeight="1">
      <c r="A90" s="22"/>
      <c r="B90" s="119"/>
      <c r="C90" s="120" t="s">
        <v>372</v>
      </c>
      <c r="D90" s="120" t="s">
        <v>140</v>
      </c>
      <c r="E90" s="121" t="s">
        <v>1483</v>
      </c>
      <c r="F90" s="122" t="s">
        <v>1484</v>
      </c>
      <c r="G90" s="123" t="s">
        <v>160</v>
      </c>
      <c r="H90" s="124">
        <v>10</v>
      </c>
      <c r="I90" s="125"/>
      <c r="J90" s="125">
        <f t="shared" si="10"/>
        <v>0</v>
      </c>
      <c r="K90" s="122" t="s">
        <v>144</v>
      </c>
      <c r="L90" s="23"/>
      <c r="M90" s="126" t="s">
        <v>1</v>
      </c>
      <c r="N90" s="127" t="s">
        <v>23</v>
      </c>
      <c r="O90" s="128">
        <v>1.239</v>
      </c>
      <c r="P90" s="128">
        <f t="shared" si="11"/>
        <v>12.39</v>
      </c>
      <c r="Q90" s="128">
        <v>0.02963</v>
      </c>
      <c r="R90" s="128">
        <f t="shared" si="12"/>
        <v>0.2963</v>
      </c>
      <c r="S90" s="128">
        <v>0</v>
      </c>
      <c r="T90" s="129">
        <f t="shared" si="1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200</v>
      </c>
      <c r="AT90" s="130" t="s">
        <v>140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200</v>
      </c>
      <c r="BM90" s="130" t="s">
        <v>1485</v>
      </c>
    </row>
    <row r="91" spans="1:65" s="2" customFormat="1" ht="24.15" customHeight="1">
      <c r="A91" s="22"/>
      <c r="B91" s="119"/>
      <c r="C91" s="120" t="s">
        <v>376</v>
      </c>
      <c r="D91" s="120" t="s">
        <v>140</v>
      </c>
      <c r="E91" s="121" t="s">
        <v>1486</v>
      </c>
      <c r="F91" s="122" t="s">
        <v>1487</v>
      </c>
      <c r="G91" s="123" t="s">
        <v>314</v>
      </c>
      <c r="H91" s="124">
        <v>10</v>
      </c>
      <c r="I91" s="125"/>
      <c r="J91" s="125">
        <f t="shared" si="10"/>
        <v>0</v>
      </c>
      <c r="K91" s="122" t="s">
        <v>144</v>
      </c>
      <c r="L91" s="23"/>
      <c r="M91" s="126" t="s">
        <v>1</v>
      </c>
      <c r="N91" s="127" t="s">
        <v>23</v>
      </c>
      <c r="O91" s="128">
        <v>0.055</v>
      </c>
      <c r="P91" s="128">
        <f t="shared" si="11"/>
        <v>0.55</v>
      </c>
      <c r="Q91" s="128">
        <v>0.00011</v>
      </c>
      <c r="R91" s="128">
        <f t="shared" si="12"/>
        <v>0.0011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200</v>
      </c>
      <c r="AT91" s="130" t="s">
        <v>140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200</v>
      </c>
      <c r="BM91" s="130" t="s">
        <v>1488</v>
      </c>
    </row>
    <row r="92" spans="1:65" s="2" customFormat="1" ht="24.15" customHeight="1">
      <c r="A92" s="22"/>
      <c r="B92" s="119"/>
      <c r="C92" s="120" t="s">
        <v>380</v>
      </c>
      <c r="D92" s="120" t="s">
        <v>140</v>
      </c>
      <c r="E92" s="121" t="s">
        <v>1489</v>
      </c>
      <c r="F92" s="122" t="s">
        <v>1490</v>
      </c>
      <c r="G92" s="123" t="s">
        <v>160</v>
      </c>
      <c r="H92" s="124">
        <v>10</v>
      </c>
      <c r="I92" s="125"/>
      <c r="J92" s="125">
        <f t="shared" si="1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0.1</v>
      </c>
      <c r="P92" s="128">
        <f t="shared" si="11"/>
        <v>1</v>
      </c>
      <c r="Q92" s="128">
        <v>0</v>
      </c>
      <c r="R92" s="128">
        <f t="shared" si="12"/>
        <v>0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200</v>
      </c>
      <c r="AT92" s="130" t="s">
        <v>140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200</v>
      </c>
      <c r="BM92" s="130" t="s">
        <v>1491</v>
      </c>
    </row>
    <row r="93" spans="1:65" s="2" customFormat="1" ht="24.15" customHeight="1">
      <c r="A93" s="22"/>
      <c r="B93" s="119"/>
      <c r="C93" s="120" t="s">
        <v>384</v>
      </c>
      <c r="D93" s="120" t="s">
        <v>140</v>
      </c>
      <c r="E93" s="121" t="s">
        <v>1492</v>
      </c>
      <c r="F93" s="122" t="s">
        <v>1493</v>
      </c>
      <c r="G93" s="123" t="s">
        <v>160</v>
      </c>
      <c r="H93" s="124">
        <v>1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0.1</v>
      </c>
      <c r="P93" s="128">
        <f t="shared" si="11"/>
        <v>0.1</v>
      </c>
      <c r="Q93" s="128">
        <v>0.0007</v>
      </c>
      <c r="R93" s="128">
        <f t="shared" si="12"/>
        <v>0.0007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200</v>
      </c>
      <c r="BM93" s="130" t="s">
        <v>1494</v>
      </c>
    </row>
    <row r="94" spans="1:65" s="2" customFormat="1" ht="24.15" customHeight="1">
      <c r="A94" s="22"/>
      <c r="B94" s="119"/>
      <c r="C94" s="120" t="s">
        <v>388</v>
      </c>
      <c r="D94" s="120" t="s">
        <v>140</v>
      </c>
      <c r="E94" s="121" t="s">
        <v>1495</v>
      </c>
      <c r="F94" s="122" t="s">
        <v>1496</v>
      </c>
      <c r="G94" s="123" t="s">
        <v>160</v>
      </c>
      <c r="H94" s="124">
        <v>1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0.35</v>
      </c>
      <c r="P94" s="128">
        <f t="shared" si="11"/>
        <v>0.35</v>
      </c>
      <c r="Q94" s="128">
        <v>0.0016</v>
      </c>
      <c r="R94" s="128">
        <f t="shared" si="12"/>
        <v>0.0016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200</v>
      </c>
      <c r="BM94" s="130" t="s">
        <v>1497</v>
      </c>
    </row>
    <row r="95" spans="1:65" s="2" customFormat="1" ht="24.15" customHeight="1">
      <c r="A95" s="22"/>
      <c r="B95" s="119"/>
      <c r="C95" s="120" t="s">
        <v>392</v>
      </c>
      <c r="D95" s="120" t="s">
        <v>140</v>
      </c>
      <c r="E95" s="121" t="s">
        <v>1498</v>
      </c>
      <c r="F95" s="122" t="s">
        <v>1499</v>
      </c>
      <c r="G95" s="123" t="s">
        <v>160</v>
      </c>
      <c r="H95" s="124">
        <v>10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0.887</v>
      </c>
      <c r="P95" s="128">
        <f t="shared" si="11"/>
        <v>8.870000000000001</v>
      </c>
      <c r="Q95" s="128">
        <v>0.02472</v>
      </c>
      <c r="R95" s="128">
        <f t="shared" si="12"/>
        <v>0.24719999999999998</v>
      </c>
      <c r="S95" s="128">
        <v>0</v>
      </c>
      <c r="T95" s="129">
        <f t="shared" si="1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200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200</v>
      </c>
      <c r="BM95" s="130" t="s">
        <v>1500</v>
      </c>
    </row>
    <row r="96" spans="1:65" s="2" customFormat="1" ht="24.15" customHeight="1">
      <c r="A96" s="22"/>
      <c r="B96" s="119"/>
      <c r="C96" s="120" t="s">
        <v>396</v>
      </c>
      <c r="D96" s="120" t="s">
        <v>140</v>
      </c>
      <c r="E96" s="121" t="s">
        <v>1501</v>
      </c>
      <c r="F96" s="122" t="s">
        <v>1502</v>
      </c>
      <c r="G96" s="123" t="s">
        <v>160</v>
      </c>
      <c r="H96" s="124">
        <v>10</v>
      </c>
      <c r="I96" s="125"/>
      <c r="J96" s="125">
        <f aca="true" t="shared" si="20" ref="J96:J115">ROUND(I96*H96,2)</f>
        <v>0</v>
      </c>
      <c r="K96" s="122" t="s">
        <v>144</v>
      </c>
      <c r="L96" s="23"/>
      <c r="M96" s="126" t="s">
        <v>1</v>
      </c>
      <c r="N96" s="127" t="s">
        <v>23</v>
      </c>
      <c r="O96" s="128">
        <v>0.887</v>
      </c>
      <c r="P96" s="128">
        <f aca="true" t="shared" si="21" ref="P96:P115">O96*H96</f>
        <v>8.870000000000001</v>
      </c>
      <c r="Q96" s="128">
        <v>0.02547</v>
      </c>
      <c r="R96" s="128">
        <f aca="true" t="shared" si="22" ref="R96:R115">Q96*H96</f>
        <v>0.2547</v>
      </c>
      <c r="S96" s="128">
        <v>0</v>
      </c>
      <c r="T96" s="129">
        <f aca="true" t="shared" si="23" ref="T96:T115">S96*H96</f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200</v>
      </c>
      <c r="AT96" s="130" t="s">
        <v>140</v>
      </c>
      <c r="AU96" s="130" t="s">
        <v>60</v>
      </c>
      <c r="AY96" s="12" t="s">
        <v>137</v>
      </c>
      <c r="BE96" s="131">
        <f aca="true" t="shared" si="24" ref="BE96:BE115">IF(N96="základní",J96,0)</f>
        <v>0</v>
      </c>
      <c r="BF96" s="131">
        <f aca="true" t="shared" si="25" ref="BF96:BF115">IF(N96="snížená",J96,0)</f>
        <v>0</v>
      </c>
      <c r="BG96" s="131">
        <f aca="true" t="shared" si="26" ref="BG96:BG115">IF(N96="zákl. přenesená",J96,0)</f>
        <v>0</v>
      </c>
      <c r="BH96" s="131">
        <f aca="true" t="shared" si="27" ref="BH96:BH115">IF(N96="sníž. přenesená",J96,0)</f>
        <v>0</v>
      </c>
      <c r="BI96" s="131">
        <f aca="true" t="shared" si="28" ref="BI96:BI115">IF(N96="nulová",J96,0)</f>
        <v>0</v>
      </c>
      <c r="BJ96" s="12" t="s">
        <v>58</v>
      </c>
      <c r="BK96" s="131">
        <f aca="true" t="shared" si="29" ref="BK96:BK115">ROUND(I96*H96,2)</f>
        <v>0</v>
      </c>
      <c r="BL96" s="12" t="s">
        <v>200</v>
      </c>
      <c r="BM96" s="130" t="s">
        <v>1503</v>
      </c>
    </row>
    <row r="97" spans="1:65" s="2" customFormat="1" ht="24.15" customHeight="1">
      <c r="A97" s="22"/>
      <c r="B97" s="119"/>
      <c r="C97" s="120" t="s">
        <v>400</v>
      </c>
      <c r="D97" s="120" t="s">
        <v>140</v>
      </c>
      <c r="E97" s="121" t="s">
        <v>1504</v>
      </c>
      <c r="F97" s="122" t="s">
        <v>1505</v>
      </c>
      <c r="G97" s="123" t="s">
        <v>160</v>
      </c>
      <c r="H97" s="124">
        <v>10</v>
      </c>
      <c r="I97" s="125"/>
      <c r="J97" s="125">
        <f t="shared" si="20"/>
        <v>0</v>
      </c>
      <c r="K97" s="122" t="s">
        <v>144</v>
      </c>
      <c r="L97" s="23"/>
      <c r="M97" s="126" t="s">
        <v>1</v>
      </c>
      <c r="N97" s="127" t="s">
        <v>23</v>
      </c>
      <c r="O97" s="128">
        <v>0.887</v>
      </c>
      <c r="P97" s="128">
        <f t="shared" si="21"/>
        <v>8.870000000000001</v>
      </c>
      <c r="Q97" s="128">
        <v>0.02614</v>
      </c>
      <c r="R97" s="128">
        <f t="shared" si="22"/>
        <v>0.2614</v>
      </c>
      <c r="S97" s="128">
        <v>0</v>
      </c>
      <c r="T97" s="129">
        <f t="shared" si="2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t="shared" si="24"/>
        <v>0</v>
      </c>
      <c r="BF97" s="131">
        <f t="shared" si="25"/>
        <v>0</v>
      </c>
      <c r="BG97" s="131">
        <f t="shared" si="26"/>
        <v>0</v>
      </c>
      <c r="BH97" s="131">
        <f t="shared" si="27"/>
        <v>0</v>
      </c>
      <c r="BI97" s="131">
        <f t="shared" si="28"/>
        <v>0</v>
      </c>
      <c r="BJ97" s="12" t="s">
        <v>58</v>
      </c>
      <c r="BK97" s="131">
        <f t="shared" si="29"/>
        <v>0</v>
      </c>
      <c r="BL97" s="12" t="s">
        <v>200</v>
      </c>
      <c r="BM97" s="130" t="s">
        <v>1506</v>
      </c>
    </row>
    <row r="98" spans="1:65" s="2" customFormat="1" ht="33" customHeight="1">
      <c r="A98" s="22"/>
      <c r="B98" s="119"/>
      <c r="C98" s="120" t="s">
        <v>405</v>
      </c>
      <c r="D98" s="120" t="s">
        <v>140</v>
      </c>
      <c r="E98" s="121" t="s">
        <v>1507</v>
      </c>
      <c r="F98" s="122" t="s">
        <v>1508</v>
      </c>
      <c r="G98" s="123" t="s">
        <v>160</v>
      </c>
      <c r="H98" s="124">
        <v>10</v>
      </c>
      <c r="I98" s="125"/>
      <c r="J98" s="125">
        <f t="shared" si="20"/>
        <v>0</v>
      </c>
      <c r="K98" s="122" t="s">
        <v>144</v>
      </c>
      <c r="L98" s="23"/>
      <c r="M98" s="126" t="s">
        <v>1</v>
      </c>
      <c r="N98" s="127" t="s">
        <v>23</v>
      </c>
      <c r="O98" s="128">
        <v>1.067</v>
      </c>
      <c r="P98" s="128">
        <f t="shared" si="21"/>
        <v>10.67</v>
      </c>
      <c r="Q98" s="128">
        <v>0.02871</v>
      </c>
      <c r="R98" s="128">
        <f t="shared" si="22"/>
        <v>0.2871</v>
      </c>
      <c r="S98" s="128">
        <v>0</v>
      </c>
      <c r="T98" s="129">
        <f t="shared" si="2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200</v>
      </c>
      <c r="AT98" s="130" t="s">
        <v>140</v>
      </c>
      <c r="AU98" s="130" t="s">
        <v>60</v>
      </c>
      <c r="AY98" s="12" t="s">
        <v>137</v>
      </c>
      <c r="BE98" s="131">
        <f t="shared" si="24"/>
        <v>0</v>
      </c>
      <c r="BF98" s="131">
        <f t="shared" si="25"/>
        <v>0</v>
      </c>
      <c r="BG98" s="131">
        <f t="shared" si="26"/>
        <v>0</v>
      </c>
      <c r="BH98" s="131">
        <f t="shared" si="27"/>
        <v>0</v>
      </c>
      <c r="BI98" s="131">
        <f t="shared" si="28"/>
        <v>0</v>
      </c>
      <c r="BJ98" s="12" t="s">
        <v>58</v>
      </c>
      <c r="BK98" s="131">
        <f t="shared" si="29"/>
        <v>0</v>
      </c>
      <c r="BL98" s="12" t="s">
        <v>200</v>
      </c>
      <c r="BM98" s="130" t="s">
        <v>1509</v>
      </c>
    </row>
    <row r="99" spans="1:65" s="2" customFormat="1" ht="33" customHeight="1">
      <c r="A99" s="22"/>
      <c r="B99" s="119"/>
      <c r="C99" s="120" t="s">
        <v>409</v>
      </c>
      <c r="D99" s="120" t="s">
        <v>140</v>
      </c>
      <c r="E99" s="121" t="s">
        <v>1510</v>
      </c>
      <c r="F99" s="122" t="s">
        <v>1511</v>
      </c>
      <c r="G99" s="123" t="s">
        <v>160</v>
      </c>
      <c r="H99" s="124">
        <v>10</v>
      </c>
      <c r="I99" s="125"/>
      <c r="J99" s="125">
        <f t="shared" si="20"/>
        <v>0</v>
      </c>
      <c r="K99" s="122" t="s">
        <v>144</v>
      </c>
      <c r="L99" s="23"/>
      <c r="M99" s="126" t="s">
        <v>1</v>
      </c>
      <c r="N99" s="127" t="s">
        <v>23</v>
      </c>
      <c r="O99" s="128">
        <v>1.067</v>
      </c>
      <c r="P99" s="128">
        <f t="shared" si="21"/>
        <v>10.67</v>
      </c>
      <c r="Q99" s="128">
        <v>0.02961</v>
      </c>
      <c r="R99" s="128">
        <f t="shared" si="22"/>
        <v>0.29610000000000003</v>
      </c>
      <c r="S99" s="128">
        <v>0</v>
      </c>
      <c r="T99" s="129">
        <f t="shared" si="2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200</v>
      </c>
      <c r="AT99" s="130" t="s">
        <v>140</v>
      </c>
      <c r="AU99" s="130" t="s">
        <v>60</v>
      </c>
      <c r="AY99" s="12" t="s">
        <v>137</v>
      </c>
      <c r="BE99" s="131">
        <f t="shared" si="24"/>
        <v>0</v>
      </c>
      <c r="BF99" s="131">
        <f t="shared" si="25"/>
        <v>0</v>
      </c>
      <c r="BG99" s="131">
        <f t="shared" si="26"/>
        <v>0</v>
      </c>
      <c r="BH99" s="131">
        <f t="shared" si="27"/>
        <v>0</v>
      </c>
      <c r="BI99" s="131">
        <f t="shared" si="28"/>
        <v>0</v>
      </c>
      <c r="BJ99" s="12" t="s">
        <v>58</v>
      </c>
      <c r="BK99" s="131">
        <f t="shared" si="29"/>
        <v>0</v>
      </c>
      <c r="BL99" s="12" t="s">
        <v>200</v>
      </c>
      <c r="BM99" s="130" t="s">
        <v>1512</v>
      </c>
    </row>
    <row r="100" spans="1:65" s="2" customFormat="1" ht="33" customHeight="1">
      <c r="A100" s="22"/>
      <c r="B100" s="119"/>
      <c r="C100" s="120" t="s">
        <v>413</v>
      </c>
      <c r="D100" s="120" t="s">
        <v>140</v>
      </c>
      <c r="E100" s="121" t="s">
        <v>1513</v>
      </c>
      <c r="F100" s="122" t="s">
        <v>1514</v>
      </c>
      <c r="G100" s="123" t="s">
        <v>160</v>
      </c>
      <c r="H100" s="124">
        <v>10</v>
      </c>
      <c r="I100" s="125"/>
      <c r="J100" s="125">
        <f t="shared" si="2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1.067</v>
      </c>
      <c r="P100" s="128">
        <f t="shared" si="21"/>
        <v>10.67</v>
      </c>
      <c r="Q100" s="128">
        <v>0.03049</v>
      </c>
      <c r="R100" s="128">
        <f t="shared" si="22"/>
        <v>0.3049</v>
      </c>
      <c r="S100" s="128">
        <v>0</v>
      </c>
      <c r="T100" s="129">
        <f t="shared" si="2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200</v>
      </c>
      <c r="AT100" s="130" t="s">
        <v>140</v>
      </c>
      <c r="AU100" s="130" t="s">
        <v>60</v>
      </c>
      <c r="AY100" s="12" t="s">
        <v>137</v>
      </c>
      <c r="BE100" s="131">
        <f t="shared" si="24"/>
        <v>0</v>
      </c>
      <c r="BF100" s="131">
        <f t="shared" si="25"/>
        <v>0</v>
      </c>
      <c r="BG100" s="131">
        <f t="shared" si="26"/>
        <v>0</v>
      </c>
      <c r="BH100" s="131">
        <f t="shared" si="27"/>
        <v>0</v>
      </c>
      <c r="BI100" s="131">
        <f t="shared" si="28"/>
        <v>0</v>
      </c>
      <c r="BJ100" s="12" t="s">
        <v>58</v>
      </c>
      <c r="BK100" s="131">
        <f t="shared" si="29"/>
        <v>0</v>
      </c>
      <c r="BL100" s="12" t="s">
        <v>200</v>
      </c>
      <c r="BM100" s="130" t="s">
        <v>1515</v>
      </c>
    </row>
    <row r="101" spans="1:65" s="2" customFormat="1" ht="24.15" customHeight="1">
      <c r="A101" s="22"/>
      <c r="B101" s="119"/>
      <c r="C101" s="120" t="s">
        <v>417</v>
      </c>
      <c r="D101" s="120" t="s">
        <v>140</v>
      </c>
      <c r="E101" s="121" t="s">
        <v>1516</v>
      </c>
      <c r="F101" s="122" t="s">
        <v>1517</v>
      </c>
      <c r="G101" s="123" t="s">
        <v>160</v>
      </c>
      <c r="H101" s="124">
        <v>100</v>
      </c>
      <c r="I101" s="125"/>
      <c r="J101" s="125">
        <f t="shared" si="2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0.99</v>
      </c>
      <c r="P101" s="128">
        <f t="shared" si="21"/>
        <v>99</v>
      </c>
      <c r="Q101" s="128">
        <v>0.01385</v>
      </c>
      <c r="R101" s="128">
        <f t="shared" si="22"/>
        <v>1.385</v>
      </c>
      <c r="S101" s="128">
        <v>0</v>
      </c>
      <c r="T101" s="129">
        <f t="shared" si="2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200</v>
      </c>
      <c r="AT101" s="130" t="s">
        <v>140</v>
      </c>
      <c r="AU101" s="130" t="s">
        <v>60</v>
      </c>
      <c r="AY101" s="12" t="s">
        <v>137</v>
      </c>
      <c r="BE101" s="131">
        <f t="shared" si="24"/>
        <v>0</v>
      </c>
      <c r="BF101" s="131">
        <f t="shared" si="25"/>
        <v>0</v>
      </c>
      <c r="BG101" s="131">
        <f t="shared" si="26"/>
        <v>0</v>
      </c>
      <c r="BH101" s="131">
        <f t="shared" si="27"/>
        <v>0</v>
      </c>
      <c r="BI101" s="131">
        <f t="shared" si="28"/>
        <v>0</v>
      </c>
      <c r="BJ101" s="12" t="s">
        <v>58</v>
      </c>
      <c r="BK101" s="131">
        <f t="shared" si="29"/>
        <v>0</v>
      </c>
      <c r="BL101" s="12" t="s">
        <v>200</v>
      </c>
      <c r="BM101" s="130" t="s">
        <v>1518</v>
      </c>
    </row>
    <row r="102" spans="1:65" s="2" customFormat="1" ht="24.15" customHeight="1">
      <c r="A102" s="22"/>
      <c r="B102" s="119"/>
      <c r="C102" s="120" t="s">
        <v>421</v>
      </c>
      <c r="D102" s="120" t="s">
        <v>140</v>
      </c>
      <c r="E102" s="121" t="s">
        <v>1519</v>
      </c>
      <c r="F102" s="122" t="s">
        <v>1520</v>
      </c>
      <c r="G102" s="123" t="s">
        <v>160</v>
      </c>
      <c r="H102" s="124">
        <v>10</v>
      </c>
      <c r="I102" s="125"/>
      <c r="J102" s="125">
        <f t="shared" si="2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1.018</v>
      </c>
      <c r="P102" s="128">
        <f t="shared" si="21"/>
        <v>10.18</v>
      </c>
      <c r="Q102" s="128">
        <v>0.01691</v>
      </c>
      <c r="R102" s="128">
        <f t="shared" si="22"/>
        <v>0.16910000000000003</v>
      </c>
      <c r="S102" s="128">
        <v>0</v>
      </c>
      <c r="T102" s="129">
        <f t="shared" si="2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t="shared" si="24"/>
        <v>0</v>
      </c>
      <c r="BF102" s="131">
        <f t="shared" si="25"/>
        <v>0</v>
      </c>
      <c r="BG102" s="131">
        <f t="shared" si="26"/>
        <v>0</v>
      </c>
      <c r="BH102" s="131">
        <f t="shared" si="27"/>
        <v>0</v>
      </c>
      <c r="BI102" s="131">
        <f t="shared" si="28"/>
        <v>0</v>
      </c>
      <c r="BJ102" s="12" t="s">
        <v>58</v>
      </c>
      <c r="BK102" s="131">
        <f t="shared" si="29"/>
        <v>0</v>
      </c>
      <c r="BL102" s="12" t="s">
        <v>200</v>
      </c>
      <c r="BM102" s="130" t="s">
        <v>1521</v>
      </c>
    </row>
    <row r="103" spans="1:65" s="2" customFormat="1" ht="24.15" customHeight="1">
      <c r="A103" s="22"/>
      <c r="B103" s="119"/>
      <c r="C103" s="120" t="s">
        <v>425</v>
      </c>
      <c r="D103" s="120" t="s">
        <v>140</v>
      </c>
      <c r="E103" s="121" t="s">
        <v>1522</v>
      </c>
      <c r="F103" s="122" t="s">
        <v>1523</v>
      </c>
      <c r="G103" s="123" t="s">
        <v>160</v>
      </c>
      <c r="H103" s="124">
        <v>100</v>
      </c>
      <c r="I103" s="125"/>
      <c r="J103" s="125">
        <f t="shared" si="2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0.968</v>
      </c>
      <c r="P103" s="128">
        <f t="shared" si="21"/>
        <v>96.8</v>
      </c>
      <c r="Q103" s="128">
        <v>0.01385</v>
      </c>
      <c r="R103" s="128">
        <f t="shared" si="22"/>
        <v>1.385</v>
      </c>
      <c r="S103" s="128">
        <v>0</v>
      </c>
      <c r="T103" s="129">
        <f t="shared" si="2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200</v>
      </c>
      <c r="AT103" s="130" t="s">
        <v>140</v>
      </c>
      <c r="AU103" s="130" t="s">
        <v>60</v>
      </c>
      <c r="AY103" s="12" t="s">
        <v>137</v>
      </c>
      <c r="BE103" s="131">
        <f t="shared" si="24"/>
        <v>0</v>
      </c>
      <c r="BF103" s="131">
        <f t="shared" si="25"/>
        <v>0</v>
      </c>
      <c r="BG103" s="131">
        <f t="shared" si="26"/>
        <v>0</v>
      </c>
      <c r="BH103" s="131">
        <f t="shared" si="27"/>
        <v>0</v>
      </c>
      <c r="BI103" s="131">
        <f t="shared" si="28"/>
        <v>0</v>
      </c>
      <c r="BJ103" s="12" t="s">
        <v>58</v>
      </c>
      <c r="BK103" s="131">
        <f t="shared" si="29"/>
        <v>0</v>
      </c>
      <c r="BL103" s="12" t="s">
        <v>200</v>
      </c>
      <c r="BM103" s="130" t="s">
        <v>1524</v>
      </c>
    </row>
    <row r="104" spans="1:65" s="2" customFormat="1" ht="24.15" customHeight="1">
      <c r="A104" s="22"/>
      <c r="B104" s="119"/>
      <c r="C104" s="120" t="s">
        <v>429</v>
      </c>
      <c r="D104" s="120" t="s">
        <v>140</v>
      </c>
      <c r="E104" s="121" t="s">
        <v>1525</v>
      </c>
      <c r="F104" s="122" t="s">
        <v>1526</v>
      </c>
      <c r="G104" s="123" t="s">
        <v>160</v>
      </c>
      <c r="H104" s="124">
        <v>10</v>
      </c>
      <c r="I104" s="125"/>
      <c r="J104" s="125">
        <f t="shared" si="20"/>
        <v>0</v>
      </c>
      <c r="K104" s="122" t="s">
        <v>1</v>
      </c>
      <c r="L104" s="23"/>
      <c r="M104" s="126" t="s">
        <v>1</v>
      </c>
      <c r="N104" s="127" t="s">
        <v>23</v>
      </c>
      <c r="O104" s="128">
        <v>0.968</v>
      </c>
      <c r="P104" s="128">
        <f t="shared" si="21"/>
        <v>9.68</v>
      </c>
      <c r="Q104" s="128">
        <v>0.01385</v>
      </c>
      <c r="R104" s="128">
        <f t="shared" si="22"/>
        <v>0.13849999999999998</v>
      </c>
      <c r="S104" s="128">
        <v>0</v>
      </c>
      <c r="T104" s="129">
        <f t="shared" si="2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t="shared" si="24"/>
        <v>0</v>
      </c>
      <c r="BF104" s="131">
        <f t="shared" si="25"/>
        <v>0</v>
      </c>
      <c r="BG104" s="131">
        <f t="shared" si="26"/>
        <v>0</v>
      </c>
      <c r="BH104" s="131">
        <f t="shared" si="27"/>
        <v>0</v>
      </c>
      <c r="BI104" s="131">
        <f t="shared" si="28"/>
        <v>0</v>
      </c>
      <c r="BJ104" s="12" t="s">
        <v>58</v>
      </c>
      <c r="BK104" s="131">
        <f t="shared" si="29"/>
        <v>0</v>
      </c>
      <c r="BL104" s="12" t="s">
        <v>200</v>
      </c>
      <c r="BM104" s="130" t="s">
        <v>1527</v>
      </c>
    </row>
    <row r="105" spans="1:65" s="2" customFormat="1" ht="16.5" customHeight="1">
      <c r="A105" s="22"/>
      <c r="B105" s="119"/>
      <c r="C105" s="120" t="s">
        <v>433</v>
      </c>
      <c r="D105" s="120" t="s">
        <v>140</v>
      </c>
      <c r="E105" s="121" t="s">
        <v>1528</v>
      </c>
      <c r="F105" s="122" t="s">
        <v>1529</v>
      </c>
      <c r="G105" s="123" t="s">
        <v>314</v>
      </c>
      <c r="H105" s="124">
        <v>10</v>
      </c>
      <c r="I105" s="125"/>
      <c r="J105" s="125">
        <f t="shared" si="2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0.18</v>
      </c>
      <c r="P105" s="128">
        <f t="shared" si="21"/>
        <v>1.7999999999999998</v>
      </c>
      <c r="Q105" s="128">
        <v>1E-05</v>
      </c>
      <c r="R105" s="128">
        <f t="shared" si="22"/>
        <v>0.0001</v>
      </c>
      <c r="S105" s="128">
        <v>0</v>
      </c>
      <c r="T105" s="129">
        <f t="shared" si="2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200</v>
      </c>
      <c r="AT105" s="130" t="s">
        <v>140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200</v>
      </c>
      <c r="BM105" s="130" t="s">
        <v>1530</v>
      </c>
    </row>
    <row r="106" spans="1:65" s="2" customFormat="1" ht="16.5" customHeight="1">
      <c r="A106" s="22"/>
      <c r="B106" s="119"/>
      <c r="C106" s="120" t="s">
        <v>437</v>
      </c>
      <c r="D106" s="120" t="s">
        <v>140</v>
      </c>
      <c r="E106" s="121" t="s">
        <v>1531</v>
      </c>
      <c r="F106" s="122" t="s">
        <v>1532</v>
      </c>
      <c r="G106" s="123" t="s">
        <v>314</v>
      </c>
      <c r="H106" s="124">
        <v>10</v>
      </c>
      <c r="I106" s="125"/>
      <c r="J106" s="125">
        <f t="shared" si="20"/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0.28</v>
      </c>
      <c r="P106" s="128">
        <f t="shared" si="21"/>
        <v>2.8000000000000003</v>
      </c>
      <c r="Q106" s="128">
        <v>0.00438</v>
      </c>
      <c r="R106" s="128">
        <f t="shared" si="22"/>
        <v>0.043800000000000006</v>
      </c>
      <c r="S106" s="128">
        <v>0</v>
      </c>
      <c r="T106" s="129">
        <f t="shared" si="2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200</v>
      </c>
      <c r="AT106" s="130" t="s">
        <v>140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200</v>
      </c>
      <c r="BM106" s="130" t="s">
        <v>1533</v>
      </c>
    </row>
    <row r="107" spans="1:65" s="2" customFormat="1" ht="16.5" customHeight="1">
      <c r="A107" s="22"/>
      <c r="B107" s="119"/>
      <c r="C107" s="120" t="s">
        <v>441</v>
      </c>
      <c r="D107" s="120" t="s">
        <v>140</v>
      </c>
      <c r="E107" s="121" t="s">
        <v>1534</v>
      </c>
      <c r="F107" s="122" t="s">
        <v>1535</v>
      </c>
      <c r="G107" s="123" t="s">
        <v>314</v>
      </c>
      <c r="H107" s="124">
        <v>10</v>
      </c>
      <c r="I107" s="125"/>
      <c r="J107" s="125">
        <f t="shared" si="2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0.35</v>
      </c>
      <c r="P107" s="128">
        <f t="shared" si="21"/>
        <v>3.5</v>
      </c>
      <c r="Q107" s="128">
        <v>0.00663</v>
      </c>
      <c r="R107" s="128">
        <f t="shared" si="22"/>
        <v>0.0663</v>
      </c>
      <c r="S107" s="128">
        <v>0</v>
      </c>
      <c r="T107" s="129">
        <f t="shared" si="2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200</v>
      </c>
      <c r="AT107" s="130" t="s">
        <v>140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200</v>
      </c>
      <c r="BM107" s="130" t="s">
        <v>1536</v>
      </c>
    </row>
    <row r="108" spans="1:65" s="2" customFormat="1" ht="24.15" customHeight="1">
      <c r="A108" s="22"/>
      <c r="B108" s="119"/>
      <c r="C108" s="120" t="s">
        <v>445</v>
      </c>
      <c r="D108" s="120" t="s">
        <v>140</v>
      </c>
      <c r="E108" s="121" t="s">
        <v>1537</v>
      </c>
      <c r="F108" s="122" t="s">
        <v>1538</v>
      </c>
      <c r="G108" s="123" t="s">
        <v>314</v>
      </c>
      <c r="H108" s="124">
        <v>10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0.22</v>
      </c>
      <c r="P108" s="128">
        <f t="shared" si="21"/>
        <v>2.2</v>
      </c>
      <c r="Q108" s="128">
        <v>1E-05</v>
      </c>
      <c r="R108" s="128">
        <f t="shared" si="22"/>
        <v>0.0001</v>
      </c>
      <c r="S108" s="128">
        <v>0</v>
      </c>
      <c r="T108" s="129">
        <f t="shared" si="2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200</v>
      </c>
      <c r="BM108" s="130" t="s">
        <v>1539</v>
      </c>
    </row>
    <row r="109" spans="1:65" s="2" customFormat="1" ht="24.15" customHeight="1">
      <c r="A109" s="22"/>
      <c r="B109" s="119"/>
      <c r="C109" s="120" t="s">
        <v>449</v>
      </c>
      <c r="D109" s="120" t="s">
        <v>140</v>
      </c>
      <c r="E109" s="121" t="s">
        <v>1540</v>
      </c>
      <c r="F109" s="122" t="s">
        <v>1541</v>
      </c>
      <c r="G109" s="123" t="s">
        <v>314</v>
      </c>
      <c r="H109" s="124">
        <v>10</v>
      </c>
      <c r="I109" s="125"/>
      <c r="J109" s="125">
        <f t="shared" si="2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0.25</v>
      </c>
      <c r="P109" s="128">
        <f t="shared" si="21"/>
        <v>2.5</v>
      </c>
      <c r="Q109" s="128">
        <v>1E-05</v>
      </c>
      <c r="R109" s="128">
        <f t="shared" si="22"/>
        <v>0.0001</v>
      </c>
      <c r="S109" s="128">
        <v>0</v>
      </c>
      <c r="T109" s="129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200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200</v>
      </c>
      <c r="BM109" s="130" t="s">
        <v>1542</v>
      </c>
    </row>
    <row r="110" spans="1:65" s="2" customFormat="1" ht="16.5" customHeight="1">
      <c r="A110" s="22"/>
      <c r="B110" s="119"/>
      <c r="C110" s="120" t="s">
        <v>453</v>
      </c>
      <c r="D110" s="120" t="s">
        <v>140</v>
      </c>
      <c r="E110" s="121" t="s">
        <v>1543</v>
      </c>
      <c r="F110" s="122" t="s">
        <v>1544</v>
      </c>
      <c r="G110" s="123" t="s">
        <v>160</v>
      </c>
      <c r="H110" s="124">
        <v>500</v>
      </c>
      <c r="I110" s="125"/>
      <c r="J110" s="125">
        <f t="shared" si="2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0.099</v>
      </c>
      <c r="P110" s="128">
        <f t="shared" si="21"/>
        <v>49.5</v>
      </c>
      <c r="Q110" s="128">
        <v>0</v>
      </c>
      <c r="R110" s="128">
        <f t="shared" si="22"/>
        <v>0</v>
      </c>
      <c r="S110" s="128">
        <v>0</v>
      </c>
      <c r="T110" s="129">
        <f t="shared" si="2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200</v>
      </c>
      <c r="AT110" s="130" t="s">
        <v>140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200</v>
      </c>
      <c r="BM110" s="130" t="s">
        <v>1545</v>
      </c>
    </row>
    <row r="111" spans="1:65" s="2" customFormat="1" ht="24.15" customHeight="1">
      <c r="A111" s="22"/>
      <c r="B111" s="119"/>
      <c r="C111" s="136" t="s">
        <v>457</v>
      </c>
      <c r="D111" s="136" t="s">
        <v>991</v>
      </c>
      <c r="E111" s="137" t="s">
        <v>1546</v>
      </c>
      <c r="F111" s="138" t="s">
        <v>1547</v>
      </c>
      <c r="G111" s="139" t="s">
        <v>160</v>
      </c>
      <c r="H111" s="140">
        <v>300</v>
      </c>
      <c r="I111" s="141"/>
      <c r="J111" s="141">
        <f t="shared" si="20"/>
        <v>0</v>
      </c>
      <c r="K111" s="138" t="s">
        <v>144</v>
      </c>
      <c r="L111" s="142"/>
      <c r="M111" s="143" t="s">
        <v>1</v>
      </c>
      <c r="N111" s="144" t="s">
        <v>23</v>
      </c>
      <c r="O111" s="128">
        <v>0</v>
      </c>
      <c r="P111" s="128">
        <f t="shared" si="21"/>
        <v>0</v>
      </c>
      <c r="Q111" s="128">
        <v>0.00016</v>
      </c>
      <c r="R111" s="128">
        <f t="shared" si="22"/>
        <v>0.048</v>
      </c>
      <c r="S111" s="128">
        <v>0</v>
      </c>
      <c r="T111" s="129">
        <f t="shared" si="2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263</v>
      </c>
      <c r="AT111" s="130" t="s">
        <v>991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200</v>
      </c>
      <c r="BM111" s="130" t="s">
        <v>1548</v>
      </c>
    </row>
    <row r="112" spans="1:65" s="2" customFormat="1" ht="24.15" customHeight="1">
      <c r="A112" s="22"/>
      <c r="B112" s="119"/>
      <c r="C112" s="136" t="s">
        <v>461</v>
      </c>
      <c r="D112" s="136" t="s">
        <v>991</v>
      </c>
      <c r="E112" s="137" t="s">
        <v>1549</v>
      </c>
      <c r="F112" s="138" t="s">
        <v>1550</v>
      </c>
      <c r="G112" s="139" t="s">
        <v>160</v>
      </c>
      <c r="H112" s="140">
        <v>100</v>
      </c>
      <c r="I112" s="141"/>
      <c r="J112" s="141">
        <f t="shared" si="20"/>
        <v>0</v>
      </c>
      <c r="K112" s="138" t="s">
        <v>144</v>
      </c>
      <c r="L112" s="142"/>
      <c r="M112" s="143" t="s">
        <v>1</v>
      </c>
      <c r="N112" s="144" t="s">
        <v>23</v>
      </c>
      <c r="O112" s="128">
        <v>0</v>
      </c>
      <c r="P112" s="128">
        <f t="shared" si="21"/>
        <v>0</v>
      </c>
      <c r="Q112" s="128">
        <v>0.00014</v>
      </c>
      <c r="R112" s="128">
        <f t="shared" si="22"/>
        <v>0.013999999999999999</v>
      </c>
      <c r="S112" s="128">
        <v>0</v>
      </c>
      <c r="T112" s="129">
        <f t="shared" si="2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263</v>
      </c>
      <c r="AT112" s="130" t="s">
        <v>991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200</v>
      </c>
      <c r="BM112" s="130" t="s">
        <v>1551</v>
      </c>
    </row>
    <row r="113" spans="1:65" s="2" customFormat="1" ht="24.15" customHeight="1">
      <c r="A113" s="22"/>
      <c r="B113" s="119"/>
      <c r="C113" s="136" t="s">
        <v>465</v>
      </c>
      <c r="D113" s="136" t="s">
        <v>991</v>
      </c>
      <c r="E113" s="137" t="s">
        <v>1552</v>
      </c>
      <c r="F113" s="138" t="s">
        <v>1553</v>
      </c>
      <c r="G113" s="139" t="s">
        <v>160</v>
      </c>
      <c r="H113" s="140">
        <v>100</v>
      </c>
      <c r="I113" s="141"/>
      <c r="J113" s="141">
        <f t="shared" si="20"/>
        <v>0</v>
      </c>
      <c r="K113" s="138" t="s">
        <v>144</v>
      </c>
      <c r="L113" s="142"/>
      <c r="M113" s="143" t="s">
        <v>1</v>
      </c>
      <c r="N113" s="144" t="s">
        <v>23</v>
      </c>
      <c r="O113" s="128">
        <v>0</v>
      </c>
      <c r="P113" s="128">
        <f t="shared" si="21"/>
        <v>0</v>
      </c>
      <c r="Q113" s="128">
        <v>0.00016</v>
      </c>
      <c r="R113" s="128">
        <f t="shared" si="22"/>
        <v>0.016</v>
      </c>
      <c r="S113" s="128">
        <v>0</v>
      </c>
      <c r="T113" s="129">
        <f t="shared" si="2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263</v>
      </c>
      <c r="AT113" s="130" t="s">
        <v>991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200</v>
      </c>
      <c r="BM113" s="130" t="s">
        <v>1554</v>
      </c>
    </row>
    <row r="114" spans="1:65" s="2" customFormat="1" ht="21.75" customHeight="1">
      <c r="A114" s="22"/>
      <c r="B114" s="119"/>
      <c r="C114" s="120" t="s">
        <v>469</v>
      </c>
      <c r="D114" s="120" t="s">
        <v>140</v>
      </c>
      <c r="E114" s="121" t="s">
        <v>1555</v>
      </c>
      <c r="F114" s="122" t="s">
        <v>1556</v>
      </c>
      <c r="G114" s="123" t="s">
        <v>160</v>
      </c>
      <c r="H114" s="124">
        <v>500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0.11</v>
      </c>
      <c r="P114" s="128">
        <f t="shared" si="21"/>
        <v>55</v>
      </c>
      <c r="Q114" s="128">
        <v>0</v>
      </c>
      <c r="R114" s="128">
        <f t="shared" si="22"/>
        <v>0</v>
      </c>
      <c r="S114" s="128">
        <v>0</v>
      </c>
      <c r="T114" s="129">
        <f t="shared" si="23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200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200</v>
      </c>
      <c r="BM114" s="130" t="s">
        <v>1557</v>
      </c>
    </row>
    <row r="115" spans="1:65" s="2" customFormat="1" ht="24.15" customHeight="1">
      <c r="A115" s="22"/>
      <c r="B115" s="119"/>
      <c r="C115" s="136" t="s">
        <v>473</v>
      </c>
      <c r="D115" s="136" t="s">
        <v>991</v>
      </c>
      <c r="E115" s="137" t="s">
        <v>1558</v>
      </c>
      <c r="F115" s="138" t="s">
        <v>1559</v>
      </c>
      <c r="G115" s="139" t="s">
        <v>160</v>
      </c>
      <c r="H115" s="140">
        <v>102</v>
      </c>
      <c r="I115" s="141"/>
      <c r="J115" s="141">
        <f t="shared" si="20"/>
        <v>0</v>
      </c>
      <c r="K115" s="138" t="s">
        <v>144</v>
      </c>
      <c r="L115" s="142"/>
      <c r="M115" s="143" t="s">
        <v>1</v>
      </c>
      <c r="N115" s="144" t="s">
        <v>23</v>
      </c>
      <c r="O115" s="128">
        <v>0</v>
      </c>
      <c r="P115" s="128">
        <f t="shared" si="21"/>
        <v>0</v>
      </c>
      <c r="Q115" s="128">
        <v>0.0014</v>
      </c>
      <c r="R115" s="128">
        <f t="shared" si="22"/>
        <v>0.1428</v>
      </c>
      <c r="S115" s="128">
        <v>0</v>
      </c>
      <c r="T115" s="129">
        <f t="shared" si="23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263</v>
      </c>
      <c r="AT115" s="130" t="s">
        <v>991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200</v>
      </c>
      <c r="BM115" s="130" t="s">
        <v>1560</v>
      </c>
    </row>
    <row r="116" spans="2:51" s="10" customFormat="1" ht="12">
      <c r="B116" s="145"/>
      <c r="D116" s="146" t="s">
        <v>1561</v>
      </c>
      <c r="F116" s="147" t="s">
        <v>1562</v>
      </c>
      <c r="H116" s="148">
        <v>0</v>
      </c>
      <c r="L116" s="145"/>
      <c r="M116" s="149"/>
      <c r="N116" s="150"/>
      <c r="O116" s="150"/>
      <c r="P116" s="150"/>
      <c r="Q116" s="150"/>
      <c r="R116" s="150"/>
      <c r="S116" s="150"/>
      <c r="T116" s="151"/>
      <c r="AT116" s="152" t="s">
        <v>1561</v>
      </c>
      <c r="AU116" s="152" t="s">
        <v>60</v>
      </c>
      <c r="AV116" s="10" t="s">
        <v>60</v>
      </c>
      <c r="AW116" s="10" t="s">
        <v>3</v>
      </c>
      <c r="AX116" s="10" t="s">
        <v>58</v>
      </c>
      <c r="AY116" s="152" t="s">
        <v>137</v>
      </c>
    </row>
    <row r="117" spans="1:65" s="2" customFormat="1" ht="24.15" customHeight="1">
      <c r="A117" s="22"/>
      <c r="B117" s="119"/>
      <c r="C117" s="136" t="s">
        <v>477</v>
      </c>
      <c r="D117" s="136" t="s">
        <v>991</v>
      </c>
      <c r="E117" s="137" t="s">
        <v>1563</v>
      </c>
      <c r="F117" s="138" t="s">
        <v>1564</v>
      </c>
      <c r="G117" s="139" t="s">
        <v>160</v>
      </c>
      <c r="H117" s="140">
        <v>204</v>
      </c>
      <c r="I117" s="141"/>
      <c r="J117" s="141">
        <f>ROUND(I117*H117,2)</f>
        <v>0</v>
      </c>
      <c r="K117" s="138" t="s">
        <v>144</v>
      </c>
      <c r="L117" s="142"/>
      <c r="M117" s="143" t="s">
        <v>1</v>
      </c>
      <c r="N117" s="144" t="s">
        <v>23</v>
      </c>
      <c r="O117" s="128">
        <v>0</v>
      </c>
      <c r="P117" s="128">
        <f>O117*H117</f>
        <v>0</v>
      </c>
      <c r="Q117" s="128">
        <v>0.00168</v>
      </c>
      <c r="R117" s="128">
        <f>Q117*H117</f>
        <v>0.34272</v>
      </c>
      <c r="S117" s="128">
        <v>0</v>
      </c>
      <c r="T117" s="129">
        <f>S117*H117</f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263</v>
      </c>
      <c r="AT117" s="130" t="s">
        <v>991</v>
      </c>
      <c r="AU117" s="130" t="s">
        <v>60</v>
      </c>
      <c r="AY117" s="12" t="s">
        <v>137</v>
      </c>
      <c r="BE117" s="131">
        <f>IF(N117="základní",J117,0)</f>
        <v>0</v>
      </c>
      <c r="BF117" s="131">
        <f>IF(N117="snížená",J117,0)</f>
        <v>0</v>
      </c>
      <c r="BG117" s="131">
        <f>IF(N117="zákl. přenesená",J117,0)</f>
        <v>0</v>
      </c>
      <c r="BH117" s="131">
        <f>IF(N117="sníž. přenesená",J117,0)</f>
        <v>0</v>
      </c>
      <c r="BI117" s="131">
        <f>IF(N117="nulová",J117,0)</f>
        <v>0</v>
      </c>
      <c r="BJ117" s="12" t="s">
        <v>58</v>
      </c>
      <c r="BK117" s="131">
        <f>ROUND(I117*H117,2)</f>
        <v>0</v>
      </c>
      <c r="BL117" s="12" t="s">
        <v>200</v>
      </c>
      <c r="BM117" s="130" t="s">
        <v>1565</v>
      </c>
    </row>
    <row r="118" spans="2:51" s="10" customFormat="1" ht="12">
      <c r="B118" s="145"/>
      <c r="D118" s="146" t="s">
        <v>1561</v>
      </c>
      <c r="F118" s="147" t="s">
        <v>1562</v>
      </c>
      <c r="H118" s="148">
        <v>0</v>
      </c>
      <c r="L118" s="145"/>
      <c r="M118" s="149"/>
      <c r="N118" s="150"/>
      <c r="O118" s="150"/>
      <c r="P118" s="150"/>
      <c r="Q118" s="150"/>
      <c r="R118" s="150"/>
      <c r="S118" s="150"/>
      <c r="T118" s="151"/>
      <c r="AT118" s="152" t="s">
        <v>1561</v>
      </c>
      <c r="AU118" s="152" t="s">
        <v>60</v>
      </c>
      <c r="AV118" s="10" t="s">
        <v>60</v>
      </c>
      <c r="AW118" s="10" t="s">
        <v>3</v>
      </c>
      <c r="AX118" s="10" t="s">
        <v>58</v>
      </c>
      <c r="AY118" s="152" t="s">
        <v>137</v>
      </c>
    </row>
    <row r="119" spans="1:65" s="2" customFormat="1" ht="24.15" customHeight="1">
      <c r="A119" s="22"/>
      <c r="B119" s="119"/>
      <c r="C119" s="136" t="s">
        <v>481</v>
      </c>
      <c r="D119" s="136" t="s">
        <v>991</v>
      </c>
      <c r="E119" s="137" t="s">
        <v>1566</v>
      </c>
      <c r="F119" s="138" t="s">
        <v>1567</v>
      </c>
      <c r="G119" s="139" t="s">
        <v>160</v>
      </c>
      <c r="H119" s="140">
        <v>102</v>
      </c>
      <c r="I119" s="141"/>
      <c r="J119" s="141">
        <f>ROUND(I119*H119,2)</f>
        <v>0</v>
      </c>
      <c r="K119" s="138" t="s">
        <v>144</v>
      </c>
      <c r="L119" s="142"/>
      <c r="M119" s="143" t="s">
        <v>1</v>
      </c>
      <c r="N119" s="144" t="s">
        <v>23</v>
      </c>
      <c r="O119" s="128">
        <v>0</v>
      </c>
      <c r="P119" s="128">
        <f>O119*H119</f>
        <v>0</v>
      </c>
      <c r="Q119" s="128">
        <v>0.00224</v>
      </c>
      <c r="R119" s="128">
        <f>Q119*H119</f>
        <v>0.22848</v>
      </c>
      <c r="S119" s="128">
        <v>0</v>
      </c>
      <c r="T119" s="129">
        <f>S119*H119</f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263</v>
      </c>
      <c r="AT119" s="130" t="s">
        <v>991</v>
      </c>
      <c r="AU119" s="130" t="s">
        <v>60</v>
      </c>
      <c r="AY119" s="12" t="s">
        <v>137</v>
      </c>
      <c r="BE119" s="131">
        <f>IF(N119="základní",J119,0)</f>
        <v>0</v>
      </c>
      <c r="BF119" s="131">
        <f>IF(N119="snížená",J119,0)</f>
        <v>0</v>
      </c>
      <c r="BG119" s="131">
        <f>IF(N119="zákl. přenesená",J119,0)</f>
        <v>0</v>
      </c>
      <c r="BH119" s="131">
        <f>IF(N119="sníž. přenesená",J119,0)</f>
        <v>0</v>
      </c>
      <c r="BI119" s="131">
        <f>IF(N119="nulová",J119,0)</f>
        <v>0</v>
      </c>
      <c r="BJ119" s="12" t="s">
        <v>58</v>
      </c>
      <c r="BK119" s="131">
        <f>ROUND(I119*H119,2)</f>
        <v>0</v>
      </c>
      <c r="BL119" s="12" t="s">
        <v>200</v>
      </c>
      <c r="BM119" s="130" t="s">
        <v>1568</v>
      </c>
    </row>
    <row r="120" spans="2:51" s="10" customFormat="1" ht="12">
      <c r="B120" s="145"/>
      <c r="D120" s="146" t="s">
        <v>1561</v>
      </c>
      <c r="F120" s="147" t="s">
        <v>1562</v>
      </c>
      <c r="H120" s="148">
        <v>0</v>
      </c>
      <c r="L120" s="145"/>
      <c r="M120" s="149"/>
      <c r="N120" s="150"/>
      <c r="O120" s="150"/>
      <c r="P120" s="150"/>
      <c r="Q120" s="150"/>
      <c r="R120" s="150"/>
      <c r="S120" s="150"/>
      <c r="T120" s="151"/>
      <c r="AT120" s="152" t="s">
        <v>1561</v>
      </c>
      <c r="AU120" s="152" t="s">
        <v>60</v>
      </c>
      <c r="AV120" s="10" t="s">
        <v>60</v>
      </c>
      <c r="AW120" s="10" t="s">
        <v>3</v>
      </c>
      <c r="AX120" s="10" t="s">
        <v>58</v>
      </c>
      <c r="AY120" s="152" t="s">
        <v>137</v>
      </c>
    </row>
    <row r="121" spans="1:65" s="2" customFormat="1" ht="24.15" customHeight="1">
      <c r="A121" s="22"/>
      <c r="B121" s="119"/>
      <c r="C121" s="136" t="s">
        <v>485</v>
      </c>
      <c r="D121" s="136" t="s">
        <v>991</v>
      </c>
      <c r="E121" s="137" t="s">
        <v>1569</v>
      </c>
      <c r="F121" s="138" t="s">
        <v>1570</v>
      </c>
      <c r="G121" s="139" t="s">
        <v>160</v>
      </c>
      <c r="H121" s="140">
        <v>102</v>
      </c>
      <c r="I121" s="141"/>
      <c r="J121" s="141">
        <f>ROUND(I121*H121,2)</f>
        <v>0</v>
      </c>
      <c r="K121" s="138" t="s">
        <v>144</v>
      </c>
      <c r="L121" s="142"/>
      <c r="M121" s="143" t="s">
        <v>1</v>
      </c>
      <c r="N121" s="144" t="s">
        <v>23</v>
      </c>
      <c r="O121" s="128">
        <v>0</v>
      </c>
      <c r="P121" s="128">
        <f>O121*H121</f>
        <v>0</v>
      </c>
      <c r="Q121" s="128">
        <v>0.0028</v>
      </c>
      <c r="R121" s="128">
        <f>Q121*H121</f>
        <v>0.2856</v>
      </c>
      <c r="S121" s="128">
        <v>0</v>
      </c>
      <c r="T121" s="129">
        <f>S121*H121</f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263</v>
      </c>
      <c r="AT121" s="130" t="s">
        <v>991</v>
      </c>
      <c r="AU121" s="130" t="s">
        <v>60</v>
      </c>
      <c r="AY121" s="12" t="s">
        <v>137</v>
      </c>
      <c r="BE121" s="131">
        <f>IF(N121="základní",J121,0)</f>
        <v>0</v>
      </c>
      <c r="BF121" s="131">
        <f>IF(N121="snížená",J121,0)</f>
        <v>0</v>
      </c>
      <c r="BG121" s="131">
        <f>IF(N121="zákl. přenesená",J121,0)</f>
        <v>0</v>
      </c>
      <c r="BH121" s="131">
        <f>IF(N121="sníž. přenesená",J121,0)</f>
        <v>0</v>
      </c>
      <c r="BI121" s="131">
        <f>IF(N121="nulová",J121,0)</f>
        <v>0</v>
      </c>
      <c r="BJ121" s="12" t="s">
        <v>58</v>
      </c>
      <c r="BK121" s="131">
        <f>ROUND(I121*H121,2)</f>
        <v>0</v>
      </c>
      <c r="BL121" s="12" t="s">
        <v>200</v>
      </c>
      <c r="BM121" s="130" t="s">
        <v>1571</v>
      </c>
    </row>
    <row r="122" spans="2:51" s="10" customFormat="1" ht="12">
      <c r="B122" s="145"/>
      <c r="D122" s="146" t="s">
        <v>1561</v>
      </c>
      <c r="F122" s="147" t="s">
        <v>1562</v>
      </c>
      <c r="H122" s="148">
        <v>0</v>
      </c>
      <c r="L122" s="145"/>
      <c r="M122" s="149"/>
      <c r="N122" s="150"/>
      <c r="O122" s="150"/>
      <c r="P122" s="150"/>
      <c r="Q122" s="150"/>
      <c r="R122" s="150"/>
      <c r="S122" s="150"/>
      <c r="T122" s="151"/>
      <c r="AT122" s="152" t="s">
        <v>1561</v>
      </c>
      <c r="AU122" s="152" t="s">
        <v>60</v>
      </c>
      <c r="AV122" s="10" t="s">
        <v>60</v>
      </c>
      <c r="AW122" s="10" t="s">
        <v>3</v>
      </c>
      <c r="AX122" s="10" t="s">
        <v>58</v>
      </c>
      <c r="AY122" s="152" t="s">
        <v>137</v>
      </c>
    </row>
    <row r="123" spans="1:65" s="2" customFormat="1" ht="21.75" customHeight="1">
      <c r="A123" s="22"/>
      <c r="B123" s="119"/>
      <c r="C123" s="120" t="s">
        <v>489</v>
      </c>
      <c r="D123" s="120" t="s">
        <v>140</v>
      </c>
      <c r="E123" s="121" t="s">
        <v>1572</v>
      </c>
      <c r="F123" s="122" t="s">
        <v>1573</v>
      </c>
      <c r="G123" s="123" t="s">
        <v>160</v>
      </c>
      <c r="H123" s="124">
        <v>10</v>
      </c>
      <c r="I123" s="125"/>
      <c r="J123" s="125">
        <f aca="true" t="shared" si="30" ref="J123:J142">ROUND(I123*H123,2)</f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0.12</v>
      </c>
      <c r="P123" s="128">
        <f aca="true" t="shared" si="31" ref="P123:P142">O123*H123</f>
        <v>1.2</v>
      </c>
      <c r="Q123" s="128">
        <v>0</v>
      </c>
      <c r="R123" s="128">
        <f aca="true" t="shared" si="32" ref="R123:R142">Q123*H123</f>
        <v>0</v>
      </c>
      <c r="S123" s="128">
        <v>0</v>
      </c>
      <c r="T123" s="129">
        <f aca="true" t="shared" si="33" ref="T123:T142">S123*H123</f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200</v>
      </c>
      <c r="AT123" s="130" t="s">
        <v>140</v>
      </c>
      <c r="AU123" s="130" t="s">
        <v>60</v>
      </c>
      <c r="AY123" s="12" t="s">
        <v>137</v>
      </c>
      <c r="BE123" s="131">
        <f aca="true" t="shared" si="34" ref="BE123:BE142">IF(N123="základní",J123,0)</f>
        <v>0</v>
      </c>
      <c r="BF123" s="131">
        <f aca="true" t="shared" si="35" ref="BF123:BF142">IF(N123="snížená",J123,0)</f>
        <v>0</v>
      </c>
      <c r="BG123" s="131">
        <f aca="true" t="shared" si="36" ref="BG123:BG142">IF(N123="zákl. přenesená",J123,0)</f>
        <v>0</v>
      </c>
      <c r="BH123" s="131">
        <f aca="true" t="shared" si="37" ref="BH123:BH142">IF(N123="sníž. přenesená",J123,0)</f>
        <v>0</v>
      </c>
      <c r="BI123" s="131">
        <f aca="true" t="shared" si="38" ref="BI123:BI142">IF(N123="nulová",J123,0)</f>
        <v>0</v>
      </c>
      <c r="BJ123" s="12" t="s">
        <v>58</v>
      </c>
      <c r="BK123" s="131">
        <f aca="true" t="shared" si="39" ref="BK123:BK142">ROUND(I123*H123,2)</f>
        <v>0</v>
      </c>
      <c r="BL123" s="12" t="s">
        <v>200</v>
      </c>
      <c r="BM123" s="130" t="s">
        <v>1574</v>
      </c>
    </row>
    <row r="124" spans="1:65" s="2" customFormat="1" ht="21.75" customHeight="1">
      <c r="A124" s="22"/>
      <c r="B124" s="119"/>
      <c r="C124" s="120" t="s">
        <v>493</v>
      </c>
      <c r="D124" s="120" t="s">
        <v>140</v>
      </c>
      <c r="E124" s="121" t="s">
        <v>1575</v>
      </c>
      <c r="F124" s="122" t="s">
        <v>1576</v>
      </c>
      <c r="G124" s="123" t="s">
        <v>160</v>
      </c>
      <c r="H124" s="124">
        <v>10</v>
      </c>
      <c r="I124" s="125"/>
      <c r="J124" s="125">
        <f t="shared" si="3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0.46</v>
      </c>
      <c r="P124" s="128">
        <f t="shared" si="31"/>
        <v>4.6000000000000005</v>
      </c>
      <c r="Q124" s="128">
        <v>0.00161</v>
      </c>
      <c r="R124" s="128">
        <f t="shared" si="32"/>
        <v>0.0161</v>
      </c>
      <c r="S124" s="128">
        <v>0</v>
      </c>
      <c r="T124" s="129">
        <f t="shared" si="3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200</v>
      </c>
      <c r="AT124" s="130" t="s">
        <v>140</v>
      </c>
      <c r="AU124" s="130" t="s">
        <v>60</v>
      </c>
      <c r="AY124" s="12" t="s">
        <v>137</v>
      </c>
      <c r="BE124" s="131">
        <f t="shared" si="34"/>
        <v>0</v>
      </c>
      <c r="BF124" s="131">
        <f t="shared" si="35"/>
        <v>0</v>
      </c>
      <c r="BG124" s="131">
        <f t="shared" si="36"/>
        <v>0</v>
      </c>
      <c r="BH124" s="131">
        <f t="shared" si="37"/>
        <v>0</v>
      </c>
      <c r="BI124" s="131">
        <f t="shared" si="38"/>
        <v>0</v>
      </c>
      <c r="BJ124" s="12" t="s">
        <v>58</v>
      </c>
      <c r="BK124" s="131">
        <f t="shared" si="39"/>
        <v>0</v>
      </c>
      <c r="BL124" s="12" t="s">
        <v>200</v>
      </c>
      <c r="BM124" s="130" t="s">
        <v>1577</v>
      </c>
    </row>
    <row r="125" spans="1:65" s="2" customFormat="1" ht="24.15" customHeight="1">
      <c r="A125" s="22"/>
      <c r="B125" s="119"/>
      <c r="C125" s="120" t="s">
        <v>497</v>
      </c>
      <c r="D125" s="120" t="s">
        <v>140</v>
      </c>
      <c r="E125" s="121" t="s">
        <v>1578</v>
      </c>
      <c r="F125" s="122" t="s">
        <v>1579</v>
      </c>
      <c r="G125" s="123" t="s">
        <v>160</v>
      </c>
      <c r="H125" s="124">
        <v>100</v>
      </c>
      <c r="I125" s="125"/>
      <c r="J125" s="125">
        <f t="shared" si="3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0.08</v>
      </c>
      <c r="P125" s="128">
        <f t="shared" si="31"/>
        <v>8</v>
      </c>
      <c r="Q125" s="128">
        <v>0.0001</v>
      </c>
      <c r="R125" s="128">
        <f t="shared" si="32"/>
        <v>0.01</v>
      </c>
      <c r="S125" s="128">
        <v>0</v>
      </c>
      <c r="T125" s="129">
        <f t="shared" si="33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200</v>
      </c>
      <c r="AT125" s="130" t="s">
        <v>140</v>
      </c>
      <c r="AU125" s="130" t="s">
        <v>60</v>
      </c>
      <c r="AY125" s="12" t="s">
        <v>137</v>
      </c>
      <c r="BE125" s="131">
        <f t="shared" si="34"/>
        <v>0</v>
      </c>
      <c r="BF125" s="131">
        <f t="shared" si="35"/>
        <v>0</v>
      </c>
      <c r="BG125" s="131">
        <f t="shared" si="36"/>
        <v>0</v>
      </c>
      <c r="BH125" s="131">
        <f t="shared" si="37"/>
        <v>0</v>
      </c>
      <c r="BI125" s="131">
        <f t="shared" si="38"/>
        <v>0</v>
      </c>
      <c r="BJ125" s="12" t="s">
        <v>58</v>
      </c>
      <c r="BK125" s="131">
        <f t="shared" si="39"/>
        <v>0</v>
      </c>
      <c r="BL125" s="12" t="s">
        <v>200</v>
      </c>
      <c r="BM125" s="130" t="s">
        <v>1580</v>
      </c>
    </row>
    <row r="126" spans="1:65" s="2" customFormat="1" ht="24.15" customHeight="1">
      <c r="A126" s="22"/>
      <c r="B126" s="119"/>
      <c r="C126" s="120" t="s">
        <v>501</v>
      </c>
      <c r="D126" s="120" t="s">
        <v>140</v>
      </c>
      <c r="E126" s="121" t="s">
        <v>1581</v>
      </c>
      <c r="F126" s="122" t="s">
        <v>1582</v>
      </c>
      <c r="G126" s="123" t="s">
        <v>160</v>
      </c>
      <c r="H126" s="124">
        <v>100</v>
      </c>
      <c r="I126" s="125"/>
      <c r="J126" s="125">
        <f t="shared" si="30"/>
        <v>0</v>
      </c>
      <c r="K126" s="122" t="s">
        <v>144</v>
      </c>
      <c r="L126" s="23"/>
      <c r="M126" s="126" t="s">
        <v>1</v>
      </c>
      <c r="N126" s="127" t="s">
        <v>23</v>
      </c>
      <c r="O126" s="128">
        <v>0.15</v>
      </c>
      <c r="P126" s="128">
        <f t="shared" si="31"/>
        <v>15</v>
      </c>
      <c r="Q126" s="128">
        <v>0.00015</v>
      </c>
      <c r="R126" s="128">
        <f t="shared" si="32"/>
        <v>0.015</v>
      </c>
      <c r="S126" s="128">
        <v>0</v>
      </c>
      <c r="T126" s="129">
        <f t="shared" si="33"/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200</v>
      </c>
      <c r="AT126" s="130" t="s">
        <v>140</v>
      </c>
      <c r="AU126" s="130" t="s">
        <v>60</v>
      </c>
      <c r="AY126" s="12" t="s">
        <v>137</v>
      </c>
      <c r="BE126" s="131">
        <f t="shared" si="34"/>
        <v>0</v>
      </c>
      <c r="BF126" s="131">
        <f t="shared" si="35"/>
        <v>0</v>
      </c>
      <c r="BG126" s="131">
        <f t="shared" si="36"/>
        <v>0</v>
      </c>
      <c r="BH126" s="131">
        <f t="shared" si="37"/>
        <v>0</v>
      </c>
      <c r="BI126" s="131">
        <f t="shared" si="38"/>
        <v>0</v>
      </c>
      <c r="BJ126" s="12" t="s">
        <v>58</v>
      </c>
      <c r="BK126" s="131">
        <f t="shared" si="39"/>
        <v>0</v>
      </c>
      <c r="BL126" s="12" t="s">
        <v>200</v>
      </c>
      <c r="BM126" s="130" t="s">
        <v>1583</v>
      </c>
    </row>
    <row r="127" spans="1:65" s="2" customFormat="1" ht="21.75" customHeight="1">
      <c r="A127" s="22"/>
      <c r="B127" s="119"/>
      <c r="C127" s="120" t="s">
        <v>505</v>
      </c>
      <c r="D127" s="120" t="s">
        <v>140</v>
      </c>
      <c r="E127" s="121" t="s">
        <v>1584</v>
      </c>
      <c r="F127" s="122" t="s">
        <v>1585</v>
      </c>
      <c r="G127" s="123" t="s">
        <v>160</v>
      </c>
      <c r="H127" s="124">
        <v>100</v>
      </c>
      <c r="I127" s="125"/>
      <c r="J127" s="125">
        <f t="shared" si="30"/>
        <v>0</v>
      </c>
      <c r="K127" s="122" t="s">
        <v>144</v>
      </c>
      <c r="L127" s="23"/>
      <c r="M127" s="126" t="s">
        <v>1</v>
      </c>
      <c r="N127" s="127" t="s">
        <v>23</v>
      </c>
      <c r="O127" s="128">
        <v>0.2</v>
      </c>
      <c r="P127" s="128">
        <f t="shared" si="31"/>
        <v>20</v>
      </c>
      <c r="Q127" s="128">
        <v>0.00015</v>
      </c>
      <c r="R127" s="128">
        <f t="shared" si="32"/>
        <v>0.015</v>
      </c>
      <c r="S127" s="128">
        <v>0</v>
      </c>
      <c r="T127" s="129">
        <f t="shared" si="33"/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200</v>
      </c>
      <c r="AT127" s="130" t="s">
        <v>140</v>
      </c>
      <c r="AU127" s="130" t="s">
        <v>60</v>
      </c>
      <c r="AY127" s="12" t="s">
        <v>137</v>
      </c>
      <c r="BE127" s="131">
        <f t="shared" si="34"/>
        <v>0</v>
      </c>
      <c r="BF127" s="131">
        <f t="shared" si="35"/>
        <v>0</v>
      </c>
      <c r="BG127" s="131">
        <f t="shared" si="36"/>
        <v>0</v>
      </c>
      <c r="BH127" s="131">
        <f t="shared" si="37"/>
        <v>0</v>
      </c>
      <c r="BI127" s="131">
        <f t="shared" si="38"/>
        <v>0</v>
      </c>
      <c r="BJ127" s="12" t="s">
        <v>58</v>
      </c>
      <c r="BK127" s="131">
        <f t="shared" si="39"/>
        <v>0</v>
      </c>
      <c r="BL127" s="12" t="s">
        <v>200</v>
      </c>
      <c r="BM127" s="130" t="s">
        <v>1586</v>
      </c>
    </row>
    <row r="128" spans="1:65" s="2" customFormat="1" ht="21.75" customHeight="1">
      <c r="A128" s="22"/>
      <c r="B128" s="119"/>
      <c r="C128" s="120" t="s">
        <v>509</v>
      </c>
      <c r="D128" s="120" t="s">
        <v>140</v>
      </c>
      <c r="E128" s="121" t="s">
        <v>1587</v>
      </c>
      <c r="F128" s="122" t="s">
        <v>1588</v>
      </c>
      <c r="G128" s="123" t="s">
        <v>160</v>
      </c>
      <c r="H128" s="124">
        <v>10</v>
      </c>
      <c r="I128" s="125"/>
      <c r="J128" s="125">
        <f t="shared" si="3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0.12</v>
      </c>
      <c r="P128" s="128">
        <f t="shared" si="31"/>
        <v>1.2</v>
      </c>
      <c r="Q128" s="128">
        <v>0.0007</v>
      </c>
      <c r="R128" s="128">
        <f t="shared" si="32"/>
        <v>0.007</v>
      </c>
      <c r="S128" s="128">
        <v>0</v>
      </c>
      <c r="T128" s="129">
        <f t="shared" si="3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200</v>
      </c>
      <c r="AT128" s="130" t="s">
        <v>140</v>
      </c>
      <c r="AU128" s="130" t="s">
        <v>60</v>
      </c>
      <c r="AY128" s="12" t="s">
        <v>137</v>
      </c>
      <c r="BE128" s="131">
        <f t="shared" si="34"/>
        <v>0</v>
      </c>
      <c r="BF128" s="131">
        <f t="shared" si="35"/>
        <v>0</v>
      </c>
      <c r="BG128" s="131">
        <f t="shared" si="36"/>
        <v>0</v>
      </c>
      <c r="BH128" s="131">
        <f t="shared" si="37"/>
        <v>0</v>
      </c>
      <c r="BI128" s="131">
        <f t="shared" si="38"/>
        <v>0</v>
      </c>
      <c r="BJ128" s="12" t="s">
        <v>58</v>
      </c>
      <c r="BK128" s="131">
        <f t="shared" si="39"/>
        <v>0</v>
      </c>
      <c r="BL128" s="12" t="s">
        <v>200</v>
      </c>
      <c r="BM128" s="130" t="s">
        <v>1589</v>
      </c>
    </row>
    <row r="129" spans="1:65" s="2" customFormat="1" ht="21.75" customHeight="1">
      <c r="A129" s="22"/>
      <c r="B129" s="119"/>
      <c r="C129" s="120" t="s">
        <v>513</v>
      </c>
      <c r="D129" s="120" t="s">
        <v>140</v>
      </c>
      <c r="E129" s="121" t="s">
        <v>1590</v>
      </c>
      <c r="F129" s="122" t="s">
        <v>1591</v>
      </c>
      <c r="G129" s="123" t="s">
        <v>160</v>
      </c>
      <c r="H129" s="124">
        <v>10</v>
      </c>
      <c r="I129" s="125"/>
      <c r="J129" s="125">
        <f t="shared" si="30"/>
        <v>0</v>
      </c>
      <c r="K129" s="122" t="s">
        <v>144</v>
      </c>
      <c r="L129" s="23"/>
      <c r="M129" s="126" t="s">
        <v>1</v>
      </c>
      <c r="N129" s="127" t="s">
        <v>23</v>
      </c>
      <c r="O129" s="128">
        <v>0.405</v>
      </c>
      <c r="P129" s="128">
        <f t="shared" si="31"/>
        <v>4.050000000000001</v>
      </c>
      <c r="Q129" s="128">
        <v>0.0016</v>
      </c>
      <c r="R129" s="128">
        <f t="shared" si="32"/>
        <v>0.016</v>
      </c>
      <c r="S129" s="128">
        <v>0</v>
      </c>
      <c r="T129" s="129">
        <f t="shared" si="3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200</v>
      </c>
      <c r="AT129" s="130" t="s">
        <v>140</v>
      </c>
      <c r="AU129" s="130" t="s">
        <v>60</v>
      </c>
      <c r="AY129" s="12" t="s">
        <v>137</v>
      </c>
      <c r="BE129" s="131">
        <f t="shared" si="34"/>
        <v>0</v>
      </c>
      <c r="BF129" s="131">
        <f t="shared" si="35"/>
        <v>0</v>
      </c>
      <c r="BG129" s="131">
        <f t="shared" si="36"/>
        <v>0</v>
      </c>
      <c r="BH129" s="131">
        <f t="shared" si="37"/>
        <v>0</v>
      </c>
      <c r="BI129" s="131">
        <f t="shared" si="38"/>
        <v>0</v>
      </c>
      <c r="BJ129" s="12" t="s">
        <v>58</v>
      </c>
      <c r="BK129" s="131">
        <f t="shared" si="39"/>
        <v>0</v>
      </c>
      <c r="BL129" s="12" t="s">
        <v>200</v>
      </c>
      <c r="BM129" s="130" t="s">
        <v>1592</v>
      </c>
    </row>
    <row r="130" spans="1:65" s="2" customFormat="1" ht="33" customHeight="1">
      <c r="A130" s="22"/>
      <c r="B130" s="119"/>
      <c r="C130" s="120" t="s">
        <v>517</v>
      </c>
      <c r="D130" s="120" t="s">
        <v>140</v>
      </c>
      <c r="E130" s="121" t="s">
        <v>1593</v>
      </c>
      <c r="F130" s="122" t="s">
        <v>1594</v>
      </c>
      <c r="G130" s="123" t="s">
        <v>160</v>
      </c>
      <c r="H130" s="124">
        <v>100</v>
      </c>
      <c r="I130" s="125"/>
      <c r="J130" s="125">
        <f t="shared" si="30"/>
        <v>0</v>
      </c>
      <c r="K130" s="122" t="s">
        <v>144</v>
      </c>
      <c r="L130" s="23"/>
      <c r="M130" s="126" t="s">
        <v>1</v>
      </c>
      <c r="N130" s="127" t="s">
        <v>23</v>
      </c>
      <c r="O130" s="128">
        <v>0.578</v>
      </c>
      <c r="P130" s="128">
        <f t="shared" si="31"/>
        <v>57.8</v>
      </c>
      <c r="Q130" s="128">
        <v>0.00117</v>
      </c>
      <c r="R130" s="128">
        <f t="shared" si="32"/>
        <v>0.117</v>
      </c>
      <c r="S130" s="128">
        <v>0</v>
      </c>
      <c r="T130" s="129">
        <f t="shared" si="33"/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30" t="s">
        <v>200</v>
      </c>
      <c r="AT130" s="130" t="s">
        <v>140</v>
      </c>
      <c r="AU130" s="130" t="s">
        <v>60</v>
      </c>
      <c r="AY130" s="12" t="s">
        <v>137</v>
      </c>
      <c r="BE130" s="131">
        <f t="shared" si="34"/>
        <v>0</v>
      </c>
      <c r="BF130" s="131">
        <f t="shared" si="35"/>
        <v>0</v>
      </c>
      <c r="BG130" s="131">
        <f t="shared" si="36"/>
        <v>0</v>
      </c>
      <c r="BH130" s="131">
        <f t="shared" si="37"/>
        <v>0</v>
      </c>
      <c r="BI130" s="131">
        <f t="shared" si="38"/>
        <v>0</v>
      </c>
      <c r="BJ130" s="12" t="s">
        <v>58</v>
      </c>
      <c r="BK130" s="131">
        <f t="shared" si="39"/>
        <v>0</v>
      </c>
      <c r="BL130" s="12" t="s">
        <v>200</v>
      </c>
      <c r="BM130" s="130" t="s">
        <v>1595</v>
      </c>
    </row>
    <row r="131" spans="1:65" s="2" customFormat="1" ht="33" customHeight="1">
      <c r="A131" s="22"/>
      <c r="B131" s="119"/>
      <c r="C131" s="120" t="s">
        <v>521</v>
      </c>
      <c r="D131" s="120" t="s">
        <v>140</v>
      </c>
      <c r="E131" s="121" t="s">
        <v>1596</v>
      </c>
      <c r="F131" s="122" t="s">
        <v>1597</v>
      </c>
      <c r="G131" s="123" t="s">
        <v>160</v>
      </c>
      <c r="H131" s="124">
        <v>100</v>
      </c>
      <c r="I131" s="125"/>
      <c r="J131" s="125">
        <f t="shared" si="30"/>
        <v>0</v>
      </c>
      <c r="K131" s="122" t="s">
        <v>144</v>
      </c>
      <c r="L131" s="23"/>
      <c r="M131" s="126" t="s">
        <v>1</v>
      </c>
      <c r="N131" s="127" t="s">
        <v>23</v>
      </c>
      <c r="O131" s="128">
        <v>0.578</v>
      </c>
      <c r="P131" s="128">
        <f t="shared" si="31"/>
        <v>57.8</v>
      </c>
      <c r="Q131" s="128">
        <v>0.00095</v>
      </c>
      <c r="R131" s="128">
        <f t="shared" si="32"/>
        <v>0.095</v>
      </c>
      <c r="S131" s="128">
        <v>0</v>
      </c>
      <c r="T131" s="129">
        <f t="shared" si="33"/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30" t="s">
        <v>200</v>
      </c>
      <c r="AT131" s="130" t="s">
        <v>140</v>
      </c>
      <c r="AU131" s="130" t="s">
        <v>60</v>
      </c>
      <c r="AY131" s="12" t="s">
        <v>137</v>
      </c>
      <c r="BE131" s="131">
        <f t="shared" si="34"/>
        <v>0</v>
      </c>
      <c r="BF131" s="131">
        <f t="shared" si="35"/>
        <v>0</v>
      </c>
      <c r="BG131" s="131">
        <f t="shared" si="36"/>
        <v>0</v>
      </c>
      <c r="BH131" s="131">
        <f t="shared" si="37"/>
        <v>0</v>
      </c>
      <c r="BI131" s="131">
        <f t="shared" si="38"/>
        <v>0</v>
      </c>
      <c r="BJ131" s="12" t="s">
        <v>58</v>
      </c>
      <c r="BK131" s="131">
        <f t="shared" si="39"/>
        <v>0</v>
      </c>
      <c r="BL131" s="12" t="s">
        <v>200</v>
      </c>
      <c r="BM131" s="130" t="s">
        <v>1598</v>
      </c>
    </row>
    <row r="132" spans="1:65" s="2" customFormat="1" ht="33" customHeight="1">
      <c r="A132" s="22"/>
      <c r="B132" s="119"/>
      <c r="C132" s="120" t="s">
        <v>525</v>
      </c>
      <c r="D132" s="120" t="s">
        <v>140</v>
      </c>
      <c r="E132" s="121" t="s">
        <v>1599</v>
      </c>
      <c r="F132" s="122" t="s">
        <v>1600</v>
      </c>
      <c r="G132" s="123" t="s">
        <v>160</v>
      </c>
      <c r="H132" s="124">
        <v>100</v>
      </c>
      <c r="I132" s="125"/>
      <c r="J132" s="125">
        <f t="shared" si="30"/>
        <v>0</v>
      </c>
      <c r="K132" s="122" t="s">
        <v>144</v>
      </c>
      <c r="L132" s="23"/>
      <c r="M132" s="126" t="s">
        <v>1</v>
      </c>
      <c r="N132" s="127" t="s">
        <v>23</v>
      </c>
      <c r="O132" s="128">
        <v>0.578</v>
      </c>
      <c r="P132" s="128">
        <f t="shared" si="31"/>
        <v>57.8</v>
      </c>
      <c r="Q132" s="128">
        <v>0.0007</v>
      </c>
      <c r="R132" s="128">
        <f t="shared" si="32"/>
        <v>0.06999999999999999</v>
      </c>
      <c r="S132" s="128">
        <v>0</v>
      </c>
      <c r="T132" s="129">
        <f t="shared" si="33"/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30" t="s">
        <v>200</v>
      </c>
      <c r="AT132" s="130" t="s">
        <v>140</v>
      </c>
      <c r="AU132" s="130" t="s">
        <v>60</v>
      </c>
      <c r="AY132" s="12" t="s">
        <v>137</v>
      </c>
      <c r="BE132" s="131">
        <f t="shared" si="34"/>
        <v>0</v>
      </c>
      <c r="BF132" s="131">
        <f t="shared" si="35"/>
        <v>0</v>
      </c>
      <c r="BG132" s="131">
        <f t="shared" si="36"/>
        <v>0</v>
      </c>
      <c r="BH132" s="131">
        <f t="shared" si="37"/>
        <v>0</v>
      </c>
      <c r="BI132" s="131">
        <f t="shared" si="38"/>
        <v>0</v>
      </c>
      <c r="BJ132" s="12" t="s">
        <v>58</v>
      </c>
      <c r="BK132" s="131">
        <f t="shared" si="39"/>
        <v>0</v>
      </c>
      <c r="BL132" s="12" t="s">
        <v>200</v>
      </c>
      <c r="BM132" s="130" t="s">
        <v>1601</v>
      </c>
    </row>
    <row r="133" spans="1:65" s="2" customFormat="1" ht="33" customHeight="1">
      <c r="A133" s="22"/>
      <c r="B133" s="119"/>
      <c r="C133" s="120" t="s">
        <v>529</v>
      </c>
      <c r="D133" s="120" t="s">
        <v>140</v>
      </c>
      <c r="E133" s="121" t="s">
        <v>1602</v>
      </c>
      <c r="F133" s="122" t="s">
        <v>1603</v>
      </c>
      <c r="G133" s="123" t="s">
        <v>160</v>
      </c>
      <c r="H133" s="124">
        <v>100</v>
      </c>
      <c r="I133" s="125"/>
      <c r="J133" s="125">
        <f t="shared" si="30"/>
        <v>0</v>
      </c>
      <c r="K133" s="122" t="s">
        <v>144</v>
      </c>
      <c r="L133" s="23"/>
      <c r="M133" s="126" t="s">
        <v>1</v>
      </c>
      <c r="N133" s="127" t="s">
        <v>23</v>
      </c>
      <c r="O133" s="128">
        <v>0.728</v>
      </c>
      <c r="P133" s="128">
        <f t="shared" si="31"/>
        <v>72.8</v>
      </c>
      <c r="Q133" s="128">
        <v>0.00117</v>
      </c>
      <c r="R133" s="128">
        <f t="shared" si="32"/>
        <v>0.117</v>
      </c>
      <c r="S133" s="128">
        <v>0</v>
      </c>
      <c r="T133" s="129">
        <f t="shared" si="33"/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200</v>
      </c>
      <c r="AT133" s="130" t="s">
        <v>140</v>
      </c>
      <c r="AU133" s="130" t="s">
        <v>60</v>
      </c>
      <c r="AY133" s="12" t="s">
        <v>137</v>
      </c>
      <c r="BE133" s="131">
        <f t="shared" si="34"/>
        <v>0</v>
      </c>
      <c r="BF133" s="131">
        <f t="shared" si="35"/>
        <v>0</v>
      </c>
      <c r="BG133" s="131">
        <f t="shared" si="36"/>
        <v>0</v>
      </c>
      <c r="BH133" s="131">
        <f t="shared" si="37"/>
        <v>0</v>
      </c>
      <c r="BI133" s="131">
        <f t="shared" si="38"/>
        <v>0</v>
      </c>
      <c r="BJ133" s="12" t="s">
        <v>58</v>
      </c>
      <c r="BK133" s="131">
        <f t="shared" si="39"/>
        <v>0</v>
      </c>
      <c r="BL133" s="12" t="s">
        <v>200</v>
      </c>
      <c r="BM133" s="130" t="s">
        <v>1604</v>
      </c>
    </row>
    <row r="134" spans="1:65" s="2" customFormat="1" ht="37.95" customHeight="1">
      <c r="A134" s="22"/>
      <c r="B134" s="119"/>
      <c r="C134" s="120" t="s">
        <v>533</v>
      </c>
      <c r="D134" s="120" t="s">
        <v>140</v>
      </c>
      <c r="E134" s="121" t="s">
        <v>1605</v>
      </c>
      <c r="F134" s="122" t="s">
        <v>1606</v>
      </c>
      <c r="G134" s="123" t="s">
        <v>160</v>
      </c>
      <c r="H134" s="124">
        <v>100</v>
      </c>
      <c r="I134" s="125"/>
      <c r="J134" s="125">
        <f t="shared" si="30"/>
        <v>0</v>
      </c>
      <c r="K134" s="122" t="s">
        <v>144</v>
      </c>
      <c r="L134" s="23"/>
      <c r="M134" s="126" t="s">
        <v>1</v>
      </c>
      <c r="N134" s="127" t="s">
        <v>23</v>
      </c>
      <c r="O134" s="128">
        <v>0.728</v>
      </c>
      <c r="P134" s="128">
        <f t="shared" si="31"/>
        <v>72.8</v>
      </c>
      <c r="Q134" s="128">
        <v>0.00095</v>
      </c>
      <c r="R134" s="128">
        <f t="shared" si="32"/>
        <v>0.095</v>
      </c>
      <c r="S134" s="128">
        <v>0</v>
      </c>
      <c r="T134" s="129">
        <f t="shared" si="33"/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200</v>
      </c>
      <c r="AT134" s="130" t="s">
        <v>140</v>
      </c>
      <c r="AU134" s="130" t="s">
        <v>60</v>
      </c>
      <c r="AY134" s="12" t="s">
        <v>137</v>
      </c>
      <c r="BE134" s="131">
        <f t="shared" si="34"/>
        <v>0</v>
      </c>
      <c r="BF134" s="131">
        <f t="shared" si="35"/>
        <v>0</v>
      </c>
      <c r="BG134" s="131">
        <f t="shared" si="36"/>
        <v>0</v>
      </c>
      <c r="BH134" s="131">
        <f t="shared" si="37"/>
        <v>0</v>
      </c>
      <c r="BI134" s="131">
        <f t="shared" si="38"/>
        <v>0</v>
      </c>
      <c r="BJ134" s="12" t="s">
        <v>58</v>
      </c>
      <c r="BK134" s="131">
        <f t="shared" si="39"/>
        <v>0</v>
      </c>
      <c r="BL134" s="12" t="s">
        <v>200</v>
      </c>
      <c r="BM134" s="130" t="s">
        <v>1607</v>
      </c>
    </row>
    <row r="135" spans="1:65" s="2" customFormat="1" ht="33" customHeight="1">
      <c r="A135" s="22"/>
      <c r="B135" s="119"/>
      <c r="C135" s="120" t="s">
        <v>537</v>
      </c>
      <c r="D135" s="120" t="s">
        <v>140</v>
      </c>
      <c r="E135" s="121" t="s">
        <v>1608</v>
      </c>
      <c r="F135" s="122" t="s">
        <v>1609</v>
      </c>
      <c r="G135" s="123" t="s">
        <v>160</v>
      </c>
      <c r="H135" s="124">
        <v>100</v>
      </c>
      <c r="I135" s="125"/>
      <c r="J135" s="125">
        <f t="shared" si="30"/>
        <v>0</v>
      </c>
      <c r="K135" s="122" t="s">
        <v>144</v>
      </c>
      <c r="L135" s="23"/>
      <c r="M135" s="126" t="s">
        <v>1</v>
      </c>
      <c r="N135" s="127" t="s">
        <v>23</v>
      </c>
      <c r="O135" s="128">
        <v>0.728</v>
      </c>
      <c r="P135" s="128">
        <f t="shared" si="31"/>
        <v>72.8</v>
      </c>
      <c r="Q135" s="128">
        <v>0.0007</v>
      </c>
      <c r="R135" s="128">
        <f t="shared" si="32"/>
        <v>0.06999999999999999</v>
      </c>
      <c r="S135" s="128">
        <v>0</v>
      </c>
      <c r="T135" s="129">
        <f t="shared" si="33"/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30" t="s">
        <v>200</v>
      </c>
      <c r="AT135" s="130" t="s">
        <v>140</v>
      </c>
      <c r="AU135" s="130" t="s">
        <v>60</v>
      </c>
      <c r="AY135" s="12" t="s">
        <v>137</v>
      </c>
      <c r="BE135" s="131">
        <f t="shared" si="34"/>
        <v>0</v>
      </c>
      <c r="BF135" s="131">
        <f t="shared" si="35"/>
        <v>0</v>
      </c>
      <c r="BG135" s="131">
        <f t="shared" si="36"/>
        <v>0</v>
      </c>
      <c r="BH135" s="131">
        <f t="shared" si="37"/>
        <v>0</v>
      </c>
      <c r="BI135" s="131">
        <f t="shared" si="38"/>
        <v>0</v>
      </c>
      <c r="BJ135" s="12" t="s">
        <v>58</v>
      </c>
      <c r="BK135" s="131">
        <f t="shared" si="39"/>
        <v>0</v>
      </c>
      <c r="BL135" s="12" t="s">
        <v>200</v>
      </c>
      <c r="BM135" s="130" t="s">
        <v>1610</v>
      </c>
    </row>
    <row r="136" spans="1:65" s="2" customFormat="1" ht="37.95" customHeight="1">
      <c r="A136" s="22"/>
      <c r="B136" s="119"/>
      <c r="C136" s="136" t="s">
        <v>541</v>
      </c>
      <c r="D136" s="136" t="s">
        <v>991</v>
      </c>
      <c r="E136" s="137" t="s">
        <v>1611</v>
      </c>
      <c r="F136" s="138" t="s">
        <v>1612</v>
      </c>
      <c r="G136" s="139" t="s">
        <v>160</v>
      </c>
      <c r="H136" s="140">
        <v>200</v>
      </c>
      <c r="I136" s="141"/>
      <c r="J136" s="141">
        <f t="shared" si="30"/>
        <v>0</v>
      </c>
      <c r="K136" s="138" t="s">
        <v>144</v>
      </c>
      <c r="L136" s="142"/>
      <c r="M136" s="143" t="s">
        <v>1</v>
      </c>
      <c r="N136" s="144" t="s">
        <v>23</v>
      </c>
      <c r="O136" s="128">
        <v>0</v>
      </c>
      <c r="P136" s="128">
        <f t="shared" si="31"/>
        <v>0</v>
      </c>
      <c r="Q136" s="128">
        <v>0.0021</v>
      </c>
      <c r="R136" s="128">
        <f t="shared" si="32"/>
        <v>0.42</v>
      </c>
      <c r="S136" s="128">
        <v>0</v>
      </c>
      <c r="T136" s="129">
        <f t="shared" si="33"/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263</v>
      </c>
      <c r="AT136" s="130" t="s">
        <v>991</v>
      </c>
      <c r="AU136" s="130" t="s">
        <v>60</v>
      </c>
      <c r="AY136" s="12" t="s">
        <v>137</v>
      </c>
      <c r="BE136" s="131">
        <f t="shared" si="34"/>
        <v>0</v>
      </c>
      <c r="BF136" s="131">
        <f t="shared" si="35"/>
        <v>0</v>
      </c>
      <c r="BG136" s="131">
        <f t="shared" si="36"/>
        <v>0</v>
      </c>
      <c r="BH136" s="131">
        <f t="shared" si="37"/>
        <v>0</v>
      </c>
      <c r="BI136" s="131">
        <f t="shared" si="38"/>
        <v>0</v>
      </c>
      <c r="BJ136" s="12" t="s">
        <v>58</v>
      </c>
      <c r="BK136" s="131">
        <f t="shared" si="39"/>
        <v>0</v>
      </c>
      <c r="BL136" s="12" t="s">
        <v>200</v>
      </c>
      <c r="BM136" s="130" t="s">
        <v>1613</v>
      </c>
    </row>
    <row r="137" spans="1:65" s="2" customFormat="1" ht="37.95" customHeight="1">
      <c r="A137" s="22"/>
      <c r="B137" s="119"/>
      <c r="C137" s="136" t="s">
        <v>545</v>
      </c>
      <c r="D137" s="136" t="s">
        <v>991</v>
      </c>
      <c r="E137" s="137" t="s">
        <v>1614</v>
      </c>
      <c r="F137" s="138" t="s">
        <v>1615</v>
      </c>
      <c r="G137" s="139" t="s">
        <v>160</v>
      </c>
      <c r="H137" s="140">
        <v>300</v>
      </c>
      <c r="I137" s="141"/>
      <c r="J137" s="141">
        <f t="shared" si="30"/>
        <v>0</v>
      </c>
      <c r="K137" s="138" t="s">
        <v>144</v>
      </c>
      <c r="L137" s="142"/>
      <c r="M137" s="143" t="s">
        <v>1</v>
      </c>
      <c r="N137" s="144" t="s">
        <v>23</v>
      </c>
      <c r="O137" s="128">
        <v>0</v>
      </c>
      <c r="P137" s="128">
        <f t="shared" si="31"/>
        <v>0</v>
      </c>
      <c r="Q137" s="128">
        <v>0.003</v>
      </c>
      <c r="R137" s="128">
        <f t="shared" si="32"/>
        <v>0.9</v>
      </c>
      <c r="S137" s="128">
        <v>0</v>
      </c>
      <c r="T137" s="129">
        <f t="shared" si="33"/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263</v>
      </c>
      <c r="AT137" s="130" t="s">
        <v>991</v>
      </c>
      <c r="AU137" s="130" t="s">
        <v>60</v>
      </c>
      <c r="AY137" s="12" t="s">
        <v>137</v>
      </c>
      <c r="BE137" s="131">
        <f t="shared" si="34"/>
        <v>0</v>
      </c>
      <c r="BF137" s="131">
        <f t="shared" si="35"/>
        <v>0</v>
      </c>
      <c r="BG137" s="131">
        <f t="shared" si="36"/>
        <v>0</v>
      </c>
      <c r="BH137" s="131">
        <f t="shared" si="37"/>
        <v>0</v>
      </c>
      <c r="BI137" s="131">
        <f t="shared" si="38"/>
        <v>0</v>
      </c>
      <c r="BJ137" s="12" t="s">
        <v>58</v>
      </c>
      <c r="BK137" s="131">
        <f t="shared" si="39"/>
        <v>0</v>
      </c>
      <c r="BL137" s="12" t="s">
        <v>200</v>
      </c>
      <c r="BM137" s="130" t="s">
        <v>1616</v>
      </c>
    </row>
    <row r="138" spans="1:65" s="2" customFormat="1" ht="33" customHeight="1">
      <c r="A138" s="22"/>
      <c r="B138" s="119"/>
      <c r="C138" s="120" t="s">
        <v>549</v>
      </c>
      <c r="D138" s="120" t="s">
        <v>140</v>
      </c>
      <c r="E138" s="121" t="s">
        <v>1617</v>
      </c>
      <c r="F138" s="122" t="s">
        <v>1618</v>
      </c>
      <c r="G138" s="123" t="s">
        <v>160</v>
      </c>
      <c r="H138" s="124">
        <v>100</v>
      </c>
      <c r="I138" s="125"/>
      <c r="J138" s="125">
        <f t="shared" si="30"/>
        <v>0</v>
      </c>
      <c r="K138" s="122" t="s">
        <v>144</v>
      </c>
      <c r="L138" s="23"/>
      <c r="M138" s="126" t="s">
        <v>1</v>
      </c>
      <c r="N138" s="127" t="s">
        <v>23</v>
      </c>
      <c r="O138" s="128">
        <v>0</v>
      </c>
      <c r="P138" s="128">
        <f t="shared" si="31"/>
        <v>0</v>
      </c>
      <c r="Q138" s="128">
        <v>4E-05</v>
      </c>
      <c r="R138" s="128">
        <f t="shared" si="32"/>
        <v>0.004</v>
      </c>
      <c r="S138" s="128">
        <v>0</v>
      </c>
      <c r="T138" s="129">
        <f t="shared" si="33"/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200</v>
      </c>
      <c r="AT138" s="130" t="s">
        <v>140</v>
      </c>
      <c r="AU138" s="130" t="s">
        <v>60</v>
      </c>
      <c r="AY138" s="12" t="s">
        <v>137</v>
      </c>
      <c r="BE138" s="131">
        <f t="shared" si="34"/>
        <v>0</v>
      </c>
      <c r="BF138" s="131">
        <f t="shared" si="35"/>
        <v>0</v>
      </c>
      <c r="BG138" s="131">
        <f t="shared" si="36"/>
        <v>0</v>
      </c>
      <c r="BH138" s="131">
        <f t="shared" si="37"/>
        <v>0</v>
      </c>
      <c r="BI138" s="131">
        <f t="shared" si="38"/>
        <v>0</v>
      </c>
      <c r="BJ138" s="12" t="s">
        <v>58</v>
      </c>
      <c r="BK138" s="131">
        <f t="shared" si="39"/>
        <v>0</v>
      </c>
      <c r="BL138" s="12" t="s">
        <v>200</v>
      </c>
      <c r="BM138" s="130" t="s">
        <v>1619</v>
      </c>
    </row>
    <row r="139" spans="1:65" s="2" customFormat="1" ht="33" customHeight="1">
      <c r="A139" s="22"/>
      <c r="B139" s="119"/>
      <c r="C139" s="120" t="s">
        <v>553</v>
      </c>
      <c r="D139" s="120" t="s">
        <v>140</v>
      </c>
      <c r="E139" s="121" t="s">
        <v>1620</v>
      </c>
      <c r="F139" s="122" t="s">
        <v>1621</v>
      </c>
      <c r="G139" s="123" t="s">
        <v>160</v>
      </c>
      <c r="H139" s="124">
        <v>100</v>
      </c>
      <c r="I139" s="125"/>
      <c r="J139" s="125">
        <f t="shared" si="30"/>
        <v>0</v>
      </c>
      <c r="K139" s="122" t="s">
        <v>144</v>
      </c>
      <c r="L139" s="23"/>
      <c r="M139" s="126" t="s">
        <v>1</v>
      </c>
      <c r="N139" s="127" t="s">
        <v>23</v>
      </c>
      <c r="O139" s="128">
        <v>0</v>
      </c>
      <c r="P139" s="128">
        <f t="shared" si="31"/>
        <v>0</v>
      </c>
      <c r="Q139" s="128">
        <v>0.00015</v>
      </c>
      <c r="R139" s="128">
        <f t="shared" si="32"/>
        <v>0.015</v>
      </c>
      <c r="S139" s="128">
        <v>0</v>
      </c>
      <c r="T139" s="129">
        <f t="shared" si="33"/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200</v>
      </c>
      <c r="AT139" s="130" t="s">
        <v>140</v>
      </c>
      <c r="AU139" s="130" t="s">
        <v>60</v>
      </c>
      <c r="AY139" s="12" t="s">
        <v>137</v>
      </c>
      <c r="BE139" s="131">
        <f t="shared" si="34"/>
        <v>0</v>
      </c>
      <c r="BF139" s="131">
        <f t="shared" si="35"/>
        <v>0</v>
      </c>
      <c r="BG139" s="131">
        <f t="shared" si="36"/>
        <v>0</v>
      </c>
      <c r="BH139" s="131">
        <f t="shared" si="37"/>
        <v>0</v>
      </c>
      <c r="BI139" s="131">
        <f t="shared" si="38"/>
        <v>0</v>
      </c>
      <c r="BJ139" s="12" t="s">
        <v>58</v>
      </c>
      <c r="BK139" s="131">
        <f t="shared" si="39"/>
        <v>0</v>
      </c>
      <c r="BL139" s="12" t="s">
        <v>200</v>
      </c>
      <c r="BM139" s="130" t="s">
        <v>1622</v>
      </c>
    </row>
    <row r="140" spans="1:65" s="2" customFormat="1" ht="24.15" customHeight="1">
      <c r="A140" s="22"/>
      <c r="B140" s="119"/>
      <c r="C140" s="120" t="s">
        <v>557</v>
      </c>
      <c r="D140" s="120" t="s">
        <v>140</v>
      </c>
      <c r="E140" s="121" t="s">
        <v>1623</v>
      </c>
      <c r="F140" s="122" t="s">
        <v>1624</v>
      </c>
      <c r="G140" s="123" t="s">
        <v>160</v>
      </c>
      <c r="H140" s="124">
        <v>100</v>
      </c>
      <c r="I140" s="125"/>
      <c r="J140" s="125">
        <f t="shared" si="3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0</v>
      </c>
      <c r="P140" s="128">
        <f t="shared" si="31"/>
        <v>0</v>
      </c>
      <c r="Q140" s="128">
        <v>0.0003</v>
      </c>
      <c r="R140" s="128">
        <f t="shared" si="32"/>
        <v>0.03</v>
      </c>
      <c r="S140" s="128">
        <v>0</v>
      </c>
      <c r="T140" s="129">
        <f t="shared" si="33"/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200</v>
      </c>
      <c r="AT140" s="130" t="s">
        <v>140</v>
      </c>
      <c r="AU140" s="130" t="s">
        <v>60</v>
      </c>
      <c r="AY140" s="12" t="s">
        <v>137</v>
      </c>
      <c r="BE140" s="131">
        <f t="shared" si="34"/>
        <v>0</v>
      </c>
      <c r="BF140" s="131">
        <f t="shared" si="35"/>
        <v>0</v>
      </c>
      <c r="BG140" s="131">
        <f t="shared" si="36"/>
        <v>0</v>
      </c>
      <c r="BH140" s="131">
        <f t="shared" si="37"/>
        <v>0</v>
      </c>
      <c r="BI140" s="131">
        <f t="shared" si="38"/>
        <v>0</v>
      </c>
      <c r="BJ140" s="12" t="s">
        <v>58</v>
      </c>
      <c r="BK140" s="131">
        <f t="shared" si="39"/>
        <v>0</v>
      </c>
      <c r="BL140" s="12" t="s">
        <v>200</v>
      </c>
      <c r="BM140" s="130" t="s">
        <v>1625</v>
      </c>
    </row>
    <row r="141" spans="1:65" s="2" customFormat="1" ht="37.95" customHeight="1">
      <c r="A141" s="22"/>
      <c r="B141" s="119"/>
      <c r="C141" s="120" t="s">
        <v>561</v>
      </c>
      <c r="D141" s="120" t="s">
        <v>140</v>
      </c>
      <c r="E141" s="121" t="s">
        <v>1626</v>
      </c>
      <c r="F141" s="122" t="s">
        <v>1627</v>
      </c>
      <c r="G141" s="123" t="s">
        <v>160</v>
      </c>
      <c r="H141" s="124">
        <v>100</v>
      </c>
      <c r="I141" s="125"/>
      <c r="J141" s="125">
        <f t="shared" si="3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0.1</v>
      </c>
      <c r="P141" s="128">
        <f t="shared" si="31"/>
        <v>10</v>
      </c>
      <c r="Q141" s="128">
        <v>9E-05</v>
      </c>
      <c r="R141" s="128">
        <f t="shared" si="32"/>
        <v>0.009000000000000001</v>
      </c>
      <c r="S141" s="128">
        <v>0</v>
      </c>
      <c r="T141" s="129">
        <f t="shared" si="33"/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200</v>
      </c>
      <c r="AT141" s="130" t="s">
        <v>140</v>
      </c>
      <c r="AU141" s="130" t="s">
        <v>60</v>
      </c>
      <c r="AY141" s="12" t="s">
        <v>137</v>
      </c>
      <c r="BE141" s="131">
        <f t="shared" si="34"/>
        <v>0</v>
      </c>
      <c r="BF141" s="131">
        <f t="shared" si="35"/>
        <v>0</v>
      </c>
      <c r="BG141" s="131">
        <f t="shared" si="36"/>
        <v>0</v>
      </c>
      <c r="BH141" s="131">
        <f t="shared" si="37"/>
        <v>0</v>
      </c>
      <c r="BI141" s="131">
        <f t="shared" si="38"/>
        <v>0</v>
      </c>
      <c r="BJ141" s="12" t="s">
        <v>58</v>
      </c>
      <c r="BK141" s="131">
        <f t="shared" si="39"/>
        <v>0</v>
      </c>
      <c r="BL141" s="12" t="s">
        <v>200</v>
      </c>
      <c r="BM141" s="130" t="s">
        <v>1628</v>
      </c>
    </row>
    <row r="142" spans="1:65" s="2" customFormat="1" ht="24.15" customHeight="1">
      <c r="A142" s="22"/>
      <c r="B142" s="119"/>
      <c r="C142" s="120" t="s">
        <v>565</v>
      </c>
      <c r="D142" s="120" t="s">
        <v>140</v>
      </c>
      <c r="E142" s="121" t="s">
        <v>1629</v>
      </c>
      <c r="F142" s="122" t="s">
        <v>1630</v>
      </c>
      <c r="G142" s="123" t="s">
        <v>314</v>
      </c>
      <c r="H142" s="124">
        <v>100</v>
      </c>
      <c r="I142" s="125"/>
      <c r="J142" s="125">
        <f t="shared" si="30"/>
        <v>0</v>
      </c>
      <c r="K142" s="122" t="s">
        <v>144</v>
      </c>
      <c r="L142" s="23"/>
      <c r="M142" s="132" t="s">
        <v>1</v>
      </c>
      <c r="N142" s="133" t="s">
        <v>23</v>
      </c>
      <c r="O142" s="134">
        <v>0.168</v>
      </c>
      <c r="P142" s="134">
        <f t="shared" si="31"/>
        <v>16.8</v>
      </c>
      <c r="Q142" s="134">
        <v>0.0002</v>
      </c>
      <c r="R142" s="134">
        <f t="shared" si="32"/>
        <v>0.02</v>
      </c>
      <c r="S142" s="134">
        <v>0</v>
      </c>
      <c r="T142" s="135">
        <f t="shared" si="33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200</v>
      </c>
      <c r="AT142" s="130" t="s">
        <v>140</v>
      </c>
      <c r="AU142" s="130" t="s">
        <v>60</v>
      </c>
      <c r="AY142" s="12" t="s">
        <v>137</v>
      </c>
      <c r="BE142" s="131">
        <f t="shared" si="34"/>
        <v>0</v>
      </c>
      <c r="BF142" s="131">
        <f t="shared" si="35"/>
        <v>0</v>
      </c>
      <c r="BG142" s="131">
        <f t="shared" si="36"/>
        <v>0</v>
      </c>
      <c r="BH142" s="131">
        <f t="shared" si="37"/>
        <v>0</v>
      </c>
      <c r="BI142" s="131">
        <f t="shared" si="38"/>
        <v>0</v>
      </c>
      <c r="BJ142" s="12" t="s">
        <v>58</v>
      </c>
      <c r="BK142" s="131">
        <f t="shared" si="39"/>
        <v>0</v>
      </c>
      <c r="BL142" s="12" t="s">
        <v>200</v>
      </c>
      <c r="BM142" s="130" t="s">
        <v>1631</v>
      </c>
    </row>
    <row r="143" spans="1:31" s="2" customFormat="1" ht="6.9" customHeight="1">
      <c r="A143" s="22"/>
      <c r="B143" s="33"/>
      <c r="C143" s="34"/>
      <c r="D143" s="34"/>
      <c r="E143" s="34"/>
      <c r="F143" s="34"/>
      <c r="G143" s="34"/>
      <c r="H143" s="34"/>
      <c r="I143" s="34"/>
      <c r="J143" s="34"/>
      <c r="K143" s="34"/>
      <c r="L143" s="23"/>
      <c r="M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</sheetData>
  <autoFilter ref="C28:K142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77"/>
  <sheetViews>
    <sheetView showGridLines="0" workbookViewId="0" topLeftCell="A1">
      <selection activeCell="W32" sqref="W3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75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5849</v>
      </c>
      <c r="L4" s="15"/>
      <c r="M4" s="75" t="s">
        <v>9</v>
      </c>
      <c r="AT4" s="12" t="s">
        <v>3</v>
      </c>
    </row>
    <row r="5" spans="1:31" s="2" customFormat="1" ht="6.9" customHeight="1">
      <c r="A5" s="22"/>
      <c r="B5" s="23"/>
      <c r="C5" s="22"/>
      <c r="D5" s="47"/>
      <c r="E5" s="47"/>
      <c r="F5" s="47"/>
      <c r="G5" s="47"/>
      <c r="H5" s="47"/>
      <c r="I5" s="47"/>
      <c r="J5" s="47"/>
      <c r="K5" s="47"/>
      <c r="L5" s="3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2" customFormat="1" ht="25.35" customHeight="1">
      <c r="A6" s="22"/>
      <c r="B6" s="23"/>
      <c r="C6" s="22"/>
      <c r="D6" s="76" t="s">
        <v>18</v>
      </c>
      <c r="E6" s="22"/>
      <c r="F6" s="22"/>
      <c r="G6" s="22"/>
      <c r="H6" s="22"/>
      <c r="I6" s="22"/>
      <c r="J6" s="52">
        <f>ROUND(J31,2)</f>
        <v>0</v>
      </c>
      <c r="K6" s="22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6.9" customHeight="1">
      <c r="A7" s="22"/>
      <c r="B7" s="23"/>
      <c r="C7" s="22"/>
      <c r="D7" s="47"/>
      <c r="E7" s="47"/>
      <c r="F7" s="47"/>
      <c r="G7" s="47"/>
      <c r="H7" s="47"/>
      <c r="I7" s="47"/>
      <c r="J7" s="47"/>
      <c r="K7" s="47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14.4" customHeight="1">
      <c r="A8" s="22"/>
      <c r="B8" s="23"/>
      <c r="C8" s="22"/>
      <c r="D8" s="22"/>
      <c r="E8" s="22"/>
      <c r="F8" s="26" t="s">
        <v>20</v>
      </c>
      <c r="G8" s="22"/>
      <c r="H8" s="22"/>
      <c r="I8" s="26" t="s">
        <v>19</v>
      </c>
      <c r="J8" s="26" t="s">
        <v>21</v>
      </c>
      <c r="K8" s="22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77" t="s">
        <v>22</v>
      </c>
      <c r="E9" s="19" t="s">
        <v>23</v>
      </c>
      <c r="F9" s="78">
        <f>ROUND((SUM(BE31:BE176)),2)</f>
        <v>0</v>
      </c>
      <c r="G9" s="22"/>
      <c r="H9" s="22"/>
      <c r="I9" s="79">
        <v>0.21</v>
      </c>
      <c r="J9" s="78">
        <f>ROUND(((SUM(BE31:BE176))*I9),2)</f>
        <v>0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22"/>
      <c r="E10" s="19" t="s">
        <v>24</v>
      </c>
      <c r="F10" s="78">
        <f>ROUND((SUM(BF31:BF176)),2)</f>
        <v>0</v>
      </c>
      <c r="G10" s="22"/>
      <c r="H10" s="22"/>
      <c r="I10" s="79">
        <v>0.12</v>
      </c>
      <c r="J10" s="78">
        <f>ROUND(((SUM(BF31:BF176))*I10),2)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 hidden="1">
      <c r="A11" s="22"/>
      <c r="B11" s="23"/>
      <c r="C11" s="22"/>
      <c r="D11" s="22"/>
      <c r="E11" s="19" t="s">
        <v>25</v>
      </c>
      <c r="F11" s="78">
        <f>ROUND((SUM(BG31:BG176)),2)</f>
        <v>0</v>
      </c>
      <c r="G11" s="22"/>
      <c r="H11" s="22"/>
      <c r="I11" s="79">
        <v>0.21</v>
      </c>
      <c r="J11" s="78">
        <f>0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26</v>
      </c>
      <c r="F12" s="78">
        <f>ROUND((SUM(BH31:BH176)),2)</f>
        <v>0</v>
      </c>
      <c r="G12" s="22"/>
      <c r="H12" s="22"/>
      <c r="I12" s="79">
        <v>0.12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27</v>
      </c>
      <c r="F13" s="78">
        <f>ROUND((SUM(BI31:BI176)),2)</f>
        <v>0</v>
      </c>
      <c r="G13" s="22"/>
      <c r="H13" s="22"/>
      <c r="I13" s="79">
        <v>0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6.9" customHeight="1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25.35" customHeight="1">
      <c r="A15" s="22"/>
      <c r="B15" s="23"/>
      <c r="C15" s="80"/>
      <c r="D15" s="81" t="s">
        <v>28</v>
      </c>
      <c r="E15" s="41"/>
      <c r="F15" s="41"/>
      <c r="G15" s="82" t="s">
        <v>29</v>
      </c>
      <c r="H15" s="83" t="s">
        <v>30</v>
      </c>
      <c r="I15" s="41"/>
      <c r="J15" s="84">
        <f>SUM(J6:J13)</f>
        <v>0</v>
      </c>
      <c r="K15" s="85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10.35" customHeight="1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J31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114</v>
      </c>
      <c r="E20" s="91"/>
      <c r="F20" s="91"/>
      <c r="G20" s="91"/>
      <c r="H20" s="91"/>
      <c r="I20" s="91"/>
      <c r="J20" s="92">
        <f>J32</f>
        <v>0</v>
      </c>
      <c r="L20" s="89"/>
    </row>
    <row r="21" spans="2:12" s="7" customFormat="1" ht="19.95" customHeight="1">
      <c r="B21" s="93"/>
      <c r="D21" s="94" t="s">
        <v>1632</v>
      </c>
      <c r="E21" s="95"/>
      <c r="F21" s="95"/>
      <c r="G21" s="95"/>
      <c r="H21" s="95"/>
      <c r="I21" s="95"/>
      <c r="J21" s="96">
        <f>J33</f>
        <v>0</v>
      </c>
      <c r="L21" s="93"/>
    </row>
    <row r="22" spans="2:12" s="6" customFormat="1" ht="24.9" customHeight="1">
      <c r="B22" s="89"/>
      <c r="D22" s="90" t="s">
        <v>116</v>
      </c>
      <c r="E22" s="91"/>
      <c r="F22" s="91"/>
      <c r="G22" s="91"/>
      <c r="H22" s="91"/>
      <c r="I22" s="91"/>
      <c r="J22" s="92">
        <f>J131</f>
        <v>0</v>
      </c>
      <c r="L22" s="89"/>
    </row>
    <row r="23" spans="2:12" s="7" customFormat="1" ht="19.95" customHeight="1">
      <c r="B23" s="93"/>
      <c r="D23" s="94" t="s">
        <v>121</v>
      </c>
      <c r="E23" s="95"/>
      <c r="F23" s="95"/>
      <c r="G23" s="95"/>
      <c r="H23" s="95"/>
      <c r="I23" s="95"/>
      <c r="J23" s="96">
        <f>J132</f>
        <v>0</v>
      </c>
      <c r="L23" s="93"/>
    </row>
    <row r="24" spans="1:31" s="2" customFormat="1" ht="21.75" customHeight="1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3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s="2" customFormat="1" ht="6.9" customHeight="1">
      <c r="A25" s="2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9" spans="1:31" s="2" customFormat="1" ht="6.9" customHeight="1">
      <c r="A29" s="22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8" customFormat="1" ht="29.25" customHeight="1">
      <c r="A30" s="97"/>
      <c r="B30" s="98"/>
      <c r="C30" s="99" t="s">
        <v>123</v>
      </c>
      <c r="D30" s="100" t="s">
        <v>35</v>
      </c>
      <c r="E30" s="100" t="s">
        <v>31</v>
      </c>
      <c r="F30" s="100" t="s">
        <v>32</v>
      </c>
      <c r="G30" s="100" t="s">
        <v>124</v>
      </c>
      <c r="H30" s="100" t="s">
        <v>125</v>
      </c>
      <c r="I30" s="100" t="s">
        <v>126</v>
      </c>
      <c r="J30" s="100" t="s">
        <v>111</v>
      </c>
      <c r="K30" s="101" t="s">
        <v>127</v>
      </c>
      <c r="L30" s="102"/>
      <c r="M30" s="43" t="s">
        <v>1</v>
      </c>
      <c r="N30" s="44" t="s">
        <v>22</v>
      </c>
      <c r="O30" s="44" t="s">
        <v>128</v>
      </c>
      <c r="P30" s="44" t="s">
        <v>129</v>
      </c>
      <c r="Q30" s="44" t="s">
        <v>130</v>
      </c>
      <c r="R30" s="44" t="s">
        <v>131</v>
      </c>
      <c r="S30" s="44" t="s">
        <v>132</v>
      </c>
      <c r="T30" s="45" t="s">
        <v>133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</row>
    <row r="31" spans="1:63" s="2" customFormat="1" ht="22.95" customHeight="1">
      <c r="A31" s="22"/>
      <c r="B31" s="23"/>
      <c r="C31" s="50" t="s">
        <v>134</v>
      </c>
      <c r="D31" s="22"/>
      <c r="E31" s="22"/>
      <c r="F31" s="22"/>
      <c r="G31" s="22"/>
      <c r="H31" s="22"/>
      <c r="I31" s="22"/>
      <c r="J31" s="103">
        <f>BK31</f>
        <v>0</v>
      </c>
      <c r="K31" s="22"/>
      <c r="L31" s="23"/>
      <c r="M31" s="46"/>
      <c r="N31" s="38"/>
      <c r="O31" s="47"/>
      <c r="P31" s="104">
        <f>P32+P131</f>
        <v>3120.24</v>
      </c>
      <c r="Q31" s="47"/>
      <c r="R31" s="104">
        <f>R32+R131</f>
        <v>63.979607</v>
      </c>
      <c r="S31" s="47"/>
      <c r="T31" s="105">
        <f>T32+T131</f>
        <v>0.8600000000000001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T31" s="12" t="s">
        <v>49</v>
      </c>
      <c r="AU31" s="12" t="s">
        <v>113</v>
      </c>
      <c r="BK31" s="106">
        <f>BK32+BK131</f>
        <v>0</v>
      </c>
    </row>
    <row r="32" spans="2:63" s="9" customFormat="1" ht="25.95" customHeight="1">
      <c r="B32" s="107"/>
      <c r="D32" s="108" t="s">
        <v>49</v>
      </c>
      <c r="E32" s="109" t="s">
        <v>135</v>
      </c>
      <c r="F32" s="109" t="s">
        <v>136</v>
      </c>
      <c r="J32" s="110">
        <f>BK32</f>
        <v>0</v>
      </c>
      <c r="L32" s="107"/>
      <c r="M32" s="111"/>
      <c r="N32" s="112"/>
      <c r="O32" s="112"/>
      <c r="P32" s="113">
        <f>P33</f>
        <v>2333.037</v>
      </c>
      <c r="Q32" s="112"/>
      <c r="R32" s="113">
        <f>R33</f>
        <v>62.23729</v>
      </c>
      <c r="S32" s="112"/>
      <c r="T32" s="114">
        <f>T33</f>
        <v>0.6500000000000001</v>
      </c>
      <c r="AR32" s="108" t="s">
        <v>58</v>
      </c>
      <c r="AT32" s="115" t="s">
        <v>49</v>
      </c>
      <c r="AU32" s="115" t="s">
        <v>50</v>
      </c>
      <c r="AY32" s="108" t="s">
        <v>137</v>
      </c>
      <c r="BK32" s="116">
        <f>BK33</f>
        <v>0</v>
      </c>
    </row>
    <row r="33" spans="2:63" s="9" customFormat="1" ht="22.95" customHeight="1">
      <c r="B33" s="107"/>
      <c r="D33" s="108" t="s">
        <v>49</v>
      </c>
      <c r="E33" s="117" t="s">
        <v>162</v>
      </c>
      <c r="F33" s="117" t="s">
        <v>1633</v>
      </c>
      <c r="J33" s="118">
        <f>BK33</f>
        <v>0</v>
      </c>
      <c r="L33" s="107"/>
      <c r="M33" s="111"/>
      <c r="N33" s="112"/>
      <c r="O33" s="112"/>
      <c r="P33" s="113">
        <f>SUM(P34:P130)</f>
        <v>2333.037</v>
      </c>
      <c r="Q33" s="112"/>
      <c r="R33" s="113">
        <f>SUM(R34:R130)</f>
        <v>62.23729</v>
      </c>
      <c r="S33" s="112"/>
      <c r="T33" s="114">
        <f>SUM(T34:T130)</f>
        <v>0.6500000000000001</v>
      </c>
      <c r="AR33" s="108" t="s">
        <v>58</v>
      </c>
      <c r="AT33" s="115" t="s">
        <v>49</v>
      </c>
      <c r="AU33" s="115" t="s">
        <v>58</v>
      </c>
      <c r="AY33" s="108" t="s">
        <v>137</v>
      </c>
      <c r="BK33" s="116">
        <f>SUM(BK34:BK130)</f>
        <v>0</v>
      </c>
    </row>
    <row r="34" spans="1:65" s="2" customFormat="1" ht="24.15" customHeight="1">
      <c r="A34" s="22"/>
      <c r="B34" s="119"/>
      <c r="C34" s="120" t="s">
        <v>58</v>
      </c>
      <c r="D34" s="120" t="s">
        <v>140</v>
      </c>
      <c r="E34" s="121" t="s">
        <v>1634</v>
      </c>
      <c r="F34" s="122" t="s">
        <v>1635</v>
      </c>
      <c r="G34" s="123" t="s">
        <v>160</v>
      </c>
      <c r="H34" s="124">
        <v>100</v>
      </c>
      <c r="I34" s="125"/>
      <c r="J34" s="125">
        <f aca="true" t="shared" si="0" ref="J34:J65">ROUND(I34*H34,2)</f>
        <v>0</v>
      </c>
      <c r="K34" s="122" t="s">
        <v>144</v>
      </c>
      <c r="L34" s="23"/>
      <c r="M34" s="126" t="s">
        <v>1</v>
      </c>
      <c r="N34" s="127" t="s">
        <v>23</v>
      </c>
      <c r="O34" s="128">
        <v>0.155</v>
      </c>
      <c r="P34" s="128">
        <f aca="true" t="shared" si="1" ref="P34:P65">O34*H34</f>
        <v>15.5</v>
      </c>
      <c r="Q34" s="128">
        <v>0.0014</v>
      </c>
      <c r="R34" s="128">
        <f aca="true" t="shared" si="2" ref="R34:R65">Q34*H34</f>
        <v>0.13999999999999999</v>
      </c>
      <c r="S34" s="128">
        <v>0</v>
      </c>
      <c r="T34" s="129">
        <f aca="true" t="shared" si="3" ref="T34:T65">S34*H34</f>
        <v>0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R34" s="130" t="s">
        <v>145</v>
      </c>
      <c r="AT34" s="130" t="s">
        <v>140</v>
      </c>
      <c r="AU34" s="130" t="s">
        <v>60</v>
      </c>
      <c r="AY34" s="12" t="s">
        <v>137</v>
      </c>
      <c r="BE34" s="131">
        <f aca="true" t="shared" si="4" ref="BE34:BE65">IF(N34="základní",J34,0)</f>
        <v>0</v>
      </c>
      <c r="BF34" s="131">
        <f aca="true" t="shared" si="5" ref="BF34:BF65">IF(N34="snížená",J34,0)</f>
        <v>0</v>
      </c>
      <c r="BG34" s="131">
        <f aca="true" t="shared" si="6" ref="BG34:BG65">IF(N34="zákl. přenesená",J34,0)</f>
        <v>0</v>
      </c>
      <c r="BH34" s="131">
        <f aca="true" t="shared" si="7" ref="BH34:BH65">IF(N34="sníž. přenesená",J34,0)</f>
        <v>0</v>
      </c>
      <c r="BI34" s="131">
        <f aca="true" t="shared" si="8" ref="BI34:BI65">IF(N34="nulová",J34,0)</f>
        <v>0</v>
      </c>
      <c r="BJ34" s="12" t="s">
        <v>58</v>
      </c>
      <c r="BK34" s="131">
        <f aca="true" t="shared" si="9" ref="BK34:BK65">ROUND(I34*H34,2)</f>
        <v>0</v>
      </c>
      <c r="BL34" s="12" t="s">
        <v>145</v>
      </c>
      <c r="BM34" s="130" t="s">
        <v>1636</v>
      </c>
    </row>
    <row r="35" spans="1:65" s="2" customFormat="1" ht="24.15" customHeight="1">
      <c r="A35" s="22"/>
      <c r="B35" s="119"/>
      <c r="C35" s="120" t="s">
        <v>60</v>
      </c>
      <c r="D35" s="120" t="s">
        <v>140</v>
      </c>
      <c r="E35" s="121" t="s">
        <v>1637</v>
      </c>
      <c r="F35" s="122" t="s">
        <v>1638</v>
      </c>
      <c r="G35" s="123" t="s">
        <v>160</v>
      </c>
      <c r="H35" s="124">
        <v>10</v>
      </c>
      <c r="I35" s="125"/>
      <c r="J35" s="125">
        <f t="shared" si="0"/>
        <v>0</v>
      </c>
      <c r="K35" s="122" t="s">
        <v>144</v>
      </c>
      <c r="L35" s="23"/>
      <c r="M35" s="126" t="s">
        <v>1</v>
      </c>
      <c r="N35" s="127" t="s">
        <v>23</v>
      </c>
      <c r="O35" s="128">
        <v>0.17</v>
      </c>
      <c r="P35" s="128">
        <f t="shared" si="1"/>
        <v>1.7000000000000002</v>
      </c>
      <c r="Q35" s="128">
        <v>0.0014</v>
      </c>
      <c r="R35" s="128">
        <f t="shared" si="2"/>
        <v>0.014</v>
      </c>
      <c r="S35" s="128">
        <v>0</v>
      </c>
      <c r="T35" s="129">
        <f t="shared" si="3"/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145</v>
      </c>
      <c r="AT35" s="130" t="s">
        <v>140</v>
      </c>
      <c r="AU35" s="130" t="s">
        <v>60</v>
      </c>
      <c r="AY35" s="12" t="s">
        <v>137</v>
      </c>
      <c r="BE35" s="131">
        <f t="shared" si="4"/>
        <v>0</v>
      </c>
      <c r="BF35" s="131">
        <f t="shared" si="5"/>
        <v>0</v>
      </c>
      <c r="BG35" s="131">
        <f t="shared" si="6"/>
        <v>0</v>
      </c>
      <c r="BH35" s="131">
        <f t="shared" si="7"/>
        <v>0</v>
      </c>
      <c r="BI35" s="131">
        <f t="shared" si="8"/>
        <v>0</v>
      </c>
      <c r="BJ35" s="12" t="s">
        <v>58</v>
      </c>
      <c r="BK35" s="131">
        <f t="shared" si="9"/>
        <v>0</v>
      </c>
      <c r="BL35" s="12" t="s">
        <v>145</v>
      </c>
      <c r="BM35" s="130" t="s">
        <v>1639</v>
      </c>
    </row>
    <row r="36" spans="1:65" s="2" customFormat="1" ht="24.15" customHeight="1">
      <c r="A36" s="22"/>
      <c r="B36" s="119"/>
      <c r="C36" s="120" t="s">
        <v>150</v>
      </c>
      <c r="D36" s="120" t="s">
        <v>140</v>
      </c>
      <c r="E36" s="121" t="s">
        <v>1640</v>
      </c>
      <c r="F36" s="122" t="s">
        <v>1641</v>
      </c>
      <c r="G36" s="123" t="s">
        <v>160</v>
      </c>
      <c r="H36" s="124">
        <v>100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0.111</v>
      </c>
      <c r="P36" s="128">
        <f t="shared" si="1"/>
        <v>11.1</v>
      </c>
      <c r="Q36" s="128">
        <v>0.0014</v>
      </c>
      <c r="R36" s="128">
        <f t="shared" si="2"/>
        <v>0.13999999999999999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145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145</v>
      </c>
      <c r="BM36" s="130" t="s">
        <v>1642</v>
      </c>
    </row>
    <row r="37" spans="1:65" s="2" customFormat="1" ht="24.15" customHeight="1">
      <c r="A37" s="22"/>
      <c r="B37" s="119"/>
      <c r="C37" s="120" t="s">
        <v>145</v>
      </c>
      <c r="D37" s="120" t="s">
        <v>140</v>
      </c>
      <c r="E37" s="121" t="s">
        <v>1643</v>
      </c>
      <c r="F37" s="122" t="s">
        <v>1644</v>
      </c>
      <c r="G37" s="123" t="s">
        <v>160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0.165</v>
      </c>
      <c r="P37" s="128">
        <f t="shared" si="1"/>
        <v>1.6500000000000001</v>
      </c>
      <c r="Q37" s="128">
        <v>0.0014</v>
      </c>
      <c r="R37" s="128">
        <f t="shared" si="2"/>
        <v>0.014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145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145</v>
      </c>
      <c r="BM37" s="130" t="s">
        <v>1645</v>
      </c>
    </row>
    <row r="38" spans="1:65" s="2" customFormat="1" ht="24.15" customHeight="1">
      <c r="A38" s="22"/>
      <c r="B38" s="119"/>
      <c r="C38" s="120" t="s">
        <v>157</v>
      </c>
      <c r="D38" s="120" t="s">
        <v>140</v>
      </c>
      <c r="E38" s="121" t="s">
        <v>1646</v>
      </c>
      <c r="F38" s="122" t="s">
        <v>1647</v>
      </c>
      <c r="G38" s="123" t="s">
        <v>160</v>
      </c>
      <c r="H38" s="124">
        <v>100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0.148</v>
      </c>
      <c r="P38" s="128">
        <f t="shared" si="1"/>
        <v>14.799999999999999</v>
      </c>
      <c r="Q38" s="128">
        <v>0.00026</v>
      </c>
      <c r="R38" s="128">
        <f t="shared" si="2"/>
        <v>0.026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145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145</v>
      </c>
      <c r="BM38" s="130" t="s">
        <v>1648</v>
      </c>
    </row>
    <row r="39" spans="1:65" s="2" customFormat="1" ht="24.15" customHeight="1">
      <c r="A39" s="22"/>
      <c r="B39" s="119"/>
      <c r="C39" s="120" t="s">
        <v>162</v>
      </c>
      <c r="D39" s="120" t="s">
        <v>140</v>
      </c>
      <c r="E39" s="121" t="s">
        <v>1649</v>
      </c>
      <c r="F39" s="122" t="s">
        <v>1650</v>
      </c>
      <c r="G39" s="123" t="s">
        <v>160</v>
      </c>
      <c r="H39" s="124">
        <v>10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0.163</v>
      </c>
      <c r="P39" s="128">
        <f t="shared" si="1"/>
        <v>1.6300000000000001</v>
      </c>
      <c r="Q39" s="128">
        <v>0.00026</v>
      </c>
      <c r="R39" s="128">
        <f t="shared" si="2"/>
        <v>0.0026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145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145</v>
      </c>
      <c r="BM39" s="130" t="s">
        <v>1651</v>
      </c>
    </row>
    <row r="40" spans="1:65" s="2" customFormat="1" ht="24.15" customHeight="1">
      <c r="A40" s="22"/>
      <c r="B40" s="119"/>
      <c r="C40" s="120" t="s">
        <v>166</v>
      </c>
      <c r="D40" s="120" t="s">
        <v>140</v>
      </c>
      <c r="E40" s="121" t="s">
        <v>1652</v>
      </c>
      <c r="F40" s="122" t="s">
        <v>1653</v>
      </c>
      <c r="G40" s="123" t="s">
        <v>160</v>
      </c>
      <c r="H40" s="124">
        <v>100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0.104</v>
      </c>
      <c r="P40" s="128">
        <f t="shared" si="1"/>
        <v>10.4</v>
      </c>
      <c r="Q40" s="128">
        <v>0.00026</v>
      </c>
      <c r="R40" s="128">
        <f t="shared" si="2"/>
        <v>0.026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145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145</v>
      </c>
      <c r="BM40" s="130" t="s">
        <v>1654</v>
      </c>
    </row>
    <row r="41" spans="1:65" s="2" customFormat="1" ht="24.15" customHeight="1">
      <c r="A41" s="22"/>
      <c r="B41" s="119"/>
      <c r="C41" s="120" t="s">
        <v>170</v>
      </c>
      <c r="D41" s="120" t="s">
        <v>140</v>
      </c>
      <c r="E41" s="121" t="s">
        <v>1655</v>
      </c>
      <c r="F41" s="122" t="s">
        <v>1656</v>
      </c>
      <c r="G41" s="123" t="s">
        <v>160</v>
      </c>
      <c r="H41" s="124">
        <v>10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0.158</v>
      </c>
      <c r="P41" s="128">
        <f t="shared" si="1"/>
        <v>1.58</v>
      </c>
      <c r="Q41" s="128">
        <v>0.00026</v>
      </c>
      <c r="R41" s="128">
        <f t="shared" si="2"/>
        <v>0.0026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145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145</v>
      </c>
      <c r="BM41" s="130" t="s">
        <v>1657</v>
      </c>
    </row>
    <row r="42" spans="1:65" s="2" customFormat="1" ht="21.75" customHeight="1">
      <c r="A42" s="22"/>
      <c r="B42" s="119"/>
      <c r="C42" s="120" t="s">
        <v>138</v>
      </c>
      <c r="D42" s="120" t="s">
        <v>140</v>
      </c>
      <c r="E42" s="121" t="s">
        <v>1658</v>
      </c>
      <c r="F42" s="122" t="s">
        <v>1659</v>
      </c>
      <c r="G42" s="123" t="s">
        <v>160</v>
      </c>
      <c r="H42" s="124">
        <v>100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0.46</v>
      </c>
      <c r="P42" s="128">
        <f t="shared" si="1"/>
        <v>46</v>
      </c>
      <c r="Q42" s="128">
        <v>0.00438</v>
      </c>
      <c r="R42" s="128">
        <f t="shared" si="2"/>
        <v>0.438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145</v>
      </c>
      <c r="BM42" s="130" t="s">
        <v>1660</v>
      </c>
    </row>
    <row r="43" spans="1:65" s="2" customFormat="1" ht="21.75" customHeight="1">
      <c r="A43" s="22"/>
      <c r="B43" s="119"/>
      <c r="C43" s="120" t="s">
        <v>177</v>
      </c>
      <c r="D43" s="120" t="s">
        <v>140</v>
      </c>
      <c r="E43" s="121" t="s">
        <v>1661</v>
      </c>
      <c r="F43" s="122" t="s">
        <v>1662</v>
      </c>
      <c r="G43" s="123" t="s">
        <v>160</v>
      </c>
      <c r="H43" s="124">
        <v>100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0.36</v>
      </c>
      <c r="P43" s="128">
        <f t="shared" si="1"/>
        <v>36</v>
      </c>
      <c r="Q43" s="128">
        <v>0.00438</v>
      </c>
      <c r="R43" s="128">
        <f t="shared" si="2"/>
        <v>0.438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1663</v>
      </c>
    </row>
    <row r="44" spans="1:65" s="2" customFormat="1" ht="24.15" customHeight="1">
      <c r="A44" s="22"/>
      <c r="B44" s="119"/>
      <c r="C44" s="120" t="s">
        <v>181</v>
      </c>
      <c r="D44" s="120" t="s">
        <v>140</v>
      </c>
      <c r="E44" s="121" t="s">
        <v>1664</v>
      </c>
      <c r="F44" s="122" t="s">
        <v>1665</v>
      </c>
      <c r="G44" s="123" t="s">
        <v>160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0.5</v>
      </c>
      <c r="P44" s="128">
        <f t="shared" si="1"/>
        <v>5</v>
      </c>
      <c r="Q44" s="128">
        <v>0.00441</v>
      </c>
      <c r="R44" s="128">
        <f t="shared" si="2"/>
        <v>0.0441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1666</v>
      </c>
    </row>
    <row r="45" spans="1:65" s="2" customFormat="1" ht="24.15" customHeight="1">
      <c r="A45" s="22"/>
      <c r="B45" s="119"/>
      <c r="C45" s="120" t="s">
        <v>8</v>
      </c>
      <c r="D45" s="120" t="s">
        <v>140</v>
      </c>
      <c r="E45" s="121" t="s">
        <v>1667</v>
      </c>
      <c r="F45" s="122" t="s">
        <v>1668</v>
      </c>
      <c r="G45" s="123" t="s">
        <v>160</v>
      </c>
      <c r="H45" s="124">
        <v>250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0.358</v>
      </c>
      <c r="P45" s="128">
        <f t="shared" si="1"/>
        <v>89.5</v>
      </c>
      <c r="Q45" s="128">
        <v>0.003</v>
      </c>
      <c r="R45" s="128">
        <f t="shared" si="2"/>
        <v>0.75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1669</v>
      </c>
    </row>
    <row r="46" spans="1:65" s="2" customFormat="1" ht="24.15" customHeight="1">
      <c r="A46" s="22"/>
      <c r="B46" s="119"/>
      <c r="C46" s="120" t="s">
        <v>188</v>
      </c>
      <c r="D46" s="120" t="s">
        <v>140</v>
      </c>
      <c r="E46" s="121" t="s">
        <v>1670</v>
      </c>
      <c r="F46" s="122" t="s">
        <v>1671</v>
      </c>
      <c r="G46" s="123" t="s">
        <v>160</v>
      </c>
      <c r="H46" s="124">
        <v>10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0.379</v>
      </c>
      <c r="P46" s="128">
        <f t="shared" si="1"/>
        <v>3.79</v>
      </c>
      <c r="Q46" s="128">
        <v>0.003</v>
      </c>
      <c r="R46" s="128">
        <f t="shared" si="2"/>
        <v>0.03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1672</v>
      </c>
    </row>
    <row r="47" spans="1:65" s="2" customFormat="1" ht="21.75" customHeight="1">
      <c r="A47" s="22"/>
      <c r="B47" s="119"/>
      <c r="C47" s="120" t="s">
        <v>192</v>
      </c>
      <c r="D47" s="120" t="s">
        <v>140</v>
      </c>
      <c r="E47" s="121" t="s">
        <v>1673</v>
      </c>
      <c r="F47" s="122" t="s">
        <v>1674</v>
      </c>
      <c r="G47" s="123" t="s">
        <v>160</v>
      </c>
      <c r="H47" s="124">
        <v>250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0.272</v>
      </c>
      <c r="P47" s="128">
        <f t="shared" si="1"/>
        <v>68</v>
      </c>
      <c r="Q47" s="128">
        <v>0.003</v>
      </c>
      <c r="R47" s="128">
        <f t="shared" si="2"/>
        <v>0.75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1675</v>
      </c>
    </row>
    <row r="48" spans="1:65" s="2" customFormat="1" ht="24.15" customHeight="1">
      <c r="A48" s="22"/>
      <c r="B48" s="119"/>
      <c r="C48" s="120" t="s">
        <v>196</v>
      </c>
      <c r="D48" s="120" t="s">
        <v>140</v>
      </c>
      <c r="E48" s="121" t="s">
        <v>1676</v>
      </c>
      <c r="F48" s="122" t="s">
        <v>1677</v>
      </c>
      <c r="G48" s="123" t="s">
        <v>160</v>
      </c>
      <c r="H48" s="124">
        <v>1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4.619</v>
      </c>
      <c r="P48" s="128">
        <f t="shared" si="1"/>
        <v>4.619</v>
      </c>
      <c r="Q48" s="128">
        <v>0.00292</v>
      </c>
      <c r="R48" s="128">
        <f t="shared" si="2"/>
        <v>0.00292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1678</v>
      </c>
    </row>
    <row r="49" spans="1:65" s="2" customFormat="1" ht="24.15" customHeight="1">
      <c r="A49" s="22"/>
      <c r="B49" s="119"/>
      <c r="C49" s="120" t="s">
        <v>200</v>
      </c>
      <c r="D49" s="120" t="s">
        <v>140</v>
      </c>
      <c r="E49" s="121" t="s">
        <v>1679</v>
      </c>
      <c r="F49" s="122" t="s">
        <v>1680</v>
      </c>
      <c r="G49" s="123" t="s">
        <v>160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0.426</v>
      </c>
      <c r="P49" s="128">
        <f t="shared" si="1"/>
        <v>4.26</v>
      </c>
      <c r="Q49" s="128">
        <v>0.003</v>
      </c>
      <c r="R49" s="128">
        <f t="shared" si="2"/>
        <v>0.03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1681</v>
      </c>
    </row>
    <row r="50" spans="1:65" s="2" customFormat="1" ht="21.75" customHeight="1">
      <c r="A50" s="22"/>
      <c r="B50" s="119"/>
      <c r="C50" s="120" t="s">
        <v>204</v>
      </c>
      <c r="D50" s="120" t="s">
        <v>140</v>
      </c>
      <c r="E50" s="121" t="s">
        <v>1682</v>
      </c>
      <c r="F50" s="122" t="s">
        <v>1683</v>
      </c>
      <c r="G50" s="123" t="s">
        <v>160</v>
      </c>
      <c r="H50" s="124">
        <v>100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0.344</v>
      </c>
      <c r="P50" s="128">
        <f t="shared" si="1"/>
        <v>34.4</v>
      </c>
      <c r="Q50" s="128">
        <v>0.00391</v>
      </c>
      <c r="R50" s="128">
        <f t="shared" si="2"/>
        <v>0.391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1684</v>
      </c>
    </row>
    <row r="51" spans="1:65" s="2" customFormat="1" ht="24.15" customHeight="1">
      <c r="A51" s="22"/>
      <c r="B51" s="119"/>
      <c r="C51" s="120" t="s">
        <v>208</v>
      </c>
      <c r="D51" s="120" t="s">
        <v>140</v>
      </c>
      <c r="E51" s="121" t="s">
        <v>1685</v>
      </c>
      <c r="F51" s="122" t="s">
        <v>1686</v>
      </c>
      <c r="G51" s="123" t="s">
        <v>160</v>
      </c>
      <c r="H51" s="124">
        <v>10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0.365</v>
      </c>
      <c r="P51" s="128">
        <f t="shared" si="1"/>
        <v>3.65</v>
      </c>
      <c r="Q51" s="128">
        <v>0.00391</v>
      </c>
      <c r="R51" s="128">
        <f t="shared" si="2"/>
        <v>0.0391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1687</v>
      </c>
    </row>
    <row r="52" spans="1:65" s="2" customFormat="1" ht="16.5" customHeight="1">
      <c r="A52" s="22"/>
      <c r="B52" s="119"/>
      <c r="C52" s="120" t="s">
        <v>212</v>
      </c>
      <c r="D52" s="120" t="s">
        <v>140</v>
      </c>
      <c r="E52" s="121" t="s">
        <v>1688</v>
      </c>
      <c r="F52" s="122" t="s">
        <v>1689</v>
      </c>
      <c r="G52" s="123" t="s">
        <v>160</v>
      </c>
      <c r="H52" s="124">
        <v>100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0.258</v>
      </c>
      <c r="P52" s="128">
        <f t="shared" si="1"/>
        <v>25.8</v>
      </c>
      <c r="Q52" s="128">
        <v>0.00391</v>
      </c>
      <c r="R52" s="128">
        <f t="shared" si="2"/>
        <v>0.391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1690</v>
      </c>
    </row>
    <row r="53" spans="1:65" s="2" customFormat="1" ht="24.15" customHeight="1">
      <c r="A53" s="22"/>
      <c r="B53" s="119"/>
      <c r="C53" s="120" t="s">
        <v>216</v>
      </c>
      <c r="D53" s="120" t="s">
        <v>140</v>
      </c>
      <c r="E53" s="121" t="s">
        <v>1691</v>
      </c>
      <c r="F53" s="122" t="s">
        <v>1692</v>
      </c>
      <c r="G53" s="123" t="s">
        <v>160</v>
      </c>
      <c r="H53" s="124">
        <v>100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0.043</v>
      </c>
      <c r="P53" s="128">
        <f t="shared" si="1"/>
        <v>4.3</v>
      </c>
      <c r="Q53" s="128">
        <v>0.0013</v>
      </c>
      <c r="R53" s="128">
        <f t="shared" si="2"/>
        <v>0.13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1693</v>
      </c>
    </row>
    <row r="54" spans="1:65" s="2" customFormat="1" ht="33" customHeight="1">
      <c r="A54" s="22"/>
      <c r="B54" s="119"/>
      <c r="C54" s="120" t="s">
        <v>7</v>
      </c>
      <c r="D54" s="120" t="s">
        <v>140</v>
      </c>
      <c r="E54" s="121" t="s">
        <v>1694</v>
      </c>
      <c r="F54" s="122" t="s">
        <v>1695</v>
      </c>
      <c r="G54" s="123" t="s">
        <v>160</v>
      </c>
      <c r="H54" s="124">
        <v>100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0.044</v>
      </c>
      <c r="P54" s="128">
        <f t="shared" si="1"/>
        <v>4.3999999999999995</v>
      </c>
      <c r="Q54" s="128">
        <v>0.0013</v>
      </c>
      <c r="R54" s="128">
        <f t="shared" si="2"/>
        <v>0.13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1696</v>
      </c>
    </row>
    <row r="55" spans="1:65" s="2" customFormat="1" ht="24.15" customHeight="1">
      <c r="A55" s="22"/>
      <c r="B55" s="119"/>
      <c r="C55" s="120" t="s">
        <v>223</v>
      </c>
      <c r="D55" s="120" t="s">
        <v>140</v>
      </c>
      <c r="E55" s="121" t="s">
        <v>1697</v>
      </c>
      <c r="F55" s="122" t="s">
        <v>1698</v>
      </c>
      <c r="G55" s="123" t="s">
        <v>160</v>
      </c>
      <c r="H55" s="124">
        <v>100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0.054</v>
      </c>
      <c r="P55" s="128">
        <f t="shared" si="1"/>
        <v>5.4</v>
      </c>
      <c r="Q55" s="128">
        <v>0.0013</v>
      </c>
      <c r="R55" s="128">
        <f t="shared" si="2"/>
        <v>0.13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1699</v>
      </c>
    </row>
    <row r="56" spans="1:65" s="2" customFormat="1" ht="16.5" customHeight="1">
      <c r="A56" s="22"/>
      <c r="B56" s="119"/>
      <c r="C56" s="120" t="s">
        <v>227</v>
      </c>
      <c r="D56" s="120" t="s">
        <v>140</v>
      </c>
      <c r="E56" s="121" t="s">
        <v>1700</v>
      </c>
      <c r="F56" s="122" t="s">
        <v>1701</v>
      </c>
      <c r="G56" s="123" t="s">
        <v>160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0.143</v>
      </c>
      <c r="P56" s="128">
        <f t="shared" si="1"/>
        <v>1.43</v>
      </c>
      <c r="Q56" s="128">
        <v>0.0065</v>
      </c>
      <c r="R56" s="128">
        <f t="shared" si="2"/>
        <v>0.065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1702</v>
      </c>
    </row>
    <row r="57" spans="1:65" s="2" customFormat="1" ht="24.15" customHeight="1">
      <c r="A57" s="22"/>
      <c r="B57" s="119"/>
      <c r="C57" s="120" t="s">
        <v>231</v>
      </c>
      <c r="D57" s="120" t="s">
        <v>140</v>
      </c>
      <c r="E57" s="121" t="s">
        <v>1703</v>
      </c>
      <c r="F57" s="122" t="s">
        <v>1704</v>
      </c>
      <c r="G57" s="123" t="s">
        <v>160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0.154</v>
      </c>
      <c r="P57" s="128">
        <f t="shared" si="1"/>
        <v>1.54</v>
      </c>
      <c r="Q57" s="128">
        <v>0.0065</v>
      </c>
      <c r="R57" s="128">
        <f t="shared" si="2"/>
        <v>0.065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1705</v>
      </c>
    </row>
    <row r="58" spans="1:65" s="2" customFormat="1" ht="16.5" customHeight="1">
      <c r="A58" s="22"/>
      <c r="B58" s="119"/>
      <c r="C58" s="120" t="s">
        <v>235</v>
      </c>
      <c r="D58" s="120" t="s">
        <v>140</v>
      </c>
      <c r="E58" s="121" t="s">
        <v>1706</v>
      </c>
      <c r="F58" s="122" t="s">
        <v>1707</v>
      </c>
      <c r="G58" s="123" t="s">
        <v>160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0.106</v>
      </c>
      <c r="P58" s="128">
        <f t="shared" si="1"/>
        <v>1.06</v>
      </c>
      <c r="Q58" s="128">
        <v>0.0065</v>
      </c>
      <c r="R58" s="128">
        <f t="shared" si="2"/>
        <v>0.065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1708</v>
      </c>
    </row>
    <row r="59" spans="1:65" s="2" customFormat="1" ht="24.15" customHeight="1">
      <c r="A59" s="22"/>
      <c r="B59" s="119"/>
      <c r="C59" s="120" t="s">
        <v>239</v>
      </c>
      <c r="D59" s="120" t="s">
        <v>140</v>
      </c>
      <c r="E59" s="121" t="s">
        <v>1709</v>
      </c>
      <c r="F59" s="122" t="s">
        <v>1710</v>
      </c>
      <c r="G59" s="123" t="s">
        <v>160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0.151</v>
      </c>
      <c r="P59" s="128">
        <f t="shared" si="1"/>
        <v>1.51</v>
      </c>
      <c r="Q59" s="128">
        <v>0.0065</v>
      </c>
      <c r="R59" s="128">
        <f t="shared" si="2"/>
        <v>0.065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1711</v>
      </c>
    </row>
    <row r="60" spans="1:65" s="2" customFormat="1" ht="24.15" customHeight="1">
      <c r="A60" s="22"/>
      <c r="B60" s="119"/>
      <c r="C60" s="120" t="s">
        <v>243</v>
      </c>
      <c r="D60" s="120" t="s">
        <v>140</v>
      </c>
      <c r="E60" s="121" t="s">
        <v>1712</v>
      </c>
      <c r="F60" s="122" t="s">
        <v>1713</v>
      </c>
      <c r="G60" s="123" t="s">
        <v>160</v>
      </c>
      <c r="H60" s="124">
        <v>100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0.48</v>
      </c>
      <c r="P60" s="128">
        <f t="shared" si="1"/>
        <v>48</v>
      </c>
      <c r="Q60" s="128">
        <v>0.0154</v>
      </c>
      <c r="R60" s="128">
        <f t="shared" si="2"/>
        <v>1.54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145</v>
      </c>
      <c r="BM60" s="130" t="s">
        <v>1714</v>
      </c>
    </row>
    <row r="61" spans="1:65" s="2" customFormat="1" ht="24.15" customHeight="1">
      <c r="A61" s="22"/>
      <c r="B61" s="119"/>
      <c r="C61" s="120" t="s">
        <v>247</v>
      </c>
      <c r="D61" s="120" t="s">
        <v>140</v>
      </c>
      <c r="E61" s="121" t="s">
        <v>1715</v>
      </c>
      <c r="F61" s="122" t="s">
        <v>1716</v>
      </c>
      <c r="G61" s="123" t="s">
        <v>160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0.502</v>
      </c>
      <c r="P61" s="128">
        <f t="shared" si="1"/>
        <v>5.02</v>
      </c>
      <c r="Q61" s="128">
        <v>0.0154</v>
      </c>
      <c r="R61" s="128">
        <f t="shared" si="2"/>
        <v>0.154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145</v>
      </c>
      <c r="BM61" s="130" t="s">
        <v>1717</v>
      </c>
    </row>
    <row r="62" spans="1:65" s="2" customFormat="1" ht="24.15" customHeight="1">
      <c r="A62" s="22"/>
      <c r="B62" s="119"/>
      <c r="C62" s="120" t="s">
        <v>251</v>
      </c>
      <c r="D62" s="120" t="s">
        <v>140</v>
      </c>
      <c r="E62" s="121" t="s">
        <v>1718</v>
      </c>
      <c r="F62" s="122" t="s">
        <v>1719</v>
      </c>
      <c r="G62" s="123" t="s">
        <v>160</v>
      </c>
      <c r="H62" s="124">
        <v>250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0.39</v>
      </c>
      <c r="P62" s="128">
        <f t="shared" si="1"/>
        <v>97.5</v>
      </c>
      <c r="Q62" s="128">
        <v>0.0154</v>
      </c>
      <c r="R62" s="128">
        <f t="shared" si="2"/>
        <v>3.85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145</v>
      </c>
      <c r="BM62" s="130" t="s">
        <v>1720</v>
      </c>
    </row>
    <row r="63" spans="1:65" s="2" customFormat="1" ht="24.15" customHeight="1">
      <c r="A63" s="22"/>
      <c r="B63" s="119"/>
      <c r="C63" s="120" t="s">
        <v>255</v>
      </c>
      <c r="D63" s="120" t="s">
        <v>140</v>
      </c>
      <c r="E63" s="121" t="s">
        <v>1721</v>
      </c>
      <c r="F63" s="122" t="s">
        <v>1722</v>
      </c>
      <c r="G63" s="123" t="s">
        <v>160</v>
      </c>
      <c r="H63" s="124">
        <v>10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0.55</v>
      </c>
      <c r="P63" s="128">
        <f t="shared" si="1"/>
        <v>5.5</v>
      </c>
      <c r="Q63" s="128">
        <v>0.0154</v>
      </c>
      <c r="R63" s="128">
        <f t="shared" si="2"/>
        <v>0.154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145</v>
      </c>
      <c r="BM63" s="130" t="s">
        <v>1723</v>
      </c>
    </row>
    <row r="64" spans="1:65" s="2" customFormat="1" ht="24.15" customHeight="1">
      <c r="A64" s="22"/>
      <c r="B64" s="119"/>
      <c r="C64" s="120" t="s">
        <v>259</v>
      </c>
      <c r="D64" s="120" t="s">
        <v>140</v>
      </c>
      <c r="E64" s="121" t="s">
        <v>1724</v>
      </c>
      <c r="F64" s="122" t="s">
        <v>1725</v>
      </c>
      <c r="G64" s="123" t="s">
        <v>160</v>
      </c>
      <c r="H64" s="124">
        <v>10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0.57</v>
      </c>
      <c r="P64" s="128">
        <f t="shared" si="1"/>
        <v>5.699999999999999</v>
      </c>
      <c r="Q64" s="128">
        <v>0.01838</v>
      </c>
      <c r="R64" s="128">
        <f t="shared" si="2"/>
        <v>0.18380000000000002</v>
      </c>
      <c r="S64" s="128">
        <v>0</v>
      </c>
      <c r="T64" s="129">
        <f t="shared" si="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145</v>
      </c>
      <c r="BM64" s="130" t="s">
        <v>1726</v>
      </c>
    </row>
    <row r="65" spans="1:65" s="2" customFormat="1" ht="24.15" customHeight="1">
      <c r="A65" s="22"/>
      <c r="B65" s="119"/>
      <c r="C65" s="120" t="s">
        <v>263</v>
      </c>
      <c r="D65" s="120" t="s">
        <v>140</v>
      </c>
      <c r="E65" s="121" t="s">
        <v>1727</v>
      </c>
      <c r="F65" s="122" t="s">
        <v>1728</v>
      </c>
      <c r="G65" s="123" t="s">
        <v>160</v>
      </c>
      <c r="H65" s="124">
        <v>10</v>
      </c>
      <c r="I65" s="125"/>
      <c r="J65" s="125">
        <f t="shared" si="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0.1</v>
      </c>
      <c r="P65" s="128">
        <f t="shared" si="1"/>
        <v>1</v>
      </c>
      <c r="Q65" s="128">
        <v>0.0079</v>
      </c>
      <c r="R65" s="128">
        <f t="shared" si="2"/>
        <v>0.07900000000000001</v>
      </c>
      <c r="S65" s="128">
        <v>0</v>
      </c>
      <c r="T65" s="129">
        <f t="shared" si="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145</v>
      </c>
      <c r="AT65" s="130" t="s">
        <v>140</v>
      </c>
      <c r="AU65" s="130" t="s">
        <v>60</v>
      </c>
      <c r="AY65" s="12" t="s">
        <v>137</v>
      </c>
      <c r="BE65" s="131">
        <f t="shared" si="4"/>
        <v>0</v>
      </c>
      <c r="BF65" s="131">
        <f t="shared" si="5"/>
        <v>0</v>
      </c>
      <c r="BG65" s="131">
        <f t="shared" si="6"/>
        <v>0</v>
      </c>
      <c r="BH65" s="131">
        <f t="shared" si="7"/>
        <v>0</v>
      </c>
      <c r="BI65" s="131">
        <f t="shared" si="8"/>
        <v>0</v>
      </c>
      <c r="BJ65" s="12" t="s">
        <v>58</v>
      </c>
      <c r="BK65" s="131">
        <f t="shared" si="9"/>
        <v>0</v>
      </c>
      <c r="BL65" s="12" t="s">
        <v>145</v>
      </c>
      <c r="BM65" s="130" t="s">
        <v>1729</v>
      </c>
    </row>
    <row r="66" spans="1:65" s="2" customFormat="1" ht="24.15" customHeight="1">
      <c r="A66" s="22"/>
      <c r="B66" s="119"/>
      <c r="C66" s="120" t="s">
        <v>267</v>
      </c>
      <c r="D66" s="120" t="s">
        <v>140</v>
      </c>
      <c r="E66" s="121" t="s">
        <v>1730</v>
      </c>
      <c r="F66" s="122" t="s">
        <v>1731</v>
      </c>
      <c r="G66" s="123" t="s">
        <v>160</v>
      </c>
      <c r="H66" s="124">
        <v>10</v>
      </c>
      <c r="I66" s="125"/>
      <c r="J66" s="125">
        <f aca="true" t="shared" si="10" ref="J66:J97">ROUND(I66*H66,2)</f>
        <v>0</v>
      </c>
      <c r="K66" s="122" t="s">
        <v>144</v>
      </c>
      <c r="L66" s="23"/>
      <c r="M66" s="126" t="s">
        <v>1</v>
      </c>
      <c r="N66" s="127" t="s">
        <v>23</v>
      </c>
      <c r="O66" s="128">
        <v>0.592</v>
      </c>
      <c r="P66" s="128">
        <f aca="true" t="shared" si="11" ref="P66:P97">O66*H66</f>
        <v>5.92</v>
      </c>
      <c r="Q66" s="128">
        <v>0.01838</v>
      </c>
      <c r="R66" s="128">
        <f aca="true" t="shared" si="12" ref="R66:R97">Q66*H66</f>
        <v>0.18380000000000002</v>
      </c>
      <c r="S66" s="128">
        <v>0</v>
      </c>
      <c r="T66" s="129">
        <f aca="true" t="shared" si="13" ref="T66:T97">S66*H66</f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60</v>
      </c>
      <c r="AY66" s="12" t="s">
        <v>137</v>
      </c>
      <c r="BE66" s="131">
        <f aca="true" t="shared" si="14" ref="BE66:BE97">IF(N66="základní",J66,0)</f>
        <v>0</v>
      </c>
      <c r="BF66" s="131">
        <f aca="true" t="shared" si="15" ref="BF66:BF97">IF(N66="snížená",J66,0)</f>
        <v>0</v>
      </c>
      <c r="BG66" s="131">
        <f aca="true" t="shared" si="16" ref="BG66:BG97">IF(N66="zákl. přenesená",J66,0)</f>
        <v>0</v>
      </c>
      <c r="BH66" s="131">
        <f aca="true" t="shared" si="17" ref="BH66:BH97">IF(N66="sníž. přenesená",J66,0)</f>
        <v>0</v>
      </c>
      <c r="BI66" s="131">
        <f aca="true" t="shared" si="18" ref="BI66:BI97">IF(N66="nulová",J66,0)</f>
        <v>0</v>
      </c>
      <c r="BJ66" s="12" t="s">
        <v>58</v>
      </c>
      <c r="BK66" s="131">
        <f aca="true" t="shared" si="19" ref="BK66:BK97">ROUND(I66*H66,2)</f>
        <v>0</v>
      </c>
      <c r="BL66" s="12" t="s">
        <v>145</v>
      </c>
      <c r="BM66" s="130" t="s">
        <v>1732</v>
      </c>
    </row>
    <row r="67" spans="1:65" s="2" customFormat="1" ht="33" customHeight="1">
      <c r="A67" s="22"/>
      <c r="B67" s="119"/>
      <c r="C67" s="120" t="s">
        <v>271</v>
      </c>
      <c r="D67" s="120" t="s">
        <v>140</v>
      </c>
      <c r="E67" s="121" t="s">
        <v>1733</v>
      </c>
      <c r="F67" s="122" t="s">
        <v>1734</v>
      </c>
      <c r="G67" s="123" t="s">
        <v>160</v>
      </c>
      <c r="H67" s="124">
        <v>10</v>
      </c>
      <c r="I67" s="125"/>
      <c r="J67" s="125">
        <f t="shared" si="1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0.105</v>
      </c>
      <c r="P67" s="128">
        <f t="shared" si="11"/>
        <v>1.05</v>
      </c>
      <c r="Q67" s="128">
        <v>0.0079</v>
      </c>
      <c r="R67" s="128">
        <f t="shared" si="12"/>
        <v>0.07900000000000001</v>
      </c>
      <c r="S67" s="128">
        <v>0</v>
      </c>
      <c r="T67" s="129">
        <f t="shared" si="1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60</v>
      </c>
      <c r="AY67" s="12" t="s">
        <v>137</v>
      </c>
      <c r="BE67" s="131">
        <f t="shared" si="14"/>
        <v>0</v>
      </c>
      <c r="BF67" s="131">
        <f t="shared" si="15"/>
        <v>0</v>
      </c>
      <c r="BG67" s="131">
        <f t="shared" si="16"/>
        <v>0</v>
      </c>
      <c r="BH67" s="131">
        <f t="shared" si="17"/>
        <v>0</v>
      </c>
      <c r="BI67" s="131">
        <f t="shared" si="18"/>
        <v>0</v>
      </c>
      <c r="BJ67" s="12" t="s">
        <v>58</v>
      </c>
      <c r="BK67" s="131">
        <f t="shared" si="19"/>
        <v>0</v>
      </c>
      <c r="BL67" s="12" t="s">
        <v>145</v>
      </c>
      <c r="BM67" s="130" t="s">
        <v>1735</v>
      </c>
    </row>
    <row r="68" spans="1:65" s="2" customFormat="1" ht="24.15" customHeight="1">
      <c r="A68" s="22"/>
      <c r="B68" s="119"/>
      <c r="C68" s="120" t="s">
        <v>275</v>
      </c>
      <c r="D68" s="120" t="s">
        <v>140</v>
      </c>
      <c r="E68" s="121" t="s">
        <v>1736</v>
      </c>
      <c r="F68" s="122" t="s">
        <v>1737</v>
      </c>
      <c r="G68" s="123" t="s">
        <v>160</v>
      </c>
      <c r="H68" s="124">
        <v>100</v>
      </c>
      <c r="I68" s="125"/>
      <c r="J68" s="125">
        <f t="shared" si="1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0.47</v>
      </c>
      <c r="P68" s="128">
        <f t="shared" si="11"/>
        <v>47</v>
      </c>
      <c r="Q68" s="128">
        <v>0.01838</v>
      </c>
      <c r="R68" s="128">
        <f t="shared" si="12"/>
        <v>1.838</v>
      </c>
      <c r="S68" s="128">
        <v>0</v>
      </c>
      <c r="T68" s="129">
        <f t="shared" si="1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145</v>
      </c>
      <c r="AT68" s="130" t="s">
        <v>140</v>
      </c>
      <c r="AU68" s="130" t="s">
        <v>60</v>
      </c>
      <c r="AY68" s="12" t="s">
        <v>137</v>
      </c>
      <c r="BE68" s="131">
        <f t="shared" si="14"/>
        <v>0</v>
      </c>
      <c r="BF68" s="131">
        <f t="shared" si="15"/>
        <v>0</v>
      </c>
      <c r="BG68" s="131">
        <f t="shared" si="16"/>
        <v>0</v>
      </c>
      <c r="BH68" s="131">
        <f t="shared" si="17"/>
        <v>0</v>
      </c>
      <c r="BI68" s="131">
        <f t="shared" si="18"/>
        <v>0</v>
      </c>
      <c r="BJ68" s="12" t="s">
        <v>58</v>
      </c>
      <c r="BK68" s="131">
        <f t="shared" si="19"/>
        <v>0</v>
      </c>
      <c r="BL68" s="12" t="s">
        <v>145</v>
      </c>
      <c r="BM68" s="130" t="s">
        <v>1738</v>
      </c>
    </row>
    <row r="69" spans="1:65" s="2" customFormat="1" ht="24.15" customHeight="1">
      <c r="A69" s="22"/>
      <c r="B69" s="119"/>
      <c r="C69" s="120" t="s">
        <v>279</v>
      </c>
      <c r="D69" s="120" t="s">
        <v>140</v>
      </c>
      <c r="E69" s="121" t="s">
        <v>1739</v>
      </c>
      <c r="F69" s="122" t="s">
        <v>1740</v>
      </c>
      <c r="G69" s="123" t="s">
        <v>160</v>
      </c>
      <c r="H69" s="124">
        <v>10</v>
      </c>
      <c r="I69" s="125"/>
      <c r="J69" s="125">
        <f t="shared" si="10"/>
        <v>0</v>
      </c>
      <c r="K69" s="122" t="s">
        <v>144</v>
      </c>
      <c r="L69" s="23"/>
      <c r="M69" s="126" t="s">
        <v>1</v>
      </c>
      <c r="N69" s="127" t="s">
        <v>23</v>
      </c>
      <c r="O69" s="128">
        <v>0.09</v>
      </c>
      <c r="P69" s="128">
        <f t="shared" si="11"/>
        <v>0.8999999999999999</v>
      </c>
      <c r="Q69" s="128">
        <v>0.0079</v>
      </c>
      <c r="R69" s="128">
        <f t="shared" si="12"/>
        <v>0.07900000000000001</v>
      </c>
      <c r="S69" s="128">
        <v>0</v>
      </c>
      <c r="T69" s="129">
        <f t="shared" si="1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145</v>
      </c>
      <c r="AT69" s="130" t="s">
        <v>140</v>
      </c>
      <c r="AU69" s="130" t="s">
        <v>60</v>
      </c>
      <c r="AY69" s="12" t="s">
        <v>137</v>
      </c>
      <c r="BE69" s="131">
        <f t="shared" si="14"/>
        <v>0</v>
      </c>
      <c r="BF69" s="131">
        <f t="shared" si="15"/>
        <v>0</v>
      </c>
      <c r="BG69" s="131">
        <f t="shared" si="16"/>
        <v>0</v>
      </c>
      <c r="BH69" s="131">
        <f t="shared" si="17"/>
        <v>0</v>
      </c>
      <c r="BI69" s="131">
        <f t="shared" si="18"/>
        <v>0</v>
      </c>
      <c r="BJ69" s="12" t="s">
        <v>58</v>
      </c>
      <c r="BK69" s="131">
        <f t="shared" si="19"/>
        <v>0</v>
      </c>
      <c r="BL69" s="12" t="s">
        <v>145</v>
      </c>
      <c r="BM69" s="130" t="s">
        <v>1741</v>
      </c>
    </row>
    <row r="70" spans="1:65" s="2" customFormat="1" ht="24.15" customHeight="1">
      <c r="A70" s="22"/>
      <c r="B70" s="119"/>
      <c r="C70" s="120" t="s">
        <v>283</v>
      </c>
      <c r="D70" s="120" t="s">
        <v>140</v>
      </c>
      <c r="E70" s="121" t="s">
        <v>1742</v>
      </c>
      <c r="F70" s="122" t="s">
        <v>1743</v>
      </c>
      <c r="G70" s="123" t="s">
        <v>160</v>
      </c>
      <c r="H70" s="124">
        <v>10</v>
      </c>
      <c r="I70" s="125"/>
      <c r="J70" s="125">
        <f t="shared" si="1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0.67</v>
      </c>
      <c r="P70" s="128">
        <f t="shared" si="11"/>
        <v>6.7</v>
      </c>
      <c r="Q70" s="128">
        <v>0.01838</v>
      </c>
      <c r="R70" s="128">
        <f t="shared" si="12"/>
        <v>0.18380000000000002</v>
      </c>
      <c r="S70" s="128">
        <v>0</v>
      </c>
      <c r="T70" s="129">
        <f t="shared" si="1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145</v>
      </c>
      <c r="AT70" s="130" t="s">
        <v>140</v>
      </c>
      <c r="AU70" s="130" t="s">
        <v>60</v>
      </c>
      <c r="AY70" s="12" t="s">
        <v>137</v>
      </c>
      <c r="BE70" s="131">
        <f t="shared" si="14"/>
        <v>0</v>
      </c>
      <c r="BF70" s="131">
        <f t="shared" si="15"/>
        <v>0</v>
      </c>
      <c r="BG70" s="131">
        <f t="shared" si="16"/>
        <v>0</v>
      </c>
      <c r="BH70" s="131">
        <f t="shared" si="17"/>
        <v>0</v>
      </c>
      <c r="BI70" s="131">
        <f t="shared" si="18"/>
        <v>0</v>
      </c>
      <c r="BJ70" s="12" t="s">
        <v>58</v>
      </c>
      <c r="BK70" s="131">
        <f t="shared" si="19"/>
        <v>0</v>
      </c>
      <c r="BL70" s="12" t="s">
        <v>145</v>
      </c>
      <c r="BM70" s="130" t="s">
        <v>1744</v>
      </c>
    </row>
    <row r="71" spans="1:65" s="2" customFormat="1" ht="24.15" customHeight="1">
      <c r="A71" s="22"/>
      <c r="B71" s="119"/>
      <c r="C71" s="120" t="s">
        <v>287</v>
      </c>
      <c r="D71" s="120" t="s">
        <v>140</v>
      </c>
      <c r="E71" s="121" t="s">
        <v>1745</v>
      </c>
      <c r="F71" s="122" t="s">
        <v>1746</v>
      </c>
      <c r="G71" s="123" t="s">
        <v>160</v>
      </c>
      <c r="H71" s="124">
        <v>10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0.12</v>
      </c>
      <c r="P71" s="128">
        <f t="shared" si="11"/>
        <v>1.2</v>
      </c>
      <c r="Q71" s="128">
        <v>0.0079</v>
      </c>
      <c r="R71" s="128">
        <f t="shared" si="12"/>
        <v>0.07900000000000001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145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145</v>
      </c>
      <c r="BM71" s="130" t="s">
        <v>1747</v>
      </c>
    </row>
    <row r="72" spans="1:65" s="2" customFormat="1" ht="24.15" customHeight="1">
      <c r="A72" s="22"/>
      <c r="B72" s="119"/>
      <c r="C72" s="120" t="s">
        <v>291</v>
      </c>
      <c r="D72" s="120" t="s">
        <v>140</v>
      </c>
      <c r="E72" s="121" t="s">
        <v>1748</v>
      </c>
      <c r="F72" s="122" t="s">
        <v>1749</v>
      </c>
      <c r="G72" s="123" t="s">
        <v>160</v>
      </c>
      <c r="H72" s="124">
        <v>100</v>
      </c>
      <c r="I72" s="125"/>
      <c r="J72" s="125">
        <f t="shared" si="10"/>
        <v>0</v>
      </c>
      <c r="K72" s="122" t="s">
        <v>144</v>
      </c>
      <c r="L72" s="23"/>
      <c r="M72" s="126" t="s">
        <v>1</v>
      </c>
      <c r="N72" s="127" t="s">
        <v>23</v>
      </c>
      <c r="O72" s="128">
        <v>0.117</v>
      </c>
      <c r="P72" s="128">
        <f t="shared" si="11"/>
        <v>11.700000000000001</v>
      </c>
      <c r="Q72" s="128">
        <v>0.008</v>
      </c>
      <c r="R72" s="128">
        <f t="shared" si="12"/>
        <v>0.8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145</v>
      </c>
      <c r="AT72" s="130" t="s">
        <v>140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145</v>
      </c>
      <c r="BM72" s="130" t="s">
        <v>1750</v>
      </c>
    </row>
    <row r="73" spans="1:65" s="2" customFormat="1" ht="21.75" customHeight="1">
      <c r="A73" s="22"/>
      <c r="B73" s="119"/>
      <c r="C73" s="120" t="s">
        <v>295</v>
      </c>
      <c r="D73" s="120" t="s">
        <v>140</v>
      </c>
      <c r="E73" s="121" t="s">
        <v>1751</v>
      </c>
      <c r="F73" s="122" t="s">
        <v>1752</v>
      </c>
      <c r="G73" s="123" t="s">
        <v>160</v>
      </c>
      <c r="H73" s="124">
        <v>100</v>
      </c>
      <c r="I73" s="125"/>
      <c r="J73" s="125">
        <f t="shared" si="10"/>
        <v>0</v>
      </c>
      <c r="K73" s="122" t="s">
        <v>144</v>
      </c>
      <c r="L73" s="23"/>
      <c r="M73" s="126" t="s">
        <v>1</v>
      </c>
      <c r="N73" s="127" t="s">
        <v>23</v>
      </c>
      <c r="O73" s="128">
        <v>0.48</v>
      </c>
      <c r="P73" s="128">
        <f t="shared" si="11"/>
        <v>48</v>
      </c>
      <c r="Q73" s="128">
        <v>0.0162</v>
      </c>
      <c r="R73" s="128">
        <f t="shared" si="12"/>
        <v>1.6199999999999999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145</v>
      </c>
      <c r="AT73" s="130" t="s">
        <v>140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145</v>
      </c>
      <c r="BM73" s="130" t="s">
        <v>1753</v>
      </c>
    </row>
    <row r="74" spans="1:65" s="2" customFormat="1" ht="33" customHeight="1">
      <c r="A74" s="22"/>
      <c r="B74" s="119"/>
      <c r="C74" s="120" t="s">
        <v>299</v>
      </c>
      <c r="D74" s="120" t="s">
        <v>140</v>
      </c>
      <c r="E74" s="121" t="s">
        <v>1754</v>
      </c>
      <c r="F74" s="122" t="s">
        <v>1755</v>
      </c>
      <c r="G74" s="123" t="s">
        <v>160</v>
      </c>
      <c r="H74" s="124">
        <v>100</v>
      </c>
      <c r="I74" s="125"/>
      <c r="J74" s="125">
        <f t="shared" si="10"/>
        <v>0</v>
      </c>
      <c r="K74" s="122" t="s">
        <v>144</v>
      </c>
      <c r="L74" s="23"/>
      <c r="M74" s="126" t="s">
        <v>1</v>
      </c>
      <c r="N74" s="127" t="s">
        <v>23</v>
      </c>
      <c r="O74" s="128">
        <v>0.09</v>
      </c>
      <c r="P74" s="128">
        <f t="shared" si="11"/>
        <v>9</v>
      </c>
      <c r="Q74" s="128">
        <v>0.0054</v>
      </c>
      <c r="R74" s="128">
        <f t="shared" si="12"/>
        <v>0.54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145</v>
      </c>
      <c r="AT74" s="130" t="s">
        <v>140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145</v>
      </c>
      <c r="BM74" s="130" t="s">
        <v>1756</v>
      </c>
    </row>
    <row r="75" spans="1:65" s="2" customFormat="1" ht="16.5" customHeight="1">
      <c r="A75" s="22"/>
      <c r="B75" s="119"/>
      <c r="C75" s="120" t="s">
        <v>303</v>
      </c>
      <c r="D75" s="120" t="s">
        <v>140</v>
      </c>
      <c r="E75" s="121" t="s">
        <v>1757</v>
      </c>
      <c r="F75" s="122" t="s">
        <v>1758</v>
      </c>
      <c r="G75" s="123" t="s">
        <v>160</v>
      </c>
      <c r="H75" s="124">
        <v>100</v>
      </c>
      <c r="I75" s="125"/>
      <c r="J75" s="125">
        <f t="shared" si="10"/>
        <v>0</v>
      </c>
      <c r="K75" s="122" t="s">
        <v>144</v>
      </c>
      <c r="L75" s="23"/>
      <c r="M75" s="126" t="s">
        <v>1</v>
      </c>
      <c r="N75" s="127" t="s">
        <v>23</v>
      </c>
      <c r="O75" s="128">
        <v>0.272</v>
      </c>
      <c r="P75" s="128">
        <f t="shared" si="11"/>
        <v>27.200000000000003</v>
      </c>
      <c r="Q75" s="128">
        <v>0.004</v>
      </c>
      <c r="R75" s="128">
        <f t="shared" si="12"/>
        <v>0.4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145</v>
      </c>
      <c r="AT75" s="130" t="s">
        <v>140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145</v>
      </c>
      <c r="BM75" s="130" t="s">
        <v>1759</v>
      </c>
    </row>
    <row r="76" spans="1:65" s="2" customFormat="1" ht="24.15" customHeight="1">
      <c r="A76" s="22"/>
      <c r="B76" s="119"/>
      <c r="C76" s="120" t="s">
        <v>307</v>
      </c>
      <c r="D76" s="120" t="s">
        <v>140</v>
      </c>
      <c r="E76" s="121" t="s">
        <v>1760</v>
      </c>
      <c r="F76" s="122" t="s">
        <v>1761</v>
      </c>
      <c r="G76" s="123" t="s">
        <v>160</v>
      </c>
      <c r="H76" s="124">
        <v>100</v>
      </c>
      <c r="I76" s="125"/>
      <c r="J76" s="125">
        <f t="shared" si="1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0.57</v>
      </c>
      <c r="P76" s="128">
        <f t="shared" si="11"/>
        <v>56.99999999999999</v>
      </c>
      <c r="Q76" s="128">
        <v>0.021</v>
      </c>
      <c r="R76" s="128">
        <f t="shared" si="12"/>
        <v>2.1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145</v>
      </c>
      <c r="AT76" s="130" t="s">
        <v>140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145</v>
      </c>
      <c r="BM76" s="130" t="s">
        <v>1762</v>
      </c>
    </row>
    <row r="77" spans="1:65" s="2" customFormat="1" ht="33" customHeight="1">
      <c r="A77" s="22"/>
      <c r="B77" s="119"/>
      <c r="C77" s="120" t="s">
        <v>311</v>
      </c>
      <c r="D77" s="120" t="s">
        <v>140</v>
      </c>
      <c r="E77" s="121" t="s">
        <v>1763</v>
      </c>
      <c r="F77" s="122" t="s">
        <v>1764</v>
      </c>
      <c r="G77" s="123" t="s">
        <v>160</v>
      </c>
      <c r="H77" s="124">
        <v>100</v>
      </c>
      <c r="I77" s="125"/>
      <c r="J77" s="125">
        <f t="shared" si="10"/>
        <v>0</v>
      </c>
      <c r="K77" s="122" t="s">
        <v>144</v>
      </c>
      <c r="L77" s="23"/>
      <c r="M77" s="126" t="s">
        <v>1</v>
      </c>
      <c r="N77" s="127" t="s">
        <v>23</v>
      </c>
      <c r="O77" s="128">
        <v>0.09</v>
      </c>
      <c r="P77" s="128">
        <f t="shared" si="11"/>
        <v>9</v>
      </c>
      <c r="Q77" s="128">
        <v>0.0055</v>
      </c>
      <c r="R77" s="128">
        <f t="shared" si="12"/>
        <v>0.5499999999999999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145</v>
      </c>
      <c r="AT77" s="130" t="s">
        <v>140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145</v>
      </c>
      <c r="BM77" s="130" t="s">
        <v>1765</v>
      </c>
    </row>
    <row r="78" spans="1:65" s="2" customFormat="1" ht="33" customHeight="1">
      <c r="A78" s="22"/>
      <c r="B78" s="119"/>
      <c r="C78" s="120" t="s">
        <v>316</v>
      </c>
      <c r="D78" s="120" t="s">
        <v>140</v>
      </c>
      <c r="E78" s="121" t="s">
        <v>1766</v>
      </c>
      <c r="F78" s="122" t="s">
        <v>1767</v>
      </c>
      <c r="G78" s="123" t="s">
        <v>160</v>
      </c>
      <c r="H78" s="124">
        <v>10</v>
      </c>
      <c r="I78" s="125"/>
      <c r="J78" s="125">
        <f t="shared" si="10"/>
        <v>0</v>
      </c>
      <c r="K78" s="122" t="s">
        <v>144</v>
      </c>
      <c r="L78" s="23"/>
      <c r="M78" s="126" t="s">
        <v>1</v>
      </c>
      <c r="N78" s="127" t="s">
        <v>23</v>
      </c>
      <c r="O78" s="128">
        <v>0.07</v>
      </c>
      <c r="P78" s="128">
        <f t="shared" si="11"/>
        <v>0.7000000000000001</v>
      </c>
      <c r="Q78" s="128">
        <v>0.0055</v>
      </c>
      <c r="R78" s="128">
        <f t="shared" si="12"/>
        <v>0.05499999999999999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145</v>
      </c>
      <c r="AT78" s="130" t="s">
        <v>140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145</v>
      </c>
      <c r="BM78" s="130" t="s">
        <v>1768</v>
      </c>
    </row>
    <row r="79" spans="1:65" s="2" customFormat="1" ht="24.15" customHeight="1">
      <c r="A79" s="22"/>
      <c r="B79" s="119"/>
      <c r="C79" s="120" t="s">
        <v>320</v>
      </c>
      <c r="D79" s="120" t="s">
        <v>140</v>
      </c>
      <c r="E79" s="121" t="s">
        <v>1769</v>
      </c>
      <c r="F79" s="122" t="s">
        <v>1770</v>
      </c>
      <c r="G79" s="123" t="s">
        <v>160</v>
      </c>
      <c r="H79" s="124">
        <v>10</v>
      </c>
      <c r="I79" s="125"/>
      <c r="J79" s="125">
        <f t="shared" si="10"/>
        <v>0</v>
      </c>
      <c r="K79" s="122" t="s">
        <v>144</v>
      </c>
      <c r="L79" s="23"/>
      <c r="M79" s="126" t="s">
        <v>1</v>
      </c>
      <c r="N79" s="127" t="s">
        <v>23</v>
      </c>
      <c r="O79" s="128">
        <v>0.162</v>
      </c>
      <c r="P79" s="128">
        <f t="shared" si="11"/>
        <v>1.62</v>
      </c>
      <c r="Q79" s="128">
        <v>0.008</v>
      </c>
      <c r="R79" s="128">
        <f t="shared" si="12"/>
        <v>0.08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145</v>
      </c>
      <c r="AT79" s="130" t="s">
        <v>140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145</v>
      </c>
      <c r="BM79" s="130" t="s">
        <v>1771</v>
      </c>
    </row>
    <row r="80" spans="1:65" s="2" customFormat="1" ht="24.15" customHeight="1">
      <c r="A80" s="22"/>
      <c r="B80" s="119"/>
      <c r="C80" s="120" t="s">
        <v>324</v>
      </c>
      <c r="D80" s="120" t="s">
        <v>140</v>
      </c>
      <c r="E80" s="121" t="s">
        <v>1772</v>
      </c>
      <c r="F80" s="122" t="s">
        <v>1773</v>
      </c>
      <c r="G80" s="123" t="s">
        <v>160</v>
      </c>
      <c r="H80" s="124">
        <v>10</v>
      </c>
      <c r="I80" s="125"/>
      <c r="J80" s="125">
        <f t="shared" si="1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0.67</v>
      </c>
      <c r="P80" s="128">
        <f t="shared" si="11"/>
        <v>6.7</v>
      </c>
      <c r="Q80" s="128">
        <v>0.0162</v>
      </c>
      <c r="R80" s="128">
        <f t="shared" si="12"/>
        <v>0.16199999999999998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145</v>
      </c>
      <c r="AT80" s="130" t="s">
        <v>140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145</v>
      </c>
      <c r="BM80" s="130" t="s">
        <v>1774</v>
      </c>
    </row>
    <row r="81" spans="1:65" s="2" customFormat="1" ht="33" customHeight="1">
      <c r="A81" s="22"/>
      <c r="B81" s="119"/>
      <c r="C81" s="120" t="s">
        <v>328</v>
      </c>
      <c r="D81" s="120" t="s">
        <v>140</v>
      </c>
      <c r="E81" s="121" t="s">
        <v>1775</v>
      </c>
      <c r="F81" s="122" t="s">
        <v>1776</v>
      </c>
      <c r="G81" s="123" t="s">
        <v>160</v>
      </c>
      <c r="H81" s="124">
        <v>10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0.12</v>
      </c>
      <c r="P81" s="128">
        <f t="shared" si="11"/>
        <v>1.2</v>
      </c>
      <c r="Q81" s="128">
        <v>0.0054</v>
      </c>
      <c r="R81" s="128">
        <f t="shared" si="12"/>
        <v>0.054000000000000006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145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145</v>
      </c>
      <c r="BM81" s="130" t="s">
        <v>1777</v>
      </c>
    </row>
    <row r="82" spans="1:65" s="2" customFormat="1" ht="24.15" customHeight="1">
      <c r="A82" s="22"/>
      <c r="B82" s="119"/>
      <c r="C82" s="120" t="s">
        <v>332</v>
      </c>
      <c r="D82" s="120" t="s">
        <v>140</v>
      </c>
      <c r="E82" s="121" t="s">
        <v>1778</v>
      </c>
      <c r="F82" s="122" t="s">
        <v>1779</v>
      </c>
      <c r="G82" s="123" t="s">
        <v>160</v>
      </c>
      <c r="H82" s="124">
        <v>100</v>
      </c>
      <c r="I82" s="125"/>
      <c r="J82" s="125">
        <f t="shared" si="1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0.426</v>
      </c>
      <c r="P82" s="128">
        <f t="shared" si="11"/>
        <v>42.6</v>
      </c>
      <c r="Q82" s="128">
        <v>0.004</v>
      </c>
      <c r="R82" s="128">
        <f t="shared" si="12"/>
        <v>0.4</v>
      </c>
      <c r="S82" s="128">
        <v>0</v>
      </c>
      <c r="T82" s="129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145</v>
      </c>
      <c r="AT82" s="130" t="s">
        <v>140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145</v>
      </c>
      <c r="BM82" s="130" t="s">
        <v>1780</v>
      </c>
    </row>
    <row r="83" spans="1:65" s="2" customFormat="1" ht="24.15" customHeight="1">
      <c r="A83" s="22"/>
      <c r="B83" s="119"/>
      <c r="C83" s="120" t="s">
        <v>336</v>
      </c>
      <c r="D83" s="120" t="s">
        <v>140</v>
      </c>
      <c r="E83" s="121" t="s">
        <v>1781</v>
      </c>
      <c r="F83" s="122" t="s">
        <v>1782</v>
      </c>
      <c r="G83" s="123" t="s">
        <v>160</v>
      </c>
      <c r="H83" s="124">
        <v>10</v>
      </c>
      <c r="I83" s="125"/>
      <c r="J83" s="125">
        <f t="shared" si="1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0.79</v>
      </c>
      <c r="P83" s="128">
        <f t="shared" si="11"/>
        <v>7.9</v>
      </c>
      <c r="Q83" s="128">
        <v>0.021</v>
      </c>
      <c r="R83" s="128">
        <f t="shared" si="12"/>
        <v>0.21000000000000002</v>
      </c>
      <c r="S83" s="128">
        <v>0</v>
      </c>
      <c r="T83" s="129">
        <f t="shared" si="1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145</v>
      </c>
      <c r="AT83" s="130" t="s">
        <v>140</v>
      </c>
      <c r="AU83" s="130" t="s">
        <v>60</v>
      </c>
      <c r="AY83" s="12" t="s">
        <v>137</v>
      </c>
      <c r="BE83" s="131">
        <f t="shared" si="14"/>
        <v>0</v>
      </c>
      <c r="BF83" s="131">
        <f t="shared" si="15"/>
        <v>0</v>
      </c>
      <c r="BG83" s="131">
        <f t="shared" si="16"/>
        <v>0</v>
      </c>
      <c r="BH83" s="131">
        <f t="shared" si="17"/>
        <v>0</v>
      </c>
      <c r="BI83" s="131">
        <f t="shared" si="18"/>
        <v>0</v>
      </c>
      <c r="BJ83" s="12" t="s">
        <v>58</v>
      </c>
      <c r="BK83" s="131">
        <f t="shared" si="19"/>
        <v>0</v>
      </c>
      <c r="BL83" s="12" t="s">
        <v>145</v>
      </c>
      <c r="BM83" s="130" t="s">
        <v>1783</v>
      </c>
    </row>
    <row r="84" spans="1:65" s="2" customFormat="1" ht="33" customHeight="1">
      <c r="A84" s="22"/>
      <c r="B84" s="119"/>
      <c r="C84" s="120" t="s">
        <v>340</v>
      </c>
      <c r="D84" s="120" t="s">
        <v>140</v>
      </c>
      <c r="E84" s="121" t="s">
        <v>1784</v>
      </c>
      <c r="F84" s="122" t="s">
        <v>1785</v>
      </c>
      <c r="G84" s="123" t="s">
        <v>160</v>
      </c>
      <c r="H84" s="124">
        <v>10</v>
      </c>
      <c r="I84" s="125"/>
      <c r="J84" s="125">
        <f t="shared" si="10"/>
        <v>0</v>
      </c>
      <c r="K84" s="122" t="s">
        <v>144</v>
      </c>
      <c r="L84" s="23"/>
      <c r="M84" s="126" t="s">
        <v>1</v>
      </c>
      <c r="N84" s="127" t="s">
        <v>23</v>
      </c>
      <c r="O84" s="128">
        <v>0.12</v>
      </c>
      <c r="P84" s="128">
        <f t="shared" si="11"/>
        <v>1.2</v>
      </c>
      <c r="Q84" s="128">
        <v>0.0055</v>
      </c>
      <c r="R84" s="128">
        <f t="shared" si="12"/>
        <v>0.05499999999999999</v>
      </c>
      <c r="S84" s="128">
        <v>0</v>
      </c>
      <c r="T84" s="129">
        <f t="shared" si="1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145</v>
      </c>
      <c r="AT84" s="130" t="s">
        <v>140</v>
      </c>
      <c r="AU84" s="130" t="s">
        <v>60</v>
      </c>
      <c r="AY84" s="12" t="s">
        <v>137</v>
      </c>
      <c r="BE84" s="131">
        <f t="shared" si="14"/>
        <v>0</v>
      </c>
      <c r="BF84" s="131">
        <f t="shared" si="15"/>
        <v>0</v>
      </c>
      <c r="BG84" s="131">
        <f t="shared" si="16"/>
        <v>0</v>
      </c>
      <c r="BH84" s="131">
        <f t="shared" si="17"/>
        <v>0</v>
      </c>
      <c r="BI84" s="131">
        <f t="shared" si="18"/>
        <v>0</v>
      </c>
      <c r="BJ84" s="12" t="s">
        <v>58</v>
      </c>
      <c r="BK84" s="131">
        <f t="shared" si="19"/>
        <v>0</v>
      </c>
      <c r="BL84" s="12" t="s">
        <v>145</v>
      </c>
      <c r="BM84" s="130" t="s">
        <v>1786</v>
      </c>
    </row>
    <row r="85" spans="1:65" s="2" customFormat="1" ht="33" customHeight="1">
      <c r="A85" s="22"/>
      <c r="B85" s="119"/>
      <c r="C85" s="120" t="s">
        <v>344</v>
      </c>
      <c r="D85" s="120" t="s">
        <v>140</v>
      </c>
      <c r="E85" s="121" t="s">
        <v>1787</v>
      </c>
      <c r="F85" s="122" t="s">
        <v>1788</v>
      </c>
      <c r="G85" s="123" t="s">
        <v>160</v>
      </c>
      <c r="H85" s="124">
        <v>10</v>
      </c>
      <c r="I85" s="125"/>
      <c r="J85" s="125">
        <f t="shared" si="10"/>
        <v>0</v>
      </c>
      <c r="K85" s="122" t="s">
        <v>144</v>
      </c>
      <c r="L85" s="23"/>
      <c r="M85" s="126" t="s">
        <v>1</v>
      </c>
      <c r="N85" s="127" t="s">
        <v>23</v>
      </c>
      <c r="O85" s="128">
        <v>0.09</v>
      </c>
      <c r="P85" s="128">
        <f t="shared" si="11"/>
        <v>0.8999999999999999</v>
      </c>
      <c r="Q85" s="128">
        <v>0.0055</v>
      </c>
      <c r="R85" s="128">
        <f t="shared" si="12"/>
        <v>0.05499999999999999</v>
      </c>
      <c r="S85" s="128">
        <v>0</v>
      </c>
      <c r="T85" s="129">
        <f t="shared" si="1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145</v>
      </c>
      <c r="AT85" s="130" t="s">
        <v>140</v>
      </c>
      <c r="AU85" s="130" t="s">
        <v>60</v>
      </c>
      <c r="AY85" s="12" t="s">
        <v>137</v>
      </c>
      <c r="BE85" s="131">
        <f t="shared" si="14"/>
        <v>0</v>
      </c>
      <c r="BF85" s="131">
        <f t="shared" si="15"/>
        <v>0</v>
      </c>
      <c r="BG85" s="131">
        <f t="shared" si="16"/>
        <v>0</v>
      </c>
      <c r="BH85" s="131">
        <f t="shared" si="17"/>
        <v>0</v>
      </c>
      <c r="BI85" s="131">
        <f t="shared" si="18"/>
        <v>0</v>
      </c>
      <c r="BJ85" s="12" t="s">
        <v>58</v>
      </c>
      <c r="BK85" s="131">
        <f t="shared" si="19"/>
        <v>0</v>
      </c>
      <c r="BL85" s="12" t="s">
        <v>145</v>
      </c>
      <c r="BM85" s="130" t="s">
        <v>1789</v>
      </c>
    </row>
    <row r="86" spans="1:65" s="2" customFormat="1" ht="16.5" customHeight="1">
      <c r="A86" s="22"/>
      <c r="B86" s="119"/>
      <c r="C86" s="120" t="s">
        <v>348</v>
      </c>
      <c r="D86" s="120" t="s">
        <v>140</v>
      </c>
      <c r="E86" s="121" t="s">
        <v>1790</v>
      </c>
      <c r="F86" s="122" t="s">
        <v>1791</v>
      </c>
      <c r="G86" s="123" t="s">
        <v>160</v>
      </c>
      <c r="H86" s="124">
        <v>1000</v>
      </c>
      <c r="I86" s="125"/>
      <c r="J86" s="125">
        <f t="shared" si="10"/>
        <v>0</v>
      </c>
      <c r="K86" s="122" t="s">
        <v>144</v>
      </c>
      <c r="L86" s="23"/>
      <c r="M86" s="126" t="s">
        <v>1</v>
      </c>
      <c r="N86" s="127" t="s">
        <v>23</v>
      </c>
      <c r="O86" s="128">
        <v>0.03</v>
      </c>
      <c r="P86" s="128">
        <f t="shared" si="11"/>
        <v>30</v>
      </c>
      <c r="Q86" s="128">
        <v>6E-05</v>
      </c>
      <c r="R86" s="128">
        <f t="shared" si="12"/>
        <v>0.060000000000000005</v>
      </c>
      <c r="S86" s="128">
        <v>6E-05</v>
      </c>
      <c r="T86" s="129">
        <f t="shared" si="13"/>
        <v>0.060000000000000005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145</v>
      </c>
      <c r="AT86" s="130" t="s">
        <v>140</v>
      </c>
      <c r="AU86" s="130" t="s">
        <v>60</v>
      </c>
      <c r="AY86" s="12" t="s">
        <v>137</v>
      </c>
      <c r="BE86" s="131">
        <f t="shared" si="14"/>
        <v>0</v>
      </c>
      <c r="BF86" s="131">
        <f t="shared" si="15"/>
        <v>0</v>
      </c>
      <c r="BG86" s="131">
        <f t="shared" si="16"/>
        <v>0</v>
      </c>
      <c r="BH86" s="131">
        <f t="shared" si="17"/>
        <v>0</v>
      </c>
      <c r="BI86" s="131">
        <f t="shared" si="18"/>
        <v>0</v>
      </c>
      <c r="BJ86" s="12" t="s">
        <v>58</v>
      </c>
      <c r="BK86" s="131">
        <f t="shared" si="19"/>
        <v>0</v>
      </c>
      <c r="BL86" s="12" t="s">
        <v>145</v>
      </c>
      <c r="BM86" s="130" t="s">
        <v>1792</v>
      </c>
    </row>
    <row r="87" spans="1:65" s="2" customFormat="1" ht="16.5" customHeight="1">
      <c r="A87" s="22"/>
      <c r="B87" s="119"/>
      <c r="C87" s="120" t="s">
        <v>352</v>
      </c>
      <c r="D87" s="120" t="s">
        <v>140</v>
      </c>
      <c r="E87" s="121" t="s">
        <v>1793</v>
      </c>
      <c r="F87" s="122" t="s">
        <v>1794</v>
      </c>
      <c r="G87" s="123" t="s">
        <v>160</v>
      </c>
      <c r="H87" s="124">
        <v>1000</v>
      </c>
      <c r="I87" s="125"/>
      <c r="J87" s="125">
        <f t="shared" si="10"/>
        <v>0</v>
      </c>
      <c r="K87" s="122" t="s">
        <v>144</v>
      </c>
      <c r="L87" s="23"/>
      <c r="M87" s="126" t="s">
        <v>1</v>
      </c>
      <c r="N87" s="127" t="s">
        <v>23</v>
      </c>
      <c r="O87" s="128">
        <v>0.02</v>
      </c>
      <c r="P87" s="128">
        <f t="shared" si="11"/>
        <v>20</v>
      </c>
      <c r="Q87" s="128">
        <v>0.00011</v>
      </c>
      <c r="R87" s="128">
        <f t="shared" si="12"/>
        <v>0.11</v>
      </c>
      <c r="S87" s="128">
        <v>6E-05</v>
      </c>
      <c r="T87" s="129">
        <f t="shared" si="13"/>
        <v>0.060000000000000005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145</v>
      </c>
      <c r="AT87" s="130" t="s">
        <v>140</v>
      </c>
      <c r="AU87" s="130" t="s">
        <v>60</v>
      </c>
      <c r="AY87" s="12" t="s">
        <v>137</v>
      </c>
      <c r="BE87" s="131">
        <f t="shared" si="14"/>
        <v>0</v>
      </c>
      <c r="BF87" s="131">
        <f t="shared" si="15"/>
        <v>0</v>
      </c>
      <c r="BG87" s="131">
        <f t="shared" si="16"/>
        <v>0</v>
      </c>
      <c r="BH87" s="131">
        <f t="shared" si="17"/>
        <v>0</v>
      </c>
      <c r="BI87" s="131">
        <f t="shared" si="18"/>
        <v>0</v>
      </c>
      <c r="BJ87" s="12" t="s">
        <v>58</v>
      </c>
      <c r="BK87" s="131">
        <f t="shared" si="19"/>
        <v>0</v>
      </c>
      <c r="BL87" s="12" t="s">
        <v>145</v>
      </c>
      <c r="BM87" s="130" t="s">
        <v>1795</v>
      </c>
    </row>
    <row r="88" spans="1:65" s="2" customFormat="1" ht="16.5" customHeight="1">
      <c r="A88" s="22"/>
      <c r="B88" s="119"/>
      <c r="C88" s="120" t="s">
        <v>356</v>
      </c>
      <c r="D88" s="120" t="s">
        <v>140</v>
      </c>
      <c r="E88" s="121" t="s">
        <v>1796</v>
      </c>
      <c r="F88" s="122" t="s">
        <v>1797</v>
      </c>
      <c r="G88" s="123" t="s">
        <v>160</v>
      </c>
      <c r="H88" s="124">
        <v>1000</v>
      </c>
      <c r="I88" s="125"/>
      <c r="J88" s="125">
        <f t="shared" si="10"/>
        <v>0</v>
      </c>
      <c r="K88" s="122" t="s">
        <v>144</v>
      </c>
      <c r="L88" s="23"/>
      <c r="M88" s="126" t="s">
        <v>1</v>
      </c>
      <c r="N88" s="127" t="s">
        <v>23</v>
      </c>
      <c r="O88" s="128">
        <v>0.038</v>
      </c>
      <c r="P88" s="128">
        <f t="shared" si="11"/>
        <v>38</v>
      </c>
      <c r="Q88" s="128">
        <v>0.00011</v>
      </c>
      <c r="R88" s="128">
        <f t="shared" si="12"/>
        <v>0.11</v>
      </c>
      <c r="S88" s="128">
        <v>6E-05</v>
      </c>
      <c r="T88" s="129">
        <f t="shared" si="13"/>
        <v>0.060000000000000005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145</v>
      </c>
      <c r="AT88" s="130" t="s">
        <v>140</v>
      </c>
      <c r="AU88" s="130" t="s">
        <v>60</v>
      </c>
      <c r="AY88" s="12" t="s">
        <v>137</v>
      </c>
      <c r="BE88" s="131">
        <f t="shared" si="14"/>
        <v>0</v>
      </c>
      <c r="BF88" s="131">
        <f t="shared" si="15"/>
        <v>0</v>
      </c>
      <c r="BG88" s="131">
        <f t="shared" si="16"/>
        <v>0</v>
      </c>
      <c r="BH88" s="131">
        <f t="shared" si="17"/>
        <v>0</v>
      </c>
      <c r="BI88" s="131">
        <f t="shared" si="18"/>
        <v>0</v>
      </c>
      <c r="BJ88" s="12" t="s">
        <v>58</v>
      </c>
      <c r="BK88" s="131">
        <f t="shared" si="19"/>
        <v>0</v>
      </c>
      <c r="BL88" s="12" t="s">
        <v>145</v>
      </c>
      <c r="BM88" s="130" t="s">
        <v>1798</v>
      </c>
    </row>
    <row r="89" spans="1:65" s="2" customFormat="1" ht="16.5" customHeight="1">
      <c r="A89" s="22"/>
      <c r="B89" s="119"/>
      <c r="C89" s="120" t="s">
        <v>360</v>
      </c>
      <c r="D89" s="120" t="s">
        <v>140</v>
      </c>
      <c r="E89" s="121" t="s">
        <v>1799</v>
      </c>
      <c r="F89" s="122" t="s">
        <v>1800</v>
      </c>
      <c r="G89" s="123" t="s">
        <v>314</v>
      </c>
      <c r="H89" s="124">
        <v>1000</v>
      </c>
      <c r="I89" s="125"/>
      <c r="J89" s="125">
        <f t="shared" si="10"/>
        <v>0</v>
      </c>
      <c r="K89" s="122" t="s">
        <v>144</v>
      </c>
      <c r="L89" s="23"/>
      <c r="M89" s="126" t="s">
        <v>1</v>
      </c>
      <c r="N89" s="127" t="s">
        <v>23</v>
      </c>
      <c r="O89" s="128">
        <v>0.01</v>
      </c>
      <c r="P89" s="128">
        <f t="shared" si="11"/>
        <v>10</v>
      </c>
      <c r="Q89" s="128">
        <v>0</v>
      </c>
      <c r="R89" s="128">
        <f t="shared" si="12"/>
        <v>0</v>
      </c>
      <c r="S89" s="128">
        <v>1E-05</v>
      </c>
      <c r="T89" s="129">
        <f t="shared" si="13"/>
        <v>0.01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145</v>
      </c>
      <c r="AT89" s="130" t="s">
        <v>140</v>
      </c>
      <c r="AU89" s="130" t="s">
        <v>60</v>
      </c>
      <c r="AY89" s="12" t="s">
        <v>137</v>
      </c>
      <c r="BE89" s="131">
        <f t="shared" si="14"/>
        <v>0</v>
      </c>
      <c r="BF89" s="131">
        <f t="shared" si="15"/>
        <v>0</v>
      </c>
      <c r="BG89" s="131">
        <f t="shared" si="16"/>
        <v>0</v>
      </c>
      <c r="BH89" s="131">
        <f t="shared" si="17"/>
        <v>0</v>
      </c>
      <c r="BI89" s="131">
        <f t="shared" si="18"/>
        <v>0</v>
      </c>
      <c r="BJ89" s="12" t="s">
        <v>58</v>
      </c>
      <c r="BK89" s="131">
        <f t="shared" si="19"/>
        <v>0</v>
      </c>
      <c r="BL89" s="12" t="s">
        <v>145</v>
      </c>
      <c r="BM89" s="130" t="s">
        <v>1801</v>
      </c>
    </row>
    <row r="90" spans="1:65" s="2" customFormat="1" ht="24.15" customHeight="1">
      <c r="A90" s="22"/>
      <c r="B90" s="119"/>
      <c r="C90" s="120" t="s">
        <v>364</v>
      </c>
      <c r="D90" s="120" t="s">
        <v>140</v>
      </c>
      <c r="E90" s="121" t="s">
        <v>1802</v>
      </c>
      <c r="F90" s="122" t="s">
        <v>1803</v>
      </c>
      <c r="G90" s="123" t="s">
        <v>160</v>
      </c>
      <c r="H90" s="124">
        <v>1</v>
      </c>
      <c r="I90" s="125"/>
      <c r="J90" s="125">
        <f t="shared" si="10"/>
        <v>0</v>
      </c>
      <c r="K90" s="122" t="s">
        <v>144</v>
      </c>
      <c r="L90" s="23"/>
      <c r="M90" s="126" t="s">
        <v>1</v>
      </c>
      <c r="N90" s="127" t="s">
        <v>23</v>
      </c>
      <c r="O90" s="128">
        <v>3.771</v>
      </c>
      <c r="P90" s="128">
        <f t="shared" si="11"/>
        <v>3.771</v>
      </c>
      <c r="Q90" s="128">
        <v>0.00292</v>
      </c>
      <c r="R90" s="128">
        <f t="shared" si="12"/>
        <v>0.00292</v>
      </c>
      <c r="S90" s="128">
        <v>0</v>
      </c>
      <c r="T90" s="129">
        <f t="shared" si="1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145</v>
      </c>
      <c r="AT90" s="130" t="s">
        <v>140</v>
      </c>
      <c r="AU90" s="130" t="s">
        <v>60</v>
      </c>
      <c r="AY90" s="12" t="s">
        <v>137</v>
      </c>
      <c r="BE90" s="131">
        <f t="shared" si="14"/>
        <v>0</v>
      </c>
      <c r="BF90" s="131">
        <f t="shared" si="15"/>
        <v>0</v>
      </c>
      <c r="BG90" s="131">
        <f t="shared" si="16"/>
        <v>0</v>
      </c>
      <c r="BH90" s="131">
        <f t="shared" si="17"/>
        <v>0</v>
      </c>
      <c r="BI90" s="131">
        <f t="shared" si="18"/>
        <v>0</v>
      </c>
      <c r="BJ90" s="12" t="s">
        <v>58</v>
      </c>
      <c r="BK90" s="131">
        <f t="shared" si="19"/>
        <v>0</v>
      </c>
      <c r="BL90" s="12" t="s">
        <v>145</v>
      </c>
      <c r="BM90" s="130" t="s">
        <v>1804</v>
      </c>
    </row>
    <row r="91" spans="1:65" s="2" customFormat="1" ht="37.95" customHeight="1">
      <c r="A91" s="22"/>
      <c r="B91" s="119"/>
      <c r="C91" s="120" t="s">
        <v>368</v>
      </c>
      <c r="D91" s="120" t="s">
        <v>140</v>
      </c>
      <c r="E91" s="121" t="s">
        <v>1805</v>
      </c>
      <c r="F91" s="122" t="s">
        <v>1806</v>
      </c>
      <c r="G91" s="123" t="s">
        <v>160</v>
      </c>
      <c r="H91" s="124">
        <v>1</v>
      </c>
      <c r="I91" s="125"/>
      <c r="J91" s="125">
        <f t="shared" si="10"/>
        <v>0</v>
      </c>
      <c r="K91" s="122" t="s">
        <v>144</v>
      </c>
      <c r="L91" s="23"/>
      <c r="M91" s="126" t="s">
        <v>1</v>
      </c>
      <c r="N91" s="127" t="s">
        <v>23</v>
      </c>
      <c r="O91" s="128">
        <v>3.914</v>
      </c>
      <c r="P91" s="128">
        <f t="shared" si="11"/>
        <v>3.914</v>
      </c>
      <c r="Q91" s="128">
        <v>0.00292</v>
      </c>
      <c r="R91" s="128">
        <f t="shared" si="12"/>
        <v>0.00292</v>
      </c>
      <c r="S91" s="128">
        <v>0</v>
      </c>
      <c r="T91" s="129">
        <f t="shared" si="1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145</v>
      </c>
      <c r="AT91" s="130" t="s">
        <v>140</v>
      </c>
      <c r="AU91" s="130" t="s">
        <v>60</v>
      </c>
      <c r="AY91" s="12" t="s">
        <v>137</v>
      </c>
      <c r="BE91" s="131">
        <f t="shared" si="14"/>
        <v>0</v>
      </c>
      <c r="BF91" s="131">
        <f t="shared" si="15"/>
        <v>0</v>
      </c>
      <c r="BG91" s="131">
        <f t="shared" si="16"/>
        <v>0</v>
      </c>
      <c r="BH91" s="131">
        <f t="shared" si="17"/>
        <v>0</v>
      </c>
      <c r="BI91" s="131">
        <f t="shared" si="18"/>
        <v>0</v>
      </c>
      <c r="BJ91" s="12" t="s">
        <v>58</v>
      </c>
      <c r="BK91" s="131">
        <f t="shared" si="19"/>
        <v>0</v>
      </c>
      <c r="BL91" s="12" t="s">
        <v>145</v>
      </c>
      <c r="BM91" s="130" t="s">
        <v>1807</v>
      </c>
    </row>
    <row r="92" spans="1:65" s="2" customFormat="1" ht="24.15" customHeight="1">
      <c r="A92" s="22"/>
      <c r="B92" s="119"/>
      <c r="C92" s="120" t="s">
        <v>372</v>
      </c>
      <c r="D92" s="120" t="s">
        <v>140</v>
      </c>
      <c r="E92" s="121" t="s">
        <v>1808</v>
      </c>
      <c r="F92" s="122" t="s">
        <v>1809</v>
      </c>
      <c r="G92" s="123" t="s">
        <v>160</v>
      </c>
      <c r="H92" s="124">
        <v>1</v>
      </c>
      <c r="I92" s="125"/>
      <c r="J92" s="125">
        <f t="shared" si="10"/>
        <v>0</v>
      </c>
      <c r="K92" s="122" t="s">
        <v>144</v>
      </c>
      <c r="L92" s="23"/>
      <c r="M92" s="126" t="s">
        <v>1</v>
      </c>
      <c r="N92" s="127" t="s">
        <v>23</v>
      </c>
      <c r="O92" s="128">
        <v>0.236</v>
      </c>
      <c r="P92" s="128">
        <f t="shared" si="11"/>
        <v>0.236</v>
      </c>
      <c r="Q92" s="128">
        <v>7E-05</v>
      </c>
      <c r="R92" s="128">
        <f t="shared" si="12"/>
        <v>7E-05</v>
      </c>
      <c r="S92" s="128">
        <v>0</v>
      </c>
      <c r="T92" s="129">
        <f t="shared" si="13"/>
        <v>0</v>
      </c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R92" s="130" t="s">
        <v>145</v>
      </c>
      <c r="AT92" s="130" t="s">
        <v>140</v>
      </c>
      <c r="AU92" s="130" t="s">
        <v>60</v>
      </c>
      <c r="AY92" s="12" t="s">
        <v>137</v>
      </c>
      <c r="BE92" s="131">
        <f t="shared" si="14"/>
        <v>0</v>
      </c>
      <c r="BF92" s="131">
        <f t="shared" si="15"/>
        <v>0</v>
      </c>
      <c r="BG92" s="131">
        <f t="shared" si="16"/>
        <v>0</v>
      </c>
      <c r="BH92" s="131">
        <f t="shared" si="17"/>
        <v>0</v>
      </c>
      <c r="BI92" s="131">
        <f t="shared" si="18"/>
        <v>0</v>
      </c>
      <c r="BJ92" s="12" t="s">
        <v>58</v>
      </c>
      <c r="BK92" s="131">
        <f t="shared" si="19"/>
        <v>0</v>
      </c>
      <c r="BL92" s="12" t="s">
        <v>145</v>
      </c>
      <c r="BM92" s="130" t="s">
        <v>1810</v>
      </c>
    </row>
    <row r="93" spans="1:65" s="2" customFormat="1" ht="37.95" customHeight="1">
      <c r="A93" s="22"/>
      <c r="B93" s="119"/>
      <c r="C93" s="120" t="s">
        <v>376</v>
      </c>
      <c r="D93" s="120" t="s">
        <v>140</v>
      </c>
      <c r="E93" s="121" t="s">
        <v>1811</v>
      </c>
      <c r="F93" s="122" t="s">
        <v>1812</v>
      </c>
      <c r="G93" s="123" t="s">
        <v>160</v>
      </c>
      <c r="H93" s="124">
        <v>1</v>
      </c>
      <c r="I93" s="125"/>
      <c r="J93" s="125">
        <f t="shared" si="10"/>
        <v>0</v>
      </c>
      <c r="K93" s="122" t="s">
        <v>144</v>
      </c>
      <c r="L93" s="23"/>
      <c r="M93" s="126" t="s">
        <v>1</v>
      </c>
      <c r="N93" s="127" t="s">
        <v>23</v>
      </c>
      <c r="O93" s="128">
        <v>0.267</v>
      </c>
      <c r="P93" s="128">
        <f t="shared" si="11"/>
        <v>0.267</v>
      </c>
      <c r="Q93" s="128">
        <v>7E-05</v>
      </c>
      <c r="R93" s="128">
        <f t="shared" si="12"/>
        <v>7E-05</v>
      </c>
      <c r="S93" s="128">
        <v>0</v>
      </c>
      <c r="T93" s="129">
        <f t="shared" si="13"/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145</v>
      </c>
      <c r="AT93" s="130" t="s">
        <v>140</v>
      </c>
      <c r="AU93" s="130" t="s">
        <v>60</v>
      </c>
      <c r="AY93" s="12" t="s">
        <v>137</v>
      </c>
      <c r="BE93" s="131">
        <f t="shared" si="14"/>
        <v>0</v>
      </c>
      <c r="BF93" s="131">
        <f t="shared" si="15"/>
        <v>0</v>
      </c>
      <c r="BG93" s="131">
        <f t="shared" si="16"/>
        <v>0</v>
      </c>
      <c r="BH93" s="131">
        <f t="shared" si="17"/>
        <v>0</v>
      </c>
      <c r="BI93" s="131">
        <f t="shared" si="18"/>
        <v>0</v>
      </c>
      <c r="BJ93" s="12" t="s">
        <v>58</v>
      </c>
      <c r="BK93" s="131">
        <f t="shared" si="19"/>
        <v>0</v>
      </c>
      <c r="BL93" s="12" t="s">
        <v>145</v>
      </c>
      <c r="BM93" s="130" t="s">
        <v>1813</v>
      </c>
    </row>
    <row r="94" spans="1:65" s="2" customFormat="1" ht="24.15" customHeight="1">
      <c r="A94" s="22"/>
      <c r="B94" s="119"/>
      <c r="C94" s="120" t="s">
        <v>380</v>
      </c>
      <c r="D94" s="120" t="s">
        <v>140</v>
      </c>
      <c r="E94" s="121" t="s">
        <v>1814</v>
      </c>
      <c r="F94" s="122" t="s">
        <v>1815</v>
      </c>
      <c r="G94" s="123" t="s">
        <v>160</v>
      </c>
      <c r="H94" s="124">
        <v>1</v>
      </c>
      <c r="I94" s="125"/>
      <c r="J94" s="125">
        <f t="shared" si="10"/>
        <v>0</v>
      </c>
      <c r="K94" s="122" t="s">
        <v>144</v>
      </c>
      <c r="L94" s="23"/>
      <c r="M94" s="126" t="s">
        <v>1</v>
      </c>
      <c r="N94" s="127" t="s">
        <v>23</v>
      </c>
      <c r="O94" s="128">
        <v>2.962</v>
      </c>
      <c r="P94" s="128">
        <f t="shared" si="11"/>
        <v>2.962</v>
      </c>
      <c r="Q94" s="128">
        <v>0.00292</v>
      </c>
      <c r="R94" s="128">
        <f t="shared" si="12"/>
        <v>0.00292</v>
      </c>
      <c r="S94" s="128">
        <v>0</v>
      </c>
      <c r="T94" s="129">
        <f t="shared" si="13"/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145</v>
      </c>
      <c r="AT94" s="130" t="s">
        <v>140</v>
      </c>
      <c r="AU94" s="130" t="s">
        <v>60</v>
      </c>
      <c r="AY94" s="12" t="s">
        <v>137</v>
      </c>
      <c r="BE94" s="131">
        <f t="shared" si="14"/>
        <v>0</v>
      </c>
      <c r="BF94" s="131">
        <f t="shared" si="15"/>
        <v>0</v>
      </c>
      <c r="BG94" s="131">
        <f t="shared" si="16"/>
        <v>0</v>
      </c>
      <c r="BH94" s="131">
        <f t="shared" si="17"/>
        <v>0</v>
      </c>
      <c r="BI94" s="131">
        <f t="shared" si="18"/>
        <v>0</v>
      </c>
      <c r="BJ94" s="12" t="s">
        <v>58</v>
      </c>
      <c r="BK94" s="131">
        <f t="shared" si="19"/>
        <v>0</v>
      </c>
      <c r="BL94" s="12" t="s">
        <v>145</v>
      </c>
      <c r="BM94" s="130" t="s">
        <v>1816</v>
      </c>
    </row>
    <row r="95" spans="1:65" s="2" customFormat="1" ht="24.15" customHeight="1">
      <c r="A95" s="22"/>
      <c r="B95" s="119"/>
      <c r="C95" s="120" t="s">
        <v>384</v>
      </c>
      <c r="D95" s="120" t="s">
        <v>140</v>
      </c>
      <c r="E95" s="121" t="s">
        <v>1817</v>
      </c>
      <c r="F95" s="122" t="s">
        <v>1818</v>
      </c>
      <c r="G95" s="123" t="s">
        <v>160</v>
      </c>
      <c r="H95" s="124">
        <v>1</v>
      </c>
      <c r="I95" s="125"/>
      <c r="J95" s="125">
        <f t="shared" si="10"/>
        <v>0</v>
      </c>
      <c r="K95" s="122" t="s">
        <v>144</v>
      </c>
      <c r="L95" s="23"/>
      <c r="M95" s="126" t="s">
        <v>1</v>
      </c>
      <c r="N95" s="127" t="s">
        <v>23</v>
      </c>
      <c r="O95" s="128">
        <v>0.158</v>
      </c>
      <c r="P95" s="128">
        <f t="shared" si="11"/>
        <v>0.158</v>
      </c>
      <c r="Q95" s="128">
        <v>7E-05</v>
      </c>
      <c r="R95" s="128">
        <f t="shared" si="12"/>
        <v>7E-05</v>
      </c>
      <c r="S95" s="128">
        <v>0</v>
      </c>
      <c r="T95" s="129">
        <f t="shared" si="13"/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145</v>
      </c>
      <c r="AT95" s="130" t="s">
        <v>140</v>
      </c>
      <c r="AU95" s="130" t="s">
        <v>60</v>
      </c>
      <c r="AY95" s="12" t="s">
        <v>137</v>
      </c>
      <c r="BE95" s="131">
        <f t="shared" si="14"/>
        <v>0</v>
      </c>
      <c r="BF95" s="131">
        <f t="shared" si="15"/>
        <v>0</v>
      </c>
      <c r="BG95" s="131">
        <f t="shared" si="16"/>
        <v>0</v>
      </c>
      <c r="BH95" s="131">
        <f t="shared" si="17"/>
        <v>0</v>
      </c>
      <c r="BI95" s="131">
        <f t="shared" si="18"/>
        <v>0</v>
      </c>
      <c r="BJ95" s="12" t="s">
        <v>58</v>
      </c>
      <c r="BK95" s="131">
        <f t="shared" si="19"/>
        <v>0</v>
      </c>
      <c r="BL95" s="12" t="s">
        <v>145</v>
      </c>
      <c r="BM95" s="130" t="s">
        <v>1819</v>
      </c>
    </row>
    <row r="96" spans="1:65" s="2" customFormat="1" ht="24.15" customHeight="1">
      <c r="A96" s="22"/>
      <c r="B96" s="119"/>
      <c r="C96" s="120" t="s">
        <v>388</v>
      </c>
      <c r="D96" s="120" t="s">
        <v>140</v>
      </c>
      <c r="E96" s="121" t="s">
        <v>1820</v>
      </c>
      <c r="F96" s="122" t="s">
        <v>1821</v>
      </c>
      <c r="G96" s="123" t="s">
        <v>160</v>
      </c>
      <c r="H96" s="124">
        <v>10</v>
      </c>
      <c r="I96" s="125"/>
      <c r="J96" s="125">
        <f t="shared" si="10"/>
        <v>0</v>
      </c>
      <c r="K96" s="122" t="s">
        <v>144</v>
      </c>
      <c r="L96" s="23"/>
      <c r="M96" s="126" t="s">
        <v>1</v>
      </c>
      <c r="N96" s="127" t="s">
        <v>23</v>
      </c>
      <c r="O96" s="128">
        <v>0.534</v>
      </c>
      <c r="P96" s="128">
        <f t="shared" si="11"/>
        <v>5.34</v>
      </c>
      <c r="Q96" s="128">
        <v>0.02625</v>
      </c>
      <c r="R96" s="128">
        <f t="shared" si="12"/>
        <v>0.2625</v>
      </c>
      <c r="S96" s="128">
        <v>0</v>
      </c>
      <c r="T96" s="129">
        <f t="shared" si="13"/>
        <v>0</v>
      </c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R96" s="130" t="s">
        <v>145</v>
      </c>
      <c r="AT96" s="130" t="s">
        <v>140</v>
      </c>
      <c r="AU96" s="130" t="s">
        <v>60</v>
      </c>
      <c r="AY96" s="12" t="s">
        <v>137</v>
      </c>
      <c r="BE96" s="131">
        <f t="shared" si="14"/>
        <v>0</v>
      </c>
      <c r="BF96" s="131">
        <f t="shared" si="15"/>
        <v>0</v>
      </c>
      <c r="BG96" s="131">
        <f t="shared" si="16"/>
        <v>0</v>
      </c>
      <c r="BH96" s="131">
        <f t="shared" si="17"/>
        <v>0</v>
      </c>
      <c r="BI96" s="131">
        <f t="shared" si="18"/>
        <v>0</v>
      </c>
      <c r="BJ96" s="12" t="s">
        <v>58</v>
      </c>
      <c r="BK96" s="131">
        <f t="shared" si="19"/>
        <v>0</v>
      </c>
      <c r="BL96" s="12" t="s">
        <v>145</v>
      </c>
      <c r="BM96" s="130" t="s">
        <v>1822</v>
      </c>
    </row>
    <row r="97" spans="1:65" s="2" customFormat="1" ht="24.15" customHeight="1">
      <c r="A97" s="22"/>
      <c r="B97" s="119"/>
      <c r="C97" s="120" t="s">
        <v>392</v>
      </c>
      <c r="D97" s="120" t="s">
        <v>140</v>
      </c>
      <c r="E97" s="121" t="s">
        <v>1823</v>
      </c>
      <c r="F97" s="122" t="s">
        <v>1824</v>
      </c>
      <c r="G97" s="123" t="s">
        <v>160</v>
      </c>
      <c r="H97" s="124">
        <v>100</v>
      </c>
      <c r="I97" s="125"/>
      <c r="J97" s="125">
        <f t="shared" si="10"/>
        <v>0</v>
      </c>
      <c r="K97" s="122" t="s">
        <v>144</v>
      </c>
      <c r="L97" s="23"/>
      <c r="M97" s="126" t="s">
        <v>1</v>
      </c>
      <c r="N97" s="127" t="s">
        <v>23</v>
      </c>
      <c r="O97" s="128">
        <v>2.124</v>
      </c>
      <c r="P97" s="128">
        <f t="shared" si="11"/>
        <v>212.4</v>
      </c>
      <c r="Q97" s="128">
        <v>0.04153</v>
      </c>
      <c r="R97" s="128">
        <f t="shared" si="12"/>
        <v>4.153</v>
      </c>
      <c r="S97" s="128">
        <v>0</v>
      </c>
      <c r="T97" s="129">
        <f t="shared" si="13"/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145</v>
      </c>
      <c r="AT97" s="130" t="s">
        <v>140</v>
      </c>
      <c r="AU97" s="130" t="s">
        <v>60</v>
      </c>
      <c r="AY97" s="12" t="s">
        <v>137</v>
      </c>
      <c r="BE97" s="131">
        <f t="shared" si="14"/>
        <v>0</v>
      </c>
      <c r="BF97" s="131">
        <f t="shared" si="15"/>
        <v>0</v>
      </c>
      <c r="BG97" s="131">
        <f t="shared" si="16"/>
        <v>0</v>
      </c>
      <c r="BH97" s="131">
        <f t="shared" si="17"/>
        <v>0</v>
      </c>
      <c r="BI97" s="131">
        <f t="shared" si="18"/>
        <v>0</v>
      </c>
      <c r="BJ97" s="12" t="s">
        <v>58</v>
      </c>
      <c r="BK97" s="131">
        <f t="shared" si="19"/>
        <v>0</v>
      </c>
      <c r="BL97" s="12" t="s">
        <v>145</v>
      </c>
      <c r="BM97" s="130" t="s">
        <v>1825</v>
      </c>
    </row>
    <row r="98" spans="1:65" s="2" customFormat="1" ht="24.15" customHeight="1">
      <c r="A98" s="22"/>
      <c r="B98" s="119"/>
      <c r="C98" s="120" t="s">
        <v>396</v>
      </c>
      <c r="D98" s="120" t="s">
        <v>140</v>
      </c>
      <c r="E98" s="121" t="s">
        <v>1826</v>
      </c>
      <c r="F98" s="122" t="s">
        <v>1827</v>
      </c>
      <c r="G98" s="123" t="s">
        <v>160</v>
      </c>
      <c r="H98" s="124">
        <v>10</v>
      </c>
      <c r="I98" s="125"/>
      <c r="J98" s="125">
        <f aca="true" t="shared" si="20" ref="J98:J129">ROUND(I98*H98,2)</f>
        <v>0</v>
      </c>
      <c r="K98" s="122" t="s">
        <v>144</v>
      </c>
      <c r="L98" s="23"/>
      <c r="M98" s="126" t="s">
        <v>1</v>
      </c>
      <c r="N98" s="127" t="s">
        <v>23</v>
      </c>
      <c r="O98" s="128">
        <v>1.666</v>
      </c>
      <c r="P98" s="128">
        <f aca="true" t="shared" si="21" ref="P98:P129">O98*H98</f>
        <v>16.66</v>
      </c>
      <c r="Q98" s="128">
        <v>0.04153</v>
      </c>
      <c r="R98" s="128">
        <f aca="true" t="shared" si="22" ref="R98:R129">Q98*H98</f>
        <v>0.4153</v>
      </c>
      <c r="S98" s="128">
        <v>0</v>
      </c>
      <c r="T98" s="129">
        <f aca="true" t="shared" si="23" ref="T98:T129">S98*H98</f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145</v>
      </c>
      <c r="AT98" s="130" t="s">
        <v>140</v>
      </c>
      <c r="AU98" s="130" t="s">
        <v>60</v>
      </c>
      <c r="AY98" s="12" t="s">
        <v>137</v>
      </c>
      <c r="BE98" s="131">
        <f aca="true" t="shared" si="24" ref="BE98:BE129">IF(N98="základní",J98,0)</f>
        <v>0</v>
      </c>
      <c r="BF98" s="131">
        <f aca="true" t="shared" si="25" ref="BF98:BF129">IF(N98="snížená",J98,0)</f>
        <v>0</v>
      </c>
      <c r="BG98" s="131">
        <f aca="true" t="shared" si="26" ref="BG98:BG129">IF(N98="zákl. přenesená",J98,0)</f>
        <v>0</v>
      </c>
      <c r="BH98" s="131">
        <f aca="true" t="shared" si="27" ref="BH98:BH129">IF(N98="sníž. přenesená",J98,0)</f>
        <v>0</v>
      </c>
      <c r="BI98" s="131">
        <f aca="true" t="shared" si="28" ref="BI98:BI129">IF(N98="nulová",J98,0)</f>
        <v>0</v>
      </c>
      <c r="BJ98" s="12" t="s">
        <v>58</v>
      </c>
      <c r="BK98" s="131">
        <f aca="true" t="shared" si="29" ref="BK98:BK129">ROUND(I98*H98,2)</f>
        <v>0</v>
      </c>
      <c r="BL98" s="12" t="s">
        <v>145</v>
      </c>
      <c r="BM98" s="130" t="s">
        <v>1828</v>
      </c>
    </row>
    <row r="99" spans="1:65" s="2" customFormat="1" ht="24.15" customHeight="1">
      <c r="A99" s="22"/>
      <c r="B99" s="119"/>
      <c r="C99" s="120" t="s">
        <v>400</v>
      </c>
      <c r="D99" s="120" t="s">
        <v>140</v>
      </c>
      <c r="E99" s="121" t="s">
        <v>1829</v>
      </c>
      <c r="F99" s="122" t="s">
        <v>1830</v>
      </c>
      <c r="G99" s="123" t="s">
        <v>160</v>
      </c>
      <c r="H99" s="124">
        <v>100</v>
      </c>
      <c r="I99" s="125"/>
      <c r="J99" s="125">
        <f t="shared" si="20"/>
        <v>0</v>
      </c>
      <c r="K99" s="122" t="s">
        <v>144</v>
      </c>
      <c r="L99" s="23"/>
      <c r="M99" s="126" t="s">
        <v>1</v>
      </c>
      <c r="N99" s="127" t="s">
        <v>23</v>
      </c>
      <c r="O99" s="128">
        <v>1.435</v>
      </c>
      <c r="P99" s="128">
        <f t="shared" si="21"/>
        <v>143.5</v>
      </c>
      <c r="Q99" s="128">
        <v>0.04153</v>
      </c>
      <c r="R99" s="128">
        <f t="shared" si="22"/>
        <v>4.153</v>
      </c>
      <c r="S99" s="128">
        <v>0</v>
      </c>
      <c r="T99" s="129">
        <f t="shared" si="2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145</v>
      </c>
      <c r="AT99" s="130" t="s">
        <v>140</v>
      </c>
      <c r="AU99" s="130" t="s">
        <v>60</v>
      </c>
      <c r="AY99" s="12" t="s">
        <v>137</v>
      </c>
      <c r="BE99" s="131">
        <f t="shared" si="24"/>
        <v>0</v>
      </c>
      <c r="BF99" s="131">
        <f t="shared" si="25"/>
        <v>0</v>
      </c>
      <c r="BG99" s="131">
        <f t="shared" si="26"/>
        <v>0</v>
      </c>
      <c r="BH99" s="131">
        <f t="shared" si="27"/>
        <v>0</v>
      </c>
      <c r="BI99" s="131">
        <f t="shared" si="28"/>
        <v>0</v>
      </c>
      <c r="BJ99" s="12" t="s">
        <v>58</v>
      </c>
      <c r="BK99" s="131">
        <f t="shared" si="29"/>
        <v>0</v>
      </c>
      <c r="BL99" s="12" t="s">
        <v>145</v>
      </c>
      <c r="BM99" s="130" t="s">
        <v>1831</v>
      </c>
    </row>
    <row r="100" spans="1:65" s="2" customFormat="1" ht="24.15" customHeight="1">
      <c r="A100" s="22"/>
      <c r="B100" s="119"/>
      <c r="C100" s="120" t="s">
        <v>405</v>
      </c>
      <c r="D100" s="120" t="s">
        <v>140</v>
      </c>
      <c r="E100" s="121" t="s">
        <v>1832</v>
      </c>
      <c r="F100" s="122" t="s">
        <v>1833</v>
      </c>
      <c r="G100" s="123" t="s">
        <v>160</v>
      </c>
      <c r="H100" s="124">
        <v>100</v>
      </c>
      <c r="I100" s="125"/>
      <c r="J100" s="125">
        <f t="shared" si="2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1.691</v>
      </c>
      <c r="P100" s="128">
        <f t="shared" si="21"/>
        <v>169.1</v>
      </c>
      <c r="Q100" s="128">
        <v>0.04153</v>
      </c>
      <c r="R100" s="128">
        <f t="shared" si="22"/>
        <v>4.153</v>
      </c>
      <c r="S100" s="128">
        <v>0</v>
      </c>
      <c r="T100" s="129">
        <f t="shared" si="2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145</v>
      </c>
      <c r="AT100" s="130" t="s">
        <v>140</v>
      </c>
      <c r="AU100" s="130" t="s">
        <v>60</v>
      </c>
      <c r="AY100" s="12" t="s">
        <v>137</v>
      </c>
      <c r="BE100" s="131">
        <f t="shared" si="24"/>
        <v>0</v>
      </c>
      <c r="BF100" s="131">
        <f t="shared" si="25"/>
        <v>0</v>
      </c>
      <c r="BG100" s="131">
        <f t="shared" si="26"/>
        <v>0</v>
      </c>
      <c r="BH100" s="131">
        <f t="shared" si="27"/>
        <v>0</v>
      </c>
      <c r="BI100" s="131">
        <f t="shared" si="28"/>
        <v>0</v>
      </c>
      <c r="BJ100" s="12" t="s">
        <v>58</v>
      </c>
      <c r="BK100" s="131">
        <f t="shared" si="29"/>
        <v>0</v>
      </c>
      <c r="BL100" s="12" t="s">
        <v>145</v>
      </c>
      <c r="BM100" s="130" t="s">
        <v>1834</v>
      </c>
    </row>
    <row r="101" spans="1:65" s="2" customFormat="1" ht="24.15" customHeight="1">
      <c r="A101" s="22"/>
      <c r="B101" s="119"/>
      <c r="C101" s="120" t="s">
        <v>409</v>
      </c>
      <c r="D101" s="120" t="s">
        <v>140</v>
      </c>
      <c r="E101" s="121" t="s">
        <v>1835</v>
      </c>
      <c r="F101" s="122" t="s">
        <v>1836</v>
      </c>
      <c r="G101" s="123" t="s">
        <v>160</v>
      </c>
      <c r="H101" s="124">
        <v>10</v>
      </c>
      <c r="I101" s="125"/>
      <c r="J101" s="125">
        <f t="shared" si="2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1.332</v>
      </c>
      <c r="P101" s="128">
        <f t="shared" si="21"/>
        <v>13.32</v>
      </c>
      <c r="Q101" s="128">
        <v>0.04153</v>
      </c>
      <c r="R101" s="128">
        <f t="shared" si="22"/>
        <v>0.4153</v>
      </c>
      <c r="S101" s="128">
        <v>0</v>
      </c>
      <c r="T101" s="129">
        <f t="shared" si="2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145</v>
      </c>
      <c r="AT101" s="130" t="s">
        <v>140</v>
      </c>
      <c r="AU101" s="130" t="s">
        <v>60</v>
      </c>
      <c r="AY101" s="12" t="s">
        <v>137</v>
      </c>
      <c r="BE101" s="131">
        <f t="shared" si="24"/>
        <v>0</v>
      </c>
      <c r="BF101" s="131">
        <f t="shared" si="25"/>
        <v>0</v>
      </c>
      <c r="BG101" s="131">
        <f t="shared" si="26"/>
        <v>0</v>
      </c>
      <c r="BH101" s="131">
        <f t="shared" si="27"/>
        <v>0</v>
      </c>
      <c r="BI101" s="131">
        <f t="shared" si="28"/>
        <v>0</v>
      </c>
      <c r="BJ101" s="12" t="s">
        <v>58</v>
      </c>
      <c r="BK101" s="131">
        <f t="shared" si="29"/>
        <v>0</v>
      </c>
      <c r="BL101" s="12" t="s">
        <v>145</v>
      </c>
      <c r="BM101" s="130" t="s">
        <v>1837</v>
      </c>
    </row>
    <row r="102" spans="1:65" s="2" customFormat="1" ht="24.15" customHeight="1">
      <c r="A102" s="22"/>
      <c r="B102" s="119"/>
      <c r="C102" s="120" t="s">
        <v>413</v>
      </c>
      <c r="D102" s="120" t="s">
        <v>140</v>
      </c>
      <c r="E102" s="121" t="s">
        <v>1838</v>
      </c>
      <c r="F102" s="122" t="s">
        <v>1839</v>
      </c>
      <c r="G102" s="123" t="s">
        <v>160</v>
      </c>
      <c r="H102" s="124">
        <v>100</v>
      </c>
      <c r="I102" s="125"/>
      <c r="J102" s="125">
        <f t="shared" si="2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1.153</v>
      </c>
      <c r="P102" s="128">
        <f t="shared" si="21"/>
        <v>115.3</v>
      </c>
      <c r="Q102" s="128">
        <v>0.04153</v>
      </c>
      <c r="R102" s="128">
        <f t="shared" si="22"/>
        <v>4.153</v>
      </c>
      <c r="S102" s="128">
        <v>0</v>
      </c>
      <c r="T102" s="129">
        <f t="shared" si="2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145</v>
      </c>
      <c r="AT102" s="130" t="s">
        <v>140</v>
      </c>
      <c r="AU102" s="130" t="s">
        <v>60</v>
      </c>
      <c r="AY102" s="12" t="s">
        <v>137</v>
      </c>
      <c r="BE102" s="131">
        <f t="shared" si="24"/>
        <v>0</v>
      </c>
      <c r="BF102" s="131">
        <f t="shared" si="25"/>
        <v>0</v>
      </c>
      <c r="BG102" s="131">
        <f t="shared" si="26"/>
        <v>0</v>
      </c>
      <c r="BH102" s="131">
        <f t="shared" si="27"/>
        <v>0</v>
      </c>
      <c r="BI102" s="131">
        <f t="shared" si="28"/>
        <v>0</v>
      </c>
      <c r="BJ102" s="12" t="s">
        <v>58</v>
      </c>
      <c r="BK102" s="131">
        <f t="shared" si="29"/>
        <v>0</v>
      </c>
      <c r="BL102" s="12" t="s">
        <v>145</v>
      </c>
      <c r="BM102" s="130" t="s">
        <v>1840</v>
      </c>
    </row>
    <row r="103" spans="1:65" s="2" customFormat="1" ht="24.15" customHeight="1">
      <c r="A103" s="22"/>
      <c r="B103" s="119"/>
      <c r="C103" s="120" t="s">
        <v>417</v>
      </c>
      <c r="D103" s="120" t="s">
        <v>140</v>
      </c>
      <c r="E103" s="121" t="s">
        <v>1841</v>
      </c>
      <c r="F103" s="122" t="s">
        <v>1842</v>
      </c>
      <c r="G103" s="123" t="s">
        <v>403</v>
      </c>
      <c r="H103" s="124">
        <v>100</v>
      </c>
      <c r="I103" s="125"/>
      <c r="J103" s="125">
        <f t="shared" si="20"/>
        <v>0</v>
      </c>
      <c r="K103" s="122" t="s">
        <v>144</v>
      </c>
      <c r="L103" s="23"/>
      <c r="M103" s="126" t="s">
        <v>1</v>
      </c>
      <c r="N103" s="127" t="s">
        <v>23</v>
      </c>
      <c r="O103" s="128">
        <v>0.32</v>
      </c>
      <c r="P103" s="128">
        <f t="shared" si="21"/>
        <v>32</v>
      </c>
      <c r="Q103" s="128">
        <v>0.0037</v>
      </c>
      <c r="R103" s="128">
        <f t="shared" si="22"/>
        <v>0.37</v>
      </c>
      <c r="S103" s="128">
        <v>0</v>
      </c>
      <c r="T103" s="129">
        <f t="shared" si="23"/>
        <v>0</v>
      </c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R103" s="130" t="s">
        <v>145</v>
      </c>
      <c r="AT103" s="130" t="s">
        <v>140</v>
      </c>
      <c r="AU103" s="130" t="s">
        <v>60</v>
      </c>
      <c r="AY103" s="12" t="s">
        <v>137</v>
      </c>
      <c r="BE103" s="131">
        <f t="shared" si="24"/>
        <v>0</v>
      </c>
      <c r="BF103" s="131">
        <f t="shared" si="25"/>
        <v>0</v>
      </c>
      <c r="BG103" s="131">
        <f t="shared" si="26"/>
        <v>0</v>
      </c>
      <c r="BH103" s="131">
        <f t="shared" si="27"/>
        <v>0</v>
      </c>
      <c r="BI103" s="131">
        <f t="shared" si="28"/>
        <v>0</v>
      </c>
      <c r="BJ103" s="12" t="s">
        <v>58</v>
      </c>
      <c r="BK103" s="131">
        <f t="shared" si="29"/>
        <v>0</v>
      </c>
      <c r="BL103" s="12" t="s">
        <v>145</v>
      </c>
      <c r="BM103" s="130" t="s">
        <v>1843</v>
      </c>
    </row>
    <row r="104" spans="1:65" s="2" customFormat="1" ht="24.15" customHeight="1">
      <c r="A104" s="22"/>
      <c r="B104" s="119"/>
      <c r="C104" s="120" t="s">
        <v>421</v>
      </c>
      <c r="D104" s="120" t="s">
        <v>140</v>
      </c>
      <c r="E104" s="121" t="s">
        <v>1844</v>
      </c>
      <c r="F104" s="122" t="s">
        <v>1845</v>
      </c>
      <c r="G104" s="123" t="s">
        <v>403</v>
      </c>
      <c r="H104" s="124">
        <v>100</v>
      </c>
      <c r="I104" s="125"/>
      <c r="J104" s="125">
        <f t="shared" si="20"/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0.568</v>
      </c>
      <c r="P104" s="128">
        <f t="shared" si="21"/>
        <v>56.8</v>
      </c>
      <c r="Q104" s="128">
        <v>0.0102</v>
      </c>
      <c r="R104" s="128">
        <f t="shared" si="22"/>
        <v>1.02</v>
      </c>
      <c r="S104" s="128">
        <v>0</v>
      </c>
      <c r="T104" s="129">
        <f t="shared" si="23"/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145</v>
      </c>
      <c r="AT104" s="130" t="s">
        <v>140</v>
      </c>
      <c r="AU104" s="130" t="s">
        <v>60</v>
      </c>
      <c r="AY104" s="12" t="s">
        <v>137</v>
      </c>
      <c r="BE104" s="131">
        <f t="shared" si="24"/>
        <v>0</v>
      </c>
      <c r="BF104" s="131">
        <f t="shared" si="25"/>
        <v>0</v>
      </c>
      <c r="BG104" s="131">
        <f t="shared" si="26"/>
        <v>0</v>
      </c>
      <c r="BH104" s="131">
        <f t="shared" si="27"/>
        <v>0</v>
      </c>
      <c r="BI104" s="131">
        <f t="shared" si="28"/>
        <v>0</v>
      </c>
      <c r="BJ104" s="12" t="s">
        <v>58</v>
      </c>
      <c r="BK104" s="131">
        <f t="shared" si="29"/>
        <v>0</v>
      </c>
      <c r="BL104" s="12" t="s">
        <v>145</v>
      </c>
      <c r="BM104" s="130" t="s">
        <v>1846</v>
      </c>
    </row>
    <row r="105" spans="1:65" s="2" customFormat="1" ht="24.15" customHeight="1">
      <c r="A105" s="22"/>
      <c r="B105" s="119"/>
      <c r="C105" s="120" t="s">
        <v>425</v>
      </c>
      <c r="D105" s="120" t="s">
        <v>140</v>
      </c>
      <c r="E105" s="121" t="s">
        <v>1847</v>
      </c>
      <c r="F105" s="122" t="s">
        <v>1848</v>
      </c>
      <c r="G105" s="123" t="s">
        <v>403</v>
      </c>
      <c r="H105" s="124">
        <v>10</v>
      </c>
      <c r="I105" s="125"/>
      <c r="J105" s="125">
        <f t="shared" si="2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0.888</v>
      </c>
      <c r="P105" s="128">
        <f t="shared" si="21"/>
        <v>8.88</v>
      </c>
      <c r="Q105" s="128">
        <v>0.0415</v>
      </c>
      <c r="R105" s="128">
        <f t="shared" si="22"/>
        <v>0.41500000000000004</v>
      </c>
      <c r="S105" s="128">
        <v>0</v>
      </c>
      <c r="T105" s="129">
        <f t="shared" si="2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145</v>
      </c>
      <c r="AT105" s="130" t="s">
        <v>140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145</v>
      </c>
      <c r="BM105" s="130" t="s">
        <v>1849</v>
      </c>
    </row>
    <row r="106" spans="1:65" s="2" customFormat="1" ht="24.15" customHeight="1">
      <c r="A106" s="22"/>
      <c r="B106" s="119"/>
      <c r="C106" s="120" t="s">
        <v>429</v>
      </c>
      <c r="D106" s="120" t="s">
        <v>140</v>
      </c>
      <c r="E106" s="121" t="s">
        <v>1850</v>
      </c>
      <c r="F106" s="122" t="s">
        <v>1851</v>
      </c>
      <c r="G106" s="123" t="s">
        <v>403</v>
      </c>
      <c r="H106" s="124">
        <v>10</v>
      </c>
      <c r="I106" s="125"/>
      <c r="J106" s="125">
        <f t="shared" si="20"/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2.984</v>
      </c>
      <c r="P106" s="128">
        <f t="shared" si="21"/>
        <v>29.84</v>
      </c>
      <c r="Q106" s="128">
        <v>0.1575</v>
      </c>
      <c r="R106" s="128">
        <f t="shared" si="22"/>
        <v>1.575</v>
      </c>
      <c r="S106" s="128">
        <v>0</v>
      </c>
      <c r="T106" s="129">
        <f t="shared" si="2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145</v>
      </c>
      <c r="AT106" s="130" t="s">
        <v>140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145</v>
      </c>
      <c r="BM106" s="130" t="s">
        <v>1852</v>
      </c>
    </row>
    <row r="107" spans="1:65" s="2" customFormat="1" ht="24.15" customHeight="1">
      <c r="A107" s="22"/>
      <c r="B107" s="119"/>
      <c r="C107" s="120" t="s">
        <v>433</v>
      </c>
      <c r="D107" s="120" t="s">
        <v>140</v>
      </c>
      <c r="E107" s="121" t="s">
        <v>1853</v>
      </c>
      <c r="F107" s="122" t="s">
        <v>1854</v>
      </c>
      <c r="G107" s="123" t="s">
        <v>403</v>
      </c>
      <c r="H107" s="124">
        <v>100</v>
      </c>
      <c r="I107" s="125"/>
      <c r="J107" s="125">
        <f t="shared" si="2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0.253</v>
      </c>
      <c r="P107" s="128">
        <f t="shared" si="21"/>
        <v>25.3</v>
      </c>
      <c r="Q107" s="128">
        <v>0.00376</v>
      </c>
      <c r="R107" s="128">
        <f t="shared" si="22"/>
        <v>0.376</v>
      </c>
      <c r="S107" s="128">
        <v>0</v>
      </c>
      <c r="T107" s="129">
        <f t="shared" si="2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145</v>
      </c>
      <c r="AT107" s="130" t="s">
        <v>140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145</v>
      </c>
      <c r="BM107" s="130" t="s">
        <v>1855</v>
      </c>
    </row>
    <row r="108" spans="1:65" s="2" customFormat="1" ht="24.15" customHeight="1">
      <c r="A108" s="22"/>
      <c r="B108" s="119"/>
      <c r="C108" s="120" t="s">
        <v>437</v>
      </c>
      <c r="D108" s="120" t="s">
        <v>140</v>
      </c>
      <c r="E108" s="121" t="s">
        <v>1856</v>
      </c>
      <c r="F108" s="122" t="s">
        <v>1857</v>
      </c>
      <c r="G108" s="123" t="s">
        <v>403</v>
      </c>
      <c r="H108" s="124">
        <v>100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0.452</v>
      </c>
      <c r="P108" s="128">
        <f t="shared" si="21"/>
        <v>45.2</v>
      </c>
      <c r="Q108" s="128">
        <v>0.0102</v>
      </c>
      <c r="R108" s="128">
        <f t="shared" si="22"/>
        <v>1.02</v>
      </c>
      <c r="S108" s="128">
        <v>0</v>
      </c>
      <c r="T108" s="129">
        <f t="shared" si="2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145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145</v>
      </c>
      <c r="BM108" s="130" t="s">
        <v>1858</v>
      </c>
    </row>
    <row r="109" spans="1:65" s="2" customFormat="1" ht="24.15" customHeight="1">
      <c r="A109" s="22"/>
      <c r="B109" s="119"/>
      <c r="C109" s="120" t="s">
        <v>441</v>
      </c>
      <c r="D109" s="120" t="s">
        <v>140</v>
      </c>
      <c r="E109" s="121" t="s">
        <v>1859</v>
      </c>
      <c r="F109" s="122" t="s">
        <v>1860</v>
      </c>
      <c r="G109" s="123" t="s">
        <v>403</v>
      </c>
      <c r="H109" s="124">
        <v>10</v>
      </c>
      <c r="I109" s="125"/>
      <c r="J109" s="125">
        <f t="shared" si="2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0.725</v>
      </c>
      <c r="P109" s="128">
        <f t="shared" si="21"/>
        <v>7.25</v>
      </c>
      <c r="Q109" s="128">
        <v>0.0415</v>
      </c>
      <c r="R109" s="128">
        <f t="shared" si="22"/>
        <v>0.41500000000000004</v>
      </c>
      <c r="S109" s="128">
        <v>0</v>
      </c>
      <c r="T109" s="129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145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145</v>
      </c>
      <c r="BM109" s="130" t="s">
        <v>1861</v>
      </c>
    </row>
    <row r="110" spans="1:65" s="2" customFormat="1" ht="24.15" customHeight="1">
      <c r="A110" s="22"/>
      <c r="B110" s="119"/>
      <c r="C110" s="120" t="s">
        <v>445</v>
      </c>
      <c r="D110" s="120" t="s">
        <v>140</v>
      </c>
      <c r="E110" s="121" t="s">
        <v>1862</v>
      </c>
      <c r="F110" s="122" t="s">
        <v>1863</v>
      </c>
      <c r="G110" s="123" t="s">
        <v>403</v>
      </c>
      <c r="H110" s="124">
        <v>10</v>
      </c>
      <c r="I110" s="125"/>
      <c r="J110" s="125">
        <f t="shared" si="2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2.431</v>
      </c>
      <c r="P110" s="128">
        <f t="shared" si="21"/>
        <v>24.310000000000002</v>
      </c>
      <c r="Q110" s="128">
        <v>0.1575</v>
      </c>
      <c r="R110" s="128">
        <f t="shared" si="22"/>
        <v>1.575</v>
      </c>
      <c r="S110" s="128">
        <v>0</v>
      </c>
      <c r="T110" s="129">
        <f t="shared" si="2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145</v>
      </c>
      <c r="AT110" s="130" t="s">
        <v>140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145</v>
      </c>
      <c r="BM110" s="130" t="s">
        <v>1864</v>
      </c>
    </row>
    <row r="111" spans="1:65" s="2" customFormat="1" ht="24.15" customHeight="1">
      <c r="A111" s="22"/>
      <c r="B111" s="119"/>
      <c r="C111" s="120" t="s">
        <v>449</v>
      </c>
      <c r="D111" s="120" t="s">
        <v>140</v>
      </c>
      <c r="E111" s="121" t="s">
        <v>1865</v>
      </c>
      <c r="F111" s="122" t="s">
        <v>1866</v>
      </c>
      <c r="G111" s="123" t="s">
        <v>160</v>
      </c>
      <c r="H111" s="124">
        <v>100</v>
      </c>
      <c r="I111" s="125"/>
      <c r="J111" s="125">
        <f t="shared" si="20"/>
        <v>0</v>
      </c>
      <c r="K111" s="122" t="s">
        <v>144</v>
      </c>
      <c r="L111" s="23"/>
      <c r="M111" s="126" t="s">
        <v>1</v>
      </c>
      <c r="N111" s="127" t="s">
        <v>23</v>
      </c>
      <c r="O111" s="128">
        <v>0.252</v>
      </c>
      <c r="P111" s="128">
        <f t="shared" si="21"/>
        <v>25.2</v>
      </c>
      <c r="Q111" s="128">
        <v>0.0057</v>
      </c>
      <c r="R111" s="128">
        <f t="shared" si="22"/>
        <v>0.5700000000000001</v>
      </c>
      <c r="S111" s="128">
        <v>0</v>
      </c>
      <c r="T111" s="129">
        <f t="shared" si="2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145</v>
      </c>
      <c r="AT111" s="130" t="s">
        <v>140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145</v>
      </c>
      <c r="BM111" s="130" t="s">
        <v>1867</v>
      </c>
    </row>
    <row r="112" spans="1:65" s="2" customFormat="1" ht="33" customHeight="1">
      <c r="A112" s="22"/>
      <c r="B112" s="119"/>
      <c r="C112" s="120" t="s">
        <v>453</v>
      </c>
      <c r="D112" s="120" t="s">
        <v>140</v>
      </c>
      <c r="E112" s="121" t="s">
        <v>1868</v>
      </c>
      <c r="F112" s="122" t="s">
        <v>1869</v>
      </c>
      <c r="G112" s="123" t="s">
        <v>160</v>
      </c>
      <c r="H112" s="124">
        <v>100</v>
      </c>
      <c r="I112" s="125"/>
      <c r="J112" s="125">
        <f t="shared" si="2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0.028</v>
      </c>
      <c r="P112" s="128">
        <f t="shared" si="21"/>
        <v>2.8000000000000003</v>
      </c>
      <c r="Q112" s="128">
        <v>0.0021</v>
      </c>
      <c r="R112" s="128">
        <f t="shared" si="22"/>
        <v>0.21</v>
      </c>
      <c r="S112" s="128">
        <v>0</v>
      </c>
      <c r="T112" s="129">
        <f t="shared" si="2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145</v>
      </c>
      <c r="AT112" s="130" t="s">
        <v>140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145</v>
      </c>
      <c r="BM112" s="130" t="s">
        <v>1870</v>
      </c>
    </row>
    <row r="113" spans="1:65" s="2" customFormat="1" ht="24.15" customHeight="1">
      <c r="A113" s="22"/>
      <c r="B113" s="119"/>
      <c r="C113" s="120" t="s">
        <v>457</v>
      </c>
      <c r="D113" s="120" t="s">
        <v>140</v>
      </c>
      <c r="E113" s="121" t="s">
        <v>1871</v>
      </c>
      <c r="F113" s="122" t="s">
        <v>1872</v>
      </c>
      <c r="G113" s="123" t="s">
        <v>160</v>
      </c>
      <c r="H113" s="124">
        <v>100</v>
      </c>
      <c r="I113" s="125"/>
      <c r="J113" s="125">
        <f t="shared" si="2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0.439</v>
      </c>
      <c r="P113" s="128">
        <f t="shared" si="21"/>
        <v>43.9</v>
      </c>
      <c r="Q113" s="128">
        <v>0.017</v>
      </c>
      <c r="R113" s="128">
        <f t="shared" si="22"/>
        <v>1.7000000000000002</v>
      </c>
      <c r="S113" s="128">
        <v>0</v>
      </c>
      <c r="T113" s="129">
        <f t="shared" si="2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145</v>
      </c>
      <c r="AT113" s="130" t="s">
        <v>140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145</v>
      </c>
      <c r="BM113" s="130" t="s">
        <v>1873</v>
      </c>
    </row>
    <row r="114" spans="1:65" s="2" customFormat="1" ht="33" customHeight="1">
      <c r="A114" s="22"/>
      <c r="B114" s="119"/>
      <c r="C114" s="120" t="s">
        <v>461</v>
      </c>
      <c r="D114" s="120" t="s">
        <v>140</v>
      </c>
      <c r="E114" s="121" t="s">
        <v>1874</v>
      </c>
      <c r="F114" s="122" t="s">
        <v>1875</v>
      </c>
      <c r="G114" s="123" t="s">
        <v>160</v>
      </c>
      <c r="H114" s="124">
        <v>100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0.058</v>
      </c>
      <c r="P114" s="128">
        <f t="shared" si="21"/>
        <v>5.800000000000001</v>
      </c>
      <c r="Q114" s="128">
        <v>0.0062</v>
      </c>
      <c r="R114" s="128">
        <f t="shared" si="22"/>
        <v>0.62</v>
      </c>
      <c r="S114" s="128">
        <v>0</v>
      </c>
      <c r="T114" s="129">
        <f t="shared" si="23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145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145</v>
      </c>
      <c r="BM114" s="130" t="s">
        <v>1876</v>
      </c>
    </row>
    <row r="115" spans="1:65" s="2" customFormat="1" ht="24.15" customHeight="1">
      <c r="A115" s="22"/>
      <c r="B115" s="119"/>
      <c r="C115" s="120" t="s">
        <v>465</v>
      </c>
      <c r="D115" s="120" t="s">
        <v>140</v>
      </c>
      <c r="E115" s="121" t="s">
        <v>1877</v>
      </c>
      <c r="F115" s="122" t="s">
        <v>1878</v>
      </c>
      <c r="G115" s="123" t="s">
        <v>160</v>
      </c>
      <c r="H115" s="124">
        <v>100</v>
      </c>
      <c r="I115" s="125"/>
      <c r="J115" s="125">
        <f t="shared" si="20"/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0.583</v>
      </c>
      <c r="P115" s="128">
        <f t="shared" si="21"/>
        <v>58.3</v>
      </c>
      <c r="Q115" s="128">
        <v>0.0284</v>
      </c>
      <c r="R115" s="128">
        <f t="shared" si="22"/>
        <v>2.8400000000000003</v>
      </c>
      <c r="S115" s="128">
        <v>0</v>
      </c>
      <c r="T115" s="129">
        <f t="shared" si="23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145</v>
      </c>
      <c r="AT115" s="130" t="s">
        <v>140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145</v>
      </c>
      <c r="BM115" s="130" t="s">
        <v>1879</v>
      </c>
    </row>
    <row r="116" spans="1:65" s="2" customFormat="1" ht="33" customHeight="1">
      <c r="A116" s="22"/>
      <c r="B116" s="119"/>
      <c r="C116" s="120" t="s">
        <v>469</v>
      </c>
      <c r="D116" s="120" t="s">
        <v>140</v>
      </c>
      <c r="E116" s="121" t="s">
        <v>1880</v>
      </c>
      <c r="F116" s="122" t="s">
        <v>1881</v>
      </c>
      <c r="G116" s="123" t="s">
        <v>160</v>
      </c>
      <c r="H116" s="124">
        <v>100</v>
      </c>
      <c r="I116" s="125"/>
      <c r="J116" s="125">
        <f t="shared" si="2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0.083</v>
      </c>
      <c r="P116" s="128">
        <f t="shared" si="21"/>
        <v>8.3</v>
      </c>
      <c r="Q116" s="128">
        <v>0.0104</v>
      </c>
      <c r="R116" s="128">
        <f t="shared" si="22"/>
        <v>1.04</v>
      </c>
      <c r="S116" s="128">
        <v>0</v>
      </c>
      <c r="T116" s="129">
        <f t="shared" si="23"/>
        <v>0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145</v>
      </c>
      <c r="AT116" s="130" t="s">
        <v>140</v>
      </c>
      <c r="AU116" s="130" t="s">
        <v>60</v>
      </c>
      <c r="AY116" s="12" t="s">
        <v>137</v>
      </c>
      <c r="BE116" s="131">
        <f t="shared" si="24"/>
        <v>0</v>
      </c>
      <c r="BF116" s="131">
        <f t="shared" si="25"/>
        <v>0</v>
      </c>
      <c r="BG116" s="131">
        <f t="shared" si="26"/>
        <v>0</v>
      </c>
      <c r="BH116" s="131">
        <f t="shared" si="27"/>
        <v>0</v>
      </c>
      <c r="BI116" s="131">
        <f t="shared" si="28"/>
        <v>0</v>
      </c>
      <c r="BJ116" s="12" t="s">
        <v>58</v>
      </c>
      <c r="BK116" s="131">
        <f t="shared" si="29"/>
        <v>0</v>
      </c>
      <c r="BL116" s="12" t="s">
        <v>145</v>
      </c>
      <c r="BM116" s="130" t="s">
        <v>1882</v>
      </c>
    </row>
    <row r="117" spans="1:65" s="2" customFormat="1" ht="24.15" customHeight="1">
      <c r="A117" s="22"/>
      <c r="B117" s="119"/>
      <c r="C117" s="120" t="s">
        <v>473</v>
      </c>
      <c r="D117" s="120" t="s">
        <v>140</v>
      </c>
      <c r="E117" s="121" t="s">
        <v>1883</v>
      </c>
      <c r="F117" s="122" t="s">
        <v>1884</v>
      </c>
      <c r="G117" s="123" t="s">
        <v>160</v>
      </c>
      <c r="H117" s="124">
        <v>100</v>
      </c>
      <c r="I117" s="125"/>
      <c r="J117" s="125">
        <f t="shared" si="2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0.19</v>
      </c>
      <c r="P117" s="128">
        <f t="shared" si="21"/>
        <v>19</v>
      </c>
      <c r="Q117" s="128">
        <v>0.0057</v>
      </c>
      <c r="R117" s="128">
        <f t="shared" si="22"/>
        <v>0.5700000000000001</v>
      </c>
      <c r="S117" s="128">
        <v>0</v>
      </c>
      <c r="T117" s="129">
        <f t="shared" si="23"/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145</v>
      </c>
      <c r="AT117" s="130" t="s">
        <v>140</v>
      </c>
      <c r="AU117" s="130" t="s">
        <v>60</v>
      </c>
      <c r="AY117" s="12" t="s">
        <v>137</v>
      </c>
      <c r="BE117" s="131">
        <f t="shared" si="24"/>
        <v>0</v>
      </c>
      <c r="BF117" s="131">
        <f t="shared" si="25"/>
        <v>0</v>
      </c>
      <c r="BG117" s="131">
        <f t="shared" si="26"/>
        <v>0</v>
      </c>
      <c r="BH117" s="131">
        <f t="shared" si="27"/>
        <v>0</v>
      </c>
      <c r="BI117" s="131">
        <f t="shared" si="28"/>
        <v>0</v>
      </c>
      <c r="BJ117" s="12" t="s">
        <v>58</v>
      </c>
      <c r="BK117" s="131">
        <f t="shared" si="29"/>
        <v>0</v>
      </c>
      <c r="BL117" s="12" t="s">
        <v>145</v>
      </c>
      <c r="BM117" s="130" t="s">
        <v>1885</v>
      </c>
    </row>
    <row r="118" spans="1:65" s="2" customFormat="1" ht="33" customHeight="1">
      <c r="A118" s="22"/>
      <c r="B118" s="119"/>
      <c r="C118" s="120" t="s">
        <v>477</v>
      </c>
      <c r="D118" s="120" t="s">
        <v>140</v>
      </c>
      <c r="E118" s="121" t="s">
        <v>1886</v>
      </c>
      <c r="F118" s="122" t="s">
        <v>1887</v>
      </c>
      <c r="G118" s="123" t="s">
        <v>160</v>
      </c>
      <c r="H118" s="124">
        <v>100</v>
      </c>
      <c r="I118" s="125"/>
      <c r="J118" s="125">
        <f t="shared" si="2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0.023</v>
      </c>
      <c r="P118" s="128">
        <f t="shared" si="21"/>
        <v>2.3</v>
      </c>
      <c r="Q118" s="128">
        <v>0.0021</v>
      </c>
      <c r="R118" s="128">
        <f t="shared" si="22"/>
        <v>0.21</v>
      </c>
      <c r="S118" s="128">
        <v>0</v>
      </c>
      <c r="T118" s="129">
        <f t="shared" si="23"/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145</v>
      </c>
      <c r="AT118" s="130" t="s">
        <v>140</v>
      </c>
      <c r="AU118" s="130" t="s">
        <v>60</v>
      </c>
      <c r="AY118" s="12" t="s">
        <v>137</v>
      </c>
      <c r="BE118" s="131">
        <f t="shared" si="24"/>
        <v>0</v>
      </c>
      <c r="BF118" s="131">
        <f t="shared" si="25"/>
        <v>0</v>
      </c>
      <c r="BG118" s="131">
        <f t="shared" si="26"/>
        <v>0</v>
      </c>
      <c r="BH118" s="131">
        <f t="shared" si="27"/>
        <v>0</v>
      </c>
      <c r="BI118" s="131">
        <f t="shared" si="28"/>
        <v>0</v>
      </c>
      <c r="BJ118" s="12" t="s">
        <v>58</v>
      </c>
      <c r="BK118" s="131">
        <f t="shared" si="29"/>
        <v>0</v>
      </c>
      <c r="BL118" s="12" t="s">
        <v>145</v>
      </c>
      <c r="BM118" s="130" t="s">
        <v>1888</v>
      </c>
    </row>
    <row r="119" spans="1:65" s="2" customFormat="1" ht="24.15" customHeight="1">
      <c r="A119" s="22"/>
      <c r="B119" s="119"/>
      <c r="C119" s="120" t="s">
        <v>481</v>
      </c>
      <c r="D119" s="120" t="s">
        <v>140</v>
      </c>
      <c r="E119" s="121" t="s">
        <v>1889</v>
      </c>
      <c r="F119" s="122" t="s">
        <v>1890</v>
      </c>
      <c r="G119" s="123" t="s">
        <v>160</v>
      </c>
      <c r="H119" s="124">
        <v>100</v>
      </c>
      <c r="I119" s="125"/>
      <c r="J119" s="125">
        <f t="shared" si="20"/>
        <v>0</v>
      </c>
      <c r="K119" s="122" t="s">
        <v>144</v>
      </c>
      <c r="L119" s="23"/>
      <c r="M119" s="126" t="s">
        <v>1</v>
      </c>
      <c r="N119" s="127" t="s">
        <v>23</v>
      </c>
      <c r="O119" s="128">
        <v>0.344</v>
      </c>
      <c r="P119" s="128">
        <f t="shared" si="21"/>
        <v>34.4</v>
      </c>
      <c r="Q119" s="128">
        <v>0.017</v>
      </c>
      <c r="R119" s="128">
        <f t="shared" si="22"/>
        <v>1.7000000000000002</v>
      </c>
      <c r="S119" s="128">
        <v>0</v>
      </c>
      <c r="T119" s="129">
        <f t="shared" si="23"/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145</v>
      </c>
      <c r="AT119" s="130" t="s">
        <v>140</v>
      </c>
      <c r="AU119" s="130" t="s">
        <v>60</v>
      </c>
      <c r="AY119" s="12" t="s">
        <v>137</v>
      </c>
      <c r="BE119" s="131">
        <f t="shared" si="24"/>
        <v>0</v>
      </c>
      <c r="BF119" s="131">
        <f t="shared" si="25"/>
        <v>0</v>
      </c>
      <c r="BG119" s="131">
        <f t="shared" si="26"/>
        <v>0</v>
      </c>
      <c r="BH119" s="131">
        <f t="shared" si="27"/>
        <v>0</v>
      </c>
      <c r="BI119" s="131">
        <f t="shared" si="28"/>
        <v>0</v>
      </c>
      <c r="BJ119" s="12" t="s">
        <v>58</v>
      </c>
      <c r="BK119" s="131">
        <f t="shared" si="29"/>
        <v>0</v>
      </c>
      <c r="BL119" s="12" t="s">
        <v>145</v>
      </c>
      <c r="BM119" s="130" t="s">
        <v>1891</v>
      </c>
    </row>
    <row r="120" spans="1:65" s="2" customFormat="1" ht="33" customHeight="1">
      <c r="A120" s="22"/>
      <c r="B120" s="119"/>
      <c r="C120" s="120" t="s">
        <v>485</v>
      </c>
      <c r="D120" s="120" t="s">
        <v>140</v>
      </c>
      <c r="E120" s="121" t="s">
        <v>1892</v>
      </c>
      <c r="F120" s="122" t="s">
        <v>1893</v>
      </c>
      <c r="G120" s="123" t="s">
        <v>160</v>
      </c>
      <c r="H120" s="124">
        <v>100</v>
      </c>
      <c r="I120" s="125"/>
      <c r="J120" s="125">
        <f t="shared" si="2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0.05</v>
      </c>
      <c r="P120" s="128">
        <f t="shared" si="21"/>
        <v>5</v>
      </c>
      <c r="Q120" s="128">
        <v>0.0062</v>
      </c>
      <c r="R120" s="128">
        <f t="shared" si="22"/>
        <v>0.62</v>
      </c>
      <c r="S120" s="128">
        <v>0</v>
      </c>
      <c r="T120" s="129">
        <f t="shared" si="23"/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145</v>
      </c>
      <c r="AT120" s="130" t="s">
        <v>140</v>
      </c>
      <c r="AU120" s="130" t="s">
        <v>60</v>
      </c>
      <c r="AY120" s="12" t="s">
        <v>137</v>
      </c>
      <c r="BE120" s="131">
        <f t="shared" si="24"/>
        <v>0</v>
      </c>
      <c r="BF120" s="131">
        <f t="shared" si="25"/>
        <v>0</v>
      </c>
      <c r="BG120" s="131">
        <f t="shared" si="26"/>
        <v>0</v>
      </c>
      <c r="BH120" s="131">
        <f t="shared" si="27"/>
        <v>0</v>
      </c>
      <c r="BI120" s="131">
        <f t="shared" si="28"/>
        <v>0</v>
      </c>
      <c r="BJ120" s="12" t="s">
        <v>58</v>
      </c>
      <c r="BK120" s="131">
        <f t="shared" si="29"/>
        <v>0</v>
      </c>
      <c r="BL120" s="12" t="s">
        <v>145</v>
      </c>
      <c r="BM120" s="130" t="s">
        <v>1894</v>
      </c>
    </row>
    <row r="121" spans="1:65" s="2" customFormat="1" ht="24.15" customHeight="1">
      <c r="A121" s="22"/>
      <c r="B121" s="119"/>
      <c r="C121" s="120" t="s">
        <v>489</v>
      </c>
      <c r="D121" s="120" t="s">
        <v>140</v>
      </c>
      <c r="E121" s="121" t="s">
        <v>1895</v>
      </c>
      <c r="F121" s="122" t="s">
        <v>1896</v>
      </c>
      <c r="G121" s="123" t="s">
        <v>160</v>
      </c>
      <c r="H121" s="124">
        <v>100</v>
      </c>
      <c r="I121" s="125"/>
      <c r="J121" s="125">
        <f t="shared" si="20"/>
        <v>0</v>
      </c>
      <c r="K121" s="122" t="s">
        <v>144</v>
      </c>
      <c r="L121" s="23"/>
      <c r="M121" s="126" t="s">
        <v>1</v>
      </c>
      <c r="N121" s="127" t="s">
        <v>23</v>
      </c>
      <c r="O121" s="128">
        <v>0.466</v>
      </c>
      <c r="P121" s="128">
        <f t="shared" si="21"/>
        <v>46.6</v>
      </c>
      <c r="Q121" s="128">
        <v>0.0284</v>
      </c>
      <c r="R121" s="128">
        <f t="shared" si="22"/>
        <v>2.8400000000000003</v>
      </c>
      <c r="S121" s="128">
        <v>0</v>
      </c>
      <c r="T121" s="129">
        <f t="shared" si="23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145</v>
      </c>
      <c r="AT121" s="130" t="s">
        <v>140</v>
      </c>
      <c r="AU121" s="130" t="s">
        <v>60</v>
      </c>
      <c r="AY121" s="12" t="s">
        <v>137</v>
      </c>
      <c r="BE121" s="131">
        <f t="shared" si="24"/>
        <v>0</v>
      </c>
      <c r="BF121" s="131">
        <f t="shared" si="25"/>
        <v>0</v>
      </c>
      <c r="BG121" s="131">
        <f t="shared" si="26"/>
        <v>0</v>
      </c>
      <c r="BH121" s="131">
        <f t="shared" si="27"/>
        <v>0</v>
      </c>
      <c r="BI121" s="131">
        <f t="shared" si="28"/>
        <v>0</v>
      </c>
      <c r="BJ121" s="12" t="s">
        <v>58</v>
      </c>
      <c r="BK121" s="131">
        <f t="shared" si="29"/>
        <v>0</v>
      </c>
      <c r="BL121" s="12" t="s">
        <v>145</v>
      </c>
      <c r="BM121" s="130" t="s">
        <v>1897</v>
      </c>
    </row>
    <row r="122" spans="1:65" s="2" customFormat="1" ht="21.75" customHeight="1">
      <c r="A122" s="22"/>
      <c r="B122" s="119"/>
      <c r="C122" s="120" t="s">
        <v>493</v>
      </c>
      <c r="D122" s="120" t="s">
        <v>140</v>
      </c>
      <c r="E122" s="121" t="s">
        <v>1898</v>
      </c>
      <c r="F122" s="122" t="s">
        <v>1899</v>
      </c>
      <c r="G122" s="123" t="s">
        <v>314</v>
      </c>
      <c r="H122" s="124">
        <v>100</v>
      </c>
      <c r="I122" s="125"/>
      <c r="J122" s="125">
        <f t="shared" si="20"/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0.369</v>
      </c>
      <c r="P122" s="128">
        <f t="shared" si="21"/>
        <v>36.9</v>
      </c>
      <c r="Q122" s="128">
        <v>0.0068</v>
      </c>
      <c r="R122" s="128">
        <f t="shared" si="22"/>
        <v>0.6799999999999999</v>
      </c>
      <c r="S122" s="128">
        <v>0</v>
      </c>
      <c r="T122" s="129">
        <f t="shared" si="23"/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145</v>
      </c>
      <c r="AT122" s="130" t="s">
        <v>140</v>
      </c>
      <c r="AU122" s="130" t="s">
        <v>60</v>
      </c>
      <c r="AY122" s="12" t="s">
        <v>137</v>
      </c>
      <c r="BE122" s="131">
        <f t="shared" si="24"/>
        <v>0</v>
      </c>
      <c r="BF122" s="131">
        <f t="shared" si="25"/>
        <v>0</v>
      </c>
      <c r="BG122" s="131">
        <f t="shared" si="26"/>
        <v>0</v>
      </c>
      <c r="BH122" s="131">
        <f t="shared" si="27"/>
        <v>0</v>
      </c>
      <c r="BI122" s="131">
        <f t="shared" si="28"/>
        <v>0</v>
      </c>
      <c r="BJ122" s="12" t="s">
        <v>58</v>
      </c>
      <c r="BK122" s="131">
        <f t="shared" si="29"/>
        <v>0</v>
      </c>
      <c r="BL122" s="12" t="s">
        <v>145</v>
      </c>
      <c r="BM122" s="130" t="s">
        <v>1900</v>
      </c>
    </row>
    <row r="123" spans="1:65" s="2" customFormat="1" ht="24.15" customHeight="1">
      <c r="A123" s="22"/>
      <c r="B123" s="119"/>
      <c r="C123" s="120" t="s">
        <v>497</v>
      </c>
      <c r="D123" s="120" t="s">
        <v>140</v>
      </c>
      <c r="E123" s="121" t="s">
        <v>1901</v>
      </c>
      <c r="F123" s="122" t="s">
        <v>1902</v>
      </c>
      <c r="G123" s="123" t="s">
        <v>314</v>
      </c>
      <c r="H123" s="124">
        <v>100</v>
      </c>
      <c r="I123" s="125"/>
      <c r="J123" s="125">
        <f t="shared" si="20"/>
        <v>0</v>
      </c>
      <c r="K123" s="122" t="s">
        <v>144</v>
      </c>
      <c r="L123" s="23"/>
      <c r="M123" s="126" t="s">
        <v>1</v>
      </c>
      <c r="N123" s="127" t="s">
        <v>23</v>
      </c>
      <c r="O123" s="128">
        <v>0.37</v>
      </c>
      <c r="P123" s="128">
        <f t="shared" si="21"/>
        <v>37</v>
      </c>
      <c r="Q123" s="128">
        <v>0.0015</v>
      </c>
      <c r="R123" s="128">
        <f t="shared" si="22"/>
        <v>0.15</v>
      </c>
      <c r="S123" s="128">
        <v>0</v>
      </c>
      <c r="T123" s="129">
        <f t="shared" si="23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145</v>
      </c>
      <c r="AT123" s="130" t="s">
        <v>140</v>
      </c>
      <c r="AU123" s="130" t="s">
        <v>60</v>
      </c>
      <c r="AY123" s="12" t="s">
        <v>137</v>
      </c>
      <c r="BE123" s="131">
        <f t="shared" si="24"/>
        <v>0</v>
      </c>
      <c r="BF123" s="131">
        <f t="shared" si="25"/>
        <v>0</v>
      </c>
      <c r="BG123" s="131">
        <f t="shared" si="26"/>
        <v>0</v>
      </c>
      <c r="BH123" s="131">
        <f t="shared" si="27"/>
        <v>0</v>
      </c>
      <c r="BI123" s="131">
        <f t="shared" si="28"/>
        <v>0</v>
      </c>
      <c r="BJ123" s="12" t="s">
        <v>58</v>
      </c>
      <c r="BK123" s="131">
        <f t="shared" si="29"/>
        <v>0</v>
      </c>
      <c r="BL123" s="12" t="s">
        <v>145</v>
      </c>
      <c r="BM123" s="130" t="s">
        <v>1903</v>
      </c>
    </row>
    <row r="124" spans="1:65" s="2" customFormat="1" ht="24.15" customHeight="1">
      <c r="A124" s="22"/>
      <c r="B124" s="119"/>
      <c r="C124" s="120" t="s">
        <v>501</v>
      </c>
      <c r="D124" s="120" t="s">
        <v>140</v>
      </c>
      <c r="E124" s="121" t="s">
        <v>1904</v>
      </c>
      <c r="F124" s="122" t="s">
        <v>1905</v>
      </c>
      <c r="G124" s="123" t="s">
        <v>160</v>
      </c>
      <c r="H124" s="124">
        <v>100</v>
      </c>
      <c r="I124" s="125"/>
      <c r="J124" s="125">
        <f t="shared" si="20"/>
        <v>0</v>
      </c>
      <c r="K124" s="122" t="s">
        <v>144</v>
      </c>
      <c r="L124" s="23"/>
      <c r="M124" s="126" t="s">
        <v>1</v>
      </c>
      <c r="N124" s="127" t="s">
        <v>23</v>
      </c>
      <c r="O124" s="128">
        <v>1.355</v>
      </c>
      <c r="P124" s="128">
        <f t="shared" si="21"/>
        <v>135.5</v>
      </c>
      <c r="Q124" s="128">
        <v>0.03358</v>
      </c>
      <c r="R124" s="128">
        <f t="shared" si="22"/>
        <v>3.3579999999999997</v>
      </c>
      <c r="S124" s="128">
        <v>0</v>
      </c>
      <c r="T124" s="129">
        <f t="shared" si="2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145</v>
      </c>
      <c r="AT124" s="130" t="s">
        <v>140</v>
      </c>
      <c r="AU124" s="130" t="s">
        <v>60</v>
      </c>
      <c r="AY124" s="12" t="s">
        <v>137</v>
      </c>
      <c r="BE124" s="131">
        <f t="shared" si="24"/>
        <v>0</v>
      </c>
      <c r="BF124" s="131">
        <f t="shared" si="25"/>
        <v>0</v>
      </c>
      <c r="BG124" s="131">
        <f t="shared" si="26"/>
        <v>0</v>
      </c>
      <c r="BH124" s="131">
        <f t="shared" si="27"/>
        <v>0</v>
      </c>
      <c r="BI124" s="131">
        <f t="shared" si="28"/>
        <v>0</v>
      </c>
      <c r="BJ124" s="12" t="s">
        <v>58</v>
      </c>
      <c r="BK124" s="131">
        <f t="shared" si="29"/>
        <v>0</v>
      </c>
      <c r="BL124" s="12" t="s">
        <v>145</v>
      </c>
      <c r="BM124" s="130" t="s">
        <v>1906</v>
      </c>
    </row>
    <row r="125" spans="1:65" s="2" customFormat="1" ht="16.5" customHeight="1">
      <c r="A125" s="22"/>
      <c r="B125" s="119"/>
      <c r="C125" s="120" t="s">
        <v>505</v>
      </c>
      <c r="D125" s="120" t="s">
        <v>140</v>
      </c>
      <c r="E125" s="121" t="s">
        <v>1907</v>
      </c>
      <c r="F125" s="122" t="s">
        <v>1908</v>
      </c>
      <c r="G125" s="123" t="s">
        <v>160</v>
      </c>
      <c r="H125" s="124">
        <v>10</v>
      </c>
      <c r="I125" s="125"/>
      <c r="J125" s="125">
        <f t="shared" si="2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0.245</v>
      </c>
      <c r="P125" s="128">
        <f t="shared" si="21"/>
        <v>2.45</v>
      </c>
      <c r="Q125" s="128">
        <v>0.02644</v>
      </c>
      <c r="R125" s="128">
        <f t="shared" si="22"/>
        <v>0.2644</v>
      </c>
      <c r="S125" s="128">
        <v>0.026</v>
      </c>
      <c r="T125" s="129">
        <f t="shared" si="23"/>
        <v>0.26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145</v>
      </c>
      <c r="AT125" s="130" t="s">
        <v>140</v>
      </c>
      <c r="AU125" s="130" t="s">
        <v>60</v>
      </c>
      <c r="AY125" s="12" t="s">
        <v>137</v>
      </c>
      <c r="BE125" s="131">
        <f t="shared" si="24"/>
        <v>0</v>
      </c>
      <c r="BF125" s="131">
        <f t="shared" si="25"/>
        <v>0</v>
      </c>
      <c r="BG125" s="131">
        <f t="shared" si="26"/>
        <v>0</v>
      </c>
      <c r="BH125" s="131">
        <f t="shared" si="27"/>
        <v>0</v>
      </c>
      <c r="BI125" s="131">
        <f t="shared" si="28"/>
        <v>0</v>
      </c>
      <c r="BJ125" s="12" t="s">
        <v>58</v>
      </c>
      <c r="BK125" s="131">
        <f t="shared" si="29"/>
        <v>0</v>
      </c>
      <c r="BL125" s="12" t="s">
        <v>145</v>
      </c>
      <c r="BM125" s="130" t="s">
        <v>1909</v>
      </c>
    </row>
    <row r="126" spans="1:65" s="2" customFormat="1" ht="24.15" customHeight="1">
      <c r="A126" s="22"/>
      <c r="B126" s="119"/>
      <c r="C126" s="120" t="s">
        <v>509</v>
      </c>
      <c r="D126" s="120" t="s">
        <v>140</v>
      </c>
      <c r="E126" s="121" t="s">
        <v>1910</v>
      </c>
      <c r="F126" s="122" t="s">
        <v>1911</v>
      </c>
      <c r="G126" s="123" t="s">
        <v>160</v>
      </c>
      <c r="H126" s="124">
        <v>10</v>
      </c>
      <c r="I126" s="125"/>
      <c r="J126" s="125">
        <f t="shared" si="20"/>
        <v>0</v>
      </c>
      <c r="K126" s="122" t="s">
        <v>144</v>
      </c>
      <c r="L126" s="23"/>
      <c r="M126" s="126" t="s">
        <v>1</v>
      </c>
      <c r="N126" s="127" t="s">
        <v>23</v>
      </c>
      <c r="O126" s="128">
        <v>0.416</v>
      </c>
      <c r="P126" s="128">
        <f t="shared" si="21"/>
        <v>4.16</v>
      </c>
      <c r="Q126" s="128">
        <v>0.01929</v>
      </c>
      <c r="R126" s="128">
        <f t="shared" si="22"/>
        <v>0.19290000000000002</v>
      </c>
      <c r="S126" s="128">
        <v>0.02</v>
      </c>
      <c r="T126" s="129">
        <f t="shared" si="23"/>
        <v>0.2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145</v>
      </c>
      <c r="AT126" s="130" t="s">
        <v>140</v>
      </c>
      <c r="AU126" s="130" t="s">
        <v>60</v>
      </c>
      <c r="AY126" s="12" t="s">
        <v>137</v>
      </c>
      <c r="BE126" s="131">
        <f t="shared" si="24"/>
        <v>0</v>
      </c>
      <c r="BF126" s="131">
        <f t="shared" si="25"/>
        <v>0</v>
      </c>
      <c r="BG126" s="131">
        <f t="shared" si="26"/>
        <v>0</v>
      </c>
      <c r="BH126" s="131">
        <f t="shared" si="27"/>
        <v>0</v>
      </c>
      <c r="BI126" s="131">
        <f t="shared" si="28"/>
        <v>0</v>
      </c>
      <c r="BJ126" s="12" t="s">
        <v>58</v>
      </c>
      <c r="BK126" s="131">
        <f t="shared" si="29"/>
        <v>0</v>
      </c>
      <c r="BL126" s="12" t="s">
        <v>145</v>
      </c>
      <c r="BM126" s="130" t="s">
        <v>1912</v>
      </c>
    </row>
    <row r="127" spans="1:65" s="2" customFormat="1" ht="33" customHeight="1">
      <c r="A127" s="22"/>
      <c r="B127" s="119"/>
      <c r="C127" s="120" t="s">
        <v>513</v>
      </c>
      <c r="D127" s="120" t="s">
        <v>140</v>
      </c>
      <c r="E127" s="121" t="s">
        <v>1913</v>
      </c>
      <c r="F127" s="122" t="s">
        <v>1914</v>
      </c>
      <c r="G127" s="123" t="s">
        <v>160</v>
      </c>
      <c r="H127" s="124">
        <v>10</v>
      </c>
      <c r="I127" s="125"/>
      <c r="J127" s="125">
        <f t="shared" si="20"/>
        <v>0</v>
      </c>
      <c r="K127" s="122" t="s">
        <v>144</v>
      </c>
      <c r="L127" s="23"/>
      <c r="M127" s="126" t="s">
        <v>1</v>
      </c>
      <c r="N127" s="127" t="s">
        <v>23</v>
      </c>
      <c r="O127" s="128">
        <v>0.073</v>
      </c>
      <c r="P127" s="128">
        <f t="shared" si="21"/>
        <v>0.73</v>
      </c>
      <c r="Q127" s="128">
        <v>0.0104</v>
      </c>
      <c r="R127" s="128">
        <f t="shared" si="22"/>
        <v>0.104</v>
      </c>
      <c r="S127" s="128">
        <v>0</v>
      </c>
      <c r="T127" s="129">
        <f t="shared" si="23"/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145</v>
      </c>
      <c r="AT127" s="130" t="s">
        <v>140</v>
      </c>
      <c r="AU127" s="130" t="s">
        <v>60</v>
      </c>
      <c r="AY127" s="12" t="s">
        <v>137</v>
      </c>
      <c r="BE127" s="131">
        <f t="shared" si="24"/>
        <v>0</v>
      </c>
      <c r="BF127" s="131">
        <f t="shared" si="25"/>
        <v>0</v>
      </c>
      <c r="BG127" s="131">
        <f t="shared" si="26"/>
        <v>0</v>
      </c>
      <c r="BH127" s="131">
        <f t="shared" si="27"/>
        <v>0</v>
      </c>
      <c r="BI127" s="131">
        <f t="shared" si="28"/>
        <v>0</v>
      </c>
      <c r="BJ127" s="12" t="s">
        <v>58</v>
      </c>
      <c r="BK127" s="131">
        <f t="shared" si="29"/>
        <v>0</v>
      </c>
      <c r="BL127" s="12" t="s">
        <v>145</v>
      </c>
      <c r="BM127" s="130" t="s">
        <v>1915</v>
      </c>
    </row>
    <row r="128" spans="1:65" s="2" customFormat="1" ht="24.15" customHeight="1">
      <c r="A128" s="22"/>
      <c r="B128" s="119"/>
      <c r="C128" s="120" t="s">
        <v>517</v>
      </c>
      <c r="D128" s="120" t="s">
        <v>140</v>
      </c>
      <c r="E128" s="121" t="s">
        <v>1916</v>
      </c>
      <c r="F128" s="122" t="s">
        <v>1917</v>
      </c>
      <c r="G128" s="123" t="s">
        <v>314</v>
      </c>
      <c r="H128" s="124">
        <v>10</v>
      </c>
      <c r="I128" s="125"/>
      <c r="J128" s="125">
        <f t="shared" si="2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0.096</v>
      </c>
      <c r="P128" s="128">
        <f t="shared" si="21"/>
        <v>0.96</v>
      </c>
      <c r="Q128" s="128">
        <v>0</v>
      </c>
      <c r="R128" s="128">
        <f t="shared" si="22"/>
        <v>0</v>
      </c>
      <c r="S128" s="128">
        <v>0</v>
      </c>
      <c r="T128" s="129">
        <f t="shared" si="2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145</v>
      </c>
      <c r="AT128" s="130" t="s">
        <v>140</v>
      </c>
      <c r="AU128" s="130" t="s">
        <v>60</v>
      </c>
      <c r="AY128" s="12" t="s">
        <v>137</v>
      </c>
      <c r="BE128" s="131">
        <f t="shared" si="24"/>
        <v>0</v>
      </c>
      <c r="BF128" s="131">
        <f t="shared" si="25"/>
        <v>0</v>
      </c>
      <c r="BG128" s="131">
        <f t="shared" si="26"/>
        <v>0</v>
      </c>
      <c r="BH128" s="131">
        <f t="shared" si="27"/>
        <v>0</v>
      </c>
      <c r="BI128" s="131">
        <f t="shared" si="28"/>
        <v>0</v>
      </c>
      <c r="BJ128" s="12" t="s">
        <v>58</v>
      </c>
      <c r="BK128" s="131">
        <f t="shared" si="29"/>
        <v>0</v>
      </c>
      <c r="BL128" s="12" t="s">
        <v>145</v>
      </c>
      <c r="BM128" s="130" t="s">
        <v>1918</v>
      </c>
    </row>
    <row r="129" spans="1:65" s="2" customFormat="1" ht="24.15" customHeight="1">
      <c r="A129" s="22"/>
      <c r="B129" s="119"/>
      <c r="C129" s="136" t="s">
        <v>521</v>
      </c>
      <c r="D129" s="136" t="s">
        <v>991</v>
      </c>
      <c r="E129" s="137" t="s">
        <v>1919</v>
      </c>
      <c r="F129" s="138" t="s">
        <v>1920</v>
      </c>
      <c r="G129" s="139" t="s">
        <v>314</v>
      </c>
      <c r="H129" s="140">
        <v>105</v>
      </c>
      <c r="I129" s="141"/>
      <c r="J129" s="141">
        <f t="shared" si="20"/>
        <v>0</v>
      </c>
      <c r="K129" s="138" t="s">
        <v>144</v>
      </c>
      <c r="L129" s="142"/>
      <c r="M129" s="143" t="s">
        <v>1</v>
      </c>
      <c r="N129" s="144" t="s">
        <v>23</v>
      </c>
      <c r="O129" s="128">
        <v>0</v>
      </c>
      <c r="P129" s="128">
        <f t="shared" si="21"/>
        <v>0</v>
      </c>
      <c r="Q129" s="128">
        <v>4E-05</v>
      </c>
      <c r="R129" s="128">
        <f t="shared" si="22"/>
        <v>0.004200000000000001</v>
      </c>
      <c r="S129" s="128">
        <v>0</v>
      </c>
      <c r="T129" s="129">
        <f t="shared" si="2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170</v>
      </c>
      <c r="AT129" s="130" t="s">
        <v>991</v>
      </c>
      <c r="AU129" s="130" t="s">
        <v>60</v>
      </c>
      <c r="AY129" s="12" t="s">
        <v>137</v>
      </c>
      <c r="BE129" s="131">
        <f t="shared" si="24"/>
        <v>0</v>
      </c>
      <c r="BF129" s="131">
        <f t="shared" si="25"/>
        <v>0</v>
      </c>
      <c r="BG129" s="131">
        <f t="shared" si="26"/>
        <v>0</v>
      </c>
      <c r="BH129" s="131">
        <f t="shared" si="27"/>
        <v>0</v>
      </c>
      <c r="BI129" s="131">
        <f t="shared" si="28"/>
        <v>0</v>
      </c>
      <c r="BJ129" s="12" t="s">
        <v>58</v>
      </c>
      <c r="BK129" s="131">
        <f t="shared" si="29"/>
        <v>0</v>
      </c>
      <c r="BL129" s="12" t="s">
        <v>145</v>
      </c>
      <c r="BM129" s="130" t="s">
        <v>1921</v>
      </c>
    </row>
    <row r="130" spans="2:51" s="10" customFormat="1" ht="12">
      <c r="B130" s="145"/>
      <c r="D130" s="146" t="s">
        <v>1561</v>
      </c>
      <c r="F130" s="147" t="s">
        <v>1922</v>
      </c>
      <c r="H130" s="148">
        <v>1</v>
      </c>
      <c r="L130" s="145"/>
      <c r="M130" s="149"/>
      <c r="N130" s="150"/>
      <c r="O130" s="150"/>
      <c r="P130" s="150"/>
      <c r="Q130" s="150"/>
      <c r="R130" s="150"/>
      <c r="S130" s="150"/>
      <c r="T130" s="151"/>
      <c r="AT130" s="152" t="s">
        <v>1561</v>
      </c>
      <c r="AU130" s="152" t="s">
        <v>60</v>
      </c>
      <c r="AV130" s="10" t="s">
        <v>60</v>
      </c>
      <c r="AW130" s="10" t="s">
        <v>3</v>
      </c>
      <c r="AX130" s="10" t="s">
        <v>58</v>
      </c>
      <c r="AY130" s="152" t="s">
        <v>137</v>
      </c>
    </row>
    <row r="131" spans="2:63" s="9" customFormat="1" ht="25.95" customHeight="1">
      <c r="B131" s="107"/>
      <c r="D131" s="108" t="s">
        <v>49</v>
      </c>
      <c r="E131" s="109" t="s">
        <v>773</v>
      </c>
      <c r="F131" s="109" t="s">
        <v>774</v>
      </c>
      <c r="J131" s="110">
        <f>BK131</f>
        <v>0</v>
      </c>
      <c r="L131" s="107"/>
      <c r="M131" s="111"/>
      <c r="N131" s="112"/>
      <c r="O131" s="112"/>
      <c r="P131" s="113">
        <f>P132</f>
        <v>787.2030000000001</v>
      </c>
      <c r="Q131" s="112"/>
      <c r="R131" s="113">
        <f>R132</f>
        <v>1.7423169999999994</v>
      </c>
      <c r="S131" s="112"/>
      <c r="T131" s="114">
        <f>T132</f>
        <v>0.21</v>
      </c>
      <c r="AR131" s="108" t="s">
        <v>60</v>
      </c>
      <c r="AT131" s="115" t="s">
        <v>49</v>
      </c>
      <c r="AU131" s="115" t="s">
        <v>50</v>
      </c>
      <c r="AY131" s="108" t="s">
        <v>137</v>
      </c>
      <c r="BK131" s="116">
        <f>BK132</f>
        <v>0</v>
      </c>
    </row>
    <row r="132" spans="2:63" s="9" customFormat="1" ht="22.95" customHeight="1">
      <c r="B132" s="107"/>
      <c r="D132" s="108" t="s">
        <v>49</v>
      </c>
      <c r="E132" s="117" t="s">
        <v>875</v>
      </c>
      <c r="F132" s="117" t="s">
        <v>876</v>
      </c>
      <c r="J132" s="118">
        <f>BK132</f>
        <v>0</v>
      </c>
      <c r="L132" s="107"/>
      <c r="M132" s="111"/>
      <c r="N132" s="112"/>
      <c r="O132" s="112"/>
      <c r="P132" s="113">
        <f>SUM(P133:P176)</f>
        <v>787.2030000000001</v>
      </c>
      <c r="Q132" s="112"/>
      <c r="R132" s="113">
        <f>SUM(R133:R176)</f>
        <v>1.7423169999999994</v>
      </c>
      <c r="S132" s="112"/>
      <c r="T132" s="114">
        <f>SUM(T133:T176)</f>
        <v>0.21</v>
      </c>
      <c r="AR132" s="108" t="s">
        <v>60</v>
      </c>
      <c r="AT132" s="115" t="s">
        <v>49</v>
      </c>
      <c r="AU132" s="115" t="s">
        <v>58</v>
      </c>
      <c r="AY132" s="108" t="s">
        <v>137</v>
      </c>
      <c r="BK132" s="116">
        <f>SUM(BK133:BK176)</f>
        <v>0</v>
      </c>
    </row>
    <row r="133" spans="1:65" s="2" customFormat="1" ht="16.5" customHeight="1">
      <c r="A133" s="22"/>
      <c r="B133" s="119"/>
      <c r="C133" s="120" t="s">
        <v>525</v>
      </c>
      <c r="D133" s="120" t="s">
        <v>140</v>
      </c>
      <c r="E133" s="121" t="s">
        <v>1923</v>
      </c>
      <c r="F133" s="122" t="s">
        <v>1924</v>
      </c>
      <c r="G133" s="123" t="s">
        <v>160</v>
      </c>
      <c r="H133" s="124">
        <v>5000</v>
      </c>
      <c r="I133" s="125"/>
      <c r="J133" s="125">
        <f>ROUND(I133*H133,2)</f>
        <v>0</v>
      </c>
      <c r="K133" s="122" t="s">
        <v>144</v>
      </c>
      <c r="L133" s="23"/>
      <c r="M133" s="126" t="s">
        <v>1</v>
      </c>
      <c r="N133" s="127" t="s">
        <v>23</v>
      </c>
      <c r="O133" s="128">
        <v>0.012</v>
      </c>
      <c r="P133" s="128">
        <f>O133*H133</f>
        <v>60</v>
      </c>
      <c r="Q133" s="128">
        <v>0</v>
      </c>
      <c r="R133" s="128">
        <f>Q133*H133</f>
        <v>0</v>
      </c>
      <c r="S133" s="128">
        <v>3E-05</v>
      </c>
      <c r="T133" s="129">
        <f>S133*H133</f>
        <v>0.15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200</v>
      </c>
      <c r="AT133" s="130" t="s">
        <v>140</v>
      </c>
      <c r="AU133" s="130" t="s">
        <v>60</v>
      </c>
      <c r="AY133" s="12" t="s">
        <v>137</v>
      </c>
      <c r="BE133" s="131">
        <f>IF(N133="základní",J133,0)</f>
        <v>0</v>
      </c>
      <c r="BF133" s="131">
        <f>IF(N133="snížená",J133,0)</f>
        <v>0</v>
      </c>
      <c r="BG133" s="131">
        <f>IF(N133="zákl. přenesená",J133,0)</f>
        <v>0</v>
      </c>
      <c r="BH133" s="131">
        <f>IF(N133="sníž. přenesená",J133,0)</f>
        <v>0</v>
      </c>
      <c r="BI133" s="131">
        <f>IF(N133="nulová",J133,0)</f>
        <v>0</v>
      </c>
      <c r="BJ133" s="12" t="s">
        <v>58</v>
      </c>
      <c r="BK133" s="131">
        <f>ROUND(I133*H133,2)</f>
        <v>0</v>
      </c>
      <c r="BL133" s="12" t="s">
        <v>200</v>
      </c>
      <c r="BM133" s="130" t="s">
        <v>1925</v>
      </c>
    </row>
    <row r="134" spans="1:65" s="2" customFormat="1" ht="16.5" customHeight="1">
      <c r="A134" s="22"/>
      <c r="B134" s="119"/>
      <c r="C134" s="136" t="s">
        <v>529</v>
      </c>
      <c r="D134" s="136" t="s">
        <v>991</v>
      </c>
      <c r="E134" s="137" t="s">
        <v>1926</v>
      </c>
      <c r="F134" s="138" t="s">
        <v>1927</v>
      </c>
      <c r="G134" s="139" t="s">
        <v>160</v>
      </c>
      <c r="H134" s="140">
        <v>5250</v>
      </c>
      <c r="I134" s="141"/>
      <c r="J134" s="141">
        <f>ROUND(I134*H134,2)</f>
        <v>0</v>
      </c>
      <c r="K134" s="138" t="s">
        <v>144</v>
      </c>
      <c r="L134" s="142"/>
      <c r="M134" s="143" t="s">
        <v>1</v>
      </c>
      <c r="N134" s="144" t="s">
        <v>23</v>
      </c>
      <c r="O134" s="128">
        <v>0</v>
      </c>
      <c r="P134" s="128">
        <f>O134*H134</f>
        <v>0</v>
      </c>
      <c r="Q134" s="128">
        <v>1E-05</v>
      </c>
      <c r="R134" s="128">
        <f>Q134*H134</f>
        <v>0.052500000000000005</v>
      </c>
      <c r="S134" s="128">
        <v>0</v>
      </c>
      <c r="T134" s="129">
        <f>S134*H134</f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263</v>
      </c>
      <c r="AT134" s="130" t="s">
        <v>991</v>
      </c>
      <c r="AU134" s="130" t="s">
        <v>60</v>
      </c>
      <c r="AY134" s="12" t="s">
        <v>137</v>
      </c>
      <c r="BE134" s="131">
        <f>IF(N134="základní",J134,0)</f>
        <v>0</v>
      </c>
      <c r="BF134" s="131">
        <f>IF(N134="snížená",J134,0)</f>
        <v>0</v>
      </c>
      <c r="BG134" s="131">
        <f>IF(N134="zákl. přenesená",J134,0)</f>
        <v>0</v>
      </c>
      <c r="BH134" s="131">
        <f>IF(N134="sníž. přenesená",J134,0)</f>
        <v>0</v>
      </c>
      <c r="BI134" s="131">
        <f>IF(N134="nulová",J134,0)</f>
        <v>0</v>
      </c>
      <c r="BJ134" s="12" t="s">
        <v>58</v>
      </c>
      <c r="BK134" s="131">
        <f>ROUND(I134*H134,2)</f>
        <v>0</v>
      </c>
      <c r="BL134" s="12" t="s">
        <v>200</v>
      </c>
      <c r="BM134" s="130" t="s">
        <v>1928</v>
      </c>
    </row>
    <row r="135" spans="2:51" s="10" customFormat="1" ht="12">
      <c r="B135" s="145"/>
      <c r="D135" s="146" t="s">
        <v>1561</v>
      </c>
      <c r="F135" s="147" t="s">
        <v>1922</v>
      </c>
      <c r="H135" s="148">
        <v>0</v>
      </c>
      <c r="L135" s="145"/>
      <c r="M135" s="149"/>
      <c r="N135" s="150"/>
      <c r="O135" s="150"/>
      <c r="P135" s="150"/>
      <c r="Q135" s="150"/>
      <c r="R135" s="150"/>
      <c r="S135" s="150"/>
      <c r="T135" s="151"/>
      <c r="AT135" s="152" t="s">
        <v>1561</v>
      </c>
      <c r="AU135" s="152" t="s">
        <v>60</v>
      </c>
      <c r="AV135" s="10" t="s">
        <v>60</v>
      </c>
      <c r="AW135" s="10" t="s">
        <v>3</v>
      </c>
      <c r="AX135" s="10" t="s">
        <v>58</v>
      </c>
      <c r="AY135" s="152" t="s">
        <v>137</v>
      </c>
    </row>
    <row r="136" spans="1:65" s="2" customFormat="1" ht="21.75" customHeight="1">
      <c r="A136" s="22"/>
      <c r="B136" s="119"/>
      <c r="C136" s="120" t="s">
        <v>533</v>
      </c>
      <c r="D136" s="120" t="s">
        <v>140</v>
      </c>
      <c r="E136" s="121" t="s">
        <v>1929</v>
      </c>
      <c r="F136" s="122" t="s">
        <v>1930</v>
      </c>
      <c r="G136" s="123" t="s">
        <v>160</v>
      </c>
      <c r="H136" s="124">
        <v>1000</v>
      </c>
      <c r="I136" s="125"/>
      <c r="J136" s="125">
        <f aca="true" t="shared" si="30" ref="J136:J159">ROUND(I136*H136,2)</f>
        <v>0</v>
      </c>
      <c r="K136" s="122" t="s">
        <v>144</v>
      </c>
      <c r="L136" s="23"/>
      <c r="M136" s="126" t="s">
        <v>1</v>
      </c>
      <c r="N136" s="127" t="s">
        <v>23</v>
      </c>
      <c r="O136" s="128">
        <v>0.016</v>
      </c>
      <c r="P136" s="128">
        <f aca="true" t="shared" si="31" ref="P136:P159">O136*H136</f>
        <v>16</v>
      </c>
      <c r="Q136" s="128">
        <v>0</v>
      </c>
      <c r="R136" s="128">
        <f aca="true" t="shared" si="32" ref="R136:R159">Q136*H136</f>
        <v>0</v>
      </c>
      <c r="S136" s="128">
        <v>3E-05</v>
      </c>
      <c r="T136" s="129">
        <f aca="true" t="shared" si="33" ref="T136:T159">S136*H136</f>
        <v>0.030000000000000002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200</v>
      </c>
      <c r="AT136" s="130" t="s">
        <v>140</v>
      </c>
      <c r="AU136" s="130" t="s">
        <v>60</v>
      </c>
      <c r="AY136" s="12" t="s">
        <v>137</v>
      </c>
      <c r="BE136" s="131">
        <f aca="true" t="shared" si="34" ref="BE136:BE159">IF(N136="základní",J136,0)</f>
        <v>0</v>
      </c>
      <c r="BF136" s="131">
        <f aca="true" t="shared" si="35" ref="BF136:BF159">IF(N136="snížená",J136,0)</f>
        <v>0</v>
      </c>
      <c r="BG136" s="131">
        <f aca="true" t="shared" si="36" ref="BG136:BG159">IF(N136="zákl. přenesená",J136,0)</f>
        <v>0</v>
      </c>
      <c r="BH136" s="131">
        <f aca="true" t="shared" si="37" ref="BH136:BH159">IF(N136="sníž. přenesená",J136,0)</f>
        <v>0</v>
      </c>
      <c r="BI136" s="131">
        <f aca="true" t="shared" si="38" ref="BI136:BI159">IF(N136="nulová",J136,0)</f>
        <v>0</v>
      </c>
      <c r="BJ136" s="12" t="s">
        <v>58</v>
      </c>
      <c r="BK136" s="131">
        <f aca="true" t="shared" si="39" ref="BK136:BK159">ROUND(I136*H136,2)</f>
        <v>0</v>
      </c>
      <c r="BL136" s="12" t="s">
        <v>200</v>
      </c>
      <c r="BM136" s="130" t="s">
        <v>1931</v>
      </c>
    </row>
    <row r="137" spans="1:65" s="2" customFormat="1" ht="24.15" customHeight="1">
      <c r="A137" s="22"/>
      <c r="B137" s="119"/>
      <c r="C137" s="120" t="s">
        <v>537</v>
      </c>
      <c r="D137" s="120" t="s">
        <v>140</v>
      </c>
      <c r="E137" s="121" t="s">
        <v>1932</v>
      </c>
      <c r="F137" s="122" t="s">
        <v>1933</v>
      </c>
      <c r="G137" s="123" t="s">
        <v>160</v>
      </c>
      <c r="H137" s="124">
        <v>1000</v>
      </c>
      <c r="I137" s="125"/>
      <c r="J137" s="125">
        <f t="shared" si="30"/>
        <v>0</v>
      </c>
      <c r="K137" s="122" t="s">
        <v>144</v>
      </c>
      <c r="L137" s="23"/>
      <c r="M137" s="126" t="s">
        <v>1</v>
      </c>
      <c r="N137" s="127" t="s">
        <v>23</v>
      </c>
      <c r="O137" s="128">
        <v>0.029</v>
      </c>
      <c r="P137" s="128">
        <f t="shared" si="31"/>
        <v>29</v>
      </c>
      <c r="Q137" s="128">
        <v>0</v>
      </c>
      <c r="R137" s="128">
        <f t="shared" si="32"/>
        <v>0</v>
      </c>
      <c r="S137" s="128">
        <v>3E-05</v>
      </c>
      <c r="T137" s="129">
        <f t="shared" si="33"/>
        <v>0.030000000000000002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200</v>
      </c>
      <c r="AT137" s="130" t="s">
        <v>140</v>
      </c>
      <c r="AU137" s="130" t="s">
        <v>60</v>
      </c>
      <c r="AY137" s="12" t="s">
        <v>137</v>
      </c>
      <c r="BE137" s="131">
        <f t="shared" si="34"/>
        <v>0</v>
      </c>
      <c r="BF137" s="131">
        <f t="shared" si="35"/>
        <v>0</v>
      </c>
      <c r="BG137" s="131">
        <f t="shared" si="36"/>
        <v>0</v>
      </c>
      <c r="BH137" s="131">
        <f t="shared" si="37"/>
        <v>0</v>
      </c>
      <c r="BI137" s="131">
        <f t="shared" si="38"/>
        <v>0</v>
      </c>
      <c r="BJ137" s="12" t="s">
        <v>58</v>
      </c>
      <c r="BK137" s="131">
        <f t="shared" si="39"/>
        <v>0</v>
      </c>
      <c r="BL137" s="12" t="s">
        <v>200</v>
      </c>
      <c r="BM137" s="130" t="s">
        <v>1934</v>
      </c>
    </row>
    <row r="138" spans="1:65" s="2" customFormat="1" ht="24.15" customHeight="1">
      <c r="A138" s="22"/>
      <c r="B138" s="119"/>
      <c r="C138" s="120" t="s">
        <v>541</v>
      </c>
      <c r="D138" s="120" t="s">
        <v>140</v>
      </c>
      <c r="E138" s="121" t="s">
        <v>1935</v>
      </c>
      <c r="F138" s="122" t="s">
        <v>1936</v>
      </c>
      <c r="G138" s="123" t="s">
        <v>160</v>
      </c>
      <c r="H138" s="124">
        <v>1000</v>
      </c>
      <c r="I138" s="125"/>
      <c r="J138" s="125">
        <f t="shared" si="30"/>
        <v>0</v>
      </c>
      <c r="K138" s="122" t="s">
        <v>144</v>
      </c>
      <c r="L138" s="23"/>
      <c r="M138" s="126" t="s">
        <v>1</v>
      </c>
      <c r="N138" s="127" t="s">
        <v>23</v>
      </c>
      <c r="O138" s="128">
        <v>0.033</v>
      </c>
      <c r="P138" s="128">
        <f t="shared" si="31"/>
        <v>33</v>
      </c>
      <c r="Q138" s="128">
        <v>0.0002</v>
      </c>
      <c r="R138" s="128">
        <f t="shared" si="32"/>
        <v>0.2</v>
      </c>
      <c r="S138" s="128">
        <v>0</v>
      </c>
      <c r="T138" s="129">
        <f t="shared" si="33"/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200</v>
      </c>
      <c r="AT138" s="130" t="s">
        <v>140</v>
      </c>
      <c r="AU138" s="130" t="s">
        <v>60</v>
      </c>
      <c r="AY138" s="12" t="s">
        <v>137</v>
      </c>
      <c r="BE138" s="131">
        <f t="shared" si="34"/>
        <v>0</v>
      </c>
      <c r="BF138" s="131">
        <f t="shared" si="35"/>
        <v>0</v>
      </c>
      <c r="BG138" s="131">
        <f t="shared" si="36"/>
        <v>0</v>
      </c>
      <c r="BH138" s="131">
        <f t="shared" si="37"/>
        <v>0</v>
      </c>
      <c r="BI138" s="131">
        <f t="shared" si="38"/>
        <v>0</v>
      </c>
      <c r="BJ138" s="12" t="s">
        <v>58</v>
      </c>
      <c r="BK138" s="131">
        <f t="shared" si="39"/>
        <v>0</v>
      </c>
      <c r="BL138" s="12" t="s">
        <v>200</v>
      </c>
      <c r="BM138" s="130" t="s">
        <v>1937</v>
      </c>
    </row>
    <row r="139" spans="1:65" s="2" customFormat="1" ht="24.15" customHeight="1">
      <c r="A139" s="22"/>
      <c r="B139" s="119"/>
      <c r="C139" s="120" t="s">
        <v>545</v>
      </c>
      <c r="D139" s="120" t="s">
        <v>140</v>
      </c>
      <c r="E139" s="121" t="s">
        <v>1938</v>
      </c>
      <c r="F139" s="122" t="s">
        <v>1939</v>
      </c>
      <c r="G139" s="123" t="s">
        <v>160</v>
      </c>
      <c r="H139" s="124">
        <v>100</v>
      </c>
      <c r="I139" s="125"/>
      <c r="J139" s="125">
        <f t="shared" si="30"/>
        <v>0</v>
      </c>
      <c r="K139" s="122" t="s">
        <v>144</v>
      </c>
      <c r="L139" s="23"/>
      <c r="M139" s="126" t="s">
        <v>1</v>
      </c>
      <c r="N139" s="127" t="s">
        <v>23</v>
      </c>
      <c r="O139" s="128">
        <v>0.036</v>
      </c>
      <c r="P139" s="128">
        <f t="shared" si="31"/>
        <v>3.5999999999999996</v>
      </c>
      <c r="Q139" s="128">
        <v>0.0002</v>
      </c>
      <c r="R139" s="128">
        <f t="shared" si="32"/>
        <v>0.02</v>
      </c>
      <c r="S139" s="128">
        <v>0</v>
      </c>
      <c r="T139" s="129">
        <f t="shared" si="33"/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200</v>
      </c>
      <c r="AT139" s="130" t="s">
        <v>140</v>
      </c>
      <c r="AU139" s="130" t="s">
        <v>60</v>
      </c>
      <c r="AY139" s="12" t="s">
        <v>137</v>
      </c>
      <c r="BE139" s="131">
        <f t="shared" si="34"/>
        <v>0</v>
      </c>
      <c r="BF139" s="131">
        <f t="shared" si="35"/>
        <v>0</v>
      </c>
      <c r="BG139" s="131">
        <f t="shared" si="36"/>
        <v>0</v>
      </c>
      <c r="BH139" s="131">
        <f t="shared" si="37"/>
        <v>0</v>
      </c>
      <c r="BI139" s="131">
        <f t="shared" si="38"/>
        <v>0</v>
      </c>
      <c r="BJ139" s="12" t="s">
        <v>58</v>
      </c>
      <c r="BK139" s="131">
        <f t="shared" si="39"/>
        <v>0</v>
      </c>
      <c r="BL139" s="12" t="s">
        <v>200</v>
      </c>
      <c r="BM139" s="130" t="s">
        <v>1940</v>
      </c>
    </row>
    <row r="140" spans="1:65" s="2" customFormat="1" ht="33" customHeight="1">
      <c r="A140" s="22"/>
      <c r="B140" s="119"/>
      <c r="C140" s="120" t="s">
        <v>549</v>
      </c>
      <c r="D140" s="120" t="s">
        <v>140</v>
      </c>
      <c r="E140" s="121" t="s">
        <v>1941</v>
      </c>
      <c r="F140" s="122" t="s">
        <v>1942</v>
      </c>
      <c r="G140" s="123" t="s">
        <v>160</v>
      </c>
      <c r="H140" s="124">
        <v>1000</v>
      </c>
      <c r="I140" s="125"/>
      <c r="J140" s="125">
        <f t="shared" si="3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0.024</v>
      </c>
      <c r="P140" s="128">
        <f t="shared" si="31"/>
        <v>24</v>
      </c>
      <c r="Q140" s="128">
        <v>1E-05</v>
      </c>
      <c r="R140" s="128">
        <f t="shared" si="32"/>
        <v>0.01</v>
      </c>
      <c r="S140" s="128">
        <v>0</v>
      </c>
      <c r="T140" s="129">
        <f t="shared" si="33"/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200</v>
      </c>
      <c r="AT140" s="130" t="s">
        <v>140</v>
      </c>
      <c r="AU140" s="130" t="s">
        <v>60</v>
      </c>
      <c r="AY140" s="12" t="s">
        <v>137</v>
      </c>
      <c r="BE140" s="131">
        <f t="shared" si="34"/>
        <v>0</v>
      </c>
      <c r="BF140" s="131">
        <f t="shared" si="35"/>
        <v>0</v>
      </c>
      <c r="BG140" s="131">
        <f t="shared" si="36"/>
        <v>0</v>
      </c>
      <c r="BH140" s="131">
        <f t="shared" si="37"/>
        <v>0</v>
      </c>
      <c r="BI140" s="131">
        <f t="shared" si="38"/>
        <v>0</v>
      </c>
      <c r="BJ140" s="12" t="s">
        <v>58</v>
      </c>
      <c r="BK140" s="131">
        <f t="shared" si="39"/>
        <v>0</v>
      </c>
      <c r="BL140" s="12" t="s">
        <v>200</v>
      </c>
      <c r="BM140" s="130" t="s">
        <v>1943</v>
      </c>
    </row>
    <row r="141" spans="1:65" s="2" customFormat="1" ht="24.15" customHeight="1">
      <c r="A141" s="22"/>
      <c r="B141" s="119"/>
      <c r="C141" s="120" t="s">
        <v>553</v>
      </c>
      <c r="D141" s="120" t="s">
        <v>140</v>
      </c>
      <c r="E141" s="121" t="s">
        <v>1944</v>
      </c>
      <c r="F141" s="122" t="s">
        <v>1945</v>
      </c>
      <c r="G141" s="123" t="s">
        <v>160</v>
      </c>
      <c r="H141" s="124">
        <v>1000</v>
      </c>
      <c r="I141" s="125"/>
      <c r="J141" s="125">
        <f t="shared" si="3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0.041</v>
      </c>
      <c r="P141" s="128">
        <f t="shared" si="31"/>
        <v>41</v>
      </c>
      <c r="Q141" s="128">
        <v>2E-05</v>
      </c>
      <c r="R141" s="128">
        <f t="shared" si="32"/>
        <v>0.02</v>
      </c>
      <c r="S141" s="128">
        <v>0</v>
      </c>
      <c r="T141" s="129">
        <f t="shared" si="33"/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200</v>
      </c>
      <c r="AT141" s="130" t="s">
        <v>140</v>
      </c>
      <c r="AU141" s="130" t="s">
        <v>60</v>
      </c>
      <c r="AY141" s="12" t="s">
        <v>137</v>
      </c>
      <c r="BE141" s="131">
        <f t="shared" si="34"/>
        <v>0</v>
      </c>
      <c r="BF141" s="131">
        <f t="shared" si="35"/>
        <v>0</v>
      </c>
      <c r="BG141" s="131">
        <f t="shared" si="36"/>
        <v>0</v>
      </c>
      <c r="BH141" s="131">
        <f t="shared" si="37"/>
        <v>0</v>
      </c>
      <c r="BI141" s="131">
        <f t="shared" si="38"/>
        <v>0</v>
      </c>
      <c r="BJ141" s="12" t="s">
        <v>58</v>
      </c>
      <c r="BK141" s="131">
        <f t="shared" si="39"/>
        <v>0</v>
      </c>
      <c r="BL141" s="12" t="s">
        <v>200</v>
      </c>
      <c r="BM141" s="130" t="s">
        <v>1946</v>
      </c>
    </row>
    <row r="142" spans="1:65" s="2" customFormat="1" ht="24.15" customHeight="1">
      <c r="A142" s="22"/>
      <c r="B142" s="119"/>
      <c r="C142" s="120" t="s">
        <v>557</v>
      </c>
      <c r="D142" s="120" t="s">
        <v>140</v>
      </c>
      <c r="E142" s="121" t="s">
        <v>1947</v>
      </c>
      <c r="F142" s="122" t="s">
        <v>1948</v>
      </c>
      <c r="G142" s="123" t="s">
        <v>160</v>
      </c>
      <c r="H142" s="124">
        <v>100</v>
      </c>
      <c r="I142" s="125"/>
      <c r="J142" s="125">
        <f t="shared" si="30"/>
        <v>0</v>
      </c>
      <c r="K142" s="122" t="s">
        <v>144</v>
      </c>
      <c r="L142" s="23"/>
      <c r="M142" s="126" t="s">
        <v>1</v>
      </c>
      <c r="N142" s="127" t="s">
        <v>23</v>
      </c>
      <c r="O142" s="128">
        <v>0.034</v>
      </c>
      <c r="P142" s="128">
        <f t="shared" si="31"/>
        <v>3.4000000000000004</v>
      </c>
      <c r="Q142" s="128">
        <v>1E-05</v>
      </c>
      <c r="R142" s="128">
        <f t="shared" si="32"/>
        <v>0.001</v>
      </c>
      <c r="S142" s="128">
        <v>0</v>
      </c>
      <c r="T142" s="129">
        <f t="shared" si="33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200</v>
      </c>
      <c r="AT142" s="130" t="s">
        <v>140</v>
      </c>
      <c r="AU142" s="130" t="s">
        <v>60</v>
      </c>
      <c r="AY142" s="12" t="s">
        <v>137</v>
      </c>
      <c r="BE142" s="131">
        <f t="shared" si="34"/>
        <v>0</v>
      </c>
      <c r="BF142" s="131">
        <f t="shared" si="35"/>
        <v>0</v>
      </c>
      <c r="BG142" s="131">
        <f t="shared" si="36"/>
        <v>0</v>
      </c>
      <c r="BH142" s="131">
        <f t="shared" si="37"/>
        <v>0</v>
      </c>
      <c r="BI142" s="131">
        <f t="shared" si="38"/>
        <v>0</v>
      </c>
      <c r="BJ142" s="12" t="s">
        <v>58</v>
      </c>
      <c r="BK142" s="131">
        <f t="shared" si="39"/>
        <v>0</v>
      </c>
      <c r="BL142" s="12" t="s">
        <v>200</v>
      </c>
      <c r="BM142" s="130" t="s">
        <v>1949</v>
      </c>
    </row>
    <row r="143" spans="1:65" s="2" customFormat="1" ht="24.15" customHeight="1">
      <c r="A143" s="22"/>
      <c r="B143" s="119"/>
      <c r="C143" s="120" t="s">
        <v>561</v>
      </c>
      <c r="D143" s="120" t="s">
        <v>140</v>
      </c>
      <c r="E143" s="121" t="s">
        <v>1950</v>
      </c>
      <c r="F143" s="122" t="s">
        <v>1951</v>
      </c>
      <c r="G143" s="123" t="s">
        <v>160</v>
      </c>
      <c r="H143" s="124">
        <v>1000</v>
      </c>
      <c r="I143" s="125"/>
      <c r="J143" s="125">
        <f t="shared" si="30"/>
        <v>0</v>
      </c>
      <c r="K143" s="122" t="s">
        <v>144</v>
      </c>
      <c r="L143" s="23"/>
      <c r="M143" s="126" t="s">
        <v>1</v>
      </c>
      <c r="N143" s="127" t="s">
        <v>23</v>
      </c>
      <c r="O143" s="128">
        <v>0.005</v>
      </c>
      <c r="P143" s="128">
        <f t="shared" si="31"/>
        <v>5</v>
      </c>
      <c r="Q143" s="128">
        <v>1E-05</v>
      </c>
      <c r="R143" s="128">
        <f t="shared" si="32"/>
        <v>0.01</v>
      </c>
      <c r="S143" s="128">
        <v>0</v>
      </c>
      <c r="T143" s="129">
        <f t="shared" si="33"/>
        <v>0</v>
      </c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R143" s="130" t="s">
        <v>200</v>
      </c>
      <c r="AT143" s="130" t="s">
        <v>140</v>
      </c>
      <c r="AU143" s="130" t="s">
        <v>60</v>
      </c>
      <c r="AY143" s="12" t="s">
        <v>137</v>
      </c>
      <c r="BE143" s="131">
        <f t="shared" si="34"/>
        <v>0</v>
      </c>
      <c r="BF143" s="131">
        <f t="shared" si="35"/>
        <v>0</v>
      </c>
      <c r="BG143" s="131">
        <f t="shared" si="36"/>
        <v>0</v>
      </c>
      <c r="BH143" s="131">
        <f t="shared" si="37"/>
        <v>0</v>
      </c>
      <c r="BI143" s="131">
        <f t="shared" si="38"/>
        <v>0</v>
      </c>
      <c r="BJ143" s="12" t="s">
        <v>58</v>
      </c>
      <c r="BK143" s="131">
        <f t="shared" si="39"/>
        <v>0</v>
      </c>
      <c r="BL143" s="12" t="s">
        <v>200</v>
      </c>
      <c r="BM143" s="130" t="s">
        <v>1952</v>
      </c>
    </row>
    <row r="144" spans="1:65" s="2" customFormat="1" ht="24.15" customHeight="1">
      <c r="A144" s="22"/>
      <c r="B144" s="119"/>
      <c r="C144" s="120" t="s">
        <v>565</v>
      </c>
      <c r="D144" s="120" t="s">
        <v>140</v>
      </c>
      <c r="E144" s="121" t="s">
        <v>1953</v>
      </c>
      <c r="F144" s="122" t="s">
        <v>1954</v>
      </c>
      <c r="G144" s="123" t="s">
        <v>160</v>
      </c>
      <c r="H144" s="124">
        <v>100</v>
      </c>
      <c r="I144" s="125"/>
      <c r="J144" s="125">
        <f t="shared" si="30"/>
        <v>0</v>
      </c>
      <c r="K144" s="122" t="s">
        <v>144</v>
      </c>
      <c r="L144" s="23"/>
      <c r="M144" s="126" t="s">
        <v>1</v>
      </c>
      <c r="N144" s="127" t="s">
        <v>23</v>
      </c>
      <c r="O144" s="128">
        <v>0.006</v>
      </c>
      <c r="P144" s="128">
        <f t="shared" si="31"/>
        <v>0.6</v>
      </c>
      <c r="Q144" s="128">
        <v>1E-05</v>
      </c>
      <c r="R144" s="128">
        <f t="shared" si="32"/>
        <v>0.001</v>
      </c>
      <c r="S144" s="128">
        <v>0</v>
      </c>
      <c r="T144" s="129">
        <f t="shared" si="33"/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30" t="s">
        <v>200</v>
      </c>
      <c r="AT144" s="130" t="s">
        <v>140</v>
      </c>
      <c r="AU144" s="130" t="s">
        <v>60</v>
      </c>
      <c r="AY144" s="12" t="s">
        <v>137</v>
      </c>
      <c r="BE144" s="131">
        <f t="shared" si="34"/>
        <v>0</v>
      </c>
      <c r="BF144" s="131">
        <f t="shared" si="35"/>
        <v>0</v>
      </c>
      <c r="BG144" s="131">
        <f t="shared" si="36"/>
        <v>0</v>
      </c>
      <c r="BH144" s="131">
        <f t="shared" si="37"/>
        <v>0</v>
      </c>
      <c r="BI144" s="131">
        <f t="shared" si="38"/>
        <v>0</v>
      </c>
      <c r="BJ144" s="12" t="s">
        <v>58</v>
      </c>
      <c r="BK144" s="131">
        <f t="shared" si="39"/>
        <v>0</v>
      </c>
      <c r="BL144" s="12" t="s">
        <v>200</v>
      </c>
      <c r="BM144" s="130" t="s">
        <v>1955</v>
      </c>
    </row>
    <row r="145" spans="1:65" s="2" customFormat="1" ht="33" customHeight="1">
      <c r="A145" s="22"/>
      <c r="B145" s="119"/>
      <c r="C145" s="120" t="s">
        <v>569</v>
      </c>
      <c r="D145" s="120" t="s">
        <v>140</v>
      </c>
      <c r="E145" s="121" t="s">
        <v>1956</v>
      </c>
      <c r="F145" s="122" t="s">
        <v>1957</v>
      </c>
      <c r="G145" s="123" t="s">
        <v>160</v>
      </c>
      <c r="H145" s="124">
        <v>1000</v>
      </c>
      <c r="I145" s="125"/>
      <c r="J145" s="125">
        <f t="shared" si="30"/>
        <v>0</v>
      </c>
      <c r="K145" s="122" t="s">
        <v>144</v>
      </c>
      <c r="L145" s="23"/>
      <c r="M145" s="126" t="s">
        <v>1</v>
      </c>
      <c r="N145" s="127" t="s">
        <v>23</v>
      </c>
      <c r="O145" s="128">
        <v>0.104</v>
      </c>
      <c r="P145" s="128">
        <f t="shared" si="31"/>
        <v>104</v>
      </c>
      <c r="Q145" s="128">
        <v>0.00026</v>
      </c>
      <c r="R145" s="128">
        <f t="shared" si="32"/>
        <v>0.25999999999999995</v>
      </c>
      <c r="S145" s="128">
        <v>0</v>
      </c>
      <c r="T145" s="129">
        <f t="shared" si="33"/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30" t="s">
        <v>200</v>
      </c>
      <c r="AT145" s="130" t="s">
        <v>140</v>
      </c>
      <c r="AU145" s="130" t="s">
        <v>60</v>
      </c>
      <c r="AY145" s="12" t="s">
        <v>137</v>
      </c>
      <c r="BE145" s="131">
        <f t="shared" si="34"/>
        <v>0</v>
      </c>
      <c r="BF145" s="131">
        <f t="shared" si="35"/>
        <v>0</v>
      </c>
      <c r="BG145" s="131">
        <f t="shared" si="36"/>
        <v>0</v>
      </c>
      <c r="BH145" s="131">
        <f t="shared" si="37"/>
        <v>0</v>
      </c>
      <c r="BI145" s="131">
        <f t="shared" si="38"/>
        <v>0</v>
      </c>
      <c r="BJ145" s="12" t="s">
        <v>58</v>
      </c>
      <c r="BK145" s="131">
        <f t="shared" si="39"/>
        <v>0</v>
      </c>
      <c r="BL145" s="12" t="s">
        <v>200</v>
      </c>
      <c r="BM145" s="130" t="s">
        <v>1958</v>
      </c>
    </row>
    <row r="146" spans="1:65" s="2" customFormat="1" ht="33" customHeight="1">
      <c r="A146" s="22"/>
      <c r="B146" s="119"/>
      <c r="C146" s="120" t="s">
        <v>573</v>
      </c>
      <c r="D146" s="120" t="s">
        <v>140</v>
      </c>
      <c r="E146" s="121" t="s">
        <v>1959</v>
      </c>
      <c r="F146" s="122" t="s">
        <v>1960</v>
      </c>
      <c r="G146" s="123" t="s">
        <v>160</v>
      </c>
      <c r="H146" s="124">
        <v>1000</v>
      </c>
      <c r="I146" s="125"/>
      <c r="J146" s="125">
        <f t="shared" si="30"/>
        <v>0</v>
      </c>
      <c r="K146" s="122" t="s">
        <v>144</v>
      </c>
      <c r="L146" s="23"/>
      <c r="M146" s="126" t="s">
        <v>1</v>
      </c>
      <c r="N146" s="127" t="s">
        <v>23</v>
      </c>
      <c r="O146" s="128">
        <v>0.111</v>
      </c>
      <c r="P146" s="128">
        <f t="shared" si="31"/>
        <v>111</v>
      </c>
      <c r="Q146" s="128">
        <v>0.00026</v>
      </c>
      <c r="R146" s="128">
        <f t="shared" si="32"/>
        <v>0.25999999999999995</v>
      </c>
      <c r="S146" s="128">
        <v>0</v>
      </c>
      <c r="T146" s="129">
        <f t="shared" si="33"/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30" t="s">
        <v>200</v>
      </c>
      <c r="AT146" s="130" t="s">
        <v>140</v>
      </c>
      <c r="AU146" s="130" t="s">
        <v>60</v>
      </c>
      <c r="AY146" s="12" t="s">
        <v>137</v>
      </c>
      <c r="BE146" s="131">
        <f t="shared" si="34"/>
        <v>0</v>
      </c>
      <c r="BF146" s="131">
        <f t="shared" si="35"/>
        <v>0</v>
      </c>
      <c r="BG146" s="131">
        <f t="shared" si="36"/>
        <v>0</v>
      </c>
      <c r="BH146" s="131">
        <f t="shared" si="37"/>
        <v>0</v>
      </c>
      <c r="BI146" s="131">
        <f t="shared" si="38"/>
        <v>0</v>
      </c>
      <c r="BJ146" s="12" t="s">
        <v>58</v>
      </c>
      <c r="BK146" s="131">
        <f t="shared" si="39"/>
        <v>0</v>
      </c>
      <c r="BL146" s="12" t="s">
        <v>200</v>
      </c>
      <c r="BM146" s="130" t="s">
        <v>1961</v>
      </c>
    </row>
    <row r="147" spans="1:65" s="2" customFormat="1" ht="33" customHeight="1">
      <c r="A147" s="22"/>
      <c r="B147" s="119"/>
      <c r="C147" s="120" t="s">
        <v>577</v>
      </c>
      <c r="D147" s="120" t="s">
        <v>140</v>
      </c>
      <c r="E147" s="121" t="s">
        <v>1962</v>
      </c>
      <c r="F147" s="122" t="s">
        <v>1963</v>
      </c>
      <c r="G147" s="123" t="s">
        <v>160</v>
      </c>
      <c r="H147" s="124">
        <v>100</v>
      </c>
      <c r="I147" s="125"/>
      <c r="J147" s="125">
        <f t="shared" si="30"/>
        <v>0</v>
      </c>
      <c r="K147" s="122" t="s">
        <v>144</v>
      </c>
      <c r="L147" s="23"/>
      <c r="M147" s="126" t="s">
        <v>1</v>
      </c>
      <c r="N147" s="127" t="s">
        <v>23</v>
      </c>
      <c r="O147" s="128">
        <v>0.113</v>
      </c>
      <c r="P147" s="128">
        <f t="shared" si="31"/>
        <v>11.3</v>
      </c>
      <c r="Q147" s="128">
        <v>0.00026</v>
      </c>
      <c r="R147" s="128">
        <f t="shared" si="32"/>
        <v>0.026</v>
      </c>
      <c r="S147" s="128">
        <v>0</v>
      </c>
      <c r="T147" s="129">
        <f t="shared" si="33"/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30" t="s">
        <v>200</v>
      </c>
      <c r="AT147" s="130" t="s">
        <v>140</v>
      </c>
      <c r="AU147" s="130" t="s">
        <v>60</v>
      </c>
      <c r="AY147" s="12" t="s">
        <v>137</v>
      </c>
      <c r="BE147" s="131">
        <f t="shared" si="34"/>
        <v>0</v>
      </c>
      <c r="BF147" s="131">
        <f t="shared" si="35"/>
        <v>0</v>
      </c>
      <c r="BG147" s="131">
        <f t="shared" si="36"/>
        <v>0</v>
      </c>
      <c r="BH147" s="131">
        <f t="shared" si="37"/>
        <v>0</v>
      </c>
      <c r="BI147" s="131">
        <f t="shared" si="38"/>
        <v>0</v>
      </c>
      <c r="BJ147" s="12" t="s">
        <v>58</v>
      </c>
      <c r="BK147" s="131">
        <f t="shared" si="39"/>
        <v>0</v>
      </c>
      <c r="BL147" s="12" t="s">
        <v>200</v>
      </c>
      <c r="BM147" s="130" t="s">
        <v>1964</v>
      </c>
    </row>
    <row r="148" spans="1:65" s="2" customFormat="1" ht="33" customHeight="1">
      <c r="A148" s="22"/>
      <c r="B148" s="119"/>
      <c r="C148" s="120" t="s">
        <v>581</v>
      </c>
      <c r="D148" s="120" t="s">
        <v>140</v>
      </c>
      <c r="E148" s="121" t="s">
        <v>1965</v>
      </c>
      <c r="F148" s="122" t="s">
        <v>1966</v>
      </c>
      <c r="G148" s="123" t="s">
        <v>160</v>
      </c>
      <c r="H148" s="124">
        <v>100</v>
      </c>
      <c r="I148" s="125"/>
      <c r="J148" s="125">
        <f t="shared" si="30"/>
        <v>0</v>
      </c>
      <c r="K148" s="122" t="s">
        <v>144</v>
      </c>
      <c r="L148" s="23"/>
      <c r="M148" s="126" t="s">
        <v>1</v>
      </c>
      <c r="N148" s="127" t="s">
        <v>23</v>
      </c>
      <c r="O148" s="128">
        <v>0.123</v>
      </c>
      <c r="P148" s="128">
        <f t="shared" si="31"/>
        <v>12.3</v>
      </c>
      <c r="Q148" s="128">
        <v>0.00026</v>
      </c>
      <c r="R148" s="128">
        <f t="shared" si="32"/>
        <v>0.026</v>
      </c>
      <c r="S148" s="128">
        <v>0</v>
      </c>
      <c r="T148" s="129">
        <f t="shared" si="33"/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30" t="s">
        <v>200</v>
      </c>
      <c r="AT148" s="130" t="s">
        <v>140</v>
      </c>
      <c r="AU148" s="130" t="s">
        <v>60</v>
      </c>
      <c r="AY148" s="12" t="s">
        <v>137</v>
      </c>
      <c r="BE148" s="131">
        <f t="shared" si="34"/>
        <v>0</v>
      </c>
      <c r="BF148" s="131">
        <f t="shared" si="35"/>
        <v>0</v>
      </c>
      <c r="BG148" s="131">
        <f t="shared" si="36"/>
        <v>0</v>
      </c>
      <c r="BH148" s="131">
        <f t="shared" si="37"/>
        <v>0</v>
      </c>
      <c r="BI148" s="131">
        <f t="shared" si="38"/>
        <v>0</v>
      </c>
      <c r="BJ148" s="12" t="s">
        <v>58</v>
      </c>
      <c r="BK148" s="131">
        <f t="shared" si="39"/>
        <v>0</v>
      </c>
      <c r="BL148" s="12" t="s">
        <v>200</v>
      </c>
      <c r="BM148" s="130" t="s">
        <v>1967</v>
      </c>
    </row>
    <row r="149" spans="1:65" s="2" customFormat="1" ht="33" customHeight="1">
      <c r="A149" s="22"/>
      <c r="B149" s="119"/>
      <c r="C149" s="120" t="s">
        <v>585</v>
      </c>
      <c r="D149" s="120" t="s">
        <v>140</v>
      </c>
      <c r="E149" s="121" t="s">
        <v>1968</v>
      </c>
      <c r="F149" s="122" t="s">
        <v>1969</v>
      </c>
      <c r="G149" s="123" t="s">
        <v>160</v>
      </c>
      <c r="H149" s="124">
        <v>1000</v>
      </c>
      <c r="I149" s="125"/>
      <c r="J149" s="125">
        <f t="shared" si="30"/>
        <v>0</v>
      </c>
      <c r="K149" s="122" t="s">
        <v>144</v>
      </c>
      <c r="L149" s="23"/>
      <c r="M149" s="126" t="s">
        <v>1</v>
      </c>
      <c r="N149" s="127" t="s">
        <v>23</v>
      </c>
      <c r="O149" s="128">
        <v>0.099</v>
      </c>
      <c r="P149" s="128">
        <f t="shared" si="31"/>
        <v>99</v>
      </c>
      <c r="Q149" s="128">
        <v>0.00028</v>
      </c>
      <c r="R149" s="128">
        <f t="shared" si="32"/>
        <v>0.27999999999999997</v>
      </c>
      <c r="S149" s="128">
        <v>0</v>
      </c>
      <c r="T149" s="129">
        <f t="shared" si="33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30" t="s">
        <v>200</v>
      </c>
      <c r="AT149" s="130" t="s">
        <v>140</v>
      </c>
      <c r="AU149" s="130" t="s">
        <v>60</v>
      </c>
      <c r="AY149" s="12" t="s">
        <v>137</v>
      </c>
      <c r="BE149" s="131">
        <f t="shared" si="34"/>
        <v>0</v>
      </c>
      <c r="BF149" s="131">
        <f t="shared" si="35"/>
        <v>0</v>
      </c>
      <c r="BG149" s="131">
        <f t="shared" si="36"/>
        <v>0</v>
      </c>
      <c r="BH149" s="131">
        <f t="shared" si="37"/>
        <v>0</v>
      </c>
      <c r="BI149" s="131">
        <f t="shared" si="38"/>
        <v>0</v>
      </c>
      <c r="BJ149" s="12" t="s">
        <v>58</v>
      </c>
      <c r="BK149" s="131">
        <f t="shared" si="39"/>
        <v>0</v>
      </c>
      <c r="BL149" s="12" t="s">
        <v>200</v>
      </c>
      <c r="BM149" s="130" t="s">
        <v>1970</v>
      </c>
    </row>
    <row r="150" spans="1:65" s="2" customFormat="1" ht="33" customHeight="1">
      <c r="A150" s="22"/>
      <c r="B150" s="119"/>
      <c r="C150" s="120" t="s">
        <v>589</v>
      </c>
      <c r="D150" s="120" t="s">
        <v>140</v>
      </c>
      <c r="E150" s="121" t="s">
        <v>1971</v>
      </c>
      <c r="F150" s="122" t="s">
        <v>1972</v>
      </c>
      <c r="G150" s="123" t="s">
        <v>160</v>
      </c>
      <c r="H150" s="124">
        <v>1000</v>
      </c>
      <c r="I150" s="125"/>
      <c r="J150" s="125">
        <f t="shared" si="30"/>
        <v>0</v>
      </c>
      <c r="K150" s="122" t="s">
        <v>144</v>
      </c>
      <c r="L150" s="23"/>
      <c r="M150" s="126" t="s">
        <v>1</v>
      </c>
      <c r="N150" s="127" t="s">
        <v>23</v>
      </c>
      <c r="O150" s="128">
        <v>0.105</v>
      </c>
      <c r="P150" s="128">
        <f t="shared" si="31"/>
        <v>105</v>
      </c>
      <c r="Q150" s="128">
        <v>0.00028</v>
      </c>
      <c r="R150" s="128">
        <f t="shared" si="32"/>
        <v>0.27999999999999997</v>
      </c>
      <c r="S150" s="128">
        <v>0</v>
      </c>
      <c r="T150" s="129">
        <f t="shared" si="33"/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30" t="s">
        <v>200</v>
      </c>
      <c r="AT150" s="130" t="s">
        <v>140</v>
      </c>
      <c r="AU150" s="130" t="s">
        <v>60</v>
      </c>
      <c r="AY150" s="12" t="s">
        <v>137</v>
      </c>
      <c r="BE150" s="131">
        <f t="shared" si="34"/>
        <v>0</v>
      </c>
      <c r="BF150" s="131">
        <f t="shared" si="35"/>
        <v>0</v>
      </c>
      <c r="BG150" s="131">
        <f t="shared" si="36"/>
        <v>0</v>
      </c>
      <c r="BH150" s="131">
        <f t="shared" si="37"/>
        <v>0</v>
      </c>
      <c r="BI150" s="131">
        <f t="shared" si="38"/>
        <v>0</v>
      </c>
      <c r="BJ150" s="12" t="s">
        <v>58</v>
      </c>
      <c r="BK150" s="131">
        <f t="shared" si="39"/>
        <v>0</v>
      </c>
      <c r="BL150" s="12" t="s">
        <v>200</v>
      </c>
      <c r="BM150" s="130" t="s">
        <v>1973</v>
      </c>
    </row>
    <row r="151" spans="1:65" s="2" customFormat="1" ht="33" customHeight="1">
      <c r="A151" s="22"/>
      <c r="B151" s="119"/>
      <c r="C151" s="120" t="s">
        <v>593</v>
      </c>
      <c r="D151" s="120" t="s">
        <v>140</v>
      </c>
      <c r="E151" s="121" t="s">
        <v>1974</v>
      </c>
      <c r="F151" s="122" t="s">
        <v>1975</v>
      </c>
      <c r="G151" s="123" t="s">
        <v>160</v>
      </c>
      <c r="H151" s="124">
        <v>1000</v>
      </c>
      <c r="I151" s="125"/>
      <c r="J151" s="125">
        <f t="shared" si="30"/>
        <v>0</v>
      </c>
      <c r="K151" s="122" t="s">
        <v>144</v>
      </c>
      <c r="L151" s="23"/>
      <c r="M151" s="126" t="s">
        <v>1</v>
      </c>
      <c r="N151" s="127" t="s">
        <v>23</v>
      </c>
      <c r="O151" s="128">
        <v>0.115</v>
      </c>
      <c r="P151" s="128">
        <f t="shared" si="31"/>
        <v>115</v>
      </c>
      <c r="Q151" s="128">
        <v>0.00028</v>
      </c>
      <c r="R151" s="128">
        <f t="shared" si="32"/>
        <v>0.27999999999999997</v>
      </c>
      <c r="S151" s="128">
        <v>0</v>
      </c>
      <c r="T151" s="129">
        <f t="shared" si="33"/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30" t="s">
        <v>200</v>
      </c>
      <c r="AT151" s="130" t="s">
        <v>140</v>
      </c>
      <c r="AU151" s="130" t="s">
        <v>60</v>
      </c>
      <c r="AY151" s="12" t="s">
        <v>137</v>
      </c>
      <c r="BE151" s="131">
        <f t="shared" si="34"/>
        <v>0</v>
      </c>
      <c r="BF151" s="131">
        <f t="shared" si="35"/>
        <v>0</v>
      </c>
      <c r="BG151" s="131">
        <f t="shared" si="36"/>
        <v>0</v>
      </c>
      <c r="BH151" s="131">
        <f t="shared" si="37"/>
        <v>0</v>
      </c>
      <c r="BI151" s="131">
        <f t="shared" si="38"/>
        <v>0</v>
      </c>
      <c r="BJ151" s="12" t="s">
        <v>58</v>
      </c>
      <c r="BK151" s="131">
        <f t="shared" si="39"/>
        <v>0</v>
      </c>
      <c r="BL151" s="12" t="s">
        <v>200</v>
      </c>
      <c r="BM151" s="130" t="s">
        <v>1976</v>
      </c>
    </row>
    <row r="152" spans="1:65" s="2" customFormat="1" ht="24.15" customHeight="1">
      <c r="A152" s="22"/>
      <c r="B152" s="119"/>
      <c r="C152" s="120" t="s">
        <v>597</v>
      </c>
      <c r="D152" s="120" t="s">
        <v>140</v>
      </c>
      <c r="E152" s="121" t="s">
        <v>1977</v>
      </c>
      <c r="F152" s="122" t="s">
        <v>1978</v>
      </c>
      <c r="G152" s="123" t="s">
        <v>160</v>
      </c>
      <c r="H152" s="124">
        <v>100</v>
      </c>
      <c r="I152" s="125"/>
      <c r="J152" s="125">
        <f t="shared" si="30"/>
        <v>0</v>
      </c>
      <c r="K152" s="122" t="s">
        <v>144</v>
      </c>
      <c r="L152" s="23"/>
      <c r="M152" s="126" t="s">
        <v>1</v>
      </c>
      <c r="N152" s="127" t="s">
        <v>23</v>
      </c>
      <c r="O152" s="128">
        <v>0.027</v>
      </c>
      <c r="P152" s="128">
        <f t="shared" si="31"/>
        <v>2.7</v>
      </c>
      <c r="Q152" s="128">
        <v>0</v>
      </c>
      <c r="R152" s="128">
        <f t="shared" si="32"/>
        <v>0</v>
      </c>
      <c r="S152" s="128">
        <v>0</v>
      </c>
      <c r="T152" s="129">
        <f t="shared" si="33"/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30" t="s">
        <v>200</v>
      </c>
      <c r="AT152" s="130" t="s">
        <v>140</v>
      </c>
      <c r="AU152" s="130" t="s">
        <v>60</v>
      </c>
      <c r="AY152" s="12" t="s">
        <v>137</v>
      </c>
      <c r="BE152" s="131">
        <f t="shared" si="34"/>
        <v>0</v>
      </c>
      <c r="BF152" s="131">
        <f t="shared" si="35"/>
        <v>0</v>
      </c>
      <c r="BG152" s="131">
        <f t="shared" si="36"/>
        <v>0</v>
      </c>
      <c r="BH152" s="131">
        <f t="shared" si="37"/>
        <v>0</v>
      </c>
      <c r="BI152" s="131">
        <f t="shared" si="38"/>
        <v>0</v>
      </c>
      <c r="BJ152" s="12" t="s">
        <v>58</v>
      </c>
      <c r="BK152" s="131">
        <f t="shared" si="39"/>
        <v>0</v>
      </c>
      <c r="BL152" s="12" t="s">
        <v>200</v>
      </c>
      <c r="BM152" s="130" t="s">
        <v>1979</v>
      </c>
    </row>
    <row r="153" spans="1:65" s="2" customFormat="1" ht="33" customHeight="1">
      <c r="A153" s="22"/>
      <c r="B153" s="119"/>
      <c r="C153" s="120" t="s">
        <v>601</v>
      </c>
      <c r="D153" s="120" t="s">
        <v>140</v>
      </c>
      <c r="E153" s="121" t="s">
        <v>1980</v>
      </c>
      <c r="F153" s="122" t="s">
        <v>1981</v>
      </c>
      <c r="G153" s="123" t="s">
        <v>314</v>
      </c>
      <c r="H153" s="124">
        <v>100</v>
      </c>
      <c r="I153" s="125"/>
      <c r="J153" s="125">
        <f t="shared" si="30"/>
        <v>0</v>
      </c>
      <c r="K153" s="122" t="s">
        <v>144</v>
      </c>
      <c r="L153" s="23"/>
      <c r="M153" s="126" t="s">
        <v>1</v>
      </c>
      <c r="N153" s="127" t="s">
        <v>23</v>
      </c>
      <c r="O153" s="128">
        <v>0.016</v>
      </c>
      <c r="P153" s="128">
        <f t="shared" si="31"/>
        <v>1.6</v>
      </c>
      <c r="Q153" s="128">
        <v>0</v>
      </c>
      <c r="R153" s="128">
        <f t="shared" si="32"/>
        <v>0</v>
      </c>
      <c r="S153" s="128">
        <v>0</v>
      </c>
      <c r="T153" s="129">
        <f t="shared" si="33"/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30" t="s">
        <v>200</v>
      </c>
      <c r="AT153" s="130" t="s">
        <v>140</v>
      </c>
      <c r="AU153" s="130" t="s">
        <v>60</v>
      </c>
      <c r="AY153" s="12" t="s">
        <v>137</v>
      </c>
      <c r="BE153" s="131">
        <f t="shared" si="34"/>
        <v>0</v>
      </c>
      <c r="BF153" s="131">
        <f t="shared" si="35"/>
        <v>0</v>
      </c>
      <c r="BG153" s="131">
        <f t="shared" si="36"/>
        <v>0</v>
      </c>
      <c r="BH153" s="131">
        <f t="shared" si="37"/>
        <v>0</v>
      </c>
      <c r="BI153" s="131">
        <f t="shared" si="38"/>
        <v>0</v>
      </c>
      <c r="BJ153" s="12" t="s">
        <v>58</v>
      </c>
      <c r="BK153" s="131">
        <f t="shared" si="39"/>
        <v>0</v>
      </c>
      <c r="BL153" s="12" t="s">
        <v>200</v>
      </c>
      <c r="BM153" s="130" t="s">
        <v>1982</v>
      </c>
    </row>
    <row r="154" spans="1:65" s="2" customFormat="1" ht="33" customHeight="1">
      <c r="A154" s="22"/>
      <c r="B154" s="119"/>
      <c r="C154" s="120" t="s">
        <v>605</v>
      </c>
      <c r="D154" s="120" t="s">
        <v>140</v>
      </c>
      <c r="E154" s="121" t="s">
        <v>1983</v>
      </c>
      <c r="F154" s="122" t="s">
        <v>1984</v>
      </c>
      <c r="G154" s="123" t="s">
        <v>160</v>
      </c>
      <c r="H154" s="124">
        <v>100</v>
      </c>
      <c r="I154" s="125"/>
      <c r="J154" s="125">
        <f t="shared" si="30"/>
        <v>0</v>
      </c>
      <c r="K154" s="122" t="s">
        <v>144</v>
      </c>
      <c r="L154" s="23"/>
      <c r="M154" s="126" t="s">
        <v>1</v>
      </c>
      <c r="N154" s="127" t="s">
        <v>23</v>
      </c>
      <c r="O154" s="128">
        <v>0</v>
      </c>
      <c r="P154" s="128">
        <f t="shared" si="31"/>
        <v>0</v>
      </c>
      <c r="Q154" s="128">
        <v>2E-05</v>
      </c>
      <c r="R154" s="128">
        <f t="shared" si="32"/>
        <v>0.002</v>
      </c>
      <c r="S154" s="128">
        <v>0</v>
      </c>
      <c r="T154" s="129">
        <f t="shared" si="33"/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30" t="s">
        <v>200</v>
      </c>
      <c r="AT154" s="130" t="s">
        <v>140</v>
      </c>
      <c r="AU154" s="130" t="s">
        <v>60</v>
      </c>
      <c r="AY154" s="12" t="s">
        <v>137</v>
      </c>
      <c r="BE154" s="131">
        <f t="shared" si="34"/>
        <v>0</v>
      </c>
      <c r="BF154" s="131">
        <f t="shared" si="35"/>
        <v>0</v>
      </c>
      <c r="BG154" s="131">
        <f t="shared" si="36"/>
        <v>0</v>
      </c>
      <c r="BH154" s="131">
        <f t="shared" si="37"/>
        <v>0</v>
      </c>
      <c r="BI154" s="131">
        <f t="shared" si="38"/>
        <v>0</v>
      </c>
      <c r="BJ154" s="12" t="s">
        <v>58</v>
      </c>
      <c r="BK154" s="131">
        <f t="shared" si="39"/>
        <v>0</v>
      </c>
      <c r="BL154" s="12" t="s">
        <v>200</v>
      </c>
      <c r="BM154" s="130" t="s">
        <v>1985</v>
      </c>
    </row>
    <row r="155" spans="1:65" s="2" customFormat="1" ht="37.95" customHeight="1">
      <c r="A155" s="22"/>
      <c r="B155" s="119"/>
      <c r="C155" s="120" t="s">
        <v>609</v>
      </c>
      <c r="D155" s="120" t="s">
        <v>140</v>
      </c>
      <c r="E155" s="121" t="s">
        <v>1986</v>
      </c>
      <c r="F155" s="122" t="s">
        <v>1987</v>
      </c>
      <c r="G155" s="123" t="s">
        <v>160</v>
      </c>
      <c r="H155" s="124">
        <v>100</v>
      </c>
      <c r="I155" s="125"/>
      <c r="J155" s="125">
        <f t="shared" si="30"/>
        <v>0</v>
      </c>
      <c r="K155" s="122" t="s">
        <v>144</v>
      </c>
      <c r="L155" s="23"/>
      <c r="M155" s="126" t="s">
        <v>1</v>
      </c>
      <c r="N155" s="127" t="s">
        <v>23</v>
      </c>
      <c r="O155" s="128">
        <v>0</v>
      </c>
      <c r="P155" s="128">
        <f t="shared" si="31"/>
        <v>0</v>
      </c>
      <c r="Q155" s="128">
        <v>2E-05</v>
      </c>
      <c r="R155" s="128">
        <f t="shared" si="32"/>
        <v>0.002</v>
      </c>
      <c r="S155" s="128">
        <v>0</v>
      </c>
      <c r="T155" s="129">
        <f t="shared" si="33"/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30" t="s">
        <v>200</v>
      </c>
      <c r="AT155" s="130" t="s">
        <v>140</v>
      </c>
      <c r="AU155" s="130" t="s">
        <v>60</v>
      </c>
      <c r="AY155" s="12" t="s">
        <v>137</v>
      </c>
      <c r="BE155" s="131">
        <f t="shared" si="34"/>
        <v>0</v>
      </c>
      <c r="BF155" s="131">
        <f t="shared" si="35"/>
        <v>0</v>
      </c>
      <c r="BG155" s="131">
        <f t="shared" si="36"/>
        <v>0</v>
      </c>
      <c r="BH155" s="131">
        <f t="shared" si="37"/>
        <v>0</v>
      </c>
      <c r="BI155" s="131">
        <f t="shared" si="38"/>
        <v>0</v>
      </c>
      <c r="BJ155" s="12" t="s">
        <v>58</v>
      </c>
      <c r="BK155" s="131">
        <f t="shared" si="39"/>
        <v>0</v>
      </c>
      <c r="BL155" s="12" t="s">
        <v>200</v>
      </c>
      <c r="BM155" s="130" t="s">
        <v>1988</v>
      </c>
    </row>
    <row r="156" spans="1:65" s="2" customFormat="1" ht="33" customHeight="1">
      <c r="A156" s="22"/>
      <c r="B156" s="119"/>
      <c r="C156" s="120" t="s">
        <v>613</v>
      </c>
      <c r="D156" s="120" t="s">
        <v>140</v>
      </c>
      <c r="E156" s="121" t="s">
        <v>1989</v>
      </c>
      <c r="F156" s="122" t="s">
        <v>1990</v>
      </c>
      <c r="G156" s="123" t="s">
        <v>160</v>
      </c>
      <c r="H156" s="124">
        <v>100</v>
      </c>
      <c r="I156" s="125"/>
      <c r="J156" s="125">
        <f t="shared" si="30"/>
        <v>0</v>
      </c>
      <c r="K156" s="122" t="s">
        <v>144</v>
      </c>
      <c r="L156" s="23"/>
      <c r="M156" s="126" t="s">
        <v>1</v>
      </c>
      <c r="N156" s="127" t="s">
        <v>23</v>
      </c>
      <c r="O156" s="128">
        <v>0</v>
      </c>
      <c r="P156" s="128">
        <f t="shared" si="31"/>
        <v>0</v>
      </c>
      <c r="Q156" s="128">
        <v>3E-05</v>
      </c>
      <c r="R156" s="128">
        <f t="shared" si="32"/>
        <v>0.003</v>
      </c>
      <c r="S156" s="128">
        <v>0</v>
      </c>
      <c r="T156" s="129">
        <f t="shared" si="33"/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30" t="s">
        <v>200</v>
      </c>
      <c r="AT156" s="130" t="s">
        <v>140</v>
      </c>
      <c r="AU156" s="130" t="s">
        <v>60</v>
      </c>
      <c r="AY156" s="12" t="s">
        <v>137</v>
      </c>
      <c r="BE156" s="131">
        <f t="shared" si="34"/>
        <v>0</v>
      </c>
      <c r="BF156" s="131">
        <f t="shared" si="35"/>
        <v>0</v>
      </c>
      <c r="BG156" s="131">
        <f t="shared" si="36"/>
        <v>0</v>
      </c>
      <c r="BH156" s="131">
        <f t="shared" si="37"/>
        <v>0</v>
      </c>
      <c r="BI156" s="131">
        <f t="shared" si="38"/>
        <v>0</v>
      </c>
      <c r="BJ156" s="12" t="s">
        <v>58</v>
      </c>
      <c r="BK156" s="131">
        <f t="shared" si="39"/>
        <v>0</v>
      </c>
      <c r="BL156" s="12" t="s">
        <v>200</v>
      </c>
      <c r="BM156" s="130" t="s">
        <v>1991</v>
      </c>
    </row>
    <row r="157" spans="1:65" s="2" customFormat="1" ht="37.95" customHeight="1">
      <c r="A157" s="22"/>
      <c r="B157" s="119"/>
      <c r="C157" s="120" t="s">
        <v>617</v>
      </c>
      <c r="D157" s="120" t="s">
        <v>140</v>
      </c>
      <c r="E157" s="121" t="s">
        <v>1992</v>
      </c>
      <c r="F157" s="122" t="s">
        <v>1993</v>
      </c>
      <c r="G157" s="123" t="s">
        <v>160</v>
      </c>
      <c r="H157" s="124">
        <v>100</v>
      </c>
      <c r="I157" s="125"/>
      <c r="J157" s="125">
        <f t="shared" si="30"/>
        <v>0</v>
      </c>
      <c r="K157" s="122" t="s">
        <v>144</v>
      </c>
      <c r="L157" s="23"/>
      <c r="M157" s="126" t="s">
        <v>1</v>
      </c>
      <c r="N157" s="127" t="s">
        <v>23</v>
      </c>
      <c r="O157" s="128">
        <v>0</v>
      </c>
      <c r="P157" s="128">
        <f t="shared" si="31"/>
        <v>0</v>
      </c>
      <c r="Q157" s="128">
        <v>1E-05</v>
      </c>
      <c r="R157" s="128">
        <f t="shared" si="32"/>
        <v>0.001</v>
      </c>
      <c r="S157" s="128">
        <v>0</v>
      </c>
      <c r="T157" s="129">
        <f t="shared" si="33"/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30" t="s">
        <v>200</v>
      </c>
      <c r="AT157" s="130" t="s">
        <v>140</v>
      </c>
      <c r="AU157" s="130" t="s">
        <v>60</v>
      </c>
      <c r="AY157" s="12" t="s">
        <v>137</v>
      </c>
      <c r="BE157" s="131">
        <f t="shared" si="34"/>
        <v>0</v>
      </c>
      <c r="BF157" s="131">
        <f t="shared" si="35"/>
        <v>0</v>
      </c>
      <c r="BG157" s="131">
        <f t="shared" si="36"/>
        <v>0</v>
      </c>
      <c r="BH157" s="131">
        <f t="shared" si="37"/>
        <v>0</v>
      </c>
      <c r="BI157" s="131">
        <f t="shared" si="38"/>
        <v>0</v>
      </c>
      <c r="BJ157" s="12" t="s">
        <v>58</v>
      </c>
      <c r="BK157" s="131">
        <f t="shared" si="39"/>
        <v>0</v>
      </c>
      <c r="BL157" s="12" t="s">
        <v>200</v>
      </c>
      <c r="BM157" s="130" t="s">
        <v>1994</v>
      </c>
    </row>
    <row r="158" spans="1:65" s="2" customFormat="1" ht="21.75" customHeight="1">
      <c r="A158" s="22"/>
      <c r="B158" s="119"/>
      <c r="C158" s="120" t="s">
        <v>621</v>
      </c>
      <c r="D158" s="120" t="s">
        <v>140</v>
      </c>
      <c r="E158" s="121" t="s">
        <v>1995</v>
      </c>
      <c r="F158" s="122" t="s">
        <v>1996</v>
      </c>
      <c r="G158" s="123" t="s">
        <v>160</v>
      </c>
      <c r="H158" s="124">
        <v>10</v>
      </c>
      <c r="I158" s="125"/>
      <c r="J158" s="125">
        <f t="shared" si="30"/>
        <v>0</v>
      </c>
      <c r="K158" s="122" t="s">
        <v>144</v>
      </c>
      <c r="L158" s="23"/>
      <c r="M158" s="126" t="s">
        <v>1</v>
      </c>
      <c r="N158" s="127" t="s">
        <v>23</v>
      </c>
      <c r="O158" s="128">
        <v>0.416</v>
      </c>
      <c r="P158" s="128">
        <f t="shared" si="31"/>
        <v>4.16</v>
      </c>
      <c r="Q158" s="128">
        <v>0.00026</v>
      </c>
      <c r="R158" s="128">
        <f t="shared" si="32"/>
        <v>0.0026</v>
      </c>
      <c r="S158" s="128">
        <v>0</v>
      </c>
      <c r="T158" s="129">
        <f t="shared" si="33"/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30" t="s">
        <v>200</v>
      </c>
      <c r="AT158" s="130" t="s">
        <v>140</v>
      </c>
      <c r="AU158" s="130" t="s">
        <v>60</v>
      </c>
      <c r="AY158" s="12" t="s">
        <v>137</v>
      </c>
      <c r="BE158" s="131">
        <f t="shared" si="34"/>
        <v>0</v>
      </c>
      <c r="BF158" s="131">
        <f t="shared" si="35"/>
        <v>0</v>
      </c>
      <c r="BG158" s="131">
        <f t="shared" si="36"/>
        <v>0</v>
      </c>
      <c r="BH158" s="131">
        <f t="shared" si="37"/>
        <v>0</v>
      </c>
      <c r="BI158" s="131">
        <f t="shared" si="38"/>
        <v>0</v>
      </c>
      <c r="BJ158" s="12" t="s">
        <v>58</v>
      </c>
      <c r="BK158" s="131">
        <f t="shared" si="39"/>
        <v>0</v>
      </c>
      <c r="BL158" s="12" t="s">
        <v>200</v>
      </c>
      <c r="BM158" s="130" t="s">
        <v>1997</v>
      </c>
    </row>
    <row r="159" spans="1:65" s="2" customFormat="1" ht="16.5" customHeight="1">
      <c r="A159" s="22"/>
      <c r="B159" s="119"/>
      <c r="C159" s="136" t="s">
        <v>625</v>
      </c>
      <c r="D159" s="136" t="s">
        <v>991</v>
      </c>
      <c r="E159" s="137" t="s">
        <v>1998</v>
      </c>
      <c r="F159" s="138" t="s">
        <v>1999</v>
      </c>
      <c r="G159" s="139" t="s">
        <v>160</v>
      </c>
      <c r="H159" s="140">
        <v>10.5</v>
      </c>
      <c r="I159" s="141"/>
      <c r="J159" s="141">
        <f t="shared" si="30"/>
        <v>0</v>
      </c>
      <c r="K159" s="138" t="s">
        <v>144</v>
      </c>
      <c r="L159" s="142"/>
      <c r="M159" s="143" t="s">
        <v>1</v>
      </c>
      <c r="N159" s="144" t="s">
        <v>23</v>
      </c>
      <c r="O159" s="128">
        <v>0</v>
      </c>
      <c r="P159" s="128">
        <f t="shared" si="31"/>
        <v>0</v>
      </c>
      <c r="Q159" s="128">
        <v>0.00028</v>
      </c>
      <c r="R159" s="128">
        <f t="shared" si="32"/>
        <v>0.00294</v>
      </c>
      <c r="S159" s="128">
        <v>0</v>
      </c>
      <c r="T159" s="129">
        <f t="shared" si="33"/>
        <v>0</v>
      </c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R159" s="130" t="s">
        <v>263</v>
      </c>
      <c r="AT159" s="130" t="s">
        <v>991</v>
      </c>
      <c r="AU159" s="130" t="s">
        <v>60</v>
      </c>
      <c r="AY159" s="12" t="s">
        <v>137</v>
      </c>
      <c r="BE159" s="131">
        <f t="shared" si="34"/>
        <v>0</v>
      </c>
      <c r="BF159" s="131">
        <f t="shared" si="35"/>
        <v>0</v>
      </c>
      <c r="BG159" s="131">
        <f t="shared" si="36"/>
        <v>0</v>
      </c>
      <c r="BH159" s="131">
        <f t="shared" si="37"/>
        <v>0</v>
      </c>
      <c r="BI159" s="131">
        <f t="shared" si="38"/>
        <v>0</v>
      </c>
      <c r="BJ159" s="12" t="s">
        <v>58</v>
      </c>
      <c r="BK159" s="131">
        <f t="shared" si="39"/>
        <v>0</v>
      </c>
      <c r="BL159" s="12" t="s">
        <v>200</v>
      </c>
      <c r="BM159" s="130" t="s">
        <v>2000</v>
      </c>
    </row>
    <row r="160" spans="2:51" s="10" customFormat="1" ht="12">
      <c r="B160" s="145"/>
      <c r="D160" s="146" t="s">
        <v>1561</v>
      </c>
      <c r="F160" s="147" t="s">
        <v>1922</v>
      </c>
      <c r="H160" s="148">
        <v>0</v>
      </c>
      <c r="L160" s="145"/>
      <c r="M160" s="149"/>
      <c r="N160" s="150"/>
      <c r="O160" s="150"/>
      <c r="P160" s="150"/>
      <c r="Q160" s="150"/>
      <c r="R160" s="150"/>
      <c r="S160" s="150"/>
      <c r="T160" s="151"/>
      <c r="AT160" s="152" t="s">
        <v>1561</v>
      </c>
      <c r="AU160" s="152" t="s">
        <v>60</v>
      </c>
      <c r="AV160" s="10" t="s">
        <v>60</v>
      </c>
      <c r="AW160" s="10" t="s">
        <v>3</v>
      </c>
      <c r="AX160" s="10" t="s">
        <v>58</v>
      </c>
      <c r="AY160" s="152" t="s">
        <v>137</v>
      </c>
    </row>
    <row r="161" spans="1:65" s="2" customFormat="1" ht="24.15" customHeight="1">
      <c r="A161" s="22"/>
      <c r="B161" s="119"/>
      <c r="C161" s="120" t="s">
        <v>629</v>
      </c>
      <c r="D161" s="120" t="s">
        <v>140</v>
      </c>
      <c r="E161" s="121" t="s">
        <v>2001</v>
      </c>
      <c r="F161" s="122" t="s">
        <v>2002</v>
      </c>
      <c r="G161" s="123" t="s">
        <v>160</v>
      </c>
      <c r="H161" s="124">
        <v>1</v>
      </c>
      <c r="I161" s="125"/>
      <c r="J161" s="125">
        <f>ROUND(I161*H161,2)</f>
        <v>0</v>
      </c>
      <c r="K161" s="122" t="s">
        <v>144</v>
      </c>
      <c r="L161" s="23"/>
      <c r="M161" s="126" t="s">
        <v>1</v>
      </c>
      <c r="N161" s="127" t="s">
        <v>23</v>
      </c>
      <c r="O161" s="128">
        <v>0.5</v>
      </c>
      <c r="P161" s="128">
        <f>O161*H161</f>
        <v>0.5</v>
      </c>
      <c r="Q161" s="128">
        <v>0.00026</v>
      </c>
      <c r="R161" s="128">
        <f>Q161*H161</f>
        <v>0.00026</v>
      </c>
      <c r="S161" s="128">
        <v>0</v>
      </c>
      <c r="T161" s="129">
        <f>S161*H161</f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30" t="s">
        <v>200</v>
      </c>
      <c r="AT161" s="130" t="s">
        <v>140</v>
      </c>
      <c r="AU161" s="130" t="s">
        <v>60</v>
      </c>
      <c r="AY161" s="12" t="s">
        <v>137</v>
      </c>
      <c r="BE161" s="131">
        <f>IF(N161="základní",J161,0)</f>
        <v>0</v>
      </c>
      <c r="BF161" s="131">
        <f>IF(N161="snížená",J161,0)</f>
        <v>0</v>
      </c>
      <c r="BG161" s="131">
        <f>IF(N161="zákl. přenesená",J161,0)</f>
        <v>0</v>
      </c>
      <c r="BH161" s="131">
        <f>IF(N161="sníž. přenesená",J161,0)</f>
        <v>0</v>
      </c>
      <c r="BI161" s="131">
        <f>IF(N161="nulová",J161,0)</f>
        <v>0</v>
      </c>
      <c r="BJ161" s="12" t="s">
        <v>58</v>
      </c>
      <c r="BK161" s="131">
        <f>ROUND(I161*H161,2)</f>
        <v>0</v>
      </c>
      <c r="BL161" s="12" t="s">
        <v>200</v>
      </c>
      <c r="BM161" s="130" t="s">
        <v>2003</v>
      </c>
    </row>
    <row r="162" spans="1:65" s="2" customFormat="1" ht="16.5" customHeight="1">
      <c r="A162" s="22"/>
      <c r="B162" s="119"/>
      <c r="C162" s="136" t="s">
        <v>633</v>
      </c>
      <c r="D162" s="136" t="s">
        <v>991</v>
      </c>
      <c r="E162" s="137" t="s">
        <v>2004</v>
      </c>
      <c r="F162" s="138" t="s">
        <v>2005</v>
      </c>
      <c r="G162" s="139" t="s">
        <v>160</v>
      </c>
      <c r="H162" s="140">
        <v>1.15</v>
      </c>
      <c r="I162" s="141"/>
      <c r="J162" s="141">
        <f>ROUND(I162*H162,2)</f>
        <v>0</v>
      </c>
      <c r="K162" s="138" t="s">
        <v>144</v>
      </c>
      <c r="L162" s="142"/>
      <c r="M162" s="143" t="s">
        <v>1</v>
      </c>
      <c r="N162" s="144" t="s">
        <v>23</v>
      </c>
      <c r="O162" s="128">
        <v>0</v>
      </c>
      <c r="P162" s="128">
        <f>O162*H162</f>
        <v>0</v>
      </c>
      <c r="Q162" s="128">
        <v>0.00028</v>
      </c>
      <c r="R162" s="128">
        <f>Q162*H162</f>
        <v>0.00032199999999999997</v>
      </c>
      <c r="S162" s="128">
        <v>0</v>
      </c>
      <c r="T162" s="129">
        <f>S162*H162</f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30" t="s">
        <v>263</v>
      </c>
      <c r="AT162" s="130" t="s">
        <v>991</v>
      </c>
      <c r="AU162" s="130" t="s">
        <v>60</v>
      </c>
      <c r="AY162" s="12" t="s">
        <v>137</v>
      </c>
      <c r="BE162" s="131">
        <f>IF(N162="základní",J162,0)</f>
        <v>0</v>
      </c>
      <c r="BF162" s="131">
        <f>IF(N162="snížená",J162,0)</f>
        <v>0</v>
      </c>
      <c r="BG162" s="131">
        <f>IF(N162="zákl. přenesená",J162,0)</f>
        <v>0</v>
      </c>
      <c r="BH162" s="131">
        <f>IF(N162="sníž. přenesená",J162,0)</f>
        <v>0</v>
      </c>
      <c r="BI162" s="131">
        <f>IF(N162="nulová",J162,0)</f>
        <v>0</v>
      </c>
      <c r="BJ162" s="12" t="s">
        <v>58</v>
      </c>
      <c r="BK162" s="131">
        <f>ROUND(I162*H162,2)</f>
        <v>0</v>
      </c>
      <c r="BL162" s="12" t="s">
        <v>200</v>
      </c>
      <c r="BM162" s="130" t="s">
        <v>2006</v>
      </c>
    </row>
    <row r="163" spans="2:51" s="10" customFormat="1" ht="12">
      <c r="B163" s="145"/>
      <c r="D163" s="146" t="s">
        <v>1561</v>
      </c>
      <c r="F163" s="147" t="s">
        <v>2007</v>
      </c>
      <c r="H163" s="148">
        <v>0</v>
      </c>
      <c r="L163" s="145"/>
      <c r="M163" s="149"/>
      <c r="N163" s="150"/>
      <c r="O163" s="150"/>
      <c r="P163" s="150"/>
      <c r="Q163" s="150"/>
      <c r="R163" s="150"/>
      <c r="S163" s="150"/>
      <c r="T163" s="151"/>
      <c r="AT163" s="152" t="s">
        <v>1561</v>
      </c>
      <c r="AU163" s="152" t="s">
        <v>60</v>
      </c>
      <c r="AV163" s="10" t="s">
        <v>60</v>
      </c>
      <c r="AW163" s="10" t="s">
        <v>3</v>
      </c>
      <c r="AX163" s="10" t="s">
        <v>58</v>
      </c>
      <c r="AY163" s="152" t="s">
        <v>137</v>
      </c>
    </row>
    <row r="164" spans="1:65" s="2" customFormat="1" ht="21.75" customHeight="1">
      <c r="A164" s="22"/>
      <c r="B164" s="119"/>
      <c r="C164" s="120" t="s">
        <v>637</v>
      </c>
      <c r="D164" s="120" t="s">
        <v>140</v>
      </c>
      <c r="E164" s="121" t="s">
        <v>2008</v>
      </c>
      <c r="F164" s="122" t="s">
        <v>2009</v>
      </c>
      <c r="G164" s="123" t="s">
        <v>160</v>
      </c>
      <c r="H164" s="124">
        <v>1</v>
      </c>
      <c r="I164" s="125"/>
      <c r="J164" s="125">
        <f>ROUND(I164*H164,2)</f>
        <v>0</v>
      </c>
      <c r="K164" s="122" t="s">
        <v>144</v>
      </c>
      <c r="L164" s="23"/>
      <c r="M164" s="126" t="s">
        <v>1</v>
      </c>
      <c r="N164" s="127" t="s">
        <v>23</v>
      </c>
      <c r="O164" s="128">
        <v>0.5</v>
      </c>
      <c r="P164" s="128">
        <f>O164*H164</f>
        <v>0.5</v>
      </c>
      <c r="Q164" s="128">
        <v>0.0002</v>
      </c>
      <c r="R164" s="128">
        <f>Q164*H164</f>
        <v>0.0002</v>
      </c>
      <c r="S164" s="128">
        <v>0</v>
      </c>
      <c r="T164" s="129">
        <f>S164*H164</f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30" t="s">
        <v>200</v>
      </c>
      <c r="AT164" s="130" t="s">
        <v>140</v>
      </c>
      <c r="AU164" s="130" t="s">
        <v>60</v>
      </c>
      <c r="AY164" s="12" t="s">
        <v>137</v>
      </c>
      <c r="BE164" s="131">
        <f>IF(N164="základní",J164,0)</f>
        <v>0</v>
      </c>
      <c r="BF164" s="131">
        <f>IF(N164="snížená",J164,0)</f>
        <v>0</v>
      </c>
      <c r="BG164" s="131">
        <f>IF(N164="zákl. přenesená",J164,0)</f>
        <v>0</v>
      </c>
      <c r="BH164" s="131">
        <f>IF(N164="sníž. přenesená",J164,0)</f>
        <v>0</v>
      </c>
      <c r="BI164" s="131">
        <f>IF(N164="nulová",J164,0)</f>
        <v>0</v>
      </c>
      <c r="BJ164" s="12" t="s">
        <v>58</v>
      </c>
      <c r="BK164" s="131">
        <f>ROUND(I164*H164,2)</f>
        <v>0</v>
      </c>
      <c r="BL164" s="12" t="s">
        <v>200</v>
      </c>
      <c r="BM164" s="130" t="s">
        <v>2010</v>
      </c>
    </row>
    <row r="165" spans="1:65" s="2" customFormat="1" ht="16.5" customHeight="1">
      <c r="A165" s="22"/>
      <c r="B165" s="119"/>
      <c r="C165" s="136" t="s">
        <v>641</v>
      </c>
      <c r="D165" s="136" t="s">
        <v>991</v>
      </c>
      <c r="E165" s="137" t="s">
        <v>2011</v>
      </c>
      <c r="F165" s="138" t="s">
        <v>2012</v>
      </c>
      <c r="G165" s="139" t="s">
        <v>160</v>
      </c>
      <c r="H165" s="140">
        <v>1.05</v>
      </c>
      <c r="I165" s="141"/>
      <c r="J165" s="141">
        <f>ROUND(I165*H165,2)</f>
        <v>0</v>
      </c>
      <c r="K165" s="138" t="s">
        <v>144</v>
      </c>
      <c r="L165" s="142"/>
      <c r="M165" s="143" t="s">
        <v>1</v>
      </c>
      <c r="N165" s="144" t="s">
        <v>23</v>
      </c>
      <c r="O165" s="128">
        <v>0</v>
      </c>
      <c r="P165" s="128">
        <f>O165*H165</f>
        <v>0</v>
      </c>
      <c r="Q165" s="128">
        <v>0.00019</v>
      </c>
      <c r="R165" s="128">
        <f>Q165*H165</f>
        <v>0.00019950000000000002</v>
      </c>
      <c r="S165" s="128">
        <v>0</v>
      </c>
      <c r="T165" s="129">
        <f>S165*H165</f>
        <v>0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30" t="s">
        <v>263</v>
      </c>
      <c r="AT165" s="130" t="s">
        <v>991</v>
      </c>
      <c r="AU165" s="130" t="s">
        <v>60</v>
      </c>
      <c r="AY165" s="12" t="s">
        <v>137</v>
      </c>
      <c r="BE165" s="131">
        <f>IF(N165="základní",J165,0)</f>
        <v>0</v>
      </c>
      <c r="BF165" s="131">
        <f>IF(N165="snížená",J165,0)</f>
        <v>0</v>
      </c>
      <c r="BG165" s="131">
        <f>IF(N165="zákl. přenesená",J165,0)</f>
        <v>0</v>
      </c>
      <c r="BH165" s="131">
        <f>IF(N165="sníž. přenesená",J165,0)</f>
        <v>0</v>
      </c>
      <c r="BI165" s="131">
        <f>IF(N165="nulová",J165,0)</f>
        <v>0</v>
      </c>
      <c r="BJ165" s="12" t="s">
        <v>58</v>
      </c>
      <c r="BK165" s="131">
        <f>ROUND(I165*H165,2)</f>
        <v>0</v>
      </c>
      <c r="BL165" s="12" t="s">
        <v>200</v>
      </c>
      <c r="BM165" s="130" t="s">
        <v>2013</v>
      </c>
    </row>
    <row r="166" spans="2:51" s="10" customFormat="1" ht="12">
      <c r="B166" s="145"/>
      <c r="D166" s="146" t="s">
        <v>1561</v>
      </c>
      <c r="F166" s="147" t="s">
        <v>1922</v>
      </c>
      <c r="H166" s="148"/>
      <c r="L166" s="145"/>
      <c r="M166" s="149"/>
      <c r="N166" s="150"/>
      <c r="O166" s="150"/>
      <c r="P166" s="150"/>
      <c r="Q166" s="150"/>
      <c r="R166" s="150"/>
      <c r="S166" s="150"/>
      <c r="T166" s="151"/>
      <c r="AT166" s="152" t="s">
        <v>1561</v>
      </c>
      <c r="AU166" s="152" t="s">
        <v>60</v>
      </c>
      <c r="AV166" s="10" t="s">
        <v>60</v>
      </c>
      <c r="AW166" s="10" t="s">
        <v>3</v>
      </c>
      <c r="AX166" s="10" t="s">
        <v>58</v>
      </c>
      <c r="AY166" s="152" t="s">
        <v>137</v>
      </c>
    </row>
    <row r="167" spans="1:65" s="2" customFormat="1" ht="24.15" customHeight="1">
      <c r="A167" s="22"/>
      <c r="B167" s="119"/>
      <c r="C167" s="120" t="s">
        <v>645</v>
      </c>
      <c r="D167" s="120" t="s">
        <v>140</v>
      </c>
      <c r="E167" s="121" t="s">
        <v>2014</v>
      </c>
      <c r="F167" s="122" t="s">
        <v>2015</v>
      </c>
      <c r="G167" s="123" t="s">
        <v>160</v>
      </c>
      <c r="H167" s="124">
        <v>1</v>
      </c>
      <c r="I167" s="125"/>
      <c r="J167" s="125">
        <f>ROUND(I167*H167,2)</f>
        <v>0</v>
      </c>
      <c r="K167" s="122" t="s">
        <v>144</v>
      </c>
      <c r="L167" s="23"/>
      <c r="M167" s="126" t="s">
        <v>1</v>
      </c>
      <c r="N167" s="127" t="s">
        <v>23</v>
      </c>
      <c r="O167" s="128">
        <v>0.58</v>
      </c>
      <c r="P167" s="128">
        <f>O167*H167</f>
        <v>0.58</v>
      </c>
      <c r="Q167" s="128">
        <v>0.0002</v>
      </c>
      <c r="R167" s="128">
        <f>Q167*H167</f>
        <v>0.0002</v>
      </c>
      <c r="S167" s="128">
        <v>0</v>
      </c>
      <c r="T167" s="129">
        <f>S167*H167</f>
        <v>0</v>
      </c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R167" s="130" t="s">
        <v>200</v>
      </c>
      <c r="AT167" s="130" t="s">
        <v>140</v>
      </c>
      <c r="AU167" s="130" t="s">
        <v>60</v>
      </c>
      <c r="AY167" s="12" t="s">
        <v>137</v>
      </c>
      <c r="BE167" s="131">
        <f>IF(N167="základní",J167,0)</f>
        <v>0</v>
      </c>
      <c r="BF167" s="131">
        <f>IF(N167="snížená",J167,0)</f>
        <v>0</v>
      </c>
      <c r="BG167" s="131">
        <f>IF(N167="zákl. přenesená",J167,0)</f>
        <v>0</v>
      </c>
      <c r="BH167" s="131">
        <f>IF(N167="sníž. přenesená",J167,0)</f>
        <v>0</v>
      </c>
      <c r="BI167" s="131">
        <f>IF(N167="nulová",J167,0)</f>
        <v>0</v>
      </c>
      <c r="BJ167" s="12" t="s">
        <v>58</v>
      </c>
      <c r="BK167" s="131">
        <f>ROUND(I167*H167,2)</f>
        <v>0</v>
      </c>
      <c r="BL167" s="12" t="s">
        <v>200</v>
      </c>
      <c r="BM167" s="130" t="s">
        <v>2016</v>
      </c>
    </row>
    <row r="168" spans="1:65" s="2" customFormat="1" ht="16.5" customHeight="1">
      <c r="A168" s="22"/>
      <c r="B168" s="119"/>
      <c r="C168" s="136" t="s">
        <v>649</v>
      </c>
      <c r="D168" s="136" t="s">
        <v>991</v>
      </c>
      <c r="E168" s="137" t="s">
        <v>2017</v>
      </c>
      <c r="F168" s="138" t="s">
        <v>2018</v>
      </c>
      <c r="G168" s="139" t="s">
        <v>160</v>
      </c>
      <c r="H168" s="140">
        <v>1.15</v>
      </c>
      <c r="I168" s="141"/>
      <c r="J168" s="141">
        <f>ROUND(I168*H168,2)</f>
        <v>0</v>
      </c>
      <c r="K168" s="138" t="s">
        <v>144</v>
      </c>
      <c r="L168" s="142"/>
      <c r="M168" s="143" t="s">
        <v>1</v>
      </c>
      <c r="N168" s="144" t="s">
        <v>23</v>
      </c>
      <c r="O168" s="128">
        <v>0</v>
      </c>
      <c r="P168" s="128">
        <f>O168*H168</f>
        <v>0</v>
      </c>
      <c r="Q168" s="128">
        <v>0.00019</v>
      </c>
      <c r="R168" s="128">
        <f>Q168*H168</f>
        <v>0.0002185</v>
      </c>
      <c r="S168" s="128">
        <v>0</v>
      </c>
      <c r="T168" s="129">
        <f>S168*H168</f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30" t="s">
        <v>263</v>
      </c>
      <c r="AT168" s="130" t="s">
        <v>991</v>
      </c>
      <c r="AU168" s="130" t="s">
        <v>60</v>
      </c>
      <c r="AY168" s="12" t="s">
        <v>137</v>
      </c>
      <c r="BE168" s="131">
        <f>IF(N168="základní",J168,0)</f>
        <v>0</v>
      </c>
      <c r="BF168" s="131">
        <f>IF(N168="snížená",J168,0)</f>
        <v>0</v>
      </c>
      <c r="BG168" s="131">
        <f>IF(N168="zákl. přenesená",J168,0)</f>
        <v>0</v>
      </c>
      <c r="BH168" s="131">
        <f>IF(N168="sníž. přenesená",J168,0)</f>
        <v>0</v>
      </c>
      <c r="BI168" s="131">
        <f>IF(N168="nulová",J168,0)</f>
        <v>0</v>
      </c>
      <c r="BJ168" s="12" t="s">
        <v>58</v>
      </c>
      <c r="BK168" s="131">
        <f>ROUND(I168*H168,2)</f>
        <v>0</v>
      </c>
      <c r="BL168" s="12" t="s">
        <v>200</v>
      </c>
      <c r="BM168" s="130" t="s">
        <v>2019</v>
      </c>
    </row>
    <row r="169" spans="2:51" s="10" customFormat="1" ht="12">
      <c r="B169" s="145"/>
      <c r="D169" s="146" t="s">
        <v>1561</v>
      </c>
      <c r="F169" s="147" t="s">
        <v>2007</v>
      </c>
      <c r="H169" s="148">
        <v>0</v>
      </c>
      <c r="L169" s="145"/>
      <c r="M169" s="149"/>
      <c r="N169" s="150"/>
      <c r="O169" s="150"/>
      <c r="P169" s="150"/>
      <c r="Q169" s="150"/>
      <c r="R169" s="150"/>
      <c r="S169" s="150"/>
      <c r="T169" s="151"/>
      <c r="AT169" s="152" t="s">
        <v>1561</v>
      </c>
      <c r="AU169" s="152" t="s">
        <v>60</v>
      </c>
      <c r="AV169" s="10" t="s">
        <v>60</v>
      </c>
      <c r="AW169" s="10" t="s">
        <v>3</v>
      </c>
      <c r="AX169" s="10" t="s">
        <v>58</v>
      </c>
      <c r="AY169" s="152" t="s">
        <v>137</v>
      </c>
    </row>
    <row r="170" spans="1:65" s="2" customFormat="1" ht="16.5" customHeight="1">
      <c r="A170" s="22"/>
      <c r="B170" s="119"/>
      <c r="C170" s="120" t="s">
        <v>653</v>
      </c>
      <c r="D170" s="120" t="s">
        <v>140</v>
      </c>
      <c r="E170" s="121" t="s">
        <v>2020</v>
      </c>
      <c r="F170" s="122" t="s">
        <v>2021</v>
      </c>
      <c r="G170" s="123" t="s">
        <v>160</v>
      </c>
      <c r="H170" s="124">
        <v>1</v>
      </c>
      <c r="I170" s="125"/>
      <c r="J170" s="125">
        <f>ROUND(I170*H170,2)</f>
        <v>0</v>
      </c>
      <c r="K170" s="122" t="s">
        <v>144</v>
      </c>
      <c r="L170" s="23"/>
      <c r="M170" s="126" t="s">
        <v>1</v>
      </c>
      <c r="N170" s="127" t="s">
        <v>23</v>
      </c>
      <c r="O170" s="128">
        <v>1.75</v>
      </c>
      <c r="P170" s="128">
        <f>O170*H170</f>
        <v>1.75</v>
      </c>
      <c r="Q170" s="128">
        <v>0.00022</v>
      </c>
      <c r="R170" s="128">
        <f>Q170*H170</f>
        <v>0.00022</v>
      </c>
      <c r="S170" s="128">
        <v>0</v>
      </c>
      <c r="T170" s="129">
        <f>S170*H170</f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30" t="s">
        <v>200</v>
      </c>
      <c r="AT170" s="130" t="s">
        <v>140</v>
      </c>
      <c r="AU170" s="130" t="s">
        <v>60</v>
      </c>
      <c r="AY170" s="12" t="s">
        <v>137</v>
      </c>
      <c r="BE170" s="131">
        <f>IF(N170="základní",J170,0)</f>
        <v>0</v>
      </c>
      <c r="BF170" s="131">
        <f>IF(N170="snížená",J170,0)</f>
        <v>0</v>
      </c>
      <c r="BG170" s="131">
        <f>IF(N170="zákl. přenesená",J170,0)</f>
        <v>0</v>
      </c>
      <c r="BH170" s="131">
        <f>IF(N170="sníž. přenesená",J170,0)</f>
        <v>0</v>
      </c>
      <c r="BI170" s="131">
        <f>IF(N170="nulová",J170,0)</f>
        <v>0</v>
      </c>
      <c r="BJ170" s="12" t="s">
        <v>58</v>
      </c>
      <c r="BK170" s="131">
        <f>ROUND(I170*H170,2)</f>
        <v>0</v>
      </c>
      <c r="BL170" s="12" t="s">
        <v>200</v>
      </c>
      <c r="BM170" s="130" t="s">
        <v>2022</v>
      </c>
    </row>
    <row r="171" spans="1:65" s="2" customFormat="1" ht="16.5" customHeight="1">
      <c r="A171" s="22"/>
      <c r="B171" s="119"/>
      <c r="C171" s="136" t="s">
        <v>657</v>
      </c>
      <c r="D171" s="136" t="s">
        <v>991</v>
      </c>
      <c r="E171" s="137" t="s">
        <v>2023</v>
      </c>
      <c r="F171" s="138" t="s">
        <v>2024</v>
      </c>
      <c r="G171" s="139" t="s">
        <v>160</v>
      </c>
      <c r="H171" s="140">
        <v>1.15</v>
      </c>
      <c r="I171" s="141"/>
      <c r="J171" s="141">
        <f>ROUND(I171*H171,2)</f>
        <v>0</v>
      </c>
      <c r="K171" s="138" t="s">
        <v>1</v>
      </c>
      <c r="L171" s="142"/>
      <c r="M171" s="143" t="s">
        <v>1</v>
      </c>
      <c r="N171" s="144" t="s">
        <v>23</v>
      </c>
      <c r="O171" s="128">
        <v>0</v>
      </c>
      <c r="P171" s="128">
        <f>O171*H171</f>
        <v>0</v>
      </c>
      <c r="Q171" s="128">
        <v>0.00019</v>
      </c>
      <c r="R171" s="128">
        <f>Q171*H171</f>
        <v>0.0002185</v>
      </c>
      <c r="S171" s="128">
        <v>0</v>
      </c>
      <c r="T171" s="129">
        <f>S171*H171</f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30" t="s">
        <v>263</v>
      </c>
      <c r="AT171" s="130" t="s">
        <v>991</v>
      </c>
      <c r="AU171" s="130" t="s">
        <v>60</v>
      </c>
      <c r="AY171" s="12" t="s">
        <v>137</v>
      </c>
      <c r="BE171" s="131">
        <f>IF(N171="základní",J171,0)</f>
        <v>0</v>
      </c>
      <c r="BF171" s="131">
        <f>IF(N171="snížená",J171,0)</f>
        <v>0</v>
      </c>
      <c r="BG171" s="131">
        <f>IF(N171="zákl. přenesená",J171,0)</f>
        <v>0</v>
      </c>
      <c r="BH171" s="131">
        <f>IF(N171="sníž. přenesená",J171,0)</f>
        <v>0</v>
      </c>
      <c r="BI171" s="131">
        <f>IF(N171="nulová",J171,0)</f>
        <v>0</v>
      </c>
      <c r="BJ171" s="12" t="s">
        <v>58</v>
      </c>
      <c r="BK171" s="131">
        <f>ROUND(I171*H171,2)</f>
        <v>0</v>
      </c>
      <c r="BL171" s="12" t="s">
        <v>200</v>
      </c>
      <c r="BM171" s="130" t="s">
        <v>2025</v>
      </c>
    </row>
    <row r="172" spans="2:51" s="10" customFormat="1" ht="12">
      <c r="B172" s="145"/>
      <c r="D172" s="146" t="s">
        <v>1561</v>
      </c>
      <c r="F172" s="147" t="s">
        <v>2007</v>
      </c>
      <c r="H172" s="148">
        <v>0</v>
      </c>
      <c r="L172" s="145"/>
      <c r="M172" s="149"/>
      <c r="N172" s="150"/>
      <c r="O172" s="150"/>
      <c r="P172" s="150"/>
      <c r="Q172" s="150"/>
      <c r="R172" s="150"/>
      <c r="S172" s="150"/>
      <c r="T172" s="151"/>
      <c r="AT172" s="152" t="s">
        <v>1561</v>
      </c>
      <c r="AU172" s="152" t="s">
        <v>60</v>
      </c>
      <c r="AV172" s="10" t="s">
        <v>60</v>
      </c>
      <c r="AW172" s="10" t="s">
        <v>3</v>
      </c>
      <c r="AX172" s="10" t="s">
        <v>58</v>
      </c>
      <c r="AY172" s="152" t="s">
        <v>137</v>
      </c>
    </row>
    <row r="173" spans="1:65" s="2" customFormat="1" ht="16.5" customHeight="1">
      <c r="A173" s="22"/>
      <c r="B173" s="119"/>
      <c r="C173" s="120" t="s">
        <v>661</v>
      </c>
      <c r="D173" s="120" t="s">
        <v>140</v>
      </c>
      <c r="E173" s="121" t="s">
        <v>2026</v>
      </c>
      <c r="F173" s="122" t="s">
        <v>2027</v>
      </c>
      <c r="G173" s="123" t="s">
        <v>160</v>
      </c>
      <c r="H173" s="124">
        <v>1</v>
      </c>
      <c r="I173" s="125"/>
      <c r="J173" s="125">
        <f>ROUND(I173*H173,2)</f>
        <v>0</v>
      </c>
      <c r="K173" s="122" t="s">
        <v>144</v>
      </c>
      <c r="L173" s="23"/>
      <c r="M173" s="126" t="s">
        <v>1</v>
      </c>
      <c r="N173" s="127" t="s">
        <v>23</v>
      </c>
      <c r="O173" s="128">
        <v>2.083</v>
      </c>
      <c r="P173" s="128">
        <f>O173*H173</f>
        <v>2.083</v>
      </c>
      <c r="Q173" s="128">
        <v>0.00022</v>
      </c>
      <c r="R173" s="128">
        <f>Q173*H173</f>
        <v>0.00022</v>
      </c>
      <c r="S173" s="128">
        <v>0</v>
      </c>
      <c r="T173" s="129">
        <f>S173*H173</f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30" t="s">
        <v>200</v>
      </c>
      <c r="AT173" s="130" t="s">
        <v>140</v>
      </c>
      <c r="AU173" s="130" t="s">
        <v>60</v>
      </c>
      <c r="AY173" s="12" t="s">
        <v>137</v>
      </c>
      <c r="BE173" s="131">
        <f>IF(N173="základní",J173,0)</f>
        <v>0</v>
      </c>
      <c r="BF173" s="131">
        <f>IF(N173="snížená",J173,0)</f>
        <v>0</v>
      </c>
      <c r="BG173" s="131">
        <f>IF(N173="zákl. přenesená",J173,0)</f>
        <v>0</v>
      </c>
      <c r="BH173" s="131">
        <f>IF(N173="sníž. přenesená",J173,0)</f>
        <v>0</v>
      </c>
      <c r="BI173" s="131">
        <f>IF(N173="nulová",J173,0)</f>
        <v>0</v>
      </c>
      <c r="BJ173" s="12" t="s">
        <v>58</v>
      </c>
      <c r="BK173" s="131">
        <f>ROUND(I173*H173,2)</f>
        <v>0</v>
      </c>
      <c r="BL173" s="12" t="s">
        <v>200</v>
      </c>
      <c r="BM173" s="130" t="s">
        <v>2028</v>
      </c>
    </row>
    <row r="174" spans="1:65" s="2" customFormat="1" ht="16.5" customHeight="1">
      <c r="A174" s="22"/>
      <c r="B174" s="119"/>
      <c r="C174" s="136" t="s">
        <v>665</v>
      </c>
      <c r="D174" s="136" t="s">
        <v>991</v>
      </c>
      <c r="E174" s="137" t="s">
        <v>2029</v>
      </c>
      <c r="F174" s="138" t="s">
        <v>2030</v>
      </c>
      <c r="G174" s="139" t="s">
        <v>160</v>
      </c>
      <c r="H174" s="140">
        <v>1.15</v>
      </c>
      <c r="I174" s="141"/>
      <c r="J174" s="141">
        <f>ROUND(I174*H174,2)</f>
        <v>0</v>
      </c>
      <c r="K174" s="138" t="s">
        <v>1</v>
      </c>
      <c r="L174" s="142"/>
      <c r="M174" s="143" t="s">
        <v>1</v>
      </c>
      <c r="N174" s="144" t="s">
        <v>23</v>
      </c>
      <c r="O174" s="128">
        <v>0</v>
      </c>
      <c r="P174" s="128">
        <f>O174*H174</f>
        <v>0</v>
      </c>
      <c r="Q174" s="128">
        <v>0.00019</v>
      </c>
      <c r="R174" s="128">
        <f>Q174*H174</f>
        <v>0.0002185</v>
      </c>
      <c r="S174" s="128">
        <v>0</v>
      </c>
      <c r="T174" s="129">
        <f>S174*H174</f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30" t="s">
        <v>263</v>
      </c>
      <c r="AT174" s="130" t="s">
        <v>991</v>
      </c>
      <c r="AU174" s="130" t="s">
        <v>60</v>
      </c>
      <c r="AY174" s="12" t="s">
        <v>137</v>
      </c>
      <c r="BE174" s="131">
        <f>IF(N174="základní",J174,0)</f>
        <v>0</v>
      </c>
      <c r="BF174" s="131">
        <f>IF(N174="snížená",J174,0)</f>
        <v>0</v>
      </c>
      <c r="BG174" s="131">
        <f>IF(N174="zákl. přenesená",J174,0)</f>
        <v>0</v>
      </c>
      <c r="BH174" s="131">
        <f>IF(N174="sníž. přenesená",J174,0)</f>
        <v>0</v>
      </c>
      <c r="BI174" s="131">
        <f>IF(N174="nulová",J174,0)</f>
        <v>0</v>
      </c>
      <c r="BJ174" s="12" t="s">
        <v>58</v>
      </c>
      <c r="BK174" s="131">
        <f>ROUND(I174*H174,2)</f>
        <v>0</v>
      </c>
      <c r="BL174" s="12" t="s">
        <v>200</v>
      </c>
      <c r="BM174" s="130" t="s">
        <v>2031</v>
      </c>
    </row>
    <row r="175" spans="2:51" s="10" customFormat="1" ht="12">
      <c r="B175" s="145"/>
      <c r="D175" s="146" t="s">
        <v>1561</v>
      </c>
      <c r="F175" s="147" t="s">
        <v>2007</v>
      </c>
      <c r="H175" s="148">
        <v>0</v>
      </c>
      <c r="L175" s="145"/>
      <c r="M175" s="149"/>
      <c r="N175" s="150"/>
      <c r="O175" s="150"/>
      <c r="P175" s="150"/>
      <c r="Q175" s="150"/>
      <c r="R175" s="150"/>
      <c r="S175" s="150"/>
      <c r="T175" s="151"/>
      <c r="AT175" s="152" t="s">
        <v>1561</v>
      </c>
      <c r="AU175" s="152" t="s">
        <v>60</v>
      </c>
      <c r="AV175" s="10" t="s">
        <v>60</v>
      </c>
      <c r="AW175" s="10" t="s">
        <v>3</v>
      </c>
      <c r="AX175" s="10" t="s">
        <v>58</v>
      </c>
      <c r="AY175" s="152" t="s">
        <v>137</v>
      </c>
    </row>
    <row r="176" spans="1:65" s="2" customFormat="1" ht="16.5" customHeight="1">
      <c r="A176" s="22"/>
      <c r="B176" s="119"/>
      <c r="C176" s="120" t="s">
        <v>669</v>
      </c>
      <c r="D176" s="120" t="s">
        <v>140</v>
      </c>
      <c r="E176" s="121" t="s">
        <v>2032</v>
      </c>
      <c r="F176" s="122" t="s">
        <v>2033</v>
      </c>
      <c r="G176" s="123" t="s">
        <v>314</v>
      </c>
      <c r="H176" s="124">
        <v>1</v>
      </c>
      <c r="I176" s="125"/>
      <c r="J176" s="125">
        <f>ROUND(I176*H176,2)</f>
        <v>0</v>
      </c>
      <c r="K176" s="122" t="s">
        <v>144</v>
      </c>
      <c r="L176" s="23"/>
      <c r="M176" s="132" t="s">
        <v>1</v>
      </c>
      <c r="N176" s="133" t="s">
        <v>23</v>
      </c>
      <c r="O176" s="134">
        <v>0.13</v>
      </c>
      <c r="P176" s="134">
        <f>O176*H176</f>
        <v>0.13</v>
      </c>
      <c r="Q176" s="134">
        <v>0</v>
      </c>
      <c r="R176" s="134">
        <f>Q176*H176</f>
        <v>0</v>
      </c>
      <c r="S176" s="134">
        <v>0</v>
      </c>
      <c r="T176" s="135">
        <f>S176*H176</f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30" t="s">
        <v>200</v>
      </c>
      <c r="AT176" s="130" t="s">
        <v>140</v>
      </c>
      <c r="AU176" s="130" t="s">
        <v>60</v>
      </c>
      <c r="AY176" s="12" t="s">
        <v>137</v>
      </c>
      <c r="BE176" s="131">
        <f>IF(N176="základní",J176,0)</f>
        <v>0</v>
      </c>
      <c r="BF176" s="131">
        <f>IF(N176="snížená",J176,0)</f>
        <v>0</v>
      </c>
      <c r="BG176" s="131">
        <f>IF(N176="zákl. přenesená",J176,0)</f>
        <v>0</v>
      </c>
      <c r="BH176" s="131">
        <f>IF(N176="sníž. přenesená",J176,0)</f>
        <v>0</v>
      </c>
      <c r="BI176" s="131">
        <f>IF(N176="nulová",J176,0)</f>
        <v>0</v>
      </c>
      <c r="BJ176" s="12" t="s">
        <v>58</v>
      </c>
      <c r="BK176" s="131">
        <f>ROUND(I176*H176,2)</f>
        <v>0</v>
      </c>
      <c r="BL176" s="12" t="s">
        <v>200</v>
      </c>
      <c r="BM176" s="130" t="s">
        <v>2034</v>
      </c>
    </row>
    <row r="177" spans="1:31" s="2" customFormat="1" ht="6.9" customHeight="1">
      <c r="A177" s="22"/>
      <c r="B177" s="33"/>
      <c r="C177" s="34"/>
      <c r="D177" s="34"/>
      <c r="E177" s="34"/>
      <c r="F177" s="34"/>
      <c r="G177" s="34"/>
      <c r="H177" s="34"/>
      <c r="I177" s="34"/>
      <c r="J177" s="34"/>
      <c r="K177" s="34"/>
      <c r="L177" s="23"/>
      <c r="M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</sheetData>
  <autoFilter ref="C30:K176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83"/>
  <sheetViews>
    <sheetView showGridLines="0" workbookViewId="0" topLeftCell="A1">
      <selection activeCell="F19" sqref="F1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78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5850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22"/>
      <c r="E6" s="22"/>
      <c r="F6" s="22"/>
      <c r="G6" s="22"/>
      <c r="H6" s="22"/>
      <c r="I6" s="22"/>
      <c r="J6" s="22"/>
      <c r="K6" s="22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6.9" customHeight="1">
      <c r="A7" s="22"/>
      <c r="B7" s="23"/>
      <c r="C7" s="22"/>
      <c r="D7" s="47"/>
      <c r="E7" s="47"/>
      <c r="F7" s="47"/>
      <c r="G7" s="47"/>
      <c r="H7" s="47"/>
      <c r="I7" s="47"/>
      <c r="J7" s="47"/>
      <c r="K7" s="47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25.35" customHeight="1">
      <c r="A8" s="22"/>
      <c r="B8" s="23"/>
      <c r="C8" s="22"/>
      <c r="D8" s="76" t="s">
        <v>18</v>
      </c>
      <c r="E8" s="22"/>
      <c r="F8" s="22"/>
      <c r="G8" s="22"/>
      <c r="H8" s="22"/>
      <c r="I8" s="22"/>
      <c r="J8" s="52">
        <f>ROUND(J32,2)</f>
        <v>0</v>
      </c>
      <c r="K8" s="22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6.9" customHeight="1">
      <c r="A9" s="22"/>
      <c r="B9" s="23"/>
      <c r="C9" s="22"/>
      <c r="D9" s="47"/>
      <c r="E9" s="47"/>
      <c r="F9" s="47"/>
      <c r="G9" s="47"/>
      <c r="H9" s="47"/>
      <c r="I9" s="47"/>
      <c r="J9" s="47"/>
      <c r="K9" s="47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22"/>
      <c r="E10" s="22"/>
      <c r="F10" s="26" t="s">
        <v>20</v>
      </c>
      <c r="G10" s="22"/>
      <c r="H10" s="22"/>
      <c r="I10" s="26" t="s">
        <v>19</v>
      </c>
      <c r="J10" s="26" t="s">
        <v>21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77" t="s">
        <v>22</v>
      </c>
      <c r="E11" s="19" t="s">
        <v>23</v>
      </c>
      <c r="F11" s="78">
        <f>ROUND((SUM(BE32:BE82)),2)</f>
        <v>0</v>
      </c>
      <c r="G11" s="22"/>
      <c r="H11" s="22"/>
      <c r="I11" s="79">
        <v>0.21</v>
      </c>
      <c r="J11" s="78">
        <f>ROUND(((SUM(BE32:BE82))*I11),2)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>
      <c r="A12" s="22"/>
      <c r="B12" s="23"/>
      <c r="C12" s="22"/>
      <c r="D12" s="22"/>
      <c r="E12" s="19" t="s">
        <v>24</v>
      </c>
      <c r="F12" s="78">
        <f>ROUND((SUM(BF32:BF82)),2)</f>
        <v>0</v>
      </c>
      <c r="G12" s="22"/>
      <c r="H12" s="22"/>
      <c r="I12" s="79">
        <v>0.12</v>
      </c>
      <c r="J12" s="78">
        <f>ROUND(((SUM(BF32:BF82))*I12),2)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25</v>
      </c>
      <c r="F13" s="78">
        <f>ROUND((SUM(BG32:BG82)),2)</f>
        <v>0</v>
      </c>
      <c r="G13" s="22"/>
      <c r="H13" s="22"/>
      <c r="I13" s="79">
        <v>0.21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26</v>
      </c>
      <c r="F14" s="78">
        <f>ROUND((SUM(BH32:BH82)),2)</f>
        <v>0</v>
      </c>
      <c r="G14" s="22"/>
      <c r="H14" s="22"/>
      <c r="I14" s="79">
        <v>0.12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14.4" customHeight="1" hidden="1">
      <c r="A15" s="22"/>
      <c r="B15" s="23"/>
      <c r="C15" s="22"/>
      <c r="D15" s="22"/>
      <c r="E15" s="19" t="s">
        <v>27</v>
      </c>
      <c r="F15" s="78">
        <f>ROUND((SUM(BI32:BI82)),2)</f>
        <v>0</v>
      </c>
      <c r="G15" s="22"/>
      <c r="H15" s="22"/>
      <c r="I15" s="79">
        <v>0</v>
      </c>
      <c r="J15" s="78">
        <f>0</f>
        <v>0</v>
      </c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6.9" customHeight="1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5.35" customHeight="1">
      <c r="A17" s="22"/>
      <c r="B17" s="23"/>
      <c r="C17" s="80"/>
      <c r="D17" s="81" t="s">
        <v>28</v>
      </c>
      <c r="E17" s="41"/>
      <c r="F17" s="41"/>
      <c r="G17" s="82" t="s">
        <v>29</v>
      </c>
      <c r="H17" s="83" t="s">
        <v>30</v>
      </c>
      <c r="I17" s="41"/>
      <c r="J17" s="84">
        <f>SUM(J8:J15)</f>
        <v>0</v>
      </c>
      <c r="K17" s="85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29.25" customHeight="1">
      <c r="A18" s="22"/>
      <c r="B18" s="23"/>
      <c r="C18" s="86" t="s">
        <v>110</v>
      </c>
      <c r="D18" s="80"/>
      <c r="E18" s="80"/>
      <c r="F18" s="80"/>
      <c r="G18" s="80"/>
      <c r="H18" s="80"/>
      <c r="I18" s="80"/>
      <c r="J18" s="87" t="s">
        <v>111</v>
      </c>
      <c r="K18" s="80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s="2" customFormat="1" ht="10.35" customHeight="1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47" s="2" customFormat="1" ht="22.95" customHeight="1">
      <c r="A20" s="22"/>
      <c r="B20" s="23"/>
      <c r="C20" s="88" t="s">
        <v>112</v>
      </c>
      <c r="D20" s="22"/>
      <c r="E20" s="22"/>
      <c r="F20" s="22"/>
      <c r="G20" s="22"/>
      <c r="H20" s="22"/>
      <c r="I20" s="22"/>
      <c r="J20" s="52">
        <f>J32</f>
        <v>0</v>
      </c>
      <c r="K20" s="22"/>
      <c r="L20" s="3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U20" s="12" t="s">
        <v>113</v>
      </c>
    </row>
    <row r="21" spans="2:12" s="6" customFormat="1" ht="24.9" customHeight="1">
      <c r="B21" s="89"/>
      <c r="D21" s="90" t="s">
        <v>114</v>
      </c>
      <c r="E21" s="91"/>
      <c r="F21" s="91"/>
      <c r="G21" s="91"/>
      <c r="H21" s="91"/>
      <c r="I21" s="91"/>
      <c r="J21" s="92">
        <f>J33</f>
        <v>0</v>
      </c>
      <c r="L21" s="89"/>
    </row>
    <row r="22" spans="2:12" s="7" customFormat="1" ht="19.95" customHeight="1">
      <c r="B22" s="93"/>
      <c r="D22" s="94" t="s">
        <v>1632</v>
      </c>
      <c r="E22" s="95"/>
      <c r="F22" s="95"/>
      <c r="G22" s="95"/>
      <c r="H22" s="95"/>
      <c r="I22" s="95"/>
      <c r="J22" s="96">
        <f>J34</f>
        <v>0</v>
      </c>
      <c r="L22" s="93"/>
    </row>
    <row r="23" spans="2:12" s="6" customFormat="1" ht="24.9" customHeight="1">
      <c r="B23" s="89"/>
      <c r="D23" s="90" t="s">
        <v>116</v>
      </c>
      <c r="E23" s="91"/>
      <c r="F23" s="91"/>
      <c r="G23" s="91"/>
      <c r="H23" s="91"/>
      <c r="I23" s="91"/>
      <c r="J23" s="92">
        <f>J68</f>
        <v>0</v>
      </c>
      <c r="L23" s="89"/>
    </row>
    <row r="24" spans="2:12" s="7" customFormat="1" ht="19.95" customHeight="1">
      <c r="B24" s="93"/>
      <c r="D24" s="94" t="s">
        <v>117</v>
      </c>
      <c r="E24" s="95"/>
      <c r="F24" s="95"/>
      <c r="G24" s="95"/>
      <c r="H24" s="95"/>
      <c r="I24" s="95"/>
      <c r="J24" s="96">
        <f>J69</f>
        <v>0</v>
      </c>
      <c r="L24" s="93"/>
    </row>
    <row r="25" spans="1:31" s="2" customFormat="1" ht="21.75" customHeight="1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3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" customFormat="1" ht="6.9" customHeight="1">
      <c r="A26" s="2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30" spans="1:31" s="2" customFormat="1" ht="6.9" customHeight="1">
      <c r="A30" s="22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8" customFormat="1" ht="29.25" customHeight="1">
      <c r="A31" s="97"/>
      <c r="B31" s="98"/>
      <c r="C31" s="99" t="s">
        <v>123</v>
      </c>
      <c r="D31" s="100" t="s">
        <v>35</v>
      </c>
      <c r="E31" s="100" t="s">
        <v>31</v>
      </c>
      <c r="F31" s="100" t="s">
        <v>32</v>
      </c>
      <c r="G31" s="100" t="s">
        <v>124</v>
      </c>
      <c r="H31" s="100" t="s">
        <v>125</v>
      </c>
      <c r="I31" s="100" t="s">
        <v>126</v>
      </c>
      <c r="J31" s="100" t="s">
        <v>111</v>
      </c>
      <c r="K31" s="101" t="s">
        <v>127</v>
      </c>
      <c r="L31" s="102"/>
      <c r="M31" s="43" t="s">
        <v>1</v>
      </c>
      <c r="N31" s="44" t="s">
        <v>22</v>
      </c>
      <c r="O31" s="44" t="s">
        <v>128</v>
      </c>
      <c r="P31" s="44" t="s">
        <v>129</v>
      </c>
      <c r="Q31" s="44" t="s">
        <v>130</v>
      </c>
      <c r="R31" s="44" t="s">
        <v>131</v>
      </c>
      <c r="S31" s="44" t="s">
        <v>132</v>
      </c>
      <c r="T31" s="45" t="s">
        <v>133</v>
      </c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63" s="2" customFormat="1" ht="22.95" customHeight="1">
      <c r="A32" s="22"/>
      <c r="B32" s="23"/>
      <c r="C32" s="50" t="s">
        <v>134</v>
      </c>
      <c r="D32" s="22"/>
      <c r="E32" s="22"/>
      <c r="F32" s="22"/>
      <c r="G32" s="22"/>
      <c r="H32" s="22"/>
      <c r="I32" s="22"/>
      <c r="J32" s="103">
        <f>BK32</f>
        <v>0</v>
      </c>
      <c r="K32" s="22"/>
      <c r="L32" s="23"/>
      <c r="M32" s="46"/>
      <c r="N32" s="38"/>
      <c r="O32" s="47"/>
      <c r="P32" s="104">
        <f>P33+P68</f>
        <v>363.711</v>
      </c>
      <c r="Q32" s="47"/>
      <c r="R32" s="104">
        <f>R33+R68</f>
        <v>173.62597</v>
      </c>
      <c r="S32" s="47"/>
      <c r="T32" s="105">
        <f>T33+T68</f>
        <v>0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T32" s="12" t="s">
        <v>49</v>
      </c>
      <c r="AU32" s="12" t="s">
        <v>113</v>
      </c>
      <c r="BK32" s="106">
        <f>BK33+BK68</f>
        <v>0</v>
      </c>
    </row>
    <row r="33" spans="2:63" s="9" customFormat="1" ht="25.95" customHeight="1">
      <c r="B33" s="107"/>
      <c r="D33" s="108" t="s">
        <v>49</v>
      </c>
      <c r="E33" s="109" t="s">
        <v>135</v>
      </c>
      <c r="F33" s="109" t="s">
        <v>136</v>
      </c>
      <c r="J33" s="110">
        <f>BK33</f>
        <v>0</v>
      </c>
      <c r="L33" s="107"/>
      <c r="M33" s="111"/>
      <c r="N33" s="112"/>
      <c r="O33" s="112"/>
      <c r="P33" s="113">
        <f>P34</f>
        <v>307.611</v>
      </c>
      <c r="Q33" s="112"/>
      <c r="R33" s="113">
        <f>R34</f>
        <v>170.92347</v>
      </c>
      <c r="S33" s="112"/>
      <c r="T33" s="114">
        <f>T34</f>
        <v>0</v>
      </c>
      <c r="AR33" s="108" t="s">
        <v>58</v>
      </c>
      <c r="AT33" s="115" t="s">
        <v>49</v>
      </c>
      <c r="AU33" s="115" t="s">
        <v>50</v>
      </c>
      <c r="AY33" s="108" t="s">
        <v>137</v>
      </c>
      <c r="BK33" s="116">
        <f>BK34</f>
        <v>0</v>
      </c>
    </row>
    <row r="34" spans="2:63" s="9" customFormat="1" ht="22.95" customHeight="1">
      <c r="B34" s="107"/>
      <c r="D34" s="108" t="s">
        <v>49</v>
      </c>
      <c r="E34" s="117" t="s">
        <v>162</v>
      </c>
      <c r="F34" s="117" t="s">
        <v>1633</v>
      </c>
      <c r="J34" s="118">
        <f>BK34</f>
        <v>0</v>
      </c>
      <c r="L34" s="107"/>
      <c r="M34" s="111"/>
      <c r="N34" s="112"/>
      <c r="O34" s="112"/>
      <c r="P34" s="113">
        <f>SUM(P35:P67)</f>
        <v>307.611</v>
      </c>
      <c r="Q34" s="112"/>
      <c r="R34" s="113">
        <f>SUM(R35:R67)</f>
        <v>170.92347</v>
      </c>
      <c r="S34" s="112"/>
      <c r="T34" s="114">
        <f>SUM(T35:T67)</f>
        <v>0</v>
      </c>
      <c r="AR34" s="108" t="s">
        <v>58</v>
      </c>
      <c r="AT34" s="115" t="s">
        <v>49</v>
      </c>
      <c r="AU34" s="115" t="s">
        <v>58</v>
      </c>
      <c r="AY34" s="108" t="s">
        <v>137</v>
      </c>
      <c r="BK34" s="116">
        <f>SUM(BK35:BK67)</f>
        <v>0</v>
      </c>
    </row>
    <row r="35" spans="1:65" s="2" customFormat="1" ht="33" customHeight="1">
      <c r="A35" s="22"/>
      <c r="B35" s="119"/>
      <c r="C35" s="120" t="s">
        <v>58</v>
      </c>
      <c r="D35" s="120" t="s">
        <v>140</v>
      </c>
      <c r="E35" s="121" t="s">
        <v>2035</v>
      </c>
      <c r="F35" s="122" t="s">
        <v>2036</v>
      </c>
      <c r="G35" s="123" t="s">
        <v>143</v>
      </c>
      <c r="H35" s="124">
        <v>10</v>
      </c>
      <c r="I35" s="125"/>
      <c r="J35" s="125">
        <f aca="true" t="shared" si="0" ref="J35:J67">ROUND(I35*H35,2)</f>
        <v>0</v>
      </c>
      <c r="K35" s="122" t="s">
        <v>144</v>
      </c>
      <c r="L35" s="23"/>
      <c r="M35" s="126" t="s">
        <v>1</v>
      </c>
      <c r="N35" s="127" t="s">
        <v>23</v>
      </c>
      <c r="O35" s="128">
        <v>3.213</v>
      </c>
      <c r="P35" s="128">
        <f aca="true" t="shared" si="1" ref="P35:P67">O35*H35</f>
        <v>32.13</v>
      </c>
      <c r="Q35" s="128">
        <v>2.30102</v>
      </c>
      <c r="R35" s="128">
        <f aca="true" t="shared" si="2" ref="R35:R67">Q35*H35</f>
        <v>23.010199999999998</v>
      </c>
      <c r="S35" s="128">
        <v>0</v>
      </c>
      <c r="T35" s="129">
        <f aca="true" t="shared" si="3" ref="T35:T67">S35*H35</f>
        <v>0</v>
      </c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R35" s="130" t="s">
        <v>145</v>
      </c>
      <c r="AT35" s="130" t="s">
        <v>140</v>
      </c>
      <c r="AU35" s="130" t="s">
        <v>60</v>
      </c>
      <c r="AY35" s="12" t="s">
        <v>137</v>
      </c>
      <c r="BE35" s="131">
        <f aca="true" t="shared" si="4" ref="BE35:BE67">IF(N35="základní",J35,0)</f>
        <v>0</v>
      </c>
      <c r="BF35" s="131">
        <f aca="true" t="shared" si="5" ref="BF35:BF67">IF(N35="snížená",J35,0)</f>
        <v>0</v>
      </c>
      <c r="BG35" s="131">
        <f aca="true" t="shared" si="6" ref="BG35:BG67">IF(N35="zákl. přenesená",J35,0)</f>
        <v>0</v>
      </c>
      <c r="BH35" s="131">
        <f aca="true" t="shared" si="7" ref="BH35:BH67">IF(N35="sníž. přenesená",J35,0)</f>
        <v>0</v>
      </c>
      <c r="BI35" s="131">
        <f aca="true" t="shared" si="8" ref="BI35:BI67">IF(N35="nulová",J35,0)</f>
        <v>0</v>
      </c>
      <c r="BJ35" s="12" t="s">
        <v>58</v>
      </c>
      <c r="BK35" s="131">
        <f aca="true" t="shared" si="9" ref="BK35:BK67">ROUND(I35*H35,2)</f>
        <v>0</v>
      </c>
      <c r="BL35" s="12" t="s">
        <v>145</v>
      </c>
      <c r="BM35" s="130" t="s">
        <v>2037</v>
      </c>
    </row>
    <row r="36" spans="1:65" s="2" customFormat="1" ht="33" customHeight="1">
      <c r="A36" s="22"/>
      <c r="B36" s="119"/>
      <c r="C36" s="120" t="s">
        <v>60</v>
      </c>
      <c r="D36" s="120" t="s">
        <v>140</v>
      </c>
      <c r="E36" s="121" t="s">
        <v>2038</v>
      </c>
      <c r="F36" s="122" t="s">
        <v>2039</v>
      </c>
      <c r="G36" s="123" t="s">
        <v>143</v>
      </c>
      <c r="H36" s="124">
        <v>10</v>
      </c>
      <c r="I36" s="125"/>
      <c r="J36" s="125">
        <f t="shared" si="0"/>
        <v>0</v>
      </c>
      <c r="K36" s="122" t="s">
        <v>144</v>
      </c>
      <c r="L36" s="23"/>
      <c r="M36" s="126" t="s">
        <v>1</v>
      </c>
      <c r="N36" s="127" t="s">
        <v>23</v>
      </c>
      <c r="O36" s="128">
        <v>3.213</v>
      </c>
      <c r="P36" s="128">
        <f t="shared" si="1"/>
        <v>32.13</v>
      </c>
      <c r="Q36" s="128">
        <v>2.50187</v>
      </c>
      <c r="R36" s="128">
        <f t="shared" si="2"/>
        <v>25.0187</v>
      </c>
      <c r="S36" s="128">
        <v>0</v>
      </c>
      <c r="T36" s="129">
        <f t="shared" si="3"/>
        <v>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R36" s="130" t="s">
        <v>145</v>
      </c>
      <c r="AT36" s="130" t="s">
        <v>140</v>
      </c>
      <c r="AU36" s="130" t="s">
        <v>60</v>
      </c>
      <c r="AY36" s="12" t="s">
        <v>137</v>
      </c>
      <c r="BE36" s="131">
        <f t="shared" si="4"/>
        <v>0</v>
      </c>
      <c r="BF36" s="131">
        <f t="shared" si="5"/>
        <v>0</v>
      </c>
      <c r="BG36" s="131">
        <f t="shared" si="6"/>
        <v>0</v>
      </c>
      <c r="BH36" s="131">
        <f t="shared" si="7"/>
        <v>0</v>
      </c>
      <c r="BI36" s="131">
        <f t="shared" si="8"/>
        <v>0</v>
      </c>
      <c r="BJ36" s="12" t="s">
        <v>58</v>
      </c>
      <c r="BK36" s="131">
        <f t="shared" si="9"/>
        <v>0</v>
      </c>
      <c r="BL36" s="12" t="s">
        <v>145</v>
      </c>
      <c r="BM36" s="130" t="s">
        <v>2040</v>
      </c>
    </row>
    <row r="37" spans="1:65" s="2" customFormat="1" ht="33" customHeight="1">
      <c r="A37" s="22"/>
      <c r="B37" s="119"/>
      <c r="C37" s="120" t="s">
        <v>150</v>
      </c>
      <c r="D37" s="120" t="s">
        <v>140</v>
      </c>
      <c r="E37" s="121" t="s">
        <v>2041</v>
      </c>
      <c r="F37" s="122" t="s">
        <v>2042</v>
      </c>
      <c r="G37" s="123" t="s">
        <v>143</v>
      </c>
      <c r="H37" s="124">
        <v>10</v>
      </c>
      <c r="I37" s="125"/>
      <c r="J37" s="125">
        <f t="shared" si="0"/>
        <v>0</v>
      </c>
      <c r="K37" s="122" t="s">
        <v>144</v>
      </c>
      <c r="L37" s="23"/>
      <c r="M37" s="126" t="s">
        <v>1</v>
      </c>
      <c r="N37" s="127" t="s">
        <v>23</v>
      </c>
      <c r="O37" s="128">
        <v>2.58</v>
      </c>
      <c r="P37" s="128">
        <f t="shared" si="1"/>
        <v>25.8</v>
      </c>
      <c r="Q37" s="128">
        <v>2.30102</v>
      </c>
      <c r="R37" s="128">
        <f t="shared" si="2"/>
        <v>23.010199999999998</v>
      </c>
      <c r="S37" s="128">
        <v>0</v>
      </c>
      <c r="T37" s="129">
        <f t="shared" si="3"/>
        <v>0</v>
      </c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R37" s="130" t="s">
        <v>145</v>
      </c>
      <c r="AT37" s="130" t="s">
        <v>140</v>
      </c>
      <c r="AU37" s="130" t="s">
        <v>60</v>
      </c>
      <c r="AY37" s="12" t="s">
        <v>137</v>
      </c>
      <c r="BE37" s="131">
        <f t="shared" si="4"/>
        <v>0</v>
      </c>
      <c r="BF37" s="131">
        <f t="shared" si="5"/>
        <v>0</v>
      </c>
      <c r="BG37" s="131">
        <f t="shared" si="6"/>
        <v>0</v>
      </c>
      <c r="BH37" s="131">
        <f t="shared" si="7"/>
        <v>0</v>
      </c>
      <c r="BI37" s="131">
        <f t="shared" si="8"/>
        <v>0</v>
      </c>
      <c r="BJ37" s="12" t="s">
        <v>58</v>
      </c>
      <c r="BK37" s="131">
        <f t="shared" si="9"/>
        <v>0</v>
      </c>
      <c r="BL37" s="12" t="s">
        <v>145</v>
      </c>
      <c r="BM37" s="130" t="s">
        <v>2043</v>
      </c>
    </row>
    <row r="38" spans="1:65" s="2" customFormat="1" ht="33" customHeight="1">
      <c r="A38" s="22"/>
      <c r="B38" s="119"/>
      <c r="C38" s="120" t="s">
        <v>145</v>
      </c>
      <c r="D38" s="120" t="s">
        <v>140</v>
      </c>
      <c r="E38" s="121" t="s">
        <v>2044</v>
      </c>
      <c r="F38" s="122" t="s">
        <v>2045</v>
      </c>
      <c r="G38" s="123" t="s">
        <v>143</v>
      </c>
      <c r="H38" s="124">
        <v>10</v>
      </c>
      <c r="I38" s="125"/>
      <c r="J38" s="125">
        <f t="shared" si="0"/>
        <v>0</v>
      </c>
      <c r="K38" s="122" t="s">
        <v>144</v>
      </c>
      <c r="L38" s="23"/>
      <c r="M38" s="126" t="s">
        <v>1</v>
      </c>
      <c r="N38" s="127" t="s">
        <v>23</v>
      </c>
      <c r="O38" s="128">
        <v>2.58</v>
      </c>
      <c r="P38" s="128">
        <f t="shared" si="1"/>
        <v>25.8</v>
      </c>
      <c r="Q38" s="128">
        <v>2.50187</v>
      </c>
      <c r="R38" s="128">
        <f t="shared" si="2"/>
        <v>25.0187</v>
      </c>
      <c r="S38" s="128">
        <v>0</v>
      </c>
      <c r="T38" s="129">
        <f t="shared" si="3"/>
        <v>0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R38" s="130" t="s">
        <v>145</v>
      </c>
      <c r="AT38" s="130" t="s">
        <v>140</v>
      </c>
      <c r="AU38" s="130" t="s">
        <v>60</v>
      </c>
      <c r="AY38" s="12" t="s">
        <v>137</v>
      </c>
      <c r="BE38" s="131">
        <f t="shared" si="4"/>
        <v>0</v>
      </c>
      <c r="BF38" s="131">
        <f t="shared" si="5"/>
        <v>0</v>
      </c>
      <c r="BG38" s="131">
        <f t="shared" si="6"/>
        <v>0</v>
      </c>
      <c r="BH38" s="131">
        <f t="shared" si="7"/>
        <v>0</v>
      </c>
      <c r="BI38" s="131">
        <f t="shared" si="8"/>
        <v>0</v>
      </c>
      <c r="BJ38" s="12" t="s">
        <v>58</v>
      </c>
      <c r="BK38" s="131">
        <f t="shared" si="9"/>
        <v>0</v>
      </c>
      <c r="BL38" s="12" t="s">
        <v>145</v>
      </c>
      <c r="BM38" s="130" t="s">
        <v>2046</v>
      </c>
    </row>
    <row r="39" spans="1:65" s="2" customFormat="1" ht="33" customHeight="1">
      <c r="A39" s="22"/>
      <c r="B39" s="119"/>
      <c r="C39" s="120" t="s">
        <v>157</v>
      </c>
      <c r="D39" s="120" t="s">
        <v>140</v>
      </c>
      <c r="E39" s="121" t="s">
        <v>2047</v>
      </c>
      <c r="F39" s="122" t="s">
        <v>2048</v>
      </c>
      <c r="G39" s="123" t="s">
        <v>143</v>
      </c>
      <c r="H39" s="124">
        <v>10</v>
      </c>
      <c r="I39" s="125"/>
      <c r="J39" s="125">
        <f t="shared" si="0"/>
        <v>0</v>
      </c>
      <c r="K39" s="122" t="s">
        <v>144</v>
      </c>
      <c r="L39" s="23"/>
      <c r="M39" s="126" t="s">
        <v>1</v>
      </c>
      <c r="N39" s="127" t="s">
        <v>23</v>
      </c>
      <c r="O39" s="128">
        <v>2.317</v>
      </c>
      <c r="P39" s="128">
        <f t="shared" si="1"/>
        <v>23.17</v>
      </c>
      <c r="Q39" s="128">
        <v>2.30102</v>
      </c>
      <c r="R39" s="128">
        <f t="shared" si="2"/>
        <v>23.010199999999998</v>
      </c>
      <c r="S39" s="128">
        <v>0</v>
      </c>
      <c r="T39" s="129">
        <f t="shared" si="3"/>
        <v>0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R39" s="130" t="s">
        <v>145</v>
      </c>
      <c r="AT39" s="130" t="s">
        <v>140</v>
      </c>
      <c r="AU39" s="130" t="s">
        <v>60</v>
      </c>
      <c r="AY39" s="12" t="s">
        <v>137</v>
      </c>
      <c r="BE39" s="131">
        <f t="shared" si="4"/>
        <v>0</v>
      </c>
      <c r="BF39" s="131">
        <f t="shared" si="5"/>
        <v>0</v>
      </c>
      <c r="BG39" s="131">
        <f t="shared" si="6"/>
        <v>0</v>
      </c>
      <c r="BH39" s="131">
        <f t="shared" si="7"/>
        <v>0</v>
      </c>
      <c r="BI39" s="131">
        <f t="shared" si="8"/>
        <v>0</v>
      </c>
      <c r="BJ39" s="12" t="s">
        <v>58</v>
      </c>
      <c r="BK39" s="131">
        <f t="shared" si="9"/>
        <v>0</v>
      </c>
      <c r="BL39" s="12" t="s">
        <v>145</v>
      </c>
      <c r="BM39" s="130" t="s">
        <v>2049</v>
      </c>
    </row>
    <row r="40" spans="1:65" s="2" customFormat="1" ht="33" customHeight="1">
      <c r="A40" s="22"/>
      <c r="B40" s="119"/>
      <c r="C40" s="120" t="s">
        <v>162</v>
      </c>
      <c r="D40" s="120" t="s">
        <v>140</v>
      </c>
      <c r="E40" s="121" t="s">
        <v>2050</v>
      </c>
      <c r="F40" s="122" t="s">
        <v>2051</v>
      </c>
      <c r="G40" s="123" t="s">
        <v>143</v>
      </c>
      <c r="H40" s="124">
        <v>10</v>
      </c>
      <c r="I40" s="125"/>
      <c r="J40" s="125">
        <f t="shared" si="0"/>
        <v>0</v>
      </c>
      <c r="K40" s="122" t="s">
        <v>144</v>
      </c>
      <c r="L40" s="23"/>
      <c r="M40" s="126" t="s">
        <v>1</v>
      </c>
      <c r="N40" s="127" t="s">
        <v>23</v>
      </c>
      <c r="O40" s="128">
        <v>2.317</v>
      </c>
      <c r="P40" s="128">
        <f t="shared" si="1"/>
        <v>23.17</v>
      </c>
      <c r="Q40" s="128">
        <v>2.50187</v>
      </c>
      <c r="R40" s="128">
        <f t="shared" si="2"/>
        <v>25.0187</v>
      </c>
      <c r="S40" s="128">
        <v>0</v>
      </c>
      <c r="T40" s="129">
        <f t="shared" si="3"/>
        <v>0</v>
      </c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R40" s="130" t="s">
        <v>145</v>
      </c>
      <c r="AT40" s="130" t="s">
        <v>140</v>
      </c>
      <c r="AU40" s="130" t="s">
        <v>60</v>
      </c>
      <c r="AY40" s="12" t="s">
        <v>137</v>
      </c>
      <c r="BE40" s="131">
        <f t="shared" si="4"/>
        <v>0</v>
      </c>
      <c r="BF40" s="131">
        <f t="shared" si="5"/>
        <v>0</v>
      </c>
      <c r="BG40" s="131">
        <f t="shared" si="6"/>
        <v>0</v>
      </c>
      <c r="BH40" s="131">
        <f t="shared" si="7"/>
        <v>0</v>
      </c>
      <c r="BI40" s="131">
        <f t="shared" si="8"/>
        <v>0</v>
      </c>
      <c r="BJ40" s="12" t="s">
        <v>58</v>
      </c>
      <c r="BK40" s="131">
        <f t="shared" si="9"/>
        <v>0</v>
      </c>
      <c r="BL40" s="12" t="s">
        <v>145</v>
      </c>
      <c r="BM40" s="130" t="s">
        <v>2052</v>
      </c>
    </row>
    <row r="41" spans="1:65" s="2" customFormat="1" ht="33" customHeight="1">
      <c r="A41" s="22"/>
      <c r="B41" s="119"/>
      <c r="C41" s="120" t="s">
        <v>166</v>
      </c>
      <c r="D41" s="120" t="s">
        <v>140</v>
      </c>
      <c r="E41" s="121" t="s">
        <v>2053</v>
      </c>
      <c r="F41" s="122" t="s">
        <v>2054</v>
      </c>
      <c r="G41" s="123" t="s">
        <v>143</v>
      </c>
      <c r="H41" s="124">
        <v>10</v>
      </c>
      <c r="I41" s="125"/>
      <c r="J41" s="125">
        <f t="shared" si="0"/>
        <v>0</v>
      </c>
      <c r="K41" s="122" t="s">
        <v>144</v>
      </c>
      <c r="L41" s="23"/>
      <c r="M41" s="126" t="s">
        <v>1</v>
      </c>
      <c r="N41" s="127" t="s">
        <v>23</v>
      </c>
      <c r="O41" s="128">
        <v>0.82</v>
      </c>
      <c r="P41" s="128">
        <f t="shared" si="1"/>
        <v>8.2</v>
      </c>
      <c r="Q41" s="128">
        <v>0</v>
      </c>
      <c r="R41" s="128">
        <f t="shared" si="2"/>
        <v>0</v>
      </c>
      <c r="S41" s="128">
        <v>0</v>
      </c>
      <c r="T41" s="129">
        <f t="shared" si="3"/>
        <v>0</v>
      </c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R41" s="130" t="s">
        <v>145</v>
      </c>
      <c r="AT41" s="130" t="s">
        <v>140</v>
      </c>
      <c r="AU41" s="130" t="s">
        <v>60</v>
      </c>
      <c r="AY41" s="12" t="s">
        <v>137</v>
      </c>
      <c r="BE41" s="131">
        <f t="shared" si="4"/>
        <v>0</v>
      </c>
      <c r="BF41" s="131">
        <f t="shared" si="5"/>
        <v>0</v>
      </c>
      <c r="BG41" s="131">
        <f t="shared" si="6"/>
        <v>0</v>
      </c>
      <c r="BH41" s="131">
        <f t="shared" si="7"/>
        <v>0</v>
      </c>
      <c r="BI41" s="131">
        <f t="shared" si="8"/>
        <v>0</v>
      </c>
      <c r="BJ41" s="12" t="s">
        <v>58</v>
      </c>
      <c r="BK41" s="131">
        <f t="shared" si="9"/>
        <v>0</v>
      </c>
      <c r="BL41" s="12" t="s">
        <v>145</v>
      </c>
      <c r="BM41" s="130" t="s">
        <v>2055</v>
      </c>
    </row>
    <row r="42" spans="1:65" s="2" customFormat="1" ht="33" customHeight="1">
      <c r="A42" s="22"/>
      <c r="B42" s="119"/>
      <c r="C42" s="120" t="s">
        <v>170</v>
      </c>
      <c r="D42" s="120" t="s">
        <v>140</v>
      </c>
      <c r="E42" s="121" t="s">
        <v>2056</v>
      </c>
      <c r="F42" s="122" t="s">
        <v>2057</v>
      </c>
      <c r="G42" s="123" t="s">
        <v>143</v>
      </c>
      <c r="H42" s="124">
        <v>10</v>
      </c>
      <c r="I42" s="125"/>
      <c r="J42" s="125">
        <f t="shared" si="0"/>
        <v>0</v>
      </c>
      <c r="K42" s="122" t="s">
        <v>144</v>
      </c>
      <c r="L42" s="23"/>
      <c r="M42" s="126" t="s">
        <v>1</v>
      </c>
      <c r="N42" s="127" t="s">
        <v>23</v>
      </c>
      <c r="O42" s="128">
        <v>0.41</v>
      </c>
      <c r="P42" s="128">
        <f t="shared" si="1"/>
        <v>4.1</v>
      </c>
      <c r="Q42" s="128">
        <v>0</v>
      </c>
      <c r="R42" s="128">
        <f t="shared" si="2"/>
        <v>0</v>
      </c>
      <c r="S42" s="128">
        <v>0</v>
      </c>
      <c r="T42" s="129">
        <f t="shared" si="3"/>
        <v>0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R42" s="130" t="s">
        <v>145</v>
      </c>
      <c r="AT42" s="130" t="s">
        <v>140</v>
      </c>
      <c r="AU42" s="130" t="s">
        <v>60</v>
      </c>
      <c r="AY42" s="12" t="s">
        <v>137</v>
      </c>
      <c r="BE42" s="131">
        <f t="shared" si="4"/>
        <v>0</v>
      </c>
      <c r="BF42" s="131">
        <f t="shared" si="5"/>
        <v>0</v>
      </c>
      <c r="BG42" s="131">
        <f t="shared" si="6"/>
        <v>0</v>
      </c>
      <c r="BH42" s="131">
        <f t="shared" si="7"/>
        <v>0</v>
      </c>
      <c r="BI42" s="131">
        <f t="shared" si="8"/>
        <v>0</v>
      </c>
      <c r="BJ42" s="12" t="s">
        <v>58</v>
      </c>
      <c r="BK42" s="131">
        <f t="shared" si="9"/>
        <v>0</v>
      </c>
      <c r="BL42" s="12" t="s">
        <v>145</v>
      </c>
      <c r="BM42" s="130" t="s">
        <v>2058</v>
      </c>
    </row>
    <row r="43" spans="1:65" s="2" customFormat="1" ht="33" customHeight="1">
      <c r="A43" s="22"/>
      <c r="B43" s="119"/>
      <c r="C43" s="120" t="s">
        <v>138</v>
      </c>
      <c r="D43" s="120" t="s">
        <v>140</v>
      </c>
      <c r="E43" s="121" t="s">
        <v>2059</v>
      </c>
      <c r="F43" s="122" t="s">
        <v>2060</v>
      </c>
      <c r="G43" s="123" t="s">
        <v>143</v>
      </c>
      <c r="H43" s="124">
        <v>10</v>
      </c>
      <c r="I43" s="125"/>
      <c r="J43" s="125">
        <f t="shared" si="0"/>
        <v>0</v>
      </c>
      <c r="K43" s="122" t="s">
        <v>144</v>
      </c>
      <c r="L43" s="23"/>
      <c r="M43" s="126" t="s">
        <v>1</v>
      </c>
      <c r="N43" s="127" t="s">
        <v>23</v>
      </c>
      <c r="O43" s="128">
        <v>0.205</v>
      </c>
      <c r="P43" s="128">
        <f t="shared" si="1"/>
        <v>2.05</v>
      </c>
      <c r="Q43" s="128">
        <v>0</v>
      </c>
      <c r="R43" s="128">
        <f t="shared" si="2"/>
        <v>0</v>
      </c>
      <c r="S43" s="128">
        <v>0</v>
      </c>
      <c r="T43" s="129">
        <f t="shared" si="3"/>
        <v>0</v>
      </c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R43" s="130" t="s">
        <v>145</v>
      </c>
      <c r="AT43" s="130" t="s">
        <v>140</v>
      </c>
      <c r="AU43" s="130" t="s">
        <v>60</v>
      </c>
      <c r="AY43" s="12" t="s">
        <v>137</v>
      </c>
      <c r="BE43" s="131">
        <f t="shared" si="4"/>
        <v>0</v>
      </c>
      <c r="BF43" s="131">
        <f t="shared" si="5"/>
        <v>0</v>
      </c>
      <c r="BG43" s="131">
        <f t="shared" si="6"/>
        <v>0</v>
      </c>
      <c r="BH43" s="131">
        <f t="shared" si="7"/>
        <v>0</v>
      </c>
      <c r="BI43" s="131">
        <f t="shared" si="8"/>
        <v>0</v>
      </c>
      <c r="BJ43" s="12" t="s">
        <v>58</v>
      </c>
      <c r="BK43" s="131">
        <f t="shared" si="9"/>
        <v>0</v>
      </c>
      <c r="BL43" s="12" t="s">
        <v>145</v>
      </c>
      <c r="BM43" s="130" t="s">
        <v>2061</v>
      </c>
    </row>
    <row r="44" spans="1:65" s="2" customFormat="1" ht="24.15" customHeight="1">
      <c r="A44" s="22"/>
      <c r="B44" s="119"/>
      <c r="C44" s="120" t="s">
        <v>177</v>
      </c>
      <c r="D44" s="120" t="s">
        <v>140</v>
      </c>
      <c r="E44" s="121" t="s">
        <v>2062</v>
      </c>
      <c r="F44" s="122" t="s">
        <v>2063</v>
      </c>
      <c r="G44" s="123" t="s">
        <v>143</v>
      </c>
      <c r="H44" s="124">
        <v>10</v>
      </c>
      <c r="I44" s="125"/>
      <c r="J44" s="125">
        <f t="shared" si="0"/>
        <v>0</v>
      </c>
      <c r="K44" s="122" t="s">
        <v>144</v>
      </c>
      <c r="L44" s="23"/>
      <c r="M44" s="126" t="s">
        <v>1</v>
      </c>
      <c r="N44" s="127" t="s">
        <v>23</v>
      </c>
      <c r="O44" s="128">
        <v>0.625</v>
      </c>
      <c r="P44" s="128">
        <f t="shared" si="1"/>
        <v>6.25</v>
      </c>
      <c r="Q44" s="128">
        <v>0</v>
      </c>
      <c r="R44" s="128">
        <f t="shared" si="2"/>
        <v>0</v>
      </c>
      <c r="S44" s="128">
        <v>0</v>
      </c>
      <c r="T44" s="129">
        <f t="shared" si="3"/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R44" s="130" t="s">
        <v>145</v>
      </c>
      <c r="AT44" s="130" t="s">
        <v>140</v>
      </c>
      <c r="AU44" s="130" t="s">
        <v>60</v>
      </c>
      <c r="AY44" s="12" t="s">
        <v>137</v>
      </c>
      <c r="BE44" s="131">
        <f t="shared" si="4"/>
        <v>0</v>
      </c>
      <c r="BF44" s="131">
        <f t="shared" si="5"/>
        <v>0</v>
      </c>
      <c r="BG44" s="131">
        <f t="shared" si="6"/>
        <v>0</v>
      </c>
      <c r="BH44" s="131">
        <f t="shared" si="7"/>
        <v>0</v>
      </c>
      <c r="BI44" s="131">
        <f t="shared" si="8"/>
        <v>0</v>
      </c>
      <c r="BJ44" s="12" t="s">
        <v>58</v>
      </c>
      <c r="BK44" s="131">
        <f t="shared" si="9"/>
        <v>0</v>
      </c>
      <c r="BL44" s="12" t="s">
        <v>145</v>
      </c>
      <c r="BM44" s="130" t="s">
        <v>2064</v>
      </c>
    </row>
    <row r="45" spans="1:65" s="2" customFormat="1" ht="24.15" customHeight="1">
      <c r="A45" s="22"/>
      <c r="B45" s="119"/>
      <c r="C45" s="120" t="s">
        <v>181</v>
      </c>
      <c r="D45" s="120" t="s">
        <v>140</v>
      </c>
      <c r="E45" s="121" t="s">
        <v>2065</v>
      </c>
      <c r="F45" s="122" t="s">
        <v>2066</v>
      </c>
      <c r="G45" s="123" t="s">
        <v>143</v>
      </c>
      <c r="H45" s="124">
        <v>10</v>
      </c>
      <c r="I45" s="125"/>
      <c r="J45" s="125">
        <f t="shared" si="0"/>
        <v>0</v>
      </c>
      <c r="K45" s="122" t="s">
        <v>144</v>
      </c>
      <c r="L45" s="23"/>
      <c r="M45" s="126" t="s">
        <v>1</v>
      </c>
      <c r="N45" s="127" t="s">
        <v>23</v>
      </c>
      <c r="O45" s="128">
        <v>0.416</v>
      </c>
      <c r="P45" s="128">
        <f t="shared" si="1"/>
        <v>4.16</v>
      </c>
      <c r="Q45" s="128">
        <v>0</v>
      </c>
      <c r="R45" s="128">
        <f t="shared" si="2"/>
        <v>0</v>
      </c>
      <c r="S45" s="128">
        <v>0</v>
      </c>
      <c r="T45" s="129">
        <f t="shared" si="3"/>
        <v>0</v>
      </c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R45" s="130" t="s">
        <v>145</v>
      </c>
      <c r="AT45" s="130" t="s">
        <v>140</v>
      </c>
      <c r="AU45" s="130" t="s">
        <v>60</v>
      </c>
      <c r="AY45" s="12" t="s">
        <v>137</v>
      </c>
      <c r="BE45" s="131">
        <f t="shared" si="4"/>
        <v>0</v>
      </c>
      <c r="BF45" s="131">
        <f t="shared" si="5"/>
        <v>0</v>
      </c>
      <c r="BG45" s="131">
        <f t="shared" si="6"/>
        <v>0</v>
      </c>
      <c r="BH45" s="131">
        <f t="shared" si="7"/>
        <v>0</v>
      </c>
      <c r="BI45" s="131">
        <f t="shared" si="8"/>
        <v>0</v>
      </c>
      <c r="BJ45" s="12" t="s">
        <v>58</v>
      </c>
      <c r="BK45" s="131">
        <f t="shared" si="9"/>
        <v>0</v>
      </c>
      <c r="BL45" s="12" t="s">
        <v>145</v>
      </c>
      <c r="BM45" s="130" t="s">
        <v>2067</v>
      </c>
    </row>
    <row r="46" spans="1:65" s="2" customFormat="1" ht="24.15" customHeight="1">
      <c r="A46" s="22"/>
      <c r="B46" s="119"/>
      <c r="C46" s="120" t="s">
        <v>8</v>
      </c>
      <c r="D46" s="120" t="s">
        <v>140</v>
      </c>
      <c r="E46" s="121" t="s">
        <v>2068</v>
      </c>
      <c r="F46" s="122" t="s">
        <v>2069</v>
      </c>
      <c r="G46" s="123" t="s">
        <v>143</v>
      </c>
      <c r="H46" s="124">
        <v>10</v>
      </c>
      <c r="I46" s="125"/>
      <c r="J46" s="125">
        <f t="shared" si="0"/>
        <v>0</v>
      </c>
      <c r="K46" s="122" t="s">
        <v>144</v>
      </c>
      <c r="L46" s="23"/>
      <c r="M46" s="126" t="s">
        <v>1</v>
      </c>
      <c r="N46" s="127" t="s">
        <v>23</v>
      </c>
      <c r="O46" s="128">
        <v>0.208</v>
      </c>
      <c r="P46" s="128">
        <f t="shared" si="1"/>
        <v>2.08</v>
      </c>
      <c r="Q46" s="128">
        <v>0</v>
      </c>
      <c r="R46" s="128">
        <f t="shared" si="2"/>
        <v>0</v>
      </c>
      <c r="S46" s="128">
        <v>0</v>
      </c>
      <c r="T46" s="129">
        <f t="shared" si="3"/>
        <v>0</v>
      </c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R46" s="130" t="s">
        <v>145</v>
      </c>
      <c r="AT46" s="130" t="s">
        <v>140</v>
      </c>
      <c r="AU46" s="130" t="s">
        <v>60</v>
      </c>
      <c r="AY46" s="12" t="s">
        <v>137</v>
      </c>
      <c r="BE46" s="131">
        <f t="shared" si="4"/>
        <v>0</v>
      </c>
      <c r="BF46" s="131">
        <f t="shared" si="5"/>
        <v>0</v>
      </c>
      <c r="BG46" s="131">
        <f t="shared" si="6"/>
        <v>0</v>
      </c>
      <c r="BH46" s="131">
        <f t="shared" si="7"/>
        <v>0</v>
      </c>
      <c r="BI46" s="131">
        <f t="shared" si="8"/>
        <v>0</v>
      </c>
      <c r="BJ46" s="12" t="s">
        <v>58</v>
      </c>
      <c r="BK46" s="131">
        <f t="shared" si="9"/>
        <v>0</v>
      </c>
      <c r="BL46" s="12" t="s">
        <v>145</v>
      </c>
      <c r="BM46" s="130" t="s">
        <v>2070</v>
      </c>
    </row>
    <row r="47" spans="1:65" s="2" customFormat="1" ht="16.5" customHeight="1">
      <c r="A47" s="22"/>
      <c r="B47" s="119"/>
      <c r="C47" s="120" t="s">
        <v>188</v>
      </c>
      <c r="D47" s="120" t="s">
        <v>140</v>
      </c>
      <c r="E47" s="121" t="s">
        <v>2071</v>
      </c>
      <c r="F47" s="122" t="s">
        <v>2072</v>
      </c>
      <c r="G47" s="123" t="s">
        <v>160</v>
      </c>
      <c r="H47" s="124">
        <v>10</v>
      </c>
      <c r="I47" s="125"/>
      <c r="J47" s="125">
        <f t="shared" si="0"/>
        <v>0</v>
      </c>
      <c r="K47" s="122" t="s">
        <v>144</v>
      </c>
      <c r="L47" s="23"/>
      <c r="M47" s="126" t="s">
        <v>1</v>
      </c>
      <c r="N47" s="127" t="s">
        <v>23</v>
      </c>
      <c r="O47" s="128">
        <v>0.44</v>
      </c>
      <c r="P47" s="128">
        <f t="shared" si="1"/>
        <v>4.4</v>
      </c>
      <c r="Q47" s="128">
        <v>0.01607</v>
      </c>
      <c r="R47" s="128">
        <f t="shared" si="2"/>
        <v>0.1607</v>
      </c>
      <c r="S47" s="128">
        <v>0</v>
      </c>
      <c r="T47" s="129">
        <f t="shared" si="3"/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145</v>
      </c>
      <c r="AT47" s="130" t="s">
        <v>140</v>
      </c>
      <c r="AU47" s="130" t="s">
        <v>60</v>
      </c>
      <c r="AY47" s="12" t="s">
        <v>137</v>
      </c>
      <c r="BE47" s="131">
        <f t="shared" si="4"/>
        <v>0</v>
      </c>
      <c r="BF47" s="131">
        <f t="shared" si="5"/>
        <v>0</v>
      </c>
      <c r="BG47" s="131">
        <f t="shared" si="6"/>
        <v>0</v>
      </c>
      <c r="BH47" s="131">
        <f t="shared" si="7"/>
        <v>0</v>
      </c>
      <c r="BI47" s="131">
        <f t="shared" si="8"/>
        <v>0</v>
      </c>
      <c r="BJ47" s="12" t="s">
        <v>58</v>
      </c>
      <c r="BK47" s="131">
        <f t="shared" si="9"/>
        <v>0</v>
      </c>
      <c r="BL47" s="12" t="s">
        <v>145</v>
      </c>
      <c r="BM47" s="130" t="s">
        <v>2073</v>
      </c>
    </row>
    <row r="48" spans="1:65" s="2" customFormat="1" ht="16.5" customHeight="1">
      <c r="A48" s="22"/>
      <c r="B48" s="119"/>
      <c r="C48" s="120" t="s">
        <v>192</v>
      </c>
      <c r="D48" s="120" t="s">
        <v>140</v>
      </c>
      <c r="E48" s="121" t="s">
        <v>2074</v>
      </c>
      <c r="F48" s="122" t="s">
        <v>2075</v>
      </c>
      <c r="G48" s="123" t="s">
        <v>160</v>
      </c>
      <c r="H48" s="124">
        <v>10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0.24</v>
      </c>
      <c r="P48" s="128">
        <f t="shared" si="1"/>
        <v>2.4</v>
      </c>
      <c r="Q48" s="128">
        <v>0</v>
      </c>
      <c r="R48" s="128">
        <f t="shared" si="2"/>
        <v>0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145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145</v>
      </c>
      <c r="BM48" s="130" t="s">
        <v>2076</v>
      </c>
    </row>
    <row r="49" spans="1:65" s="2" customFormat="1" ht="16.5" customHeight="1">
      <c r="A49" s="22"/>
      <c r="B49" s="119"/>
      <c r="C49" s="120" t="s">
        <v>196</v>
      </c>
      <c r="D49" s="120" t="s">
        <v>140</v>
      </c>
      <c r="E49" s="121" t="s">
        <v>2077</v>
      </c>
      <c r="F49" s="122" t="s">
        <v>2078</v>
      </c>
      <c r="G49" s="123" t="s">
        <v>160</v>
      </c>
      <c r="H49" s="124">
        <v>10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0.66</v>
      </c>
      <c r="P49" s="128">
        <f t="shared" si="1"/>
        <v>6.6000000000000005</v>
      </c>
      <c r="Q49" s="128">
        <v>0.01773</v>
      </c>
      <c r="R49" s="128">
        <f t="shared" si="2"/>
        <v>0.17729999999999999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145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145</v>
      </c>
      <c r="BM49" s="130" t="s">
        <v>2079</v>
      </c>
    </row>
    <row r="50" spans="1:65" s="2" customFormat="1" ht="21.75" customHeight="1">
      <c r="A50" s="22"/>
      <c r="B50" s="119"/>
      <c r="C50" s="120" t="s">
        <v>200</v>
      </c>
      <c r="D50" s="120" t="s">
        <v>140</v>
      </c>
      <c r="E50" s="121" t="s">
        <v>2080</v>
      </c>
      <c r="F50" s="122" t="s">
        <v>2081</v>
      </c>
      <c r="G50" s="123" t="s">
        <v>160</v>
      </c>
      <c r="H50" s="124">
        <v>10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0.295</v>
      </c>
      <c r="P50" s="128">
        <f t="shared" si="1"/>
        <v>2.9499999999999997</v>
      </c>
      <c r="Q50" s="128">
        <v>0</v>
      </c>
      <c r="R50" s="128">
        <f t="shared" si="2"/>
        <v>0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145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145</v>
      </c>
      <c r="BM50" s="130" t="s">
        <v>2082</v>
      </c>
    </row>
    <row r="51" spans="1:65" s="2" customFormat="1" ht="16.5" customHeight="1">
      <c r="A51" s="22"/>
      <c r="B51" s="119"/>
      <c r="C51" s="120" t="s">
        <v>204</v>
      </c>
      <c r="D51" s="120" t="s">
        <v>140</v>
      </c>
      <c r="E51" s="121" t="s">
        <v>2083</v>
      </c>
      <c r="F51" s="122" t="s">
        <v>2084</v>
      </c>
      <c r="G51" s="123" t="s">
        <v>977</v>
      </c>
      <c r="H51" s="124">
        <v>1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15.231</v>
      </c>
      <c r="P51" s="128">
        <f t="shared" si="1"/>
        <v>15.231</v>
      </c>
      <c r="Q51" s="128">
        <v>1.06277</v>
      </c>
      <c r="R51" s="128">
        <f t="shared" si="2"/>
        <v>1.06277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145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145</v>
      </c>
      <c r="BM51" s="130" t="s">
        <v>2085</v>
      </c>
    </row>
    <row r="52" spans="1:65" s="2" customFormat="1" ht="24.15" customHeight="1">
      <c r="A52" s="22"/>
      <c r="B52" s="119"/>
      <c r="C52" s="120" t="s">
        <v>208</v>
      </c>
      <c r="D52" s="120" t="s">
        <v>140</v>
      </c>
      <c r="E52" s="121" t="s">
        <v>2086</v>
      </c>
      <c r="F52" s="122" t="s">
        <v>2087</v>
      </c>
      <c r="G52" s="123" t="s">
        <v>160</v>
      </c>
      <c r="H52" s="124">
        <v>100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0.264</v>
      </c>
      <c r="P52" s="128">
        <f t="shared" si="1"/>
        <v>26.400000000000002</v>
      </c>
      <c r="Q52" s="128">
        <v>0.077</v>
      </c>
      <c r="R52" s="128">
        <f t="shared" si="2"/>
        <v>7.7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145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145</v>
      </c>
      <c r="BM52" s="130" t="s">
        <v>2088</v>
      </c>
    </row>
    <row r="53" spans="1:65" s="2" customFormat="1" ht="24.15" customHeight="1">
      <c r="A53" s="22"/>
      <c r="B53" s="119"/>
      <c r="C53" s="120" t="s">
        <v>212</v>
      </c>
      <c r="D53" s="120" t="s">
        <v>140</v>
      </c>
      <c r="E53" s="121" t="s">
        <v>2089</v>
      </c>
      <c r="F53" s="122" t="s">
        <v>2090</v>
      </c>
      <c r="G53" s="123" t="s">
        <v>160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0.275</v>
      </c>
      <c r="P53" s="128">
        <f t="shared" si="1"/>
        <v>2.75</v>
      </c>
      <c r="Q53" s="128">
        <v>0.088</v>
      </c>
      <c r="R53" s="128">
        <f t="shared" si="2"/>
        <v>0.8799999999999999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145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145</v>
      </c>
      <c r="BM53" s="130" t="s">
        <v>2091</v>
      </c>
    </row>
    <row r="54" spans="1:65" s="2" customFormat="1" ht="24.15" customHeight="1">
      <c r="A54" s="22"/>
      <c r="B54" s="119"/>
      <c r="C54" s="120" t="s">
        <v>216</v>
      </c>
      <c r="D54" s="120" t="s">
        <v>140</v>
      </c>
      <c r="E54" s="121" t="s">
        <v>2092</v>
      </c>
      <c r="F54" s="122" t="s">
        <v>2093</v>
      </c>
      <c r="G54" s="123" t="s">
        <v>160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0.288</v>
      </c>
      <c r="P54" s="128">
        <f t="shared" si="1"/>
        <v>2.88</v>
      </c>
      <c r="Q54" s="128">
        <v>0.099</v>
      </c>
      <c r="R54" s="128">
        <f t="shared" si="2"/>
        <v>0.99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145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145</v>
      </c>
      <c r="BM54" s="130" t="s">
        <v>2094</v>
      </c>
    </row>
    <row r="55" spans="1:65" s="2" customFormat="1" ht="24.15" customHeight="1">
      <c r="A55" s="22"/>
      <c r="B55" s="119"/>
      <c r="C55" s="120" t="s">
        <v>7</v>
      </c>
      <c r="D55" s="120" t="s">
        <v>140</v>
      </c>
      <c r="E55" s="121" t="s">
        <v>2095</v>
      </c>
      <c r="F55" s="122" t="s">
        <v>2096</v>
      </c>
      <c r="G55" s="123" t="s">
        <v>160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0.305</v>
      </c>
      <c r="P55" s="128">
        <f t="shared" si="1"/>
        <v>3.05</v>
      </c>
      <c r="Q55" s="128">
        <v>0.11</v>
      </c>
      <c r="R55" s="128">
        <f t="shared" si="2"/>
        <v>1.1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145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145</v>
      </c>
      <c r="BM55" s="130" t="s">
        <v>2097</v>
      </c>
    </row>
    <row r="56" spans="1:65" s="2" customFormat="1" ht="24.15" customHeight="1">
      <c r="A56" s="22"/>
      <c r="B56" s="119"/>
      <c r="C56" s="120" t="s">
        <v>223</v>
      </c>
      <c r="D56" s="120" t="s">
        <v>140</v>
      </c>
      <c r="E56" s="121" t="s">
        <v>2098</v>
      </c>
      <c r="F56" s="122" t="s">
        <v>2099</v>
      </c>
      <c r="G56" s="123" t="s">
        <v>160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0.017</v>
      </c>
      <c r="P56" s="128">
        <f t="shared" si="1"/>
        <v>0.17</v>
      </c>
      <c r="Q56" s="128">
        <v>0.011</v>
      </c>
      <c r="R56" s="128">
        <f t="shared" si="2"/>
        <v>0.10999999999999999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145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145</v>
      </c>
      <c r="BM56" s="130" t="s">
        <v>2100</v>
      </c>
    </row>
    <row r="57" spans="1:65" s="2" customFormat="1" ht="24.15" customHeight="1">
      <c r="A57" s="22"/>
      <c r="B57" s="119"/>
      <c r="C57" s="120" t="s">
        <v>227</v>
      </c>
      <c r="D57" s="120" t="s">
        <v>140</v>
      </c>
      <c r="E57" s="121" t="s">
        <v>2101</v>
      </c>
      <c r="F57" s="122" t="s">
        <v>2102</v>
      </c>
      <c r="G57" s="123" t="s">
        <v>160</v>
      </c>
      <c r="H57" s="124">
        <v>100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0.264</v>
      </c>
      <c r="P57" s="128">
        <f t="shared" si="1"/>
        <v>26.400000000000002</v>
      </c>
      <c r="Q57" s="128">
        <v>0.077</v>
      </c>
      <c r="R57" s="128">
        <f t="shared" si="2"/>
        <v>7.7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145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145</v>
      </c>
      <c r="BM57" s="130" t="s">
        <v>2103</v>
      </c>
    </row>
    <row r="58" spans="1:65" s="2" customFormat="1" ht="24.15" customHeight="1">
      <c r="A58" s="22"/>
      <c r="B58" s="119"/>
      <c r="C58" s="120" t="s">
        <v>231</v>
      </c>
      <c r="D58" s="120" t="s">
        <v>140</v>
      </c>
      <c r="E58" s="121" t="s">
        <v>2104</v>
      </c>
      <c r="F58" s="122" t="s">
        <v>2105</v>
      </c>
      <c r="G58" s="123" t="s">
        <v>160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0.275</v>
      </c>
      <c r="P58" s="128">
        <f t="shared" si="1"/>
        <v>2.75</v>
      </c>
      <c r="Q58" s="128">
        <v>0.088</v>
      </c>
      <c r="R58" s="128">
        <f t="shared" si="2"/>
        <v>0.8799999999999999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145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145</v>
      </c>
      <c r="BM58" s="130" t="s">
        <v>2106</v>
      </c>
    </row>
    <row r="59" spans="1:65" s="2" customFormat="1" ht="24.15" customHeight="1">
      <c r="A59" s="22"/>
      <c r="B59" s="119"/>
      <c r="C59" s="120" t="s">
        <v>235</v>
      </c>
      <c r="D59" s="120" t="s">
        <v>140</v>
      </c>
      <c r="E59" s="121" t="s">
        <v>2107</v>
      </c>
      <c r="F59" s="122" t="s">
        <v>2108</v>
      </c>
      <c r="G59" s="123" t="s">
        <v>160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0.288</v>
      </c>
      <c r="P59" s="128">
        <f t="shared" si="1"/>
        <v>2.88</v>
      </c>
      <c r="Q59" s="128">
        <v>0.099</v>
      </c>
      <c r="R59" s="128">
        <f t="shared" si="2"/>
        <v>0.99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145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145</v>
      </c>
      <c r="BM59" s="130" t="s">
        <v>2109</v>
      </c>
    </row>
    <row r="60" spans="1:65" s="2" customFormat="1" ht="24.15" customHeight="1">
      <c r="A60" s="22"/>
      <c r="B60" s="119"/>
      <c r="C60" s="120" t="s">
        <v>239</v>
      </c>
      <c r="D60" s="120" t="s">
        <v>140</v>
      </c>
      <c r="E60" s="121" t="s">
        <v>2110</v>
      </c>
      <c r="F60" s="122" t="s">
        <v>2111</v>
      </c>
      <c r="G60" s="123" t="s">
        <v>160</v>
      </c>
      <c r="H60" s="124">
        <v>10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0.305</v>
      </c>
      <c r="P60" s="128">
        <f t="shared" si="1"/>
        <v>3.05</v>
      </c>
      <c r="Q60" s="128">
        <v>0.11</v>
      </c>
      <c r="R60" s="128">
        <f t="shared" si="2"/>
        <v>1.1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145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145</v>
      </c>
      <c r="BM60" s="130" t="s">
        <v>2112</v>
      </c>
    </row>
    <row r="61" spans="1:65" s="2" customFormat="1" ht="24.15" customHeight="1">
      <c r="A61" s="22"/>
      <c r="B61" s="119"/>
      <c r="C61" s="120" t="s">
        <v>243</v>
      </c>
      <c r="D61" s="120" t="s">
        <v>140</v>
      </c>
      <c r="E61" s="121" t="s">
        <v>2113</v>
      </c>
      <c r="F61" s="122" t="s">
        <v>2114</v>
      </c>
      <c r="G61" s="123" t="s">
        <v>160</v>
      </c>
      <c r="H61" s="124">
        <v>10</v>
      </c>
      <c r="I61" s="125"/>
      <c r="J61" s="125">
        <f t="shared" si="0"/>
        <v>0</v>
      </c>
      <c r="K61" s="122" t="s">
        <v>144</v>
      </c>
      <c r="L61" s="23"/>
      <c r="M61" s="126" t="s">
        <v>1</v>
      </c>
      <c r="N61" s="127" t="s">
        <v>23</v>
      </c>
      <c r="O61" s="128">
        <v>0.017</v>
      </c>
      <c r="P61" s="128">
        <f t="shared" si="1"/>
        <v>0.17</v>
      </c>
      <c r="Q61" s="128">
        <v>0.011</v>
      </c>
      <c r="R61" s="128">
        <f t="shared" si="2"/>
        <v>0.10999999999999999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145</v>
      </c>
      <c r="AT61" s="130" t="s">
        <v>140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145</v>
      </c>
      <c r="BM61" s="130" t="s">
        <v>2115</v>
      </c>
    </row>
    <row r="62" spans="1:65" s="2" customFormat="1" ht="16.5" customHeight="1">
      <c r="A62" s="22"/>
      <c r="B62" s="119"/>
      <c r="C62" s="120" t="s">
        <v>247</v>
      </c>
      <c r="D62" s="120" t="s">
        <v>140</v>
      </c>
      <c r="E62" s="121" t="s">
        <v>2116</v>
      </c>
      <c r="F62" s="122" t="s">
        <v>2117</v>
      </c>
      <c r="G62" s="123" t="s">
        <v>160</v>
      </c>
      <c r="H62" s="124">
        <v>200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0.025</v>
      </c>
      <c r="P62" s="128">
        <f t="shared" si="1"/>
        <v>5</v>
      </c>
      <c r="Q62" s="128">
        <v>0.00013</v>
      </c>
      <c r="R62" s="128">
        <f t="shared" si="2"/>
        <v>0.026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145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145</v>
      </c>
      <c r="BM62" s="130" t="s">
        <v>2118</v>
      </c>
    </row>
    <row r="63" spans="1:65" s="2" customFormat="1" ht="24.15" customHeight="1">
      <c r="A63" s="22"/>
      <c r="B63" s="119"/>
      <c r="C63" s="120" t="s">
        <v>251</v>
      </c>
      <c r="D63" s="120" t="s">
        <v>140</v>
      </c>
      <c r="E63" s="121" t="s">
        <v>2119</v>
      </c>
      <c r="F63" s="122" t="s">
        <v>2120</v>
      </c>
      <c r="G63" s="123" t="s">
        <v>160</v>
      </c>
      <c r="H63" s="124">
        <v>10</v>
      </c>
      <c r="I63" s="125"/>
      <c r="J63" s="125">
        <f t="shared" si="0"/>
        <v>0</v>
      </c>
      <c r="K63" s="122" t="s">
        <v>144</v>
      </c>
      <c r="L63" s="23"/>
      <c r="M63" s="126" t="s">
        <v>1</v>
      </c>
      <c r="N63" s="127" t="s">
        <v>23</v>
      </c>
      <c r="O63" s="128">
        <v>0.264</v>
      </c>
      <c r="P63" s="128">
        <f t="shared" si="1"/>
        <v>2.64</v>
      </c>
      <c r="Q63" s="128">
        <v>0.077</v>
      </c>
      <c r="R63" s="128">
        <f t="shared" si="2"/>
        <v>0.77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145</v>
      </c>
      <c r="AT63" s="130" t="s">
        <v>140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145</v>
      </c>
      <c r="BM63" s="130" t="s">
        <v>2121</v>
      </c>
    </row>
    <row r="64" spans="1:65" s="2" customFormat="1" ht="24.15" customHeight="1">
      <c r="A64" s="22"/>
      <c r="B64" s="119"/>
      <c r="C64" s="120" t="s">
        <v>255</v>
      </c>
      <c r="D64" s="120" t="s">
        <v>140</v>
      </c>
      <c r="E64" s="121" t="s">
        <v>2122</v>
      </c>
      <c r="F64" s="122" t="s">
        <v>2123</v>
      </c>
      <c r="G64" s="123" t="s">
        <v>160</v>
      </c>
      <c r="H64" s="124">
        <v>10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0.275</v>
      </c>
      <c r="P64" s="128">
        <f t="shared" si="1"/>
        <v>2.75</v>
      </c>
      <c r="Q64" s="128">
        <v>0.088</v>
      </c>
      <c r="R64" s="128">
        <f t="shared" si="2"/>
        <v>0.8799999999999999</v>
      </c>
      <c r="S64" s="128">
        <v>0</v>
      </c>
      <c r="T64" s="129">
        <f t="shared" si="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145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145</v>
      </c>
      <c r="BM64" s="130" t="s">
        <v>2124</v>
      </c>
    </row>
    <row r="65" spans="1:65" s="2" customFormat="1" ht="24.15" customHeight="1">
      <c r="A65" s="22"/>
      <c r="B65" s="119"/>
      <c r="C65" s="120" t="s">
        <v>259</v>
      </c>
      <c r="D65" s="120" t="s">
        <v>140</v>
      </c>
      <c r="E65" s="121" t="s">
        <v>2125</v>
      </c>
      <c r="F65" s="122" t="s">
        <v>2126</v>
      </c>
      <c r="G65" s="123" t="s">
        <v>160</v>
      </c>
      <c r="H65" s="124">
        <v>10</v>
      </c>
      <c r="I65" s="125"/>
      <c r="J65" s="125">
        <f t="shared" si="0"/>
        <v>0</v>
      </c>
      <c r="K65" s="122" t="s">
        <v>144</v>
      </c>
      <c r="L65" s="23"/>
      <c r="M65" s="126" t="s">
        <v>1</v>
      </c>
      <c r="N65" s="127" t="s">
        <v>23</v>
      </c>
      <c r="O65" s="128">
        <v>0.288</v>
      </c>
      <c r="P65" s="128">
        <f t="shared" si="1"/>
        <v>2.88</v>
      </c>
      <c r="Q65" s="128">
        <v>0.099</v>
      </c>
      <c r="R65" s="128">
        <f t="shared" si="2"/>
        <v>0.99</v>
      </c>
      <c r="S65" s="128">
        <v>0</v>
      </c>
      <c r="T65" s="129">
        <f t="shared" si="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145</v>
      </c>
      <c r="AT65" s="130" t="s">
        <v>140</v>
      </c>
      <c r="AU65" s="130" t="s">
        <v>60</v>
      </c>
      <c r="AY65" s="12" t="s">
        <v>137</v>
      </c>
      <c r="BE65" s="131">
        <f t="shared" si="4"/>
        <v>0</v>
      </c>
      <c r="BF65" s="131">
        <f t="shared" si="5"/>
        <v>0</v>
      </c>
      <c r="BG65" s="131">
        <f t="shared" si="6"/>
        <v>0</v>
      </c>
      <c r="BH65" s="131">
        <f t="shared" si="7"/>
        <v>0</v>
      </c>
      <c r="BI65" s="131">
        <f t="shared" si="8"/>
        <v>0</v>
      </c>
      <c r="BJ65" s="12" t="s">
        <v>58</v>
      </c>
      <c r="BK65" s="131">
        <f t="shared" si="9"/>
        <v>0</v>
      </c>
      <c r="BL65" s="12" t="s">
        <v>145</v>
      </c>
      <c r="BM65" s="130" t="s">
        <v>2127</v>
      </c>
    </row>
    <row r="66" spans="1:65" s="2" customFormat="1" ht="24.15" customHeight="1">
      <c r="A66" s="22"/>
      <c r="B66" s="119"/>
      <c r="C66" s="120" t="s">
        <v>263</v>
      </c>
      <c r="D66" s="120" t="s">
        <v>140</v>
      </c>
      <c r="E66" s="121" t="s">
        <v>2128</v>
      </c>
      <c r="F66" s="122" t="s">
        <v>2129</v>
      </c>
      <c r="G66" s="123" t="s">
        <v>160</v>
      </c>
      <c r="H66" s="124">
        <v>10</v>
      </c>
      <c r="I66" s="125"/>
      <c r="J66" s="125">
        <f t="shared" si="0"/>
        <v>0</v>
      </c>
      <c r="K66" s="122" t="s">
        <v>144</v>
      </c>
      <c r="L66" s="23"/>
      <c r="M66" s="126" t="s">
        <v>1</v>
      </c>
      <c r="N66" s="127" t="s">
        <v>23</v>
      </c>
      <c r="O66" s="128">
        <v>0.305</v>
      </c>
      <c r="P66" s="128">
        <f t="shared" si="1"/>
        <v>3.05</v>
      </c>
      <c r="Q66" s="128">
        <v>0.11</v>
      </c>
      <c r="R66" s="128">
        <f t="shared" si="2"/>
        <v>1.1</v>
      </c>
      <c r="S66" s="128">
        <v>0</v>
      </c>
      <c r="T66" s="129">
        <f t="shared" si="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145</v>
      </c>
      <c r="AT66" s="130" t="s">
        <v>140</v>
      </c>
      <c r="AU66" s="130" t="s">
        <v>60</v>
      </c>
      <c r="AY66" s="12" t="s">
        <v>137</v>
      </c>
      <c r="BE66" s="131">
        <f t="shared" si="4"/>
        <v>0</v>
      </c>
      <c r="BF66" s="131">
        <f t="shared" si="5"/>
        <v>0</v>
      </c>
      <c r="BG66" s="131">
        <f t="shared" si="6"/>
        <v>0</v>
      </c>
      <c r="BH66" s="131">
        <f t="shared" si="7"/>
        <v>0</v>
      </c>
      <c r="BI66" s="131">
        <f t="shared" si="8"/>
        <v>0</v>
      </c>
      <c r="BJ66" s="12" t="s">
        <v>58</v>
      </c>
      <c r="BK66" s="131">
        <f t="shared" si="9"/>
        <v>0</v>
      </c>
      <c r="BL66" s="12" t="s">
        <v>145</v>
      </c>
      <c r="BM66" s="130" t="s">
        <v>2130</v>
      </c>
    </row>
    <row r="67" spans="1:65" s="2" customFormat="1" ht="24.15" customHeight="1">
      <c r="A67" s="22"/>
      <c r="B67" s="119"/>
      <c r="C67" s="120" t="s">
        <v>267</v>
      </c>
      <c r="D67" s="120" t="s">
        <v>140</v>
      </c>
      <c r="E67" s="121" t="s">
        <v>2131</v>
      </c>
      <c r="F67" s="122" t="s">
        <v>2132</v>
      </c>
      <c r="G67" s="123" t="s">
        <v>160</v>
      </c>
      <c r="H67" s="124">
        <v>10</v>
      </c>
      <c r="I67" s="125"/>
      <c r="J67" s="125">
        <f t="shared" si="0"/>
        <v>0</v>
      </c>
      <c r="K67" s="122" t="s">
        <v>144</v>
      </c>
      <c r="L67" s="23"/>
      <c r="M67" s="126" t="s">
        <v>1</v>
      </c>
      <c r="N67" s="127" t="s">
        <v>23</v>
      </c>
      <c r="O67" s="128">
        <v>0.017</v>
      </c>
      <c r="P67" s="128">
        <f t="shared" si="1"/>
        <v>0.17</v>
      </c>
      <c r="Q67" s="128">
        <v>0.011</v>
      </c>
      <c r="R67" s="128">
        <f t="shared" si="2"/>
        <v>0.10999999999999999</v>
      </c>
      <c r="S67" s="128">
        <v>0</v>
      </c>
      <c r="T67" s="129">
        <f t="shared" si="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145</v>
      </c>
      <c r="AT67" s="130" t="s">
        <v>140</v>
      </c>
      <c r="AU67" s="130" t="s">
        <v>60</v>
      </c>
      <c r="AY67" s="12" t="s">
        <v>137</v>
      </c>
      <c r="BE67" s="131">
        <f t="shared" si="4"/>
        <v>0</v>
      </c>
      <c r="BF67" s="131">
        <f t="shared" si="5"/>
        <v>0</v>
      </c>
      <c r="BG67" s="131">
        <f t="shared" si="6"/>
        <v>0</v>
      </c>
      <c r="BH67" s="131">
        <f t="shared" si="7"/>
        <v>0</v>
      </c>
      <c r="BI67" s="131">
        <f t="shared" si="8"/>
        <v>0</v>
      </c>
      <c r="BJ67" s="12" t="s">
        <v>58</v>
      </c>
      <c r="BK67" s="131">
        <f t="shared" si="9"/>
        <v>0</v>
      </c>
      <c r="BL67" s="12" t="s">
        <v>145</v>
      </c>
      <c r="BM67" s="130" t="s">
        <v>2133</v>
      </c>
    </row>
    <row r="68" spans="2:63" s="9" customFormat="1" ht="25.95" customHeight="1">
      <c r="B68" s="107"/>
      <c r="D68" s="108" t="s">
        <v>49</v>
      </c>
      <c r="E68" s="109" t="s">
        <v>773</v>
      </c>
      <c r="F68" s="109" t="s">
        <v>774</v>
      </c>
      <c r="J68" s="110">
        <f>BK68</f>
        <v>0</v>
      </c>
      <c r="L68" s="107"/>
      <c r="M68" s="111"/>
      <c r="N68" s="112"/>
      <c r="O68" s="112"/>
      <c r="P68" s="113">
        <f>P69</f>
        <v>56.1</v>
      </c>
      <c r="Q68" s="112"/>
      <c r="R68" s="113">
        <f>R69</f>
        <v>2.7024999999999997</v>
      </c>
      <c r="S68" s="112"/>
      <c r="T68" s="114">
        <f>T69</f>
        <v>0</v>
      </c>
      <c r="AR68" s="108" t="s">
        <v>60</v>
      </c>
      <c r="AT68" s="115" t="s">
        <v>49</v>
      </c>
      <c r="AU68" s="115" t="s">
        <v>50</v>
      </c>
      <c r="AY68" s="108" t="s">
        <v>137</v>
      </c>
      <c r="BK68" s="116">
        <f>BK69</f>
        <v>0</v>
      </c>
    </row>
    <row r="69" spans="2:63" s="9" customFormat="1" ht="22.95" customHeight="1">
      <c r="B69" s="107"/>
      <c r="D69" s="108" t="s">
        <v>49</v>
      </c>
      <c r="E69" s="117" t="s">
        <v>775</v>
      </c>
      <c r="F69" s="117" t="s">
        <v>776</v>
      </c>
      <c r="J69" s="118">
        <f>BK69</f>
        <v>0</v>
      </c>
      <c r="L69" s="107"/>
      <c r="M69" s="111"/>
      <c r="N69" s="112"/>
      <c r="O69" s="112"/>
      <c r="P69" s="113">
        <f>SUM(P70:P82)</f>
        <v>56.1</v>
      </c>
      <c r="Q69" s="112"/>
      <c r="R69" s="113">
        <f>SUM(R70:R82)</f>
        <v>2.7024999999999997</v>
      </c>
      <c r="S69" s="112"/>
      <c r="T69" s="114">
        <f>SUM(T70:T82)</f>
        <v>0</v>
      </c>
      <c r="AR69" s="108" t="s">
        <v>60</v>
      </c>
      <c r="AT69" s="115" t="s">
        <v>49</v>
      </c>
      <c r="AU69" s="115" t="s">
        <v>58</v>
      </c>
      <c r="AY69" s="108" t="s">
        <v>137</v>
      </c>
      <c r="BK69" s="116">
        <f>SUM(BK70:BK82)</f>
        <v>0</v>
      </c>
    </row>
    <row r="70" spans="1:65" s="2" customFormat="1" ht="24.15" customHeight="1">
      <c r="A70" s="22"/>
      <c r="B70" s="119"/>
      <c r="C70" s="120" t="s">
        <v>271</v>
      </c>
      <c r="D70" s="120" t="s">
        <v>140</v>
      </c>
      <c r="E70" s="121" t="s">
        <v>2134</v>
      </c>
      <c r="F70" s="122" t="s">
        <v>2135</v>
      </c>
      <c r="G70" s="123" t="s">
        <v>160</v>
      </c>
      <c r="H70" s="124">
        <v>250</v>
      </c>
      <c r="I70" s="125"/>
      <c r="J70" s="125">
        <f aca="true" t="shared" si="10" ref="J70:J82">ROUND(I70*H70,2)</f>
        <v>0</v>
      </c>
      <c r="K70" s="122" t="s">
        <v>144</v>
      </c>
      <c r="L70" s="23"/>
      <c r="M70" s="126" t="s">
        <v>1</v>
      </c>
      <c r="N70" s="127" t="s">
        <v>23</v>
      </c>
      <c r="O70" s="128">
        <v>0.111</v>
      </c>
      <c r="P70" s="128">
        <f aca="true" t="shared" si="11" ref="P70:P82">O70*H70</f>
        <v>27.75</v>
      </c>
      <c r="Q70" s="128">
        <v>0</v>
      </c>
      <c r="R70" s="128">
        <f aca="true" t="shared" si="12" ref="R70:R82">Q70*H70</f>
        <v>0</v>
      </c>
      <c r="S70" s="128">
        <v>0</v>
      </c>
      <c r="T70" s="129">
        <f aca="true" t="shared" si="13" ref="T70:T82">S70*H70</f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200</v>
      </c>
      <c r="AT70" s="130" t="s">
        <v>140</v>
      </c>
      <c r="AU70" s="130" t="s">
        <v>60</v>
      </c>
      <c r="AY70" s="12" t="s">
        <v>137</v>
      </c>
      <c r="BE70" s="131">
        <f aca="true" t="shared" si="14" ref="BE70:BE82">IF(N70="základní",J70,0)</f>
        <v>0</v>
      </c>
      <c r="BF70" s="131">
        <f aca="true" t="shared" si="15" ref="BF70:BF82">IF(N70="snížená",J70,0)</f>
        <v>0</v>
      </c>
      <c r="BG70" s="131">
        <f aca="true" t="shared" si="16" ref="BG70:BG82">IF(N70="zákl. přenesená",J70,0)</f>
        <v>0</v>
      </c>
      <c r="BH70" s="131">
        <f aca="true" t="shared" si="17" ref="BH70:BH82">IF(N70="sníž. přenesená",J70,0)</f>
        <v>0</v>
      </c>
      <c r="BI70" s="131">
        <f aca="true" t="shared" si="18" ref="BI70:BI82">IF(N70="nulová",J70,0)</f>
        <v>0</v>
      </c>
      <c r="BJ70" s="12" t="s">
        <v>58</v>
      </c>
      <c r="BK70" s="131">
        <f aca="true" t="shared" si="19" ref="BK70:BK82">ROUND(I70*H70,2)</f>
        <v>0</v>
      </c>
      <c r="BL70" s="12" t="s">
        <v>200</v>
      </c>
      <c r="BM70" s="130" t="s">
        <v>2136</v>
      </c>
    </row>
    <row r="71" spans="1:65" s="2" customFormat="1" ht="24.15" customHeight="1">
      <c r="A71" s="22"/>
      <c r="B71" s="119"/>
      <c r="C71" s="120" t="s">
        <v>275</v>
      </c>
      <c r="D71" s="120" t="s">
        <v>140</v>
      </c>
      <c r="E71" s="121" t="s">
        <v>2137</v>
      </c>
      <c r="F71" s="122" t="s">
        <v>2138</v>
      </c>
      <c r="G71" s="123" t="s">
        <v>160</v>
      </c>
      <c r="H71" s="124">
        <v>50</v>
      </c>
      <c r="I71" s="125"/>
      <c r="J71" s="125">
        <f t="shared" si="10"/>
        <v>0</v>
      </c>
      <c r="K71" s="122" t="s">
        <v>144</v>
      </c>
      <c r="L71" s="23"/>
      <c r="M71" s="126" t="s">
        <v>1</v>
      </c>
      <c r="N71" s="127" t="s">
        <v>23</v>
      </c>
      <c r="O71" s="128">
        <v>0.167</v>
      </c>
      <c r="P71" s="128">
        <f t="shared" si="11"/>
        <v>8.35</v>
      </c>
      <c r="Q71" s="128">
        <v>0</v>
      </c>
      <c r="R71" s="128">
        <f t="shared" si="12"/>
        <v>0</v>
      </c>
      <c r="S71" s="128">
        <v>0</v>
      </c>
      <c r="T71" s="129">
        <f t="shared" si="1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200</v>
      </c>
      <c r="AT71" s="130" t="s">
        <v>140</v>
      </c>
      <c r="AU71" s="130" t="s">
        <v>60</v>
      </c>
      <c r="AY71" s="12" t="s">
        <v>137</v>
      </c>
      <c r="BE71" s="131">
        <f t="shared" si="14"/>
        <v>0</v>
      </c>
      <c r="BF71" s="131">
        <f t="shared" si="15"/>
        <v>0</v>
      </c>
      <c r="BG71" s="131">
        <f t="shared" si="16"/>
        <v>0</v>
      </c>
      <c r="BH71" s="131">
        <f t="shared" si="17"/>
        <v>0</v>
      </c>
      <c r="BI71" s="131">
        <f t="shared" si="18"/>
        <v>0</v>
      </c>
      <c r="BJ71" s="12" t="s">
        <v>58</v>
      </c>
      <c r="BK71" s="131">
        <f t="shared" si="19"/>
        <v>0</v>
      </c>
      <c r="BL71" s="12" t="s">
        <v>200</v>
      </c>
      <c r="BM71" s="130" t="s">
        <v>2139</v>
      </c>
    </row>
    <row r="72" spans="1:65" s="2" customFormat="1" ht="24.15" customHeight="1">
      <c r="A72" s="22"/>
      <c r="B72" s="119"/>
      <c r="C72" s="136" t="s">
        <v>279</v>
      </c>
      <c r="D72" s="136" t="s">
        <v>991</v>
      </c>
      <c r="E72" s="137" t="s">
        <v>2140</v>
      </c>
      <c r="F72" s="138" t="s">
        <v>2141</v>
      </c>
      <c r="G72" s="139" t="s">
        <v>143</v>
      </c>
      <c r="H72" s="140">
        <v>50</v>
      </c>
      <c r="I72" s="141"/>
      <c r="J72" s="141">
        <f t="shared" si="10"/>
        <v>0</v>
      </c>
      <c r="K72" s="138" t="s">
        <v>144</v>
      </c>
      <c r="L72" s="142"/>
      <c r="M72" s="143" t="s">
        <v>1</v>
      </c>
      <c r="N72" s="144" t="s">
        <v>23</v>
      </c>
      <c r="O72" s="128">
        <v>0</v>
      </c>
      <c r="P72" s="128">
        <f t="shared" si="11"/>
        <v>0</v>
      </c>
      <c r="Q72" s="128">
        <v>0.025</v>
      </c>
      <c r="R72" s="128">
        <f t="shared" si="12"/>
        <v>1.25</v>
      </c>
      <c r="S72" s="128">
        <v>0</v>
      </c>
      <c r="T72" s="129">
        <f t="shared" si="1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263</v>
      </c>
      <c r="AT72" s="130" t="s">
        <v>991</v>
      </c>
      <c r="AU72" s="130" t="s">
        <v>60</v>
      </c>
      <c r="AY72" s="12" t="s">
        <v>137</v>
      </c>
      <c r="BE72" s="131">
        <f t="shared" si="14"/>
        <v>0</v>
      </c>
      <c r="BF72" s="131">
        <f t="shared" si="15"/>
        <v>0</v>
      </c>
      <c r="BG72" s="131">
        <f t="shared" si="16"/>
        <v>0</v>
      </c>
      <c r="BH72" s="131">
        <f t="shared" si="17"/>
        <v>0</v>
      </c>
      <c r="BI72" s="131">
        <f t="shared" si="18"/>
        <v>0</v>
      </c>
      <c r="BJ72" s="12" t="s">
        <v>58</v>
      </c>
      <c r="BK72" s="131">
        <f t="shared" si="19"/>
        <v>0</v>
      </c>
      <c r="BL72" s="12" t="s">
        <v>200</v>
      </c>
      <c r="BM72" s="130" t="s">
        <v>2142</v>
      </c>
    </row>
    <row r="73" spans="1:65" s="2" customFormat="1" ht="24.15" customHeight="1">
      <c r="A73" s="22"/>
      <c r="B73" s="119"/>
      <c r="C73" s="136" t="s">
        <v>283</v>
      </c>
      <c r="D73" s="136" t="s">
        <v>991</v>
      </c>
      <c r="E73" s="137" t="s">
        <v>2143</v>
      </c>
      <c r="F73" s="138" t="s">
        <v>2144</v>
      </c>
      <c r="G73" s="139" t="s">
        <v>143</v>
      </c>
      <c r="H73" s="140">
        <v>25</v>
      </c>
      <c r="I73" s="141"/>
      <c r="J73" s="141">
        <f t="shared" si="10"/>
        <v>0</v>
      </c>
      <c r="K73" s="138" t="s">
        <v>144</v>
      </c>
      <c r="L73" s="142"/>
      <c r="M73" s="143" t="s">
        <v>1</v>
      </c>
      <c r="N73" s="144" t="s">
        <v>23</v>
      </c>
      <c r="O73" s="128">
        <v>0</v>
      </c>
      <c r="P73" s="128">
        <f t="shared" si="11"/>
        <v>0</v>
      </c>
      <c r="Q73" s="128">
        <v>0.03</v>
      </c>
      <c r="R73" s="128">
        <f t="shared" si="12"/>
        <v>0.75</v>
      </c>
      <c r="S73" s="128">
        <v>0</v>
      </c>
      <c r="T73" s="129">
        <f t="shared" si="1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263</v>
      </c>
      <c r="AT73" s="130" t="s">
        <v>991</v>
      </c>
      <c r="AU73" s="130" t="s">
        <v>60</v>
      </c>
      <c r="AY73" s="12" t="s">
        <v>137</v>
      </c>
      <c r="BE73" s="131">
        <f t="shared" si="14"/>
        <v>0</v>
      </c>
      <c r="BF73" s="131">
        <f t="shared" si="15"/>
        <v>0</v>
      </c>
      <c r="BG73" s="131">
        <f t="shared" si="16"/>
        <v>0</v>
      </c>
      <c r="BH73" s="131">
        <f t="shared" si="17"/>
        <v>0</v>
      </c>
      <c r="BI73" s="131">
        <f t="shared" si="18"/>
        <v>0</v>
      </c>
      <c r="BJ73" s="12" t="s">
        <v>58</v>
      </c>
      <c r="BK73" s="131">
        <f t="shared" si="19"/>
        <v>0</v>
      </c>
      <c r="BL73" s="12" t="s">
        <v>200</v>
      </c>
      <c r="BM73" s="130" t="s">
        <v>2145</v>
      </c>
    </row>
    <row r="74" spans="1:65" s="2" customFormat="1" ht="24.15" customHeight="1">
      <c r="A74" s="22"/>
      <c r="B74" s="119"/>
      <c r="C74" s="136" t="s">
        <v>287</v>
      </c>
      <c r="D74" s="136" t="s">
        <v>991</v>
      </c>
      <c r="E74" s="137" t="s">
        <v>2146</v>
      </c>
      <c r="F74" s="138" t="s">
        <v>2147</v>
      </c>
      <c r="G74" s="139" t="s">
        <v>160</v>
      </c>
      <c r="H74" s="140">
        <v>25</v>
      </c>
      <c r="I74" s="141"/>
      <c r="J74" s="141">
        <f t="shared" si="10"/>
        <v>0</v>
      </c>
      <c r="K74" s="138" t="s">
        <v>144</v>
      </c>
      <c r="L74" s="142"/>
      <c r="M74" s="143" t="s">
        <v>1</v>
      </c>
      <c r="N74" s="144" t="s">
        <v>23</v>
      </c>
      <c r="O74" s="128">
        <v>0</v>
      </c>
      <c r="P74" s="128">
        <f t="shared" si="11"/>
        <v>0</v>
      </c>
      <c r="Q74" s="128">
        <v>0.0016</v>
      </c>
      <c r="R74" s="128">
        <f t="shared" si="12"/>
        <v>0.04</v>
      </c>
      <c r="S74" s="128">
        <v>0</v>
      </c>
      <c r="T74" s="129">
        <f t="shared" si="1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263</v>
      </c>
      <c r="AT74" s="130" t="s">
        <v>991</v>
      </c>
      <c r="AU74" s="130" t="s">
        <v>60</v>
      </c>
      <c r="AY74" s="12" t="s">
        <v>137</v>
      </c>
      <c r="BE74" s="131">
        <f t="shared" si="14"/>
        <v>0</v>
      </c>
      <c r="BF74" s="131">
        <f t="shared" si="15"/>
        <v>0</v>
      </c>
      <c r="BG74" s="131">
        <f t="shared" si="16"/>
        <v>0</v>
      </c>
      <c r="BH74" s="131">
        <f t="shared" si="17"/>
        <v>0</v>
      </c>
      <c r="BI74" s="131">
        <f t="shared" si="18"/>
        <v>0</v>
      </c>
      <c r="BJ74" s="12" t="s">
        <v>58</v>
      </c>
      <c r="BK74" s="131">
        <f t="shared" si="19"/>
        <v>0</v>
      </c>
      <c r="BL74" s="12" t="s">
        <v>200</v>
      </c>
      <c r="BM74" s="130" t="s">
        <v>2148</v>
      </c>
    </row>
    <row r="75" spans="1:65" s="2" customFormat="1" ht="24.15" customHeight="1">
      <c r="A75" s="22"/>
      <c r="B75" s="119"/>
      <c r="C75" s="136" t="s">
        <v>291</v>
      </c>
      <c r="D75" s="136" t="s">
        <v>991</v>
      </c>
      <c r="E75" s="137" t="s">
        <v>2149</v>
      </c>
      <c r="F75" s="138" t="s">
        <v>2150</v>
      </c>
      <c r="G75" s="139" t="s">
        <v>160</v>
      </c>
      <c r="H75" s="140">
        <v>25</v>
      </c>
      <c r="I75" s="141"/>
      <c r="J75" s="141">
        <f t="shared" si="10"/>
        <v>0</v>
      </c>
      <c r="K75" s="138" t="s">
        <v>144</v>
      </c>
      <c r="L75" s="142"/>
      <c r="M75" s="143" t="s">
        <v>1</v>
      </c>
      <c r="N75" s="144" t="s">
        <v>23</v>
      </c>
      <c r="O75" s="128">
        <v>0</v>
      </c>
      <c r="P75" s="128">
        <f t="shared" si="11"/>
        <v>0</v>
      </c>
      <c r="Q75" s="128">
        <v>0.002</v>
      </c>
      <c r="R75" s="128">
        <f t="shared" si="12"/>
        <v>0.05</v>
      </c>
      <c r="S75" s="128">
        <v>0</v>
      </c>
      <c r="T75" s="129">
        <f t="shared" si="1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263</v>
      </c>
      <c r="AT75" s="130" t="s">
        <v>991</v>
      </c>
      <c r="AU75" s="130" t="s">
        <v>60</v>
      </c>
      <c r="AY75" s="12" t="s">
        <v>137</v>
      </c>
      <c r="BE75" s="131">
        <f t="shared" si="14"/>
        <v>0</v>
      </c>
      <c r="BF75" s="131">
        <f t="shared" si="15"/>
        <v>0</v>
      </c>
      <c r="BG75" s="131">
        <f t="shared" si="16"/>
        <v>0</v>
      </c>
      <c r="BH75" s="131">
        <f t="shared" si="17"/>
        <v>0</v>
      </c>
      <c r="BI75" s="131">
        <f t="shared" si="18"/>
        <v>0</v>
      </c>
      <c r="BJ75" s="12" t="s">
        <v>58</v>
      </c>
      <c r="BK75" s="131">
        <f t="shared" si="19"/>
        <v>0</v>
      </c>
      <c r="BL75" s="12" t="s">
        <v>200</v>
      </c>
      <c r="BM75" s="130" t="s">
        <v>2151</v>
      </c>
    </row>
    <row r="76" spans="1:65" s="2" customFormat="1" ht="24.15" customHeight="1">
      <c r="A76" s="22"/>
      <c r="B76" s="119"/>
      <c r="C76" s="136" t="s">
        <v>295</v>
      </c>
      <c r="D76" s="136" t="s">
        <v>991</v>
      </c>
      <c r="E76" s="137" t="s">
        <v>2152</v>
      </c>
      <c r="F76" s="138" t="s">
        <v>2153</v>
      </c>
      <c r="G76" s="139" t="s">
        <v>160</v>
      </c>
      <c r="H76" s="140">
        <v>25</v>
      </c>
      <c r="I76" s="141"/>
      <c r="J76" s="141">
        <f t="shared" si="10"/>
        <v>0</v>
      </c>
      <c r="K76" s="138" t="s">
        <v>144</v>
      </c>
      <c r="L76" s="142"/>
      <c r="M76" s="143" t="s">
        <v>1</v>
      </c>
      <c r="N76" s="144" t="s">
        <v>23</v>
      </c>
      <c r="O76" s="128">
        <v>0</v>
      </c>
      <c r="P76" s="128">
        <f t="shared" si="11"/>
        <v>0</v>
      </c>
      <c r="Q76" s="128">
        <v>0.0025</v>
      </c>
      <c r="R76" s="128">
        <f t="shared" si="12"/>
        <v>0.0625</v>
      </c>
      <c r="S76" s="128">
        <v>0</v>
      </c>
      <c r="T76" s="129">
        <f t="shared" si="1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263</v>
      </c>
      <c r="AT76" s="130" t="s">
        <v>991</v>
      </c>
      <c r="AU76" s="130" t="s">
        <v>60</v>
      </c>
      <c r="AY76" s="12" t="s">
        <v>137</v>
      </c>
      <c r="BE76" s="131">
        <f t="shared" si="14"/>
        <v>0</v>
      </c>
      <c r="BF76" s="131">
        <f t="shared" si="15"/>
        <v>0</v>
      </c>
      <c r="BG76" s="131">
        <f t="shared" si="16"/>
        <v>0</v>
      </c>
      <c r="BH76" s="131">
        <f t="shared" si="17"/>
        <v>0</v>
      </c>
      <c r="BI76" s="131">
        <f t="shared" si="18"/>
        <v>0</v>
      </c>
      <c r="BJ76" s="12" t="s">
        <v>58</v>
      </c>
      <c r="BK76" s="131">
        <f t="shared" si="19"/>
        <v>0</v>
      </c>
      <c r="BL76" s="12" t="s">
        <v>200</v>
      </c>
      <c r="BM76" s="130" t="s">
        <v>2154</v>
      </c>
    </row>
    <row r="77" spans="1:65" s="2" customFormat="1" ht="24.15" customHeight="1">
      <c r="A77" s="22"/>
      <c r="B77" s="119"/>
      <c r="C77" s="136" t="s">
        <v>299</v>
      </c>
      <c r="D77" s="136" t="s">
        <v>991</v>
      </c>
      <c r="E77" s="137" t="s">
        <v>2155</v>
      </c>
      <c r="F77" s="138" t="s">
        <v>2156</v>
      </c>
      <c r="G77" s="139" t="s">
        <v>160</v>
      </c>
      <c r="H77" s="140">
        <v>25</v>
      </c>
      <c r="I77" s="141"/>
      <c r="J77" s="141">
        <f t="shared" si="10"/>
        <v>0</v>
      </c>
      <c r="K77" s="138" t="s">
        <v>144</v>
      </c>
      <c r="L77" s="142"/>
      <c r="M77" s="143" t="s">
        <v>1</v>
      </c>
      <c r="N77" s="144" t="s">
        <v>23</v>
      </c>
      <c r="O77" s="128">
        <v>0</v>
      </c>
      <c r="P77" s="128">
        <f t="shared" si="11"/>
        <v>0</v>
      </c>
      <c r="Q77" s="128">
        <v>0.003</v>
      </c>
      <c r="R77" s="128">
        <f t="shared" si="12"/>
        <v>0.075</v>
      </c>
      <c r="S77" s="128">
        <v>0</v>
      </c>
      <c r="T77" s="129">
        <f t="shared" si="1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263</v>
      </c>
      <c r="AT77" s="130" t="s">
        <v>991</v>
      </c>
      <c r="AU77" s="130" t="s">
        <v>60</v>
      </c>
      <c r="AY77" s="12" t="s">
        <v>137</v>
      </c>
      <c r="BE77" s="131">
        <f t="shared" si="14"/>
        <v>0</v>
      </c>
      <c r="BF77" s="131">
        <f t="shared" si="15"/>
        <v>0</v>
      </c>
      <c r="BG77" s="131">
        <f t="shared" si="16"/>
        <v>0</v>
      </c>
      <c r="BH77" s="131">
        <f t="shared" si="17"/>
        <v>0</v>
      </c>
      <c r="BI77" s="131">
        <f t="shared" si="18"/>
        <v>0</v>
      </c>
      <c r="BJ77" s="12" t="s">
        <v>58</v>
      </c>
      <c r="BK77" s="131">
        <f t="shared" si="19"/>
        <v>0</v>
      </c>
      <c r="BL77" s="12" t="s">
        <v>200</v>
      </c>
      <c r="BM77" s="130" t="s">
        <v>2157</v>
      </c>
    </row>
    <row r="78" spans="1:65" s="2" customFormat="1" ht="24.15" customHeight="1">
      <c r="A78" s="22"/>
      <c r="B78" s="119"/>
      <c r="C78" s="136" t="s">
        <v>303</v>
      </c>
      <c r="D78" s="136" t="s">
        <v>991</v>
      </c>
      <c r="E78" s="137" t="s">
        <v>2158</v>
      </c>
      <c r="F78" s="138" t="s">
        <v>2159</v>
      </c>
      <c r="G78" s="139" t="s">
        <v>160</v>
      </c>
      <c r="H78" s="140">
        <v>25</v>
      </c>
      <c r="I78" s="141"/>
      <c r="J78" s="141">
        <f t="shared" si="10"/>
        <v>0</v>
      </c>
      <c r="K78" s="138" t="s">
        <v>144</v>
      </c>
      <c r="L78" s="142"/>
      <c r="M78" s="143" t="s">
        <v>1</v>
      </c>
      <c r="N78" s="144" t="s">
        <v>23</v>
      </c>
      <c r="O78" s="128">
        <v>0</v>
      </c>
      <c r="P78" s="128">
        <f t="shared" si="11"/>
        <v>0</v>
      </c>
      <c r="Q78" s="128">
        <v>0.004</v>
      </c>
      <c r="R78" s="128">
        <f t="shared" si="12"/>
        <v>0.1</v>
      </c>
      <c r="S78" s="128">
        <v>0</v>
      </c>
      <c r="T78" s="129">
        <f t="shared" si="1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263</v>
      </c>
      <c r="AT78" s="130" t="s">
        <v>991</v>
      </c>
      <c r="AU78" s="130" t="s">
        <v>60</v>
      </c>
      <c r="AY78" s="12" t="s">
        <v>137</v>
      </c>
      <c r="BE78" s="131">
        <f t="shared" si="14"/>
        <v>0</v>
      </c>
      <c r="BF78" s="131">
        <f t="shared" si="15"/>
        <v>0</v>
      </c>
      <c r="BG78" s="131">
        <f t="shared" si="16"/>
        <v>0</v>
      </c>
      <c r="BH78" s="131">
        <f t="shared" si="17"/>
        <v>0</v>
      </c>
      <c r="BI78" s="131">
        <f t="shared" si="18"/>
        <v>0</v>
      </c>
      <c r="BJ78" s="12" t="s">
        <v>58</v>
      </c>
      <c r="BK78" s="131">
        <f t="shared" si="19"/>
        <v>0</v>
      </c>
      <c r="BL78" s="12" t="s">
        <v>200</v>
      </c>
      <c r="BM78" s="130" t="s">
        <v>2160</v>
      </c>
    </row>
    <row r="79" spans="1:65" s="2" customFormat="1" ht="24.15" customHeight="1">
      <c r="A79" s="22"/>
      <c r="B79" s="119"/>
      <c r="C79" s="136" t="s">
        <v>307</v>
      </c>
      <c r="D79" s="136" t="s">
        <v>991</v>
      </c>
      <c r="E79" s="137" t="s">
        <v>2161</v>
      </c>
      <c r="F79" s="138" t="s">
        <v>2162</v>
      </c>
      <c r="G79" s="139" t="s">
        <v>160</v>
      </c>
      <c r="H79" s="140">
        <v>25</v>
      </c>
      <c r="I79" s="141"/>
      <c r="J79" s="141">
        <f t="shared" si="10"/>
        <v>0</v>
      </c>
      <c r="K79" s="138" t="s">
        <v>144</v>
      </c>
      <c r="L79" s="142"/>
      <c r="M79" s="143" t="s">
        <v>1</v>
      </c>
      <c r="N79" s="144" t="s">
        <v>23</v>
      </c>
      <c r="O79" s="128">
        <v>0</v>
      </c>
      <c r="P79" s="128">
        <f t="shared" si="11"/>
        <v>0</v>
      </c>
      <c r="Q79" s="128">
        <v>0.0045</v>
      </c>
      <c r="R79" s="128">
        <f t="shared" si="12"/>
        <v>0.11249999999999999</v>
      </c>
      <c r="S79" s="128">
        <v>0</v>
      </c>
      <c r="T79" s="129">
        <f t="shared" si="1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263</v>
      </c>
      <c r="AT79" s="130" t="s">
        <v>991</v>
      </c>
      <c r="AU79" s="130" t="s">
        <v>60</v>
      </c>
      <c r="AY79" s="12" t="s">
        <v>137</v>
      </c>
      <c r="BE79" s="131">
        <f t="shared" si="14"/>
        <v>0</v>
      </c>
      <c r="BF79" s="131">
        <f t="shared" si="15"/>
        <v>0</v>
      </c>
      <c r="BG79" s="131">
        <f t="shared" si="16"/>
        <v>0</v>
      </c>
      <c r="BH79" s="131">
        <f t="shared" si="17"/>
        <v>0</v>
      </c>
      <c r="BI79" s="131">
        <f t="shared" si="18"/>
        <v>0</v>
      </c>
      <c r="BJ79" s="12" t="s">
        <v>58</v>
      </c>
      <c r="BK79" s="131">
        <f t="shared" si="19"/>
        <v>0</v>
      </c>
      <c r="BL79" s="12" t="s">
        <v>200</v>
      </c>
      <c r="BM79" s="130" t="s">
        <v>2163</v>
      </c>
    </row>
    <row r="80" spans="1:65" s="2" customFormat="1" ht="24.15" customHeight="1">
      <c r="A80" s="22"/>
      <c r="B80" s="119"/>
      <c r="C80" s="136" t="s">
        <v>311</v>
      </c>
      <c r="D80" s="136" t="s">
        <v>991</v>
      </c>
      <c r="E80" s="137" t="s">
        <v>2164</v>
      </c>
      <c r="F80" s="138" t="s">
        <v>2165</v>
      </c>
      <c r="G80" s="139" t="s">
        <v>160</v>
      </c>
      <c r="H80" s="140">
        <v>25</v>
      </c>
      <c r="I80" s="141"/>
      <c r="J80" s="141">
        <f t="shared" si="10"/>
        <v>0</v>
      </c>
      <c r="K80" s="138" t="s">
        <v>144</v>
      </c>
      <c r="L80" s="142"/>
      <c r="M80" s="143" t="s">
        <v>1</v>
      </c>
      <c r="N80" s="144" t="s">
        <v>23</v>
      </c>
      <c r="O80" s="128">
        <v>0</v>
      </c>
      <c r="P80" s="128">
        <f t="shared" si="11"/>
        <v>0</v>
      </c>
      <c r="Q80" s="128">
        <v>0.0045</v>
      </c>
      <c r="R80" s="128">
        <f t="shared" si="12"/>
        <v>0.11249999999999999</v>
      </c>
      <c r="S80" s="128">
        <v>0</v>
      </c>
      <c r="T80" s="129">
        <f t="shared" si="1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263</v>
      </c>
      <c r="AT80" s="130" t="s">
        <v>991</v>
      </c>
      <c r="AU80" s="130" t="s">
        <v>60</v>
      </c>
      <c r="AY80" s="12" t="s">
        <v>137</v>
      </c>
      <c r="BE80" s="131">
        <f t="shared" si="14"/>
        <v>0</v>
      </c>
      <c r="BF80" s="131">
        <f t="shared" si="15"/>
        <v>0</v>
      </c>
      <c r="BG80" s="131">
        <f t="shared" si="16"/>
        <v>0</v>
      </c>
      <c r="BH80" s="131">
        <f t="shared" si="17"/>
        <v>0</v>
      </c>
      <c r="BI80" s="131">
        <f t="shared" si="18"/>
        <v>0</v>
      </c>
      <c r="BJ80" s="12" t="s">
        <v>58</v>
      </c>
      <c r="BK80" s="131">
        <f t="shared" si="19"/>
        <v>0</v>
      </c>
      <c r="BL80" s="12" t="s">
        <v>200</v>
      </c>
      <c r="BM80" s="130" t="s">
        <v>2166</v>
      </c>
    </row>
    <row r="81" spans="1:65" s="2" customFormat="1" ht="24.15" customHeight="1">
      <c r="A81" s="22"/>
      <c r="B81" s="119"/>
      <c r="C81" s="120" t="s">
        <v>316</v>
      </c>
      <c r="D81" s="120" t="s">
        <v>140</v>
      </c>
      <c r="E81" s="121" t="s">
        <v>2167</v>
      </c>
      <c r="F81" s="122" t="s">
        <v>2168</v>
      </c>
      <c r="G81" s="123" t="s">
        <v>314</v>
      </c>
      <c r="H81" s="124">
        <v>500</v>
      </c>
      <c r="I81" s="125"/>
      <c r="J81" s="125">
        <f t="shared" si="10"/>
        <v>0</v>
      </c>
      <c r="K81" s="122" t="s">
        <v>144</v>
      </c>
      <c r="L81" s="23"/>
      <c r="M81" s="126" t="s">
        <v>1</v>
      </c>
      <c r="N81" s="127" t="s">
        <v>23</v>
      </c>
      <c r="O81" s="128">
        <v>0.04</v>
      </c>
      <c r="P81" s="128">
        <f t="shared" si="11"/>
        <v>20</v>
      </c>
      <c r="Q81" s="128">
        <v>0</v>
      </c>
      <c r="R81" s="128">
        <f t="shared" si="12"/>
        <v>0</v>
      </c>
      <c r="S81" s="128">
        <v>0</v>
      </c>
      <c r="T81" s="129">
        <f t="shared" si="1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200</v>
      </c>
      <c r="AT81" s="130" t="s">
        <v>140</v>
      </c>
      <c r="AU81" s="130" t="s">
        <v>60</v>
      </c>
      <c r="AY81" s="12" t="s">
        <v>137</v>
      </c>
      <c r="BE81" s="131">
        <f t="shared" si="14"/>
        <v>0</v>
      </c>
      <c r="BF81" s="131">
        <f t="shared" si="15"/>
        <v>0</v>
      </c>
      <c r="BG81" s="131">
        <f t="shared" si="16"/>
        <v>0</v>
      </c>
      <c r="BH81" s="131">
        <f t="shared" si="17"/>
        <v>0</v>
      </c>
      <c r="BI81" s="131">
        <f t="shared" si="18"/>
        <v>0</v>
      </c>
      <c r="BJ81" s="12" t="s">
        <v>58</v>
      </c>
      <c r="BK81" s="131">
        <f t="shared" si="19"/>
        <v>0</v>
      </c>
      <c r="BL81" s="12" t="s">
        <v>200</v>
      </c>
      <c r="BM81" s="130" t="s">
        <v>2169</v>
      </c>
    </row>
    <row r="82" spans="1:65" s="2" customFormat="1" ht="24.15" customHeight="1">
      <c r="A82" s="22"/>
      <c r="B82" s="119"/>
      <c r="C82" s="136" t="s">
        <v>320</v>
      </c>
      <c r="D82" s="136" t="s">
        <v>991</v>
      </c>
      <c r="E82" s="137" t="s">
        <v>2170</v>
      </c>
      <c r="F82" s="138" t="s">
        <v>2171</v>
      </c>
      <c r="G82" s="139" t="s">
        <v>314</v>
      </c>
      <c r="H82" s="140">
        <v>500</v>
      </c>
      <c r="I82" s="141"/>
      <c r="J82" s="141">
        <f t="shared" si="10"/>
        <v>0</v>
      </c>
      <c r="K82" s="138" t="s">
        <v>144</v>
      </c>
      <c r="L82" s="142"/>
      <c r="M82" s="153" t="s">
        <v>1</v>
      </c>
      <c r="N82" s="154" t="s">
        <v>23</v>
      </c>
      <c r="O82" s="134">
        <v>0</v>
      </c>
      <c r="P82" s="134">
        <f t="shared" si="11"/>
        <v>0</v>
      </c>
      <c r="Q82" s="134">
        <v>0.0003</v>
      </c>
      <c r="R82" s="134">
        <f t="shared" si="12"/>
        <v>0.15</v>
      </c>
      <c r="S82" s="134">
        <v>0</v>
      </c>
      <c r="T82" s="135">
        <f t="shared" si="1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263</v>
      </c>
      <c r="AT82" s="130" t="s">
        <v>991</v>
      </c>
      <c r="AU82" s="130" t="s">
        <v>60</v>
      </c>
      <c r="AY82" s="12" t="s">
        <v>137</v>
      </c>
      <c r="BE82" s="131">
        <f t="shared" si="14"/>
        <v>0</v>
      </c>
      <c r="BF82" s="131">
        <f t="shared" si="15"/>
        <v>0</v>
      </c>
      <c r="BG82" s="131">
        <f t="shared" si="16"/>
        <v>0</v>
      </c>
      <c r="BH82" s="131">
        <f t="shared" si="17"/>
        <v>0</v>
      </c>
      <c r="BI82" s="131">
        <f t="shared" si="18"/>
        <v>0</v>
      </c>
      <c r="BJ82" s="12" t="s">
        <v>58</v>
      </c>
      <c r="BK82" s="131">
        <f t="shared" si="19"/>
        <v>0</v>
      </c>
      <c r="BL82" s="12" t="s">
        <v>200</v>
      </c>
      <c r="BM82" s="130" t="s">
        <v>2172</v>
      </c>
    </row>
    <row r="83" spans="1:31" s="2" customFormat="1" ht="6.9" customHeight="1">
      <c r="A83" s="2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23"/>
      <c r="M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</sheetData>
  <autoFilter ref="C31:K82"/>
  <mergeCells count="1"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94"/>
  <sheetViews>
    <sheetView showGridLines="0" workbookViewId="0" topLeftCell="A4">
      <selection activeCell="I49" sqref="I4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74"/>
    </row>
    <row r="2" spans="12:46" s="1" customFormat="1" ht="36.9" customHeight="1">
      <c r="L2" s="170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2" t="s">
        <v>81</v>
      </c>
    </row>
    <row r="3" spans="2:46" s="1" customFormat="1" ht="6.9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60</v>
      </c>
    </row>
    <row r="4" spans="2:46" s="1" customFormat="1" ht="24.9" customHeight="1">
      <c r="B4" s="15"/>
      <c r="D4" s="16" t="s">
        <v>5851</v>
      </c>
      <c r="L4" s="15"/>
      <c r="M4" s="75" t="s">
        <v>9</v>
      </c>
      <c r="AT4" s="12" t="s">
        <v>3</v>
      </c>
    </row>
    <row r="5" spans="2:12" s="1" customFormat="1" ht="6.9" customHeight="1">
      <c r="B5" s="15"/>
      <c r="L5" s="15"/>
    </row>
    <row r="6" spans="1:31" s="2" customFormat="1" ht="6.9" customHeight="1">
      <c r="A6" s="22"/>
      <c r="B6" s="23"/>
      <c r="C6" s="22"/>
      <c r="D6" s="47"/>
      <c r="E6" s="47"/>
      <c r="F6" s="47"/>
      <c r="G6" s="47"/>
      <c r="H6" s="47"/>
      <c r="I6" s="47"/>
      <c r="J6" s="47"/>
      <c r="K6" s="47"/>
      <c r="L6" s="3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s="2" customFormat="1" ht="25.35" customHeight="1">
      <c r="A7" s="22"/>
      <c r="B7" s="23"/>
      <c r="C7" s="22"/>
      <c r="D7" s="76" t="s">
        <v>18</v>
      </c>
      <c r="E7" s="22"/>
      <c r="F7" s="22"/>
      <c r="G7" s="22"/>
      <c r="H7" s="22"/>
      <c r="I7" s="22"/>
      <c r="J7" s="52">
        <f>ROUND(J44,2)</f>
        <v>0</v>
      </c>
      <c r="K7" s="22"/>
      <c r="L7" s="3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" customFormat="1" ht="6.9" customHeight="1">
      <c r="A8" s="22"/>
      <c r="B8" s="23"/>
      <c r="C8" s="22"/>
      <c r="D8" s="47"/>
      <c r="E8" s="47"/>
      <c r="F8" s="47"/>
      <c r="G8" s="47"/>
      <c r="H8" s="47"/>
      <c r="I8" s="47"/>
      <c r="J8" s="47"/>
      <c r="K8" s="47"/>
      <c r="L8" s="3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" customFormat="1" ht="14.4" customHeight="1">
      <c r="A9" s="22"/>
      <c r="B9" s="23"/>
      <c r="C9" s="22"/>
      <c r="D9" s="22"/>
      <c r="E9" s="22"/>
      <c r="F9" s="26" t="s">
        <v>20</v>
      </c>
      <c r="G9" s="22"/>
      <c r="H9" s="22"/>
      <c r="I9" s="26" t="s">
        <v>19</v>
      </c>
      <c r="J9" s="26" t="s">
        <v>21</v>
      </c>
      <c r="K9" s="22"/>
      <c r="L9" s="3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" customFormat="1" ht="14.4" customHeight="1">
      <c r="A10" s="22"/>
      <c r="B10" s="23"/>
      <c r="C10" s="22"/>
      <c r="D10" s="77" t="s">
        <v>22</v>
      </c>
      <c r="E10" s="19" t="s">
        <v>23</v>
      </c>
      <c r="F10" s="78">
        <f>ROUND((SUM(BE44:BE193)),2)</f>
        <v>0</v>
      </c>
      <c r="G10" s="22"/>
      <c r="H10" s="22"/>
      <c r="I10" s="79">
        <v>0.21</v>
      </c>
      <c r="J10" s="78">
        <f>ROUND(((SUM(BE44:BE193))*I10),2)</f>
        <v>0</v>
      </c>
      <c r="K10" s="22"/>
      <c r="L10" s="3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" customFormat="1" ht="14.4" customHeight="1">
      <c r="A11" s="22"/>
      <c r="B11" s="23"/>
      <c r="C11" s="22"/>
      <c r="D11" s="22"/>
      <c r="E11" s="19" t="s">
        <v>24</v>
      </c>
      <c r="F11" s="78">
        <f>ROUND((SUM(BF44:BF193)),2)</f>
        <v>0</v>
      </c>
      <c r="G11" s="22"/>
      <c r="H11" s="22"/>
      <c r="I11" s="79">
        <v>0.12</v>
      </c>
      <c r="J11" s="78">
        <f>ROUND(((SUM(BF44:BF193))*I11),2)</f>
        <v>0</v>
      </c>
      <c r="K11" s="22"/>
      <c r="L11" s="3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" customFormat="1" ht="14.4" customHeight="1" hidden="1">
      <c r="A12" s="22"/>
      <c r="B12" s="23"/>
      <c r="C12" s="22"/>
      <c r="D12" s="22"/>
      <c r="E12" s="19" t="s">
        <v>25</v>
      </c>
      <c r="F12" s="78">
        <f>ROUND((SUM(BG44:BG193)),2)</f>
        <v>0</v>
      </c>
      <c r="G12" s="22"/>
      <c r="H12" s="22"/>
      <c r="I12" s="79">
        <v>0.21</v>
      </c>
      <c r="J12" s="78">
        <f>0</f>
        <v>0</v>
      </c>
      <c r="K12" s="22"/>
      <c r="L12" s="3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" customFormat="1" ht="14.4" customHeight="1" hidden="1">
      <c r="A13" s="22"/>
      <c r="B13" s="23"/>
      <c r="C13" s="22"/>
      <c r="D13" s="22"/>
      <c r="E13" s="19" t="s">
        <v>26</v>
      </c>
      <c r="F13" s="78">
        <f>ROUND((SUM(BH44:BH193)),2)</f>
        <v>0</v>
      </c>
      <c r="G13" s="22"/>
      <c r="H13" s="22"/>
      <c r="I13" s="79">
        <v>0.12</v>
      </c>
      <c r="J13" s="78">
        <f>0</f>
        <v>0</v>
      </c>
      <c r="K13" s="22"/>
      <c r="L13" s="3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" customFormat="1" ht="14.4" customHeight="1" hidden="1">
      <c r="A14" s="22"/>
      <c r="B14" s="23"/>
      <c r="C14" s="22"/>
      <c r="D14" s="22"/>
      <c r="E14" s="19" t="s">
        <v>27</v>
      </c>
      <c r="F14" s="78">
        <f>ROUND((SUM(BI44:BI193)),2)</f>
        <v>0</v>
      </c>
      <c r="G14" s="22"/>
      <c r="H14" s="22"/>
      <c r="I14" s="79">
        <v>0</v>
      </c>
      <c r="J14" s="78">
        <f>0</f>
        <v>0</v>
      </c>
      <c r="K14" s="22"/>
      <c r="L14" s="3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" customFormat="1" ht="6.9" customHeight="1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3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s="2" customFormat="1" ht="25.35" customHeight="1">
      <c r="A16" s="22"/>
      <c r="B16" s="23"/>
      <c r="C16" s="80"/>
      <c r="D16" s="81" t="s">
        <v>28</v>
      </c>
      <c r="E16" s="41"/>
      <c r="F16" s="41"/>
      <c r="G16" s="82" t="s">
        <v>29</v>
      </c>
      <c r="H16" s="83" t="s">
        <v>30</v>
      </c>
      <c r="I16" s="41"/>
      <c r="J16" s="84">
        <f>SUM(J7:J14)</f>
        <v>0</v>
      </c>
      <c r="K16" s="85"/>
      <c r="L16" s="3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s="2" customFormat="1" ht="29.25" customHeight="1">
      <c r="A17" s="22"/>
      <c r="B17" s="23"/>
      <c r="C17" s="86" t="s">
        <v>110</v>
      </c>
      <c r="D17" s="80"/>
      <c r="E17" s="80"/>
      <c r="F17" s="80"/>
      <c r="G17" s="80"/>
      <c r="H17" s="80"/>
      <c r="I17" s="80"/>
      <c r="J17" s="87" t="s">
        <v>111</v>
      </c>
      <c r="K17" s="80"/>
      <c r="L17" s="3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s="2" customFormat="1" ht="10.35" customHeight="1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3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47" s="2" customFormat="1" ht="22.95" customHeight="1">
      <c r="A19" s="22"/>
      <c r="B19" s="23"/>
      <c r="C19" s="88" t="s">
        <v>112</v>
      </c>
      <c r="D19" s="22"/>
      <c r="E19" s="22"/>
      <c r="F19" s="22"/>
      <c r="G19" s="22"/>
      <c r="H19" s="22"/>
      <c r="I19" s="22"/>
      <c r="J19" s="52">
        <f>J44</f>
        <v>0</v>
      </c>
      <c r="K19" s="22"/>
      <c r="L19" s="3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U19" s="12" t="s">
        <v>113</v>
      </c>
    </row>
    <row r="20" spans="2:12" s="6" customFormat="1" ht="24.9" customHeight="1">
      <c r="B20" s="89"/>
      <c r="D20" s="90" t="s">
        <v>116</v>
      </c>
      <c r="E20" s="91"/>
      <c r="F20" s="91"/>
      <c r="G20" s="91"/>
      <c r="H20" s="91"/>
      <c r="I20" s="91"/>
      <c r="J20" s="92">
        <f>J45</f>
        <v>0</v>
      </c>
      <c r="L20" s="89"/>
    </row>
    <row r="21" spans="2:12" s="7" customFormat="1" ht="19.95" customHeight="1">
      <c r="B21" s="93"/>
      <c r="D21" s="94" t="s">
        <v>2173</v>
      </c>
      <c r="E21" s="95"/>
      <c r="F21" s="95"/>
      <c r="G21" s="95"/>
      <c r="H21" s="95"/>
      <c r="I21" s="95"/>
      <c r="J21" s="96">
        <f>J46</f>
        <v>0</v>
      </c>
      <c r="L21" s="93"/>
    </row>
    <row r="22" spans="2:12" s="7" customFormat="1" ht="19.95" customHeight="1">
      <c r="B22" s="93"/>
      <c r="D22" s="94" t="s">
        <v>120</v>
      </c>
      <c r="E22" s="95"/>
      <c r="F22" s="95"/>
      <c r="G22" s="95"/>
      <c r="H22" s="95"/>
      <c r="I22" s="95"/>
      <c r="J22" s="96">
        <f>J103</f>
        <v>0</v>
      </c>
      <c r="L22" s="93"/>
    </row>
    <row r="23" spans="2:12" s="7" customFormat="1" ht="19.95" customHeight="1">
      <c r="B23" s="93"/>
      <c r="D23" s="94" t="s">
        <v>2174</v>
      </c>
      <c r="E23" s="95"/>
      <c r="F23" s="95"/>
      <c r="G23" s="95"/>
      <c r="H23" s="95"/>
      <c r="I23" s="95"/>
      <c r="J23" s="96">
        <f>J143</f>
        <v>0</v>
      </c>
      <c r="L23" s="93"/>
    </row>
    <row r="24" spans="2:12" s="7" customFormat="1" ht="19.95" customHeight="1">
      <c r="B24" s="93"/>
      <c r="D24" s="94" t="s">
        <v>2175</v>
      </c>
      <c r="E24" s="95"/>
      <c r="F24" s="95"/>
      <c r="G24" s="95"/>
      <c r="H24" s="95"/>
      <c r="I24" s="95"/>
      <c r="J24" s="96">
        <f>J159</f>
        <v>0</v>
      </c>
      <c r="L24" s="93"/>
    </row>
    <row r="25" spans="1:31" s="2" customFormat="1" ht="21.75" customHeight="1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3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s="2" customFormat="1" ht="6.9" customHeight="1">
      <c r="A26" s="22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30" spans="1:31" s="2" customFormat="1" ht="6.9" customHeight="1">
      <c r="A30" s="22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2" customFormat="1" ht="24.9" customHeight="1">
      <c r="A31" s="22"/>
      <c r="B31" s="23"/>
      <c r="C31" s="16" t="s">
        <v>122</v>
      </c>
      <c r="D31" s="22"/>
      <c r="E31" s="22"/>
      <c r="F31" s="22"/>
      <c r="G31" s="22"/>
      <c r="H31" s="22"/>
      <c r="I31" s="22"/>
      <c r="J31" s="22"/>
      <c r="K31" s="22"/>
      <c r="L31" s="3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s="2" customFormat="1" ht="6.9" customHeight="1">
      <c r="A32" s="22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3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2" customFormat="1" ht="12" customHeight="1">
      <c r="A33" s="22"/>
      <c r="B33" s="23"/>
      <c r="C33" s="19" t="s">
        <v>11</v>
      </c>
      <c r="D33" s="22"/>
      <c r="E33" s="22"/>
      <c r="F33" s="22"/>
      <c r="G33" s="22"/>
      <c r="H33" s="22"/>
      <c r="I33" s="22"/>
      <c r="J33" s="22"/>
      <c r="K33" s="22"/>
      <c r="L33" s="3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s="2" customFormat="1" ht="16.5" customHeight="1">
      <c r="A34" s="22"/>
      <c r="B34" s="23"/>
      <c r="C34" s="22"/>
      <c r="D34" s="22"/>
      <c r="E34" s="182" t="e">
        <f>#REF!</f>
        <v>#REF!</v>
      </c>
      <c r="F34" s="183"/>
      <c r="G34" s="183"/>
      <c r="H34" s="183"/>
      <c r="I34" s="22"/>
      <c r="J34" s="22"/>
      <c r="K34" s="22"/>
      <c r="L34" s="3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2" customFormat="1" ht="12" customHeight="1">
      <c r="A35" s="22"/>
      <c r="B35" s="23"/>
      <c r="C35" s="19" t="s">
        <v>109</v>
      </c>
      <c r="D35" s="22"/>
      <c r="E35" s="22"/>
      <c r="F35" s="22"/>
      <c r="G35" s="22"/>
      <c r="H35" s="22"/>
      <c r="I35" s="22"/>
      <c r="J35" s="22"/>
      <c r="K35" s="22"/>
      <c r="L35" s="3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2" customFormat="1" ht="16.5" customHeight="1">
      <c r="A36" s="22"/>
      <c r="B36" s="23"/>
      <c r="C36" s="22"/>
      <c r="D36" s="22"/>
      <c r="E36" s="184" t="e">
        <f>#REF!</f>
        <v>#REF!</v>
      </c>
      <c r="F36" s="185"/>
      <c r="G36" s="185"/>
      <c r="H36" s="185"/>
      <c r="I36" s="22"/>
      <c r="J36" s="22"/>
      <c r="K36" s="22"/>
      <c r="L36" s="3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2" customFormat="1" ht="6.9" customHeight="1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3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s="2" customFormat="1" ht="12" customHeight="1">
      <c r="A38" s="22"/>
      <c r="B38" s="23"/>
      <c r="C38" s="19" t="s">
        <v>12</v>
      </c>
      <c r="D38" s="22"/>
      <c r="E38" s="22"/>
      <c r="F38" s="18" t="e">
        <f>#REF!</f>
        <v>#REF!</v>
      </c>
      <c r="G38" s="22"/>
      <c r="H38" s="22"/>
      <c r="I38" s="19" t="s">
        <v>13</v>
      </c>
      <c r="J38" s="37" t="e">
        <f>IF(#REF!="","",#REF!)</f>
        <v>#REF!</v>
      </c>
      <c r="K38" s="22"/>
      <c r="L38" s="3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2" customFormat="1" ht="6.9" customHeight="1">
      <c r="A39" s="22"/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3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s="2" customFormat="1" ht="15.15" customHeight="1">
      <c r="A40" s="22"/>
      <c r="B40" s="23"/>
      <c r="C40" s="19" t="s">
        <v>14</v>
      </c>
      <c r="D40" s="22"/>
      <c r="E40" s="22"/>
      <c r="F40" s="18" t="e">
        <f>#REF!</f>
        <v>#REF!</v>
      </c>
      <c r="G40" s="22"/>
      <c r="H40" s="22"/>
      <c r="I40" s="19" t="s">
        <v>16</v>
      </c>
      <c r="J40" s="20" t="e">
        <f>#REF!</f>
        <v>#REF!</v>
      </c>
      <c r="K40" s="22"/>
      <c r="L40" s="3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s="2" customFormat="1" ht="15.15" customHeight="1">
      <c r="A41" s="22"/>
      <c r="B41" s="23"/>
      <c r="C41" s="19" t="s">
        <v>15</v>
      </c>
      <c r="D41" s="22"/>
      <c r="E41" s="22"/>
      <c r="F41" s="18" t="e">
        <f>IF(#REF!="","",#REF!)</f>
        <v>#REF!</v>
      </c>
      <c r="G41" s="22"/>
      <c r="H41" s="22"/>
      <c r="I41" s="19" t="s">
        <v>17</v>
      </c>
      <c r="J41" s="20" t="e">
        <f>#REF!</f>
        <v>#REF!</v>
      </c>
      <c r="K41" s="22"/>
      <c r="L41" s="3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s="2" customFormat="1" ht="10.35" customHeight="1">
      <c r="A42" s="22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3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s="8" customFormat="1" ht="29.25" customHeight="1">
      <c r="A43" s="97"/>
      <c r="B43" s="98"/>
      <c r="C43" s="99" t="s">
        <v>123</v>
      </c>
      <c r="D43" s="100" t="s">
        <v>35</v>
      </c>
      <c r="E43" s="100" t="s">
        <v>31</v>
      </c>
      <c r="F43" s="100" t="s">
        <v>32</v>
      </c>
      <c r="G43" s="100" t="s">
        <v>124</v>
      </c>
      <c r="H43" s="100" t="s">
        <v>125</v>
      </c>
      <c r="I43" s="100" t="s">
        <v>126</v>
      </c>
      <c r="J43" s="100" t="s">
        <v>111</v>
      </c>
      <c r="K43" s="101" t="s">
        <v>127</v>
      </c>
      <c r="L43" s="102"/>
      <c r="M43" s="43" t="s">
        <v>1</v>
      </c>
      <c r="N43" s="44" t="s">
        <v>22</v>
      </c>
      <c r="O43" s="44" t="s">
        <v>128</v>
      </c>
      <c r="P43" s="44" t="s">
        <v>129</v>
      </c>
      <c r="Q43" s="44" t="s">
        <v>130</v>
      </c>
      <c r="R43" s="44" t="s">
        <v>131</v>
      </c>
      <c r="S43" s="44" t="s">
        <v>132</v>
      </c>
      <c r="T43" s="45" t="s">
        <v>133</v>
      </c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</row>
    <row r="44" spans="1:63" s="2" customFormat="1" ht="22.95" customHeight="1">
      <c r="A44" s="22"/>
      <c r="B44" s="23"/>
      <c r="C44" s="50" t="s">
        <v>134</v>
      </c>
      <c r="D44" s="22"/>
      <c r="E44" s="22"/>
      <c r="F44" s="22"/>
      <c r="G44" s="22"/>
      <c r="H44" s="22"/>
      <c r="I44" s="22"/>
      <c r="J44" s="103">
        <f>BK44</f>
        <v>0</v>
      </c>
      <c r="K44" s="22"/>
      <c r="L44" s="23"/>
      <c r="M44" s="46"/>
      <c r="N44" s="38"/>
      <c r="O44" s="47"/>
      <c r="P44" s="104">
        <f>P45</f>
        <v>1361.7019999999998</v>
      </c>
      <c r="Q44" s="47"/>
      <c r="R44" s="104">
        <f>R45</f>
        <v>17.57527000000001</v>
      </c>
      <c r="S44" s="47"/>
      <c r="T44" s="105">
        <f>T45</f>
        <v>0</v>
      </c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T44" s="12" t="s">
        <v>49</v>
      </c>
      <c r="AU44" s="12" t="s">
        <v>113</v>
      </c>
      <c r="BK44" s="106">
        <f>BK45</f>
        <v>0</v>
      </c>
    </row>
    <row r="45" spans="2:63" s="9" customFormat="1" ht="25.95" customHeight="1">
      <c r="B45" s="107"/>
      <c r="D45" s="108" t="s">
        <v>49</v>
      </c>
      <c r="E45" s="109" t="s">
        <v>773</v>
      </c>
      <c r="F45" s="109" t="s">
        <v>774</v>
      </c>
      <c r="J45" s="110">
        <f>BK45</f>
        <v>0</v>
      </c>
      <c r="L45" s="107"/>
      <c r="M45" s="111"/>
      <c r="N45" s="112"/>
      <c r="O45" s="112"/>
      <c r="P45" s="113">
        <f>P46+P103+P143+P159</f>
        <v>1361.7019999999998</v>
      </c>
      <c r="Q45" s="112"/>
      <c r="R45" s="113">
        <f>R46+R103+R143+R159</f>
        <v>17.57527000000001</v>
      </c>
      <c r="S45" s="112"/>
      <c r="T45" s="114">
        <f>T46+T103+T143+T159</f>
        <v>0</v>
      </c>
      <c r="AR45" s="108" t="s">
        <v>60</v>
      </c>
      <c r="AT45" s="115" t="s">
        <v>49</v>
      </c>
      <c r="AU45" s="115" t="s">
        <v>50</v>
      </c>
      <c r="AY45" s="108" t="s">
        <v>137</v>
      </c>
      <c r="BK45" s="116">
        <f>BK46+BK103+BK143+BK159</f>
        <v>0</v>
      </c>
    </row>
    <row r="46" spans="2:63" s="9" customFormat="1" ht="22.95" customHeight="1">
      <c r="B46" s="107"/>
      <c r="D46" s="108" t="s">
        <v>49</v>
      </c>
      <c r="E46" s="117" t="s">
        <v>2176</v>
      </c>
      <c r="F46" s="117" t="s">
        <v>2177</v>
      </c>
      <c r="J46" s="118">
        <f>BK46</f>
        <v>0</v>
      </c>
      <c r="L46" s="107"/>
      <c r="M46" s="111"/>
      <c r="N46" s="112"/>
      <c r="O46" s="112"/>
      <c r="P46" s="113">
        <f>SUM(P47:P102)</f>
        <v>792.2869999999997</v>
      </c>
      <c r="Q46" s="112"/>
      <c r="R46" s="113">
        <f>SUM(R47:R102)</f>
        <v>13.489500000000008</v>
      </c>
      <c r="S46" s="112"/>
      <c r="T46" s="114">
        <f>SUM(T47:T102)</f>
        <v>0</v>
      </c>
      <c r="AR46" s="108" t="s">
        <v>60</v>
      </c>
      <c r="AT46" s="115" t="s">
        <v>49</v>
      </c>
      <c r="AU46" s="115" t="s">
        <v>58</v>
      </c>
      <c r="AY46" s="108" t="s">
        <v>137</v>
      </c>
      <c r="BK46" s="116">
        <f>SUM(BK47:BK102)</f>
        <v>0</v>
      </c>
    </row>
    <row r="47" spans="1:65" s="2" customFormat="1" ht="16.5" customHeight="1">
      <c r="A47" s="22"/>
      <c r="B47" s="119"/>
      <c r="C47" s="120" t="s">
        <v>58</v>
      </c>
      <c r="D47" s="120" t="s">
        <v>140</v>
      </c>
      <c r="E47" s="121" t="s">
        <v>2178</v>
      </c>
      <c r="F47" s="122" t="s">
        <v>2179</v>
      </c>
      <c r="G47" s="123" t="s">
        <v>160</v>
      </c>
      <c r="H47" s="124">
        <v>100</v>
      </c>
      <c r="I47" s="125"/>
      <c r="J47" s="125">
        <f aca="true" t="shared" si="0" ref="J47:J91">ROUND(I47*H47,2)</f>
        <v>0</v>
      </c>
      <c r="K47" s="122" t="s">
        <v>144</v>
      </c>
      <c r="L47" s="23"/>
      <c r="M47" s="126" t="s">
        <v>1</v>
      </c>
      <c r="N47" s="127" t="s">
        <v>23</v>
      </c>
      <c r="O47" s="128">
        <v>0.024</v>
      </c>
      <c r="P47" s="128">
        <f aca="true" t="shared" si="1" ref="P47:P91">O47*H47</f>
        <v>2.4</v>
      </c>
      <c r="Q47" s="128">
        <v>0</v>
      </c>
      <c r="R47" s="128">
        <f aca="true" t="shared" si="2" ref="R47:R91">Q47*H47</f>
        <v>0</v>
      </c>
      <c r="S47" s="128">
        <v>0</v>
      </c>
      <c r="T47" s="129">
        <f aca="true" t="shared" si="3" ref="T47:T91">S47*H47</f>
        <v>0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R47" s="130" t="s">
        <v>200</v>
      </c>
      <c r="AT47" s="130" t="s">
        <v>140</v>
      </c>
      <c r="AU47" s="130" t="s">
        <v>60</v>
      </c>
      <c r="AY47" s="12" t="s">
        <v>137</v>
      </c>
      <c r="BE47" s="131">
        <f aca="true" t="shared" si="4" ref="BE47:BE91">IF(N47="základní",J47,0)</f>
        <v>0</v>
      </c>
      <c r="BF47" s="131">
        <f aca="true" t="shared" si="5" ref="BF47:BF91">IF(N47="snížená",J47,0)</f>
        <v>0</v>
      </c>
      <c r="BG47" s="131">
        <f aca="true" t="shared" si="6" ref="BG47:BG91">IF(N47="zákl. přenesená",J47,0)</f>
        <v>0</v>
      </c>
      <c r="BH47" s="131">
        <f aca="true" t="shared" si="7" ref="BH47:BH91">IF(N47="sníž. přenesená",J47,0)</f>
        <v>0</v>
      </c>
      <c r="BI47" s="131">
        <f aca="true" t="shared" si="8" ref="BI47:BI91">IF(N47="nulová",J47,0)</f>
        <v>0</v>
      </c>
      <c r="BJ47" s="12" t="s">
        <v>58</v>
      </c>
      <c r="BK47" s="131">
        <f aca="true" t="shared" si="9" ref="BK47:BK91">ROUND(I47*H47,2)</f>
        <v>0</v>
      </c>
      <c r="BL47" s="12" t="s">
        <v>200</v>
      </c>
      <c r="BM47" s="130" t="s">
        <v>2180</v>
      </c>
    </row>
    <row r="48" spans="1:65" s="2" customFormat="1" ht="16.5" customHeight="1">
      <c r="A48" s="22"/>
      <c r="B48" s="119"/>
      <c r="C48" s="120" t="s">
        <v>60</v>
      </c>
      <c r="D48" s="120" t="s">
        <v>140</v>
      </c>
      <c r="E48" s="121" t="s">
        <v>2181</v>
      </c>
      <c r="F48" s="122" t="s">
        <v>2182</v>
      </c>
      <c r="G48" s="123" t="s">
        <v>160</v>
      </c>
      <c r="H48" s="124">
        <v>100</v>
      </c>
      <c r="I48" s="125"/>
      <c r="J48" s="125">
        <f t="shared" si="0"/>
        <v>0</v>
      </c>
      <c r="K48" s="122" t="s">
        <v>144</v>
      </c>
      <c r="L48" s="23"/>
      <c r="M48" s="126" t="s">
        <v>1</v>
      </c>
      <c r="N48" s="127" t="s">
        <v>23</v>
      </c>
      <c r="O48" s="128">
        <v>0.044</v>
      </c>
      <c r="P48" s="128">
        <f t="shared" si="1"/>
        <v>4.3999999999999995</v>
      </c>
      <c r="Q48" s="128">
        <v>0.0003</v>
      </c>
      <c r="R48" s="128">
        <f t="shared" si="2"/>
        <v>0.03</v>
      </c>
      <c r="S48" s="128">
        <v>0</v>
      </c>
      <c r="T48" s="129">
        <f t="shared" si="3"/>
        <v>0</v>
      </c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R48" s="130" t="s">
        <v>200</v>
      </c>
      <c r="AT48" s="130" t="s">
        <v>140</v>
      </c>
      <c r="AU48" s="130" t="s">
        <v>60</v>
      </c>
      <c r="AY48" s="12" t="s">
        <v>137</v>
      </c>
      <c r="BE48" s="131">
        <f t="shared" si="4"/>
        <v>0</v>
      </c>
      <c r="BF48" s="131">
        <f t="shared" si="5"/>
        <v>0</v>
      </c>
      <c r="BG48" s="131">
        <f t="shared" si="6"/>
        <v>0</v>
      </c>
      <c r="BH48" s="131">
        <f t="shared" si="7"/>
        <v>0</v>
      </c>
      <c r="BI48" s="131">
        <f t="shared" si="8"/>
        <v>0</v>
      </c>
      <c r="BJ48" s="12" t="s">
        <v>58</v>
      </c>
      <c r="BK48" s="131">
        <f t="shared" si="9"/>
        <v>0</v>
      </c>
      <c r="BL48" s="12" t="s">
        <v>200</v>
      </c>
      <c r="BM48" s="130" t="s">
        <v>2183</v>
      </c>
    </row>
    <row r="49" spans="1:65" s="2" customFormat="1" ht="21.75" customHeight="1">
      <c r="A49" s="22"/>
      <c r="B49" s="119"/>
      <c r="C49" s="120" t="s">
        <v>150</v>
      </c>
      <c r="D49" s="120" t="s">
        <v>140</v>
      </c>
      <c r="E49" s="121" t="s">
        <v>2184</v>
      </c>
      <c r="F49" s="122" t="s">
        <v>2185</v>
      </c>
      <c r="G49" s="123" t="s">
        <v>160</v>
      </c>
      <c r="H49" s="124">
        <v>100</v>
      </c>
      <c r="I49" s="125"/>
      <c r="J49" s="125">
        <f t="shared" si="0"/>
        <v>0</v>
      </c>
      <c r="K49" s="122" t="s">
        <v>144</v>
      </c>
      <c r="L49" s="23"/>
      <c r="M49" s="126" t="s">
        <v>1</v>
      </c>
      <c r="N49" s="127" t="s">
        <v>23</v>
      </c>
      <c r="O49" s="128">
        <v>0.192</v>
      </c>
      <c r="P49" s="128">
        <f t="shared" si="1"/>
        <v>19.2</v>
      </c>
      <c r="Q49" s="128">
        <v>0.00455</v>
      </c>
      <c r="R49" s="128">
        <f t="shared" si="2"/>
        <v>0.455</v>
      </c>
      <c r="S49" s="128">
        <v>0</v>
      </c>
      <c r="T49" s="129">
        <f t="shared" si="3"/>
        <v>0</v>
      </c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R49" s="130" t="s">
        <v>200</v>
      </c>
      <c r="AT49" s="130" t="s">
        <v>140</v>
      </c>
      <c r="AU49" s="130" t="s">
        <v>60</v>
      </c>
      <c r="AY49" s="12" t="s">
        <v>137</v>
      </c>
      <c r="BE49" s="131">
        <f t="shared" si="4"/>
        <v>0</v>
      </c>
      <c r="BF49" s="131">
        <f t="shared" si="5"/>
        <v>0</v>
      </c>
      <c r="BG49" s="131">
        <f t="shared" si="6"/>
        <v>0</v>
      </c>
      <c r="BH49" s="131">
        <f t="shared" si="7"/>
        <v>0</v>
      </c>
      <c r="BI49" s="131">
        <f t="shared" si="8"/>
        <v>0</v>
      </c>
      <c r="BJ49" s="12" t="s">
        <v>58</v>
      </c>
      <c r="BK49" s="131">
        <f t="shared" si="9"/>
        <v>0</v>
      </c>
      <c r="BL49" s="12" t="s">
        <v>200</v>
      </c>
      <c r="BM49" s="130" t="s">
        <v>2186</v>
      </c>
    </row>
    <row r="50" spans="1:65" s="2" customFormat="1" ht="24.15" customHeight="1">
      <c r="A50" s="22"/>
      <c r="B50" s="119"/>
      <c r="C50" s="120" t="s">
        <v>145</v>
      </c>
      <c r="D50" s="120" t="s">
        <v>140</v>
      </c>
      <c r="E50" s="121" t="s">
        <v>2187</v>
      </c>
      <c r="F50" s="122" t="s">
        <v>2188</v>
      </c>
      <c r="G50" s="123" t="s">
        <v>160</v>
      </c>
      <c r="H50" s="124">
        <v>100</v>
      </c>
      <c r="I50" s="125"/>
      <c r="J50" s="125">
        <f t="shared" si="0"/>
        <v>0</v>
      </c>
      <c r="K50" s="122" t="s">
        <v>144</v>
      </c>
      <c r="L50" s="23"/>
      <c r="M50" s="126" t="s">
        <v>1</v>
      </c>
      <c r="N50" s="127" t="s">
        <v>23</v>
      </c>
      <c r="O50" s="128">
        <v>0.245</v>
      </c>
      <c r="P50" s="128">
        <f t="shared" si="1"/>
        <v>24.5</v>
      </c>
      <c r="Q50" s="128">
        <v>0.00758</v>
      </c>
      <c r="R50" s="128">
        <f t="shared" si="2"/>
        <v>0.758</v>
      </c>
      <c r="S50" s="128">
        <v>0</v>
      </c>
      <c r="T50" s="129">
        <f t="shared" si="3"/>
        <v>0</v>
      </c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R50" s="130" t="s">
        <v>200</v>
      </c>
      <c r="AT50" s="130" t="s">
        <v>140</v>
      </c>
      <c r="AU50" s="130" t="s">
        <v>60</v>
      </c>
      <c r="AY50" s="12" t="s">
        <v>137</v>
      </c>
      <c r="BE50" s="131">
        <f t="shared" si="4"/>
        <v>0</v>
      </c>
      <c r="BF50" s="131">
        <f t="shared" si="5"/>
        <v>0</v>
      </c>
      <c r="BG50" s="131">
        <f t="shared" si="6"/>
        <v>0</v>
      </c>
      <c r="BH50" s="131">
        <f t="shared" si="7"/>
        <v>0</v>
      </c>
      <c r="BI50" s="131">
        <f t="shared" si="8"/>
        <v>0</v>
      </c>
      <c r="BJ50" s="12" t="s">
        <v>58</v>
      </c>
      <c r="BK50" s="131">
        <f t="shared" si="9"/>
        <v>0</v>
      </c>
      <c r="BL50" s="12" t="s">
        <v>200</v>
      </c>
      <c r="BM50" s="130" t="s">
        <v>2189</v>
      </c>
    </row>
    <row r="51" spans="1:65" s="2" customFormat="1" ht="24.15" customHeight="1">
      <c r="A51" s="22"/>
      <c r="B51" s="119"/>
      <c r="C51" s="120" t="s">
        <v>157</v>
      </c>
      <c r="D51" s="120" t="s">
        <v>140</v>
      </c>
      <c r="E51" s="121" t="s">
        <v>2190</v>
      </c>
      <c r="F51" s="122" t="s">
        <v>2191</v>
      </c>
      <c r="G51" s="123" t="s">
        <v>160</v>
      </c>
      <c r="H51" s="124">
        <v>100</v>
      </c>
      <c r="I51" s="125"/>
      <c r="J51" s="125">
        <f t="shared" si="0"/>
        <v>0</v>
      </c>
      <c r="K51" s="122" t="s">
        <v>144</v>
      </c>
      <c r="L51" s="23"/>
      <c r="M51" s="126" t="s">
        <v>1</v>
      </c>
      <c r="N51" s="127" t="s">
        <v>23</v>
      </c>
      <c r="O51" s="128">
        <v>0.291</v>
      </c>
      <c r="P51" s="128">
        <f t="shared" si="1"/>
        <v>29.099999999999998</v>
      </c>
      <c r="Q51" s="128">
        <v>0.012</v>
      </c>
      <c r="R51" s="128">
        <f t="shared" si="2"/>
        <v>1.2</v>
      </c>
      <c r="S51" s="128">
        <v>0</v>
      </c>
      <c r="T51" s="129">
        <f t="shared" si="3"/>
        <v>0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R51" s="130" t="s">
        <v>200</v>
      </c>
      <c r="AT51" s="130" t="s">
        <v>140</v>
      </c>
      <c r="AU51" s="130" t="s">
        <v>60</v>
      </c>
      <c r="AY51" s="12" t="s">
        <v>137</v>
      </c>
      <c r="BE51" s="131">
        <f t="shared" si="4"/>
        <v>0</v>
      </c>
      <c r="BF51" s="131">
        <f t="shared" si="5"/>
        <v>0</v>
      </c>
      <c r="BG51" s="131">
        <f t="shared" si="6"/>
        <v>0</v>
      </c>
      <c r="BH51" s="131">
        <f t="shared" si="7"/>
        <v>0</v>
      </c>
      <c r="BI51" s="131">
        <f t="shared" si="8"/>
        <v>0</v>
      </c>
      <c r="BJ51" s="12" t="s">
        <v>58</v>
      </c>
      <c r="BK51" s="131">
        <f t="shared" si="9"/>
        <v>0</v>
      </c>
      <c r="BL51" s="12" t="s">
        <v>200</v>
      </c>
      <c r="BM51" s="130" t="s">
        <v>2192</v>
      </c>
    </row>
    <row r="52" spans="1:65" s="2" customFormat="1" ht="24.15" customHeight="1">
      <c r="A52" s="22"/>
      <c r="B52" s="119"/>
      <c r="C52" s="120" t="s">
        <v>162</v>
      </c>
      <c r="D52" s="120" t="s">
        <v>140</v>
      </c>
      <c r="E52" s="121" t="s">
        <v>2193</v>
      </c>
      <c r="F52" s="122" t="s">
        <v>2194</v>
      </c>
      <c r="G52" s="123" t="s">
        <v>160</v>
      </c>
      <c r="H52" s="124">
        <v>100</v>
      </c>
      <c r="I52" s="125"/>
      <c r="J52" s="125">
        <f t="shared" si="0"/>
        <v>0</v>
      </c>
      <c r="K52" s="122" t="s">
        <v>144</v>
      </c>
      <c r="L52" s="23"/>
      <c r="M52" s="126" t="s">
        <v>1</v>
      </c>
      <c r="N52" s="127" t="s">
        <v>23</v>
      </c>
      <c r="O52" s="128">
        <v>0.35</v>
      </c>
      <c r="P52" s="128">
        <f t="shared" si="1"/>
        <v>35</v>
      </c>
      <c r="Q52" s="128">
        <v>0.015</v>
      </c>
      <c r="R52" s="128">
        <f t="shared" si="2"/>
        <v>1.5</v>
      </c>
      <c r="S52" s="128">
        <v>0</v>
      </c>
      <c r="T52" s="129">
        <f t="shared" si="3"/>
        <v>0</v>
      </c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R52" s="130" t="s">
        <v>200</v>
      </c>
      <c r="AT52" s="130" t="s">
        <v>140</v>
      </c>
      <c r="AU52" s="130" t="s">
        <v>60</v>
      </c>
      <c r="AY52" s="12" t="s">
        <v>137</v>
      </c>
      <c r="BE52" s="131">
        <f t="shared" si="4"/>
        <v>0</v>
      </c>
      <c r="BF52" s="131">
        <f t="shared" si="5"/>
        <v>0</v>
      </c>
      <c r="BG52" s="131">
        <f t="shared" si="6"/>
        <v>0</v>
      </c>
      <c r="BH52" s="131">
        <f t="shared" si="7"/>
        <v>0</v>
      </c>
      <c r="BI52" s="131">
        <f t="shared" si="8"/>
        <v>0</v>
      </c>
      <c r="BJ52" s="12" t="s">
        <v>58</v>
      </c>
      <c r="BK52" s="131">
        <f t="shared" si="9"/>
        <v>0</v>
      </c>
      <c r="BL52" s="12" t="s">
        <v>200</v>
      </c>
      <c r="BM52" s="130" t="s">
        <v>2195</v>
      </c>
    </row>
    <row r="53" spans="1:65" s="2" customFormat="1" ht="37.95" customHeight="1">
      <c r="A53" s="22"/>
      <c r="B53" s="119"/>
      <c r="C53" s="120" t="s">
        <v>166</v>
      </c>
      <c r="D53" s="120" t="s">
        <v>140</v>
      </c>
      <c r="E53" s="121" t="s">
        <v>2196</v>
      </c>
      <c r="F53" s="122" t="s">
        <v>2197</v>
      </c>
      <c r="G53" s="123" t="s">
        <v>314</v>
      </c>
      <c r="H53" s="124">
        <v>10</v>
      </c>
      <c r="I53" s="125"/>
      <c r="J53" s="125">
        <f t="shared" si="0"/>
        <v>0</v>
      </c>
      <c r="K53" s="122" t="s">
        <v>144</v>
      </c>
      <c r="L53" s="23"/>
      <c r="M53" s="126" t="s">
        <v>1</v>
      </c>
      <c r="N53" s="127" t="s">
        <v>23</v>
      </c>
      <c r="O53" s="128">
        <v>0.449</v>
      </c>
      <c r="P53" s="128">
        <f t="shared" si="1"/>
        <v>4.49</v>
      </c>
      <c r="Q53" s="128">
        <v>0.00128</v>
      </c>
      <c r="R53" s="128">
        <f t="shared" si="2"/>
        <v>0.0128</v>
      </c>
      <c r="S53" s="128">
        <v>0</v>
      </c>
      <c r="T53" s="129">
        <f t="shared" si="3"/>
        <v>0</v>
      </c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R53" s="130" t="s">
        <v>200</v>
      </c>
      <c r="AT53" s="130" t="s">
        <v>140</v>
      </c>
      <c r="AU53" s="130" t="s">
        <v>60</v>
      </c>
      <c r="AY53" s="12" t="s">
        <v>137</v>
      </c>
      <c r="BE53" s="131">
        <f t="shared" si="4"/>
        <v>0</v>
      </c>
      <c r="BF53" s="131">
        <f t="shared" si="5"/>
        <v>0</v>
      </c>
      <c r="BG53" s="131">
        <f t="shared" si="6"/>
        <v>0</v>
      </c>
      <c r="BH53" s="131">
        <f t="shared" si="7"/>
        <v>0</v>
      </c>
      <c r="BI53" s="131">
        <f t="shared" si="8"/>
        <v>0</v>
      </c>
      <c r="BJ53" s="12" t="s">
        <v>58</v>
      </c>
      <c r="BK53" s="131">
        <f t="shared" si="9"/>
        <v>0</v>
      </c>
      <c r="BL53" s="12" t="s">
        <v>200</v>
      </c>
      <c r="BM53" s="130" t="s">
        <v>2198</v>
      </c>
    </row>
    <row r="54" spans="1:65" s="2" customFormat="1" ht="37.95" customHeight="1">
      <c r="A54" s="22"/>
      <c r="B54" s="119"/>
      <c r="C54" s="120" t="s">
        <v>170</v>
      </c>
      <c r="D54" s="120" t="s">
        <v>140</v>
      </c>
      <c r="E54" s="121" t="s">
        <v>2199</v>
      </c>
      <c r="F54" s="122" t="s">
        <v>2200</v>
      </c>
      <c r="G54" s="123" t="s">
        <v>314</v>
      </c>
      <c r="H54" s="124">
        <v>10</v>
      </c>
      <c r="I54" s="125"/>
      <c r="J54" s="125">
        <f t="shared" si="0"/>
        <v>0</v>
      </c>
      <c r="K54" s="122" t="s">
        <v>144</v>
      </c>
      <c r="L54" s="23"/>
      <c r="M54" s="126" t="s">
        <v>1</v>
      </c>
      <c r="N54" s="127" t="s">
        <v>23</v>
      </c>
      <c r="O54" s="128">
        <v>0.539</v>
      </c>
      <c r="P54" s="128">
        <f t="shared" si="1"/>
        <v>5.390000000000001</v>
      </c>
      <c r="Q54" s="128">
        <v>0.00153</v>
      </c>
      <c r="R54" s="128">
        <f t="shared" si="2"/>
        <v>0.0153</v>
      </c>
      <c r="S54" s="128">
        <v>0</v>
      </c>
      <c r="T54" s="129">
        <f t="shared" si="3"/>
        <v>0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R54" s="130" t="s">
        <v>200</v>
      </c>
      <c r="AT54" s="130" t="s">
        <v>140</v>
      </c>
      <c r="AU54" s="130" t="s">
        <v>60</v>
      </c>
      <c r="AY54" s="12" t="s">
        <v>137</v>
      </c>
      <c r="BE54" s="131">
        <f t="shared" si="4"/>
        <v>0</v>
      </c>
      <c r="BF54" s="131">
        <f t="shared" si="5"/>
        <v>0</v>
      </c>
      <c r="BG54" s="131">
        <f t="shared" si="6"/>
        <v>0</v>
      </c>
      <c r="BH54" s="131">
        <f t="shared" si="7"/>
        <v>0</v>
      </c>
      <c r="BI54" s="131">
        <f t="shared" si="8"/>
        <v>0</v>
      </c>
      <c r="BJ54" s="12" t="s">
        <v>58</v>
      </c>
      <c r="BK54" s="131">
        <f t="shared" si="9"/>
        <v>0</v>
      </c>
      <c r="BL54" s="12" t="s">
        <v>200</v>
      </c>
      <c r="BM54" s="130" t="s">
        <v>2201</v>
      </c>
    </row>
    <row r="55" spans="1:65" s="2" customFormat="1" ht="37.95" customHeight="1">
      <c r="A55" s="22"/>
      <c r="B55" s="119"/>
      <c r="C55" s="120" t="s">
        <v>138</v>
      </c>
      <c r="D55" s="120" t="s">
        <v>140</v>
      </c>
      <c r="E55" s="121" t="s">
        <v>2202</v>
      </c>
      <c r="F55" s="122" t="s">
        <v>2203</v>
      </c>
      <c r="G55" s="123" t="s">
        <v>314</v>
      </c>
      <c r="H55" s="124">
        <v>10</v>
      </c>
      <c r="I55" s="125"/>
      <c r="J55" s="125">
        <f t="shared" si="0"/>
        <v>0</v>
      </c>
      <c r="K55" s="122" t="s">
        <v>144</v>
      </c>
      <c r="L55" s="23"/>
      <c r="M55" s="126" t="s">
        <v>1</v>
      </c>
      <c r="N55" s="127" t="s">
        <v>23</v>
      </c>
      <c r="O55" s="128">
        <v>0.633</v>
      </c>
      <c r="P55" s="128">
        <f t="shared" si="1"/>
        <v>6.33</v>
      </c>
      <c r="Q55" s="128">
        <v>0.0018</v>
      </c>
      <c r="R55" s="128">
        <f t="shared" si="2"/>
        <v>0.018</v>
      </c>
      <c r="S55" s="128">
        <v>0</v>
      </c>
      <c r="T55" s="129">
        <f t="shared" si="3"/>
        <v>0</v>
      </c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R55" s="130" t="s">
        <v>200</v>
      </c>
      <c r="AT55" s="130" t="s">
        <v>140</v>
      </c>
      <c r="AU55" s="130" t="s">
        <v>60</v>
      </c>
      <c r="AY55" s="12" t="s">
        <v>137</v>
      </c>
      <c r="BE55" s="131">
        <f t="shared" si="4"/>
        <v>0</v>
      </c>
      <c r="BF55" s="131">
        <f t="shared" si="5"/>
        <v>0</v>
      </c>
      <c r="BG55" s="131">
        <f t="shared" si="6"/>
        <v>0</v>
      </c>
      <c r="BH55" s="131">
        <f t="shared" si="7"/>
        <v>0</v>
      </c>
      <c r="BI55" s="131">
        <f t="shared" si="8"/>
        <v>0</v>
      </c>
      <c r="BJ55" s="12" t="s">
        <v>58</v>
      </c>
      <c r="BK55" s="131">
        <f t="shared" si="9"/>
        <v>0</v>
      </c>
      <c r="BL55" s="12" t="s">
        <v>200</v>
      </c>
      <c r="BM55" s="130" t="s">
        <v>2204</v>
      </c>
    </row>
    <row r="56" spans="1:65" s="2" customFormat="1" ht="37.95" customHeight="1">
      <c r="A56" s="22"/>
      <c r="B56" s="119"/>
      <c r="C56" s="120" t="s">
        <v>177</v>
      </c>
      <c r="D56" s="120" t="s">
        <v>140</v>
      </c>
      <c r="E56" s="121" t="s">
        <v>2205</v>
      </c>
      <c r="F56" s="122" t="s">
        <v>2206</v>
      </c>
      <c r="G56" s="123" t="s">
        <v>314</v>
      </c>
      <c r="H56" s="124">
        <v>10</v>
      </c>
      <c r="I56" s="125"/>
      <c r="J56" s="125">
        <f t="shared" si="0"/>
        <v>0</v>
      </c>
      <c r="K56" s="122" t="s">
        <v>144</v>
      </c>
      <c r="L56" s="23"/>
      <c r="M56" s="126" t="s">
        <v>1</v>
      </c>
      <c r="N56" s="127" t="s">
        <v>23</v>
      </c>
      <c r="O56" s="128">
        <v>0.209</v>
      </c>
      <c r="P56" s="128">
        <f t="shared" si="1"/>
        <v>2.09</v>
      </c>
      <c r="Q56" s="128">
        <v>0.00075</v>
      </c>
      <c r="R56" s="128">
        <f t="shared" si="2"/>
        <v>0.0075</v>
      </c>
      <c r="S56" s="128">
        <v>0</v>
      </c>
      <c r="T56" s="129">
        <f t="shared" si="3"/>
        <v>0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R56" s="130" t="s">
        <v>200</v>
      </c>
      <c r="AT56" s="130" t="s">
        <v>140</v>
      </c>
      <c r="AU56" s="130" t="s">
        <v>60</v>
      </c>
      <c r="AY56" s="12" t="s">
        <v>137</v>
      </c>
      <c r="BE56" s="131">
        <f t="shared" si="4"/>
        <v>0</v>
      </c>
      <c r="BF56" s="131">
        <f t="shared" si="5"/>
        <v>0</v>
      </c>
      <c r="BG56" s="131">
        <f t="shared" si="6"/>
        <v>0</v>
      </c>
      <c r="BH56" s="131">
        <f t="shared" si="7"/>
        <v>0</v>
      </c>
      <c r="BI56" s="131">
        <f t="shared" si="8"/>
        <v>0</v>
      </c>
      <c r="BJ56" s="12" t="s">
        <v>58</v>
      </c>
      <c r="BK56" s="131">
        <f t="shared" si="9"/>
        <v>0</v>
      </c>
      <c r="BL56" s="12" t="s">
        <v>200</v>
      </c>
      <c r="BM56" s="130" t="s">
        <v>2207</v>
      </c>
    </row>
    <row r="57" spans="1:65" s="2" customFormat="1" ht="37.95" customHeight="1">
      <c r="A57" s="22"/>
      <c r="B57" s="119"/>
      <c r="C57" s="120" t="s">
        <v>181</v>
      </c>
      <c r="D57" s="120" t="s">
        <v>140</v>
      </c>
      <c r="E57" s="121" t="s">
        <v>2208</v>
      </c>
      <c r="F57" s="122" t="s">
        <v>2209</v>
      </c>
      <c r="G57" s="123" t="s">
        <v>314</v>
      </c>
      <c r="H57" s="124">
        <v>10</v>
      </c>
      <c r="I57" s="125"/>
      <c r="J57" s="125">
        <f t="shared" si="0"/>
        <v>0</v>
      </c>
      <c r="K57" s="122" t="s">
        <v>144</v>
      </c>
      <c r="L57" s="23"/>
      <c r="M57" s="126" t="s">
        <v>1</v>
      </c>
      <c r="N57" s="127" t="s">
        <v>23</v>
      </c>
      <c r="O57" s="128">
        <v>0.276</v>
      </c>
      <c r="P57" s="128">
        <f t="shared" si="1"/>
        <v>2.7600000000000002</v>
      </c>
      <c r="Q57" s="128">
        <v>0.00102</v>
      </c>
      <c r="R57" s="128">
        <f t="shared" si="2"/>
        <v>0.0102</v>
      </c>
      <c r="S57" s="128">
        <v>0</v>
      </c>
      <c r="T57" s="129">
        <f t="shared" si="3"/>
        <v>0</v>
      </c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R57" s="130" t="s">
        <v>200</v>
      </c>
      <c r="AT57" s="130" t="s">
        <v>140</v>
      </c>
      <c r="AU57" s="130" t="s">
        <v>60</v>
      </c>
      <c r="AY57" s="12" t="s">
        <v>137</v>
      </c>
      <c r="BE57" s="131">
        <f t="shared" si="4"/>
        <v>0</v>
      </c>
      <c r="BF57" s="131">
        <f t="shared" si="5"/>
        <v>0</v>
      </c>
      <c r="BG57" s="131">
        <f t="shared" si="6"/>
        <v>0</v>
      </c>
      <c r="BH57" s="131">
        <f t="shared" si="7"/>
        <v>0</v>
      </c>
      <c r="BI57" s="131">
        <f t="shared" si="8"/>
        <v>0</v>
      </c>
      <c r="BJ57" s="12" t="s">
        <v>58</v>
      </c>
      <c r="BK57" s="131">
        <f t="shared" si="9"/>
        <v>0</v>
      </c>
      <c r="BL57" s="12" t="s">
        <v>200</v>
      </c>
      <c r="BM57" s="130" t="s">
        <v>2210</v>
      </c>
    </row>
    <row r="58" spans="1:65" s="2" customFormat="1" ht="37.95" customHeight="1">
      <c r="A58" s="22"/>
      <c r="B58" s="119"/>
      <c r="C58" s="120" t="s">
        <v>8</v>
      </c>
      <c r="D58" s="120" t="s">
        <v>140</v>
      </c>
      <c r="E58" s="121" t="s">
        <v>2211</v>
      </c>
      <c r="F58" s="122" t="s">
        <v>2212</v>
      </c>
      <c r="G58" s="123" t="s">
        <v>314</v>
      </c>
      <c r="H58" s="124">
        <v>10</v>
      </c>
      <c r="I58" s="125"/>
      <c r="J58" s="125">
        <f t="shared" si="0"/>
        <v>0</v>
      </c>
      <c r="K58" s="122" t="s">
        <v>144</v>
      </c>
      <c r="L58" s="23"/>
      <c r="M58" s="126" t="s">
        <v>1</v>
      </c>
      <c r="N58" s="127" t="s">
        <v>23</v>
      </c>
      <c r="O58" s="128">
        <v>0.346</v>
      </c>
      <c r="P58" s="128">
        <f t="shared" si="1"/>
        <v>3.46</v>
      </c>
      <c r="Q58" s="128">
        <v>0.00128</v>
      </c>
      <c r="R58" s="128">
        <f t="shared" si="2"/>
        <v>0.0128</v>
      </c>
      <c r="S58" s="128">
        <v>0</v>
      </c>
      <c r="T58" s="129">
        <f t="shared" si="3"/>
        <v>0</v>
      </c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R58" s="130" t="s">
        <v>200</v>
      </c>
      <c r="AT58" s="130" t="s">
        <v>140</v>
      </c>
      <c r="AU58" s="130" t="s">
        <v>60</v>
      </c>
      <c r="AY58" s="12" t="s">
        <v>137</v>
      </c>
      <c r="BE58" s="131">
        <f t="shared" si="4"/>
        <v>0</v>
      </c>
      <c r="BF58" s="131">
        <f t="shared" si="5"/>
        <v>0</v>
      </c>
      <c r="BG58" s="131">
        <f t="shared" si="6"/>
        <v>0</v>
      </c>
      <c r="BH58" s="131">
        <f t="shared" si="7"/>
        <v>0</v>
      </c>
      <c r="BI58" s="131">
        <f t="shared" si="8"/>
        <v>0</v>
      </c>
      <c r="BJ58" s="12" t="s">
        <v>58</v>
      </c>
      <c r="BK58" s="131">
        <f t="shared" si="9"/>
        <v>0</v>
      </c>
      <c r="BL58" s="12" t="s">
        <v>200</v>
      </c>
      <c r="BM58" s="130" t="s">
        <v>2213</v>
      </c>
    </row>
    <row r="59" spans="1:65" s="2" customFormat="1" ht="33" customHeight="1">
      <c r="A59" s="22"/>
      <c r="B59" s="119"/>
      <c r="C59" s="120" t="s">
        <v>188</v>
      </c>
      <c r="D59" s="120" t="s">
        <v>140</v>
      </c>
      <c r="E59" s="121" t="s">
        <v>2214</v>
      </c>
      <c r="F59" s="122" t="s">
        <v>2215</v>
      </c>
      <c r="G59" s="123" t="s">
        <v>314</v>
      </c>
      <c r="H59" s="124">
        <v>10</v>
      </c>
      <c r="I59" s="125"/>
      <c r="J59" s="125">
        <f t="shared" si="0"/>
        <v>0</v>
      </c>
      <c r="K59" s="122" t="s">
        <v>144</v>
      </c>
      <c r="L59" s="23"/>
      <c r="M59" s="126" t="s">
        <v>1</v>
      </c>
      <c r="N59" s="127" t="s">
        <v>23</v>
      </c>
      <c r="O59" s="128">
        <v>0.209</v>
      </c>
      <c r="P59" s="128">
        <f t="shared" si="1"/>
        <v>2.09</v>
      </c>
      <c r="Q59" s="128">
        <v>0.00058</v>
      </c>
      <c r="R59" s="128">
        <f t="shared" si="2"/>
        <v>0.0058</v>
      </c>
      <c r="S59" s="128">
        <v>0</v>
      </c>
      <c r="T59" s="129">
        <f t="shared" si="3"/>
        <v>0</v>
      </c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R59" s="130" t="s">
        <v>200</v>
      </c>
      <c r="AT59" s="130" t="s">
        <v>140</v>
      </c>
      <c r="AU59" s="130" t="s">
        <v>60</v>
      </c>
      <c r="AY59" s="12" t="s">
        <v>137</v>
      </c>
      <c r="BE59" s="131">
        <f t="shared" si="4"/>
        <v>0</v>
      </c>
      <c r="BF59" s="131">
        <f t="shared" si="5"/>
        <v>0</v>
      </c>
      <c r="BG59" s="131">
        <f t="shared" si="6"/>
        <v>0</v>
      </c>
      <c r="BH59" s="131">
        <f t="shared" si="7"/>
        <v>0</v>
      </c>
      <c r="BI59" s="131">
        <f t="shared" si="8"/>
        <v>0</v>
      </c>
      <c r="BJ59" s="12" t="s">
        <v>58</v>
      </c>
      <c r="BK59" s="131">
        <f t="shared" si="9"/>
        <v>0</v>
      </c>
      <c r="BL59" s="12" t="s">
        <v>200</v>
      </c>
      <c r="BM59" s="130" t="s">
        <v>2216</v>
      </c>
    </row>
    <row r="60" spans="1:65" s="2" customFormat="1" ht="24.15" customHeight="1">
      <c r="A60" s="22"/>
      <c r="B60" s="119"/>
      <c r="C60" s="120" t="s">
        <v>192</v>
      </c>
      <c r="D60" s="120" t="s">
        <v>140</v>
      </c>
      <c r="E60" s="121" t="s">
        <v>2217</v>
      </c>
      <c r="F60" s="122" t="s">
        <v>2218</v>
      </c>
      <c r="G60" s="123" t="s">
        <v>160</v>
      </c>
      <c r="H60" s="124">
        <v>100</v>
      </c>
      <c r="I60" s="125"/>
      <c r="J60" s="125">
        <f t="shared" si="0"/>
        <v>0</v>
      </c>
      <c r="K60" s="122" t="s">
        <v>144</v>
      </c>
      <c r="L60" s="23"/>
      <c r="M60" s="126" t="s">
        <v>1</v>
      </c>
      <c r="N60" s="127" t="s">
        <v>23</v>
      </c>
      <c r="O60" s="128">
        <v>2.57</v>
      </c>
      <c r="P60" s="128">
        <f t="shared" si="1"/>
        <v>257</v>
      </c>
      <c r="Q60" s="128">
        <v>0.00888</v>
      </c>
      <c r="R60" s="128">
        <f t="shared" si="2"/>
        <v>0.8880000000000001</v>
      </c>
      <c r="S60" s="128">
        <v>0</v>
      </c>
      <c r="T60" s="129">
        <f t="shared" si="3"/>
        <v>0</v>
      </c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R60" s="130" t="s">
        <v>200</v>
      </c>
      <c r="AT60" s="130" t="s">
        <v>140</v>
      </c>
      <c r="AU60" s="130" t="s">
        <v>60</v>
      </c>
      <c r="AY60" s="12" t="s">
        <v>137</v>
      </c>
      <c r="BE60" s="131">
        <f t="shared" si="4"/>
        <v>0</v>
      </c>
      <c r="BF60" s="131">
        <f t="shared" si="5"/>
        <v>0</v>
      </c>
      <c r="BG60" s="131">
        <f t="shared" si="6"/>
        <v>0</v>
      </c>
      <c r="BH60" s="131">
        <f t="shared" si="7"/>
        <v>0</v>
      </c>
      <c r="BI60" s="131">
        <f t="shared" si="8"/>
        <v>0</v>
      </c>
      <c r="BJ60" s="12" t="s">
        <v>58</v>
      </c>
      <c r="BK60" s="131">
        <f t="shared" si="9"/>
        <v>0</v>
      </c>
      <c r="BL60" s="12" t="s">
        <v>200</v>
      </c>
      <c r="BM60" s="130" t="s">
        <v>2219</v>
      </c>
    </row>
    <row r="61" spans="1:65" s="2" customFormat="1" ht="24.15" customHeight="1">
      <c r="A61" s="22"/>
      <c r="B61" s="119"/>
      <c r="C61" s="136" t="s">
        <v>196</v>
      </c>
      <c r="D61" s="136" t="s">
        <v>991</v>
      </c>
      <c r="E61" s="137" t="s">
        <v>2220</v>
      </c>
      <c r="F61" s="138" t="s">
        <v>2221</v>
      </c>
      <c r="G61" s="139" t="s">
        <v>160</v>
      </c>
      <c r="H61" s="140">
        <v>100</v>
      </c>
      <c r="I61" s="141"/>
      <c r="J61" s="141">
        <f t="shared" si="0"/>
        <v>0</v>
      </c>
      <c r="K61" s="138" t="s">
        <v>1</v>
      </c>
      <c r="L61" s="142"/>
      <c r="M61" s="143" t="s">
        <v>1</v>
      </c>
      <c r="N61" s="144" t="s">
        <v>23</v>
      </c>
      <c r="O61" s="128">
        <v>0</v>
      </c>
      <c r="P61" s="128">
        <f t="shared" si="1"/>
        <v>0</v>
      </c>
      <c r="Q61" s="128">
        <v>0.022</v>
      </c>
      <c r="R61" s="128">
        <f t="shared" si="2"/>
        <v>2.1999999999999997</v>
      </c>
      <c r="S61" s="128">
        <v>0</v>
      </c>
      <c r="T61" s="129">
        <f t="shared" si="3"/>
        <v>0</v>
      </c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R61" s="130" t="s">
        <v>263</v>
      </c>
      <c r="AT61" s="130" t="s">
        <v>991</v>
      </c>
      <c r="AU61" s="130" t="s">
        <v>60</v>
      </c>
      <c r="AY61" s="12" t="s">
        <v>137</v>
      </c>
      <c r="BE61" s="131">
        <f t="shared" si="4"/>
        <v>0</v>
      </c>
      <c r="BF61" s="131">
        <f t="shared" si="5"/>
        <v>0</v>
      </c>
      <c r="BG61" s="131">
        <f t="shared" si="6"/>
        <v>0</v>
      </c>
      <c r="BH61" s="131">
        <f t="shared" si="7"/>
        <v>0</v>
      </c>
      <c r="BI61" s="131">
        <f t="shared" si="8"/>
        <v>0</v>
      </c>
      <c r="BJ61" s="12" t="s">
        <v>58</v>
      </c>
      <c r="BK61" s="131">
        <f t="shared" si="9"/>
        <v>0</v>
      </c>
      <c r="BL61" s="12" t="s">
        <v>200</v>
      </c>
      <c r="BM61" s="130" t="s">
        <v>2222</v>
      </c>
    </row>
    <row r="62" spans="1:65" s="2" customFormat="1" ht="33" customHeight="1">
      <c r="A62" s="22"/>
      <c r="B62" s="119"/>
      <c r="C62" s="120" t="s">
        <v>200</v>
      </c>
      <c r="D62" s="120" t="s">
        <v>140</v>
      </c>
      <c r="E62" s="121" t="s">
        <v>2223</v>
      </c>
      <c r="F62" s="122" t="s">
        <v>2224</v>
      </c>
      <c r="G62" s="123" t="s">
        <v>160</v>
      </c>
      <c r="H62" s="124">
        <v>100</v>
      </c>
      <c r="I62" s="125"/>
      <c r="J62" s="125">
        <f t="shared" si="0"/>
        <v>0</v>
      </c>
      <c r="K62" s="122" t="s">
        <v>144</v>
      </c>
      <c r="L62" s="23"/>
      <c r="M62" s="126" t="s">
        <v>1</v>
      </c>
      <c r="N62" s="127" t="s">
        <v>23</v>
      </c>
      <c r="O62" s="128">
        <v>2</v>
      </c>
      <c r="P62" s="128">
        <f t="shared" si="1"/>
        <v>200</v>
      </c>
      <c r="Q62" s="128">
        <v>0.00897</v>
      </c>
      <c r="R62" s="128">
        <f t="shared" si="2"/>
        <v>0.897</v>
      </c>
      <c r="S62" s="128">
        <v>0</v>
      </c>
      <c r="T62" s="129">
        <f t="shared" si="3"/>
        <v>0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R62" s="130" t="s">
        <v>200</v>
      </c>
      <c r="AT62" s="130" t="s">
        <v>140</v>
      </c>
      <c r="AU62" s="130" t="s">
        <v>60</v>
      </c>
      <c r="AY62" s="12" t="s">
        <v>137</v>
      </c>
      <c r="BE62" s="131">
        <f t="shared" si="4"/>
        <v>0</v>
      </c>
      <c r="BF62" s="131">
        <f t="shared" si="5"/>
        <v>0</v>
      </c>
      <c r="BG62" s="131">
        <f t="shared" si="6"/>
        <v>0</v>
      </c>
      <c r="BH62" s="131">
        <f t="shared" si="7"/>
        <v>0</v>
      </c>
      <c r="BI62" s="131">
        <f t="shared" si="8"/>
        <v>0</v>
      </c>
      <c r="BJ62" s="12" t="s">
        <v>58</v>
      </c>
      <c r="BK62" s="131">
        <f t="shared" si="9"/>
        <v>0</v>
      </c>
      <c r="BL62" s="12" t="s">
        <v>200</v>
      </c>
      <c r="BM62" s="130" t="s">
        <v>2225</v>
      </c>
    </row>
    <row r="63" spans="1:65" s="2" customFormat="1" ht="24.15" customHeight="1">
      <c r="A63" s="22"/>
      <c r="B63" s="119"/>
      <c r="C63" s="136" t="s">
        <v>204</v>
      </c>
      <c r="D63" s="136" t="s">
        <v>991</v>
      </c>
      <c r="E63" s="137" t="s">
        <v>2226</v>
      </c>
      <c r="F63" s="138" t="s">
        <v>2227</v>
      </c>
      <c r="G63" s="139" t="s">
        <v>160</v>
      </c>
      <c r="H63" s="140">
        <v>100</v>
      </c>
      <c r="I63" s="141"/>
      <c r="J63" s="141">
        <f t="shared" si="0"/>
        <v>0</v>
      </c>
      <c r="K63" s="138" t="s">
        <v>144</v>
      </c>
      <c r="L63" s="142"/>
      <c r="M63" s="143" t="s">
        <v>1</v>
      </c>
      <c r="N63" s="144" t="s">
        <v>23</v>
      </c>
      <c r="O63" s="128">
        <v>0</v>
      </c>
      <c r="P63" s="128">
        <f t="shared" si="1"/>
        <v>0</v>
      </c>
      <c r="Q63" s="128">
        <v>0.022</v>
      </c>
      <c r="R63" s="128">
        <f t="shared" si="2"/>
        <v>2.1999999999999997</v>
      </c>
      <c r="S63" s="128">
        <v>0</v>
      </c>
      <c r="T63" s="129">
        <f t="shared" si="3"/>
        <v>0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R63" s="130" t="s">
        <v>263</v>
      </c>
      <c r="AT63" s="130" t="s">
        <v>991</v>
      </c>
      <c r="AU63" s="130" t="s">
        <v>60</v>
      </c>
      <c r="AY63" s="12" t="s">
        <v>137</v>
      </c>
      <c r="BE63" s="131">
        <f t="shared" si="4"/>
        <v>0</v>
      </c>
      <c r="BF63" s="131">
        <f t="shared" si="5"/>
        <v>0</v>
      </c>
      <c r="BG63" s="131">
        <f t="shared" si="6"/>
        <v>0</v>
      </c>
      <c r="BH63" s="131">
        <f t="shared" si="7"/>
        <v>0</v>
      </c>
      <c r="BI63" s="131">
        <f t="shared" si="8"/>
        <v>0</v>
      </c>
      <c r="BJ63" s="12" t="s">
        <v>58</v>
      </c>
      <c r="BK63" s="131">
        <f t="shared" si="9"/>
        <v>0</v>
      </c>
      <c r="BL63" s="12" t="s">
        <v>200</v>
      </c>
      <c r="BM63" s="130" t="s">
        <v>2228</v>
      </c>
    </row>
    <row r="64" spans="1:65" s="2" customFormat="1" ht="33" customHeight="1">
      <c r="A64" s="22"/>
      <c r="B64" s="119"/>
      <c r="C64" s="120" t="s">
        <v>208</v>
      </c>
      <c r="D64" s="120" t="s">
        <v>140</v>
      </c>
      <c r="E64" s="121" t="s">
        <v>2229</v>
      </c>
      <c r="F64" s="122" t="s">
        <v>2230</v>
      </c>
      <c r="G64" s="123" t="s">
        <v>160</v>
      </c>
      <c r="H64" s="124">
        <v>10</v>
      </c>
      <c r="I64" s="125"/>
      <c r="J64" s="125">
        <f t="shared" si="0"/>
        <v>0</v>
      </c>
      <c r="K64" s="122" t="s">
        <v>144</v>
      </c>
      <c r="L64" s="23"/>
      <c r="M64" s="126" t="s">
        <v>1</v>
      </c>
      <c r="N64" s="127" t="s">
        <v>23</v>
      </c>
      <c r="O64" s="128">
        <v>1.33</v>
      </c>
      <c r="P64" s="128">
        <f t="shared" si="1"/>
        <v>13.3</v>
      </c>
      <c r="Q64" s="128">
        <v>0.00903</v>
      </c>
      <c r="R64" s="128">
        <f t="shared" si="2"/>
        <v>0.09029999999999999</v>
      </c>
      <c r="S64" s="128">
        <v>0</v>
      </c>
      <c r="T64" s="129">
        <f t="shared" si="3"/>
        <v>0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R64" s="130" t="s">
        <v>200</v>
      </c>
      <c r="AT64" s="130" t="s">
        <v>140</v>
      </c>
      <c r="AU64" s="130" t="s">
        <v>60</v>
      </c>
      <c r="AY64" s="12" t="s">
        <v>137</v>
      </c>
      <c r="BE64" s="131">
        <f t="shared" si="4"/>
        <v>0</v>
      </c>
      <c r="BF64" s="131">
        <f t="shared" si="5"/>
        <v>0</v>
      </c>
      <c r="BG64" s="131">
        <f t="shared" si="6"/>
        <v>0</v>
      </c>
      <c r="BH64" s="131">
        <f t="shared" si="7"/>
        <v>0</v>
      </c>
      <c r="BI64" s="131">
        <f t="shared" si="8"/>
        <v>0</v>
      </c>
      <c r="BJ64" s="12" t="s">
        <v>58</v>
      </c>
      <c r="BK64" s="131">
        <f t="shared" si="9"/>
        <v>0</v>
      </c>
      <c r="BL64" s="12" t="s">
        <v>200</v>
      </c>
      <c r="BM64" s="130" t="s">
        <v>2231</v>
      </c>
    </row>
    <row r="65" spans="1:65" s="2" customFormat="1" ht="24.15" customHeight="1">
      <c r="A65" s="22"/>
      <c r="B65" s="119"/>
      <c r="C65" s="136" t="s">
        <v>212</v>
      </c>
      <c r="D65" s="136" t="s">
        <v>991</v>
      </c>
      <c r="E65" s="137" t="s">
        <v>2232</v>
      </c>
      <c r="F65" s="138" t="s">
        <v>2233</v>
      </c>
      <c r="G65" s="139" t="s">
        <v>160</v>
      </c>
      <c r="H65" s="140">
        <v>10</v>
      </c>
      <c r="I65" s="141"/>
      <c r="J65" s="141">
        <f t="shared" si="0"/>
        <v>0</v>
      </c>
      <c r="K65" s="138" t="s">
        <v>144</v>
      </c>
      <c r="L65" s="142"/>
      <c r="M65" s="143" t="s">
        <v>1</v>
      </c>
      <c r="N65" s="144" t="s">
        <v>23</v>
      </c>
      <c r="O65" s="128">
        <v>0</v>
      </c>
      <c r="P65" s="128">
        <f t="shared" si="1"/>
        <v>0</v>
      </c>
      <c r="Q65" s="128">
        <v>0.022</v>
      </c>
      <c r="R65" s="128">
        <f t="shared" si="2"/>
        <v>0.21999999999999997</v>
      </c>
      <c r="S65" s="128">
        <v>0</v>
      </c>
      <c r="T65" s="129">
        <f t="shared" si="3"/>
        <v>0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R65" s="130" t="s">
        <v>263</v>
      </c>
      <c r="AT65" s="130" t="s">
        <v>991</v>
      </c>
      <c r="AU65" s="130" t="s">
        <v>60</v>
      </c>
      <c r="AY65" s="12" t="s">
        <v>137</v>
      </c>
      <c r="BE65" s="131">
        <f t="shared" si="4"/>
        <v>0</v>
      </c>
      <c r="BF65" s="131">
        <f t="shared" si="5"/>
        <v>0</v>
      </c>
      <c r="BG65" s="131">
        <f t="shared" si="6"/>
        <v>0</v>
      </c>
      <c r="BH65" s="131">
        <f t="shared" si="7"/>
        <v>0</v>
      </c>
      <c r="BI65" s="131">
        <f t="shared" si="8"/>
        <v>0</v>
      </c>
      <c r="BJ65" s="12" t="s">
        <v>58</v>
      </c>
      <c r="BK65" s="131">
        <f t="shared" si="9"/>
        <v>0</v>
      </c>
      <c r="BL65" s="12" t="s">
        <v>200</v>
      </c>
      <c r="BM65" s="130" t="s">
        <v>2234</v>
      </c>
    </row>
    <row r="66" spans="1:65" s="2" customFormat="1" ht="33" customHeight="1">
      <c r="A66" s="22"/>
      <c r="B66" s="119"/>
      <c r="C66" s="120" t="s">
        <v>216</v>
      </c>
      <c r="D66" s="120" t="s">
        <v>140</v>
      </c>
      <c r="E66" s="121" t="s">
        <v>2235</v>
      </c>
      <c r="F66" s="122" t="s">
        <v>2236</v>
      </c>
      <c r="G66" s="123" t="s">
        <v>160</v>
      </c>
      <c r="H66" s="124">
        <v>10</v>
      </c>
      <c r="I66" s="125"/>
      <c r="J66" s="125">
        <f t="shared" si="0"/>
        <v>0</v>
      </c>
      <c r="K66" s="122" t="s">
        <v>144</v>
      </c>
      <c r="L66" s="23"/>
      <c r="M66" s="126" t="s">
        <v>1</v>
      </c>
      <c r="N66" s="127" t="s">
        <v>23</v>
      </c>
      <c r="O66" s="128">
        <v>1.06</v>
      </c>
      <c r="P66" s="128">
        <f t="shared" si="1"/>
        <v>10.600000000000001</v>
      </c>
      <c r="Q66" s="128">
        <v>0.00909</v>
      </c>
      <c r="R66" s="128">
        <f t="shared" si="2"/>
        <v>0.09090000000000001</v>
      </c>
      <c r="S66" s="128">
        <v>0</v>
      </c>
      <c r="T66" s="129">
        <f t="shared" si="3"/>
        <v>0</v>
      </c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R66" s="130" t="s">
        <v>200</v>
      </c>
      <c r="AT66" s="130" t="s">
        <v>140</v>
      </c>
      <c r="AU66" s="130" t="s">
        <v>60</v>
      </c>
      <c r="AY66" s="12" t="s">
        <v>137</v>
      </c>
      <c r="BE66" s="131">
        <f t="shared" si="4"/>
        <v>0</v>
      </c>
      <c r="BF66" s="131">
        <f t="shared" si="5"/>
        <v>0</v>
      </c>
      <c r="BG66" s="131">
        <f t="shared" si="6"/>
        <v>0</v>
      </c>
      <c r="BH66" s="131">
        <f t="shared" si="7"/>
        <v>0</v>
      </c>
      <c r="BI66" s="131">
        <f t="shared" si="8"/>
        <v>0</v>
      </c>
      <c r="BJ66" s="12" t="s">
        <v>58</v>
      </c>
      <c r="BK66" s="131">
        <f t="shared" si="9"/>
        <v>0</v>
      </c>
      <c r="BL66" s="12" t="s">
        <v>200</v>
      </c>
      <c r="BM66" s="130" t="s">
        <v>2237</v>
      </c>
    </row>
    <row r="67" spans="1:65" s="2" customFormat="1" ht="24.15" customHeight="1">
      <c r="A67" s="22"/>
      <c r="B67" s="119"/>
      <c r="C67" s="136" t="s">
        <v>7</v>
      </c>
      <c r="D67" s="136" t="s">
        <v>991</v>
      </c>
      <c r="E67" s="137" t="s">
        <v>2238</v>
      </c>
      <c r="F67" s="138" t="s">
        <v>2239</v>
      </c>
      <c r="G67" s="139" t="s">
        <v>160</v>
      </c>
      <c r="H67" s="140">
        <v>10</v>
      </c>
      <c r="I67" s="141"/>
      <c r="J67" s="141">
        <f t="shared" si="0"/>
        <v>0</v>
      </c>
      <c r="K67" s="138" t="s">
        <v>144</v>
      </c>
      <c r="L67" s="142"/>
      <c r="M67" s="143" t="s">
        <v>1</v>
      </c>
      <c r="N67" s="144" t="s">
        <v>23</v>
      </c>
      <c r="O67" s="128">
        <v>0</v>
      </c>
      <c r="P67" s="128">
        <f t="shared" si="1"/>
        <v>0</v>
      </c>
      <c r="Q67" s="128">
        <v>0.022</v>
      </c>
      <c r="R67" s="128">
        <f t="shared" si="2"/>
        <v>0.21999999999999997</v>
      </c>
      <c r="S67" s="128">
        <v>0</v>
      </c>
      <c r="T67" s="129">
        <f t="shared" si="3"/>
        <v>0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R67" s="130" t="s">
        <v>263</v>
      </c>
      <c r="AT67" s="130" t="s">
        <v>991</v>
      </c>
      <c r="AU67" s="130" t="s">
        <v>60</v>
      </c>
      <c r="AY67" s="12" t="s">
        <v>137</v>
      </c>
      <c r="BE67" s="131">
        <f t="shared" si="4"/>
        <v>0</v>
      </c>
      <c r="BF67" s="131">
        <f t="shared" si="5"/>
        <v>0</v>
      </c>
      <c r="BG67" s="131">
        <f t="shared" si="6"/>
        <v>0</v>
      </c>
      <c r="BH67" s="131">
        <f t="shared" si="7"/>
        <v>0</v>
      </c>
      <c r="BI67" s="131">
        <f t="shared" si="8"/>
        <v>0</v>
      </c>
      <c r="BJ67" s="12" t="s">
        <v>58</v>
      </c>
      <c r="BK67" s="131">
        <f t="shared" si="9"/>
        <v>0</v>
      </c>
      <c r="BL67" s="12" t="s">
        <v>200</v>
      </c>
      <c r="BM67" s="130" t="s">
        <v>2240</v>
      </c>
    </row>
    <row r="68" spans="1:65" s="2" customFormat="1" ht="33" customHeight="1">
      <c r="A68" s="22"/>
      <c r="B68" s="119"/>
      <c r="C68" s="120" t="s">
        <v>223</v>
      </c>
      <c r="D68" s="120" t="s">
        <v>140</v>
      </c>
      <c r="E68" s="121" t="s">
        <v>2241</v>
      </c>
      <c r="F68" s="122" t="s">
        <v>2242</v>
      </c>
      <c r="G68" s="123" t="s">
        <v>160</v>
      </c>
      <c r="H68" s="124">
        <v>10</v>
      </c>
      <c r="I68" s="125"/>
      <c r="J68" s="125">
        <f t="shared" si="0"/>
        <v>0</v>
      </c>
      <c r="K68" s="122" t="s">
        <v>144</v>
      </c>
      <c r="L68" s="23"/>
      <c r="M68" s="126" t="s">
        <v>1</v>
      </c>
      <c r="N68" s="127" t="s">
        <v>23</v>
      </c>
      <c r="O68" s="128">
        <v>0.68</v>
      </c>
      <c r="P68" s="128">
        <f t="shared" si="1"/>
        <v>6.800000000000001</v>
      </c>
      <c r="Q68" s="128">
        <v>0.00755</v>
      </c>
      <c r="R68" s="128">
        <f t="shared" si="2"/>
        <v>0.0755</v>
      </c>
      <c r="S68" s="128">
        <v>0</v>
      </c>
      <c r="T68" s="129">
        <f t="shared" si="3"/>
        <v>0</v>
      </c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R68" s="130" t="s">
        <v>200</v>
      </c>
      <c r="AT68" s="130" t="s">
        <v>140</v>
      </c>
      <c r="AU68" s="130" t="s">
        <v>60</v>
      </c>
      <c r="AY68" s="12" t="s">
        <v>137</v>
      </c>
      <c r="BE68" s="131">
        <f t="shared" si="4"/>
        <v>0</v>
      </c>
      <c r="BF68" s="131">
        <f t="shared" si="5"/>
        <v>0</v>
      </c>
      <c r="BG68" s="131">
        <f t="shared" si="6"/>
        <v>0</v>
      </c>
      <c r="BH68" s="131">
        <f t="shared" si="7"/>
        <v>0</v>
      </c>
      <c r="BI68" s="131">
        <f t="shared" si="8"/>
        <v>0</v>
      </c>
      <c r="BJ68" s="12" t="s">
        <v>58</v>
      </c>
      <c r="BK68" s="131">
        <f t="shared" si="9"/>
        <v>0</v>
      </c>
      <c r="BL68" s="12" t="s">
        <v>200</v>
      </c>
      <c r="BM68" s="130" t="s">
        <v>2243</v>
      </c>
    </row>
    <row r="69" spans="1:65" s="2" customFormat="1" ht="24.15" customHeight="1">
      <c r="A69" s="22"/>
      <c r="B69" s="119"/>
      <c r="C69" s="136" t="s">
        <v>227</v>
      </c>
      <c r="D69" s="136" t="s">
        <v>991</v>
      </c>
      <c r="E69" s="137" t="s">
        <v>2244</v>
      </c>
      <c r="F69" s="138" t="s">
        <v>2245</v>
      </c>
      <c r="G69" s="139" t="s">
        <v>160</v>
      </c>
      <c r="H69" s="140">
        <v>10</v>
      </c>
      <c r="I69" s="141"/>
      <c r="J69" s="141">
        <f t="shared" si="0"/>
        <v>0</v>
      </c>
      <c r="K69" s="138" t="s">
        <v>144</v>
      </c>
      <c r="L69" s="142"/>
      <c r="M69" s="143" t="s">
        <v>1</v>
      </c>
      <c r="N69" s="144" t="s">
        <v>23</v>
      </c>
      <c r="O69" s="128">
        <v>0</v>
      </c>
      <c r="P69" s="128">
        <f t="shared" si="1"/>
        <v>0</v>
      </c>
      <c r="Q69" s="128">
        <v>0.022</v>
      </c>
      <c r="R69" s="128">
        <f t="shared" si="2"/>
        <v>0.21999999999999997</v>
      </c>
      <c r="S69" s="128">
        <v>0</v>
      </c>
      <c r="T69" s="129">
        <f t="shared" si="3"/>
        <v>0</v>
      </c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R69" s="130" t="s">
        <v>263</v>
      </c>
      <c r="AT69" s="130" t="s">
        <v>991</v>
      </c>
      <c r="AU69" s="130" t="s">
        <v>60</v>
      </c>
      <c r="AY69" s="12" t="s">
        <v>137</v>
      </c>
      <c r="BE69" s="131">
        <f t="shared" si="4"/>
        <v>0</v>
      </c>
      <c r="BF69" s="131">
        <f t="shared" si="5"/>
        <v>0</v>
      </c>
      <c r="BG69" s="131">
        <f t="shared" si="6"/>
        <v>0</v>
      </c>
      <c r="BH69" s="131">
        <f t="shared" si="7"/>
        <v>0</v>
      </c>
      <c r="BI69" s="131">
        <f t="shared" si="8"/>
        <v>0</v>
      </c>
      <c r="BJ69" s="12" t="s">
        <v>58</v>
      </c>
      <c r="BK69" s="131">
        <f t="shared" si="9"/>
        <v>0</v>
      </c>
      <c r="BL69" s="12" t="s">
        <v>200</v>
      </c>
      <c r="BM69" s="130" t="s">
        <v>2246</v>
      </c>
    </row>
    <row r="70" spans="1:65" s="2" customFormat="1" ht="33" customHeight="1">
      <c r="A70" s="22"/>
      <c r="B70" s="119"/>
      <c r="C70" s="120" t="s">
        <v>231</v>
      </c>
      <c r="D70" s="120" t="s">
        <v>140</v>
      </c>
      <c r="E70" s="121" t="s">
        <v>2247</v>
      </c>
      <c r="F70" s="122" t="s">
        <v>2248</v>
      </c>
      <c r="G70" s="123" t="s">
        <v>160</v>
      </c>
      <c r="H70" s="124">
        <v>10</v>
      </c>
      <c r="I70" s="125"/>
      <c r="J70" s="125">
        <f t="shared" si="0"/>
        <v>0</v>
      </c>
      <c r="K70" s="122" t="s">
        <v>144</v>
      </c>
      <c r="L70" s="23"/>
      <c r="M70" s="126" t="s">
        <v>1</v>
      </c>
      <c r="N70" s="127" t="s">
        <v>23</v>
      </c>
      <c r="O70" s="128">
        <v>0.792</v>
      </c>
      <c r="P70" s="128">
        <f t="shared" si="1"/>
        <v>7.92</v>
      </c>
      <c r="Q70" s="128">
        <v>0.006</v>
      </c>
      <c r="R70" s="128">
        <f t="shared" si="2"/>
        <v>0.06</v>
      </c>
      <c r="S70" s="128">
        <v>0</v>
      </c>
      <c r="T70" s="129">
        <f t="shared" si="3"/>
        <v>0</v>
      </c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R70" s="130" t="s">
        <v>200</v>
      </c>
      <c r="AT70" s="130" t="s">
        <v>140</v>
      </c>
      <c r="AU70" s="130" t="s">
        <v>60</v>
      </c>
      <c r="AY70" s="12" t="s">
        <v>137</v>
      </c>
      <c r="BE70" s="131">
        <f t="shared" si="4"/>
        <v>0</v>
      </c>
      <c r="BF70" s="131">
        <f t="shared" si="5"/>
        <v>0</v>
      </c>
      <c r="BG70" s="131">
        <f t="shared" si="6"/>
        <v>0</v>
      </c>
      <c r="BH70" s="131">
        <f t="shared" si="7"/>
        <v>0</v>
      </c>
      <c r="BI70" s="131">
        <f t="shared" si="8"/>
        <v>0</v>
      </c>
      <c r="BJ70" s="12" t="s">
        <v>58</v>
      </c>
      <c r="BK70" s="131">
        <f t="shared" si="9"/>
        <v>0</v>
      </c>
      <c r="BL70" s="12" t="s">
        <v>200</v>
      </c>
      <c r="BM70" s="130" t="s">
        <v>2249</v>
      </c>
    </row>
    <row r="71" spans="1:65" s="2" customFormat="1" ht="24.15" customHeight="1">
      <c r="A71" s="22"/>
      <c r="B71" s="119"/>
      <c r="C71" s="136" t="s">
        <v>235</v>
      </c>
      <c r="D71" s="136" t="s">
        <v>991</v>
      </c>
      <c r="E71" s="137" t="s">
        <v>2250</v>
      </c>
      <c r="F71" s="138" t="s">
        <v>2251</v>
      </c>
      <c r="G71" s="139" t="s">
        <v>160</v>
      </c>
      <c r="H71" s="140">
        <v>10</v>
      </c>
      <c r="I71" s="141"/>
      <c r="J71" s="141">
        <f t="shared" si="0"/>
        <v>0</v>
      </c>
      <c r="K71" s="138" t="s">
        <v>144</v>
      </c>
      <c r="L71" s="142"/>
      <c r="M71" s="143" t="s">
        <v>1</v>
      </c>
      <c r="N71" s="144" t="s">
        <v>23</v>
      </c>
      <c r="O71" s="128">
        <v>0</v>
      </c>
      <c r="P71" s="128">
        <f t="shared" si="1"/>
        <v>0</v>
      </c>
      <c r="Q71" s="128">
        <v>0.022</v>
      </c>
      <c r="R71" s="128">
        <f t="shared" si="2"/>
        <v>0.21999999999999997</v>
      </c>
      <c r="S71" s="128">
        <v>0</v>
      </c>
      <c r="T71" s="129">
        <f t="shared" si="3"/>
        <v>0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R71" s="130" t="s">
        <v>263</v>
      </c>
      <c r="AT71" s="130" t="s">
        <v>991</v>
      </c>
      <c r="AU71" s="130" t="s">
        <v>60</v>
      </c>
      <c r="AY71" s="12" t="s">
        <v>137</v>
      </c>
      <c r="BE71" s="131">
        <f t="shared" si="4"/>
        <v>0</v>
      </c>
      <c r="BF71" s="131">
        <f t="shared" si="5"/>
        <v>0</v>
      </c>
      <c r="BG71" s="131">
        <f t="shared" si="6"/>
        <v>0</v>
      </c>
      <c r="BH71" s="131">
        <f t="shared" si="7"/>
        <v>0</v>
      </c>
      <c r="BI71" s="131">
        <f t="shared" si="8"/>
        <v>0</v>
      </c>
      <c r="BJ71" s="12" t="s">
        <v>58</v>
      </c>
      <c r="BK71" s="131">
        <f t="shared" si="9"/>
        <v>0</v>
      </c>
      <c r="BL71" s="12" t="s">
        <v>200</v>
      </c>
      <c r="BM71" s="130" t="s">
        <v>2252</v>
      </c>
    </row>
    <row r="72" spans="1:65" s="2" customFormat="1" ht="33" customHeight="1">
      <c r="A72" s="22"/>
      <c r="B72" s="119"/>
      <c r="C72" s="120" t="s">
        <v>239</v>
      </c>
      <c r="D72" s="120" t="s">
        <v>140</v>
      </c>
      <c r="E72" s="121" t="s">
        <v>2253</v>
      </c>
      <c r="F72" s="122" t="s">
        <v>2254</v>
      </c>
      <c r="G72" s="123" t="s">
        <v>160</v>
      </c>
      <c r="H72" s="124">
        <v>10</v>
      </c>
      <c r="I72" s="125"/>
      <c r="J72" s="125">
        <f t="shared" si="0"/>
        <v>0</v>
      </c>
      <c r="K72" s="122" t="s">
        <v>144</v>
      </c>
      <c r="L72" s="23"/>
      <c r="M72" s="126" t="s">
        <v>1</v>
      </c>
      <c r="N72" s="127" t="s">
        <v>23</v>
      </c>
      <c r="O72" s="128">
        <v>0.816</v>
      </c>
      <c r="P72" s="128">
        <f t="shared" si="1"/>
        <v>8.16</v>
      </c>
      <c r="Q72" s="128">
        <v>0.0053</v>
      </c>
      <c r="R72" s="128">
        <f t="shared" si="2"/>
        <v>0.053</v>
      </c>
      <c r="S72" s="128">
        <v>0</v>
      </c>
      <c r="T72" s="129">
        <f t="shared" si="3"/>
        <v>0</v>
      </c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R72" s="130" t="s">
        <v>200</v>
      </c>
      <c r="AT72" s="130" t="s">
        <v>140</v>
      </c>
      <c r="AU72" s="130" t="s">
        <v>60</v>
      </c>
      <c r="AY72" s="12" t="s">
        <v>137</v>
      </c>
      <c r="BE72" s="131">
        <f t="shared" si="4"/>
        <v>0</v>
      </c>
      <c r="BF72" s="131">
        <f t="shared" si="5"/>
        <v>0</v>
      </c>
      <c r="BG72" s="131">
        <f t="shared" si="6"/>
        <v>0</v>
      </c>
      <c r="BH72" s="131">
        <f t="shared" si="7"/>
        <v>0</v>
      </c>
      <c r="BI72" s="131">
        <f t="shared" si="8"/>
        <v>0</v>
      </c>
      <c r="BJ72" s="12" t="s">
        <v>58</v>
      </c>
      <c r="BK72" s="131">
        <f t="shared" si="9"/>
        <v>0</v>
      </c>
      <c r="BL72" s="12" t="s">
        <v>200</v>
      </c>
      <c r="BM72" s="130" t="s">
        <v>2255</v>
      </c>
    </row>
    <row r="73" spans="1:65" s="2" customFormat="1" ht="33" customHeight="1">
      <c r="A73" s="22"/>
      <c r="B73" s="119"/>
      <c r="C73" s="136" t="s">
        <v>243</v>
      </c>
      <c r="D73" s="136" t="s">
        <v>991</v>
      </c>
      <c r="E73" s="137" t="s">
        <v>2256</v>
      </c>
      <c r="F73" s="138" t="s">
        <v>2257</v>
      </c>
      <c r="G73" s="139" t="s">
        <v>160</v>
      </c>
      <c r="H73" s="140">
        <v>10</v>
      </c>
      <c r="I73" s="141"/>
      <c r="J73" s="141">
        <f t="shared" si="0"/>
        <v>0</v>
      </c>
      <c r="K73" s="138" t="s">
        <v>1</v>
      </c>
      <c r="L73" s="142"/>
      <c r="M73" s="143" t="s">
        <v>1</v>
      </c>
      <c r="N73" s="144" t="s">
        <v>23</v>
      </c>
      <c r="O73" s="128">
        <v>0</v>
      </c>
      <c r="P73" s="128">
        <f t="shared" si="1"/>
        <v>0</v>
      </c>
      <c r="Q73" s="128">
        <v>0.022</v>
      </c>
      <c r="R73" s="128">
        <f t="shared" si="2"/>
        <v>0.21999999999999997</v>
      </c>
      <c r="S73" s="128">
        <v>0</v>
      </c>
      <c r="T73" s="129">
        <f t="shared" si="3"/>
        <v>0</v>
      </c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R73" s="130" t="s">
        <v>263</v>
      </c>
      <c r="AT73" s="130" t="s">
        <v>991</v>
      </c>
      <c r="AU73" s="130" t="s">
        <v>60</v>
      </c>
      <c r="AY73" s="12" t="s">
        <v>137</v>
      </c>
      <c r="BE73" s="131">
        <f t="shared" si="4"/>
        <v>0</v>
      </c>
      <c r="BF73" s="131">
        <f t="shared" si="5"/>
        <v>0</v>
      </c>
      <c r="BG73" s="131">
        <f t="shared" si="6"/>
        <v>0</v>
      </c>
      <c r="BH73" s="131">
        <f t="shared" si="7"/>
        <v>0</v>
      </c>
      <c r="BI73" s="131">
        <f t="shared" si="8"/>
        <v>0</v>
      </c>
      <c r="BJ73" s="12" t="s">
        <v>58</v>
      </c>
      <c r="BK73" s="131">
        <f t="shared" si="9"/>
        <v>0</v>
      </c>
      <c r="BL73" s="12" t="s">
        <v>200</v>
      </c>
      <c r="BM73" s="130" t="s">
        <v>2258</v>
      </c>
    </row>
    <row r="74" spans="1:65" s="2" customFormat="1" ht="33" customHeight="1">
      <c r="A74" s="22"/>
      <c r="B74" s="119"/>
      <c r="C74" s="120" t="s">
        <v>247</v>
      </c>
      <c r="D74" s="120" t="s">
        <v>140</v>
      </c>
      <c r="E74" s="121" t="s">
        <v>2259</v>
      </c>
      <c r="F74" s="122" t="s">
        <v>2260</v>
      </c>
      <c r="G74" s="123" t="s">
        <v>160</v>
      </c>
      <c r="H74" s="124">
        <v>10</v>
      </c>
      <c r="I74" s="125"/>
      <c r="J74" s="125">
        <f t="shared" si="0"/>
        <v>0</v>
      </c>
      <c r="K74" s="122" t="s">
        <v>144</v>
      </c>
      <c r="L74" s="23"/>
      <c r="M74" s="126" t="s">
        <v>1</v>
      </c>
      <c r="N74" s="127" t="s">
        <v>23</v>
      </c>
      <c r="O74" s="128">
        <v>0.848</v>
      </c>
      <c r="P74" s="128">
        <f t="shared" si="1"/>
        <v>8.48</v>
      </c>
      <c r="Q74" s="128">
        <v>0.00535</v>
      </c>
      <c r="R74" s="128">
        <f t="shared" si="2"/>
        <v>0.0535</v>
      </c>
      <c r="S74" s="128">
        <v>0</v>
      </c>
      <c r="T74" s="129">
        <f t="shared" si="3"/>
        <v>0</v>
      </c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R74" s="130" t="s">
        <v>200</v>
      </c>
      <c r="AT74" s="130" t="s">
        <v>140</v>
      </c>
      <c r="AU74" s="130" t="s">
        <v>60</v>
      </c>
      <c r="AY74" s="12" t="s">
        <v>137</v>
      </c>
      <c r="BE74" s="131">
        <f t="shared" si="4"/>
        <v>0</v>
      </c>
      <c r="BF74" s="131">
        <f t="shared" si="5"/>
        <v>0</v>
      </c>
      <c r="BG74" s="131">
        <f t="shared" si="6"/>
        <v>0</v>
      </c>
      <c r="BH74" s="131">
        <f t="shared" si="7"/>
        <v>0</v>
      </c>
      <c r="BI74" s="131">
        <f t="shared" si="8"/>
        <v>0</v>
      </c>
      <c r="BJ74" s="12" t="s">
        <v>58</v>
      </c>
      <c r="BK74" s="131">
        <f t="shared" si="9"/>
        <v>0</v>
      </c>
      <c r="BL74" s="12" t="s">
        <v>200</v>
      </c>
      <c r="BM74" s="130" t="s">
        <v>2261</v>
      </c>
    </row>
    <row r="75" spans="1:65" s="2" customFormat="1" ht="33" customHeight="1">
      <c r="A75" s="22"/>
      <c r="B75" s="119"/>
      <c r="C75" s="136" t="s">
        <v>251</v>
      </c>
      <c r="D75" s="136" t="s">
        <v>991</v>
      </c>
      <c r="E75" s="137" t="s">
        <v>2262</v>
      </c>
      <c r="F75" s="138" t="s">
        <v>2263</v>
      </c>
      <c r="G75" s="139" t="s">
        <v>160</v>
      </c>
      <c r="H75" s="140">
        <v>10</v>
      </c>
      <c r="I75" s="141"/>
      <c r="J75" s="141">
        <f t="shared" si="0"/>
        <v>0</v>
      </c>
      <c r="K75" s="138" t="s">
        <v>144</v>
      </c>
      <c r="L75" s="142"/>
      <c r="M75" s="143" t="s">
        <v>1</v>
      </c>
      <c r="N75" s="144" t="s">
        <v>23</v>
      </c>
      <c r="O75" s="128">
        <v>0</v>
      </c>
      <c r="P75" s="128">
        <f t="shared" si="1"/>
        <v>0</v>
      </c>
      <c r="Q75" s="128">
        <v>0.022</v>
      </c>
      <c r="R75" s="128">
        <f t="shared" si="2"/>
        <v>0.21999999999999997</v>
      </c>
      <c r="S75" s="128">
        <v>0</v>
      </c>
      <c r="T75" s="129">
        <f t="shared" si="3"/>
        <v>0</v>
      </c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R75" s="130" t="s">
        <v>263</v>
      </c>
      <c r="AT75" s="130" t="s">
        <v>991</v>
      </c>
      <c r="AU75" s="130" t="s">
        <v>60</v>
      </c>
      <c r="AY75" s="12" t="s">
        <v>137</v>
      </c>
      <c r="BE75" s="131">
        <f t="shared" si="4"/>
        <v>0</v>
      </c>
      <c r="BF75" s="131">
        <f t="shared" si="5"/>
        <v>0</v>
      </c>
      <c r="BG75" s="131">
        <f t="shared" si="6"/>
        <v>0</v>
      </c>
      <c r="BH75" s="131">
        <f t="shared" si="7"/>
        <v>0</v>
      </c>
      <c r="BI75" s="131">
        <f t="shared" si="8"/>
        <v>0</v>
      </c>
      <c r="BJ75" s="12" t="s">
        <v>58</v>
      </c>
      <c r="BK75" s="131">
        <f t="shared" si="9"/>
        <v>0</v>
      </c>
      <c r="BL75" s="12" t="s">
        <v>200</v>
      </c>
      <c r="BM75" s="130" t="s">
        <v>2264</v>
      </c>
    </row>
    <row r="76" spans="1:65" s="2" customFormat="1" ht="33" customHeight="1">
      <c r="A76" s="22"/>
      <c r="B76" s="119"/>
      <c r="C76" s="120" t="s">
        <v>255</v>
      </c>
      <c r="D76" s="120" t="s">
        <v>140</v>
      </c>
      <c r="E76" s="121" t="s">
        <v>2265</v>
      </c>
      <c r="F76" s="122" t="s">
        <v>2266</v>
      </c>
      <c r="G76" s="123" t="s">
        <v>160</v>
      </c>
      <c r="H76" s="124">
        <v>10</v>
      </c>
      <c r="I76" s="125"/>
      <c r="J76" s="125">
        <f t="shared" si="0"/>
        <v>0</v>
      </c>
      <c r="K76" s="122" t="s">
        <v>144</v>
      </c>
      <c r="L76" s="23"/>
      <c r="M76" s="126" t="s">
        <v>1</v>
      </c>
      <c r="N76" s="127" t="s">
        <v>23</v>
      </c>
      <c r="O76" s="128">
        <v>0.88</v>
      </c>
      <c r="P76" s="128">
        <f t="shared" si="1"/>
        <v>8.8</v>
      </c>
      <c r="Q76" s="128">
        <v>0.00538</v>
      </c>
      <c r="R76" s="128">
        <f t="shared" si="2"/>
        <v>0.0538</v>
      </c>
      <c r="S76" s="128">
        <v>0</v>
      </c>
      <c r="T76" s="129">
        <f t="shared" si="3"/>
        <v>0</v>
      </c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R76" s="130" t="s">
        <v>200</v>
      </c>
      <c r="AT76" s="130" t="s">
        <v>140</v>
      </c>
      <c r="AU76" s="130" t="s">
        <v>60</v>
      </c>
      <c r="AY76" s="12" t="s">
        <v>137</v>
      </c>
      <c r="BE76" s="131">
        <f t="shared" si="4"/>
        <v>0</v>
      </c>
      <c r="BF76" s="131">
        <f t="shared" si="5"/>
        <v>0</v>
      </c>
      <c r="BG76" s="131">
        <f t="shared" si="6"/>
        <v>0</v>
      </c>
      <c r="BH76" s="131">
        <f t="shared" si="7"/>
        <v>0</v>
      </c>
      <c r="BI76" s="131">
        <f t="shared" si="8"/>
        <v>0</v>
      </c>
      <c r="BJ76" s="12" t="s">
        <v>58</v>
      </c>
      <c r="BK76" s="131">
        <f t="shared" si="9"/>
        <v>0</v>
      </c>
      <c r="BL76" s="12" t="s">
        <v>200</v>
      </c>
      <c r="BM76" s="130" t="s">
        <v>2267</v>
      </c>
    </row>
    <row r="77" spans="1:65" s="2" customFormat="1" ht="24.15" customHeight="1">
      <c r="A77" s="22"/>
      <c r="B77" s="119"/>
      <c r="C77" s="136" t="s">
        <v>259</v>
      </c>
      <c r="D77" s="136" t="s">
        <v>991</v>
      </c>
      <c r="E77" s="137" t="s">
        <v>2268</v>
      </c>
      <c r="F77" s="138" t="s">
        <v>2269</v>
      </c>
      <c r="G77" s="139" t="s">
        <v>160</v>
      </c>
      <c r="H77" s="140">
        <v>10</v>
      </c>
      <c r="I77" s="141"/>
      <c r="J77" s="141">
        <f t="shared" si="0"/>
        <v>0</v>
      </c>
      <c r="K77" s="138" t="s">
        <v>144</v>
      </c>
      <c r="L77" s="142"/>
      <c r="M77" s="143" t="s">
        <v>1</v>
      </c>
      <c r="N77" s="144" t="s">
        <v>23</v>
      </c>
      <c r="O77" s="128">
        <v>0</v>
      </c>
      <c r="P77" s="128">
        <f t="shared" si="1"/>
        <v>0</v>
      </c>
      <c r="Q77" s="128">
        <v>0.022</v>
      </c>
      <c r="R77" s="128">
        <f t="shared" si="2"/>
        <v>0.21999999999999997</v>
      </c>
      <c r="S77" s="128">
        <v>0</v>
      </c>
      <c r="T77" s="129">
        <f t="shared" si="3"/>
        <v>0</v>
      </c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R77" s="130" t="s">
        <v>263</v>
      </c>
      <c r="AT77" s="130" t="s">
        <v>991</v>
      </c>
      <c r="AU77" s="130" t="s">
        <v>60</v>
      </c>
      <c r="AY77" s="12" t="s">
        <v>137</v>
      </c>
      <c r="BE77" s="131">
        <f t="shared" si="4"/>
        <v>0</v>
      </c>
      <c r="BF77" s="131">
        <f t="shared" si="5"/>
        <v>0</v>
      </c>
      <c r="BG77" s="131">
        <f t="shared" si="6"/>
        <v>0</v>
      </c>
      <c r="BH77" s="131">
        <f t="shared" si="7"/>
        <v>0</v>
      </c>
      <c r="BI77" s="131">
        <f t="shared" si="8"/>
        <v>0</v>
      </c>
      <c r="BJ77" s="12" t="s">
        <v>58</v>
      </c>
      <c r="BK77" s="131">
        <f t="shared" si="9"/>
        <v>0</v>
      </c>
      <c r="BL77" s="12" t="s">
        <v>200</v>
      </c>
      <c r="BM77" s="130" t="s">
        <v>2270</v>
      </c>
    </row>
    <row r="78" spans="1:65" s="2" customFormat="1" ht="33" customHeight="1">
      <c r="A78" s="22"/>
      <c r="B78" s="119"/>
      <c r="C78" s="120" t="s">
        <v>263</v>
      </c>
      <c r="D78" s="120" t="s">
        <v>140</v>
      </c>
      <c r="E78" s="121" t="s">
        <v>2271</v>
      </c>
      <c r="F78" s="122" t="s">
        <v>2272</v>
      </c>
      <c r="G78" s="123" t="s">
        <v>160</v>
      </c>
      <c r="H78" s="124">
        <v>10</v>
      </c>
      <c r="I78" s="125"/>
      <c r="J78" s="125">
        <f t="shared" si="0"/>
        <v>0</v>
      </c>
      <c r="K78" s="122" t="s">
        <v>144</v>
      </c>
      <c r="L78" s="23"/>
      <c r="M78" s="126" t="s">
        <v>1</v>
      </c>
      <c r="N78" s="127" t="s">
        <v>23</v>
      </c>
      <c r="O78" s="128">
        <v>0.912</v>
      </c>
      <c r="P78" s="128">
        <f t="shared" si="1"/>
        <v>9.120000000000001</v>
      </c>
      <c r="Q78" s="128">
        <v>0.00548</v>
      </c>
      <c r="R78" s="128">
        <f t="shared" si="2"/>
        <v>0.054799999999999995</v>
      </c>
      <c r="S78" s="128">
        <v>0</v>
      </c>
      <c r="T78" s="129">
        <f t="shared" si="3"/>
        <v>0</v>
      </c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R78" s="130" t="s">
        <v>200</v>
      </c>
      <c r="AT78" s="130" t="s">
        <v>140</v>
      </c>
      <c r="AU78" s="130" t="s">
        <v>60</v>
      </c>
      <c r="AY78" s="12" t="s">
        <v>137</v>
      </c>
      <c r="BE78" s="131">
        <f t="shared" si="4"/>
        <v>0</v>
      </c>
      <c r="BF78" s="131">
        <f t="shared" si="5"/>
        <v>0</v>
      </c>
      <c r="BG78" s="131">
        <f t="shared" si="6"/>
        <v>0</v>
      </c>
      <c r="BH78" s="131">
        <f t="shared" si="7"/>
        <v>0</v>
      </c>
      <c r="BI78" s="131">
        <f t="shared" si="8"/>
        <v>0</v>
      </c>
      <c r="BJ78" s="12" t="s">
        <v>58</v>
      </c>
      <c r="BK78" s="131">
        <f t="shared" si="9"/>
        <v>0</v>
      </c>
      <c r="BL78" s="12" t="s">
        <v>200</v>
      </c>
      <c r="BM78" s="130" t="s">
        <v>2273</v>
      </c>
    </row>
    <row r="79" spans="1:65" s="2" customFormat="1" ht="24.15" customHeight="1">
      <c r="A79" s="22"/>
      <c r="B79" s="119"/>
      <c r="C79" s="136" t="s">
        <v>267</v>
      </c>
      <c r="D79" s="136" t="s">
        <v>991</v>
      </c>
      <c r="E79" s="137" t="s">
        <v>2274</v>
      </c>
      <c r="F79" s="138" t="s">
        <v>2275</v>
      </c>
      <c r="G79" s="139" t="s">
        <v>160</v>
      </c>
      <c r="H79" s="140">
        <v>10</v>
      </c>
      <c r="I79" s="141"/>
      <c r="J79" s="141">
        <f t="shared" si="0"/>
        <v>0</v>
      </c>
      <c r="K79" s="138" t="s">
        <v>1</v>
      </c>
      <c r="L79" s="142"/>
      <c r="M79" s="143" t="s">
        <v>1</v>
      </c>
      <c r="N79" s="144" t="s">
        <v>23</v>
      </c>
      <c r="O79" s="128">
        <v>0</v>
      </c>
      <c r="P79" s="128">
        <f t="shared" si="1"/>
        <v>0</v>
      </c>
      <c r="Q79" s="128">
        <v>0.022</v>
      </c>
      <c r="R79" s="128">
        <f t="shared" si="2"/>
        <v>0.21999999999999997</v>
      </c>
      <c r="S79" s="128">
        <v>0</v>
      </c>
      <c r="T79" s="129">
        <f t="shared" si="3"/>
        <v>0</v>
      </c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R79" s="130" t="s">
        <v>263</v>
      </c>
      <c r="AT79" s="130" t="s">
        <v>991</v>
      </c>
      <c r="AU79" s="130" t="s">
        <v>60</v>
      </c>
      <c r="AY79" s="12" t="s">
        <v>137</v>
      </c>
      <c r="BE79" s="131">
        <f t="shared" si="4"/>
        <v>0</v>
      </c>
      <c r="BF79" s="131">
        <f t="shared" si="5"/>
        <v>0</v>
      </c>
      <c r="BG79" s="131">
        <f t="shared" si="6"/>
        <v>0</v>
      </c>
      <c r="BH79" s="131">
        <f t="shared" si="7"/>
        <v>0</v>
      </c>
      <c r="BI79" s="131">
        <f t="shared" si="8"/>
        <v>0</v>
      </c>
      <c r="BJ79" s="12" t="s">
        <v>58</v>
      </c>
      <c r="BK79" s="131">
        <f t="shared" si="9"/>
        <v>0</v>
      </c>
      <c r="BL79" s="12" t="s">
        <v>200</v>
      </c>
      <c r="BM79" s="130" t="s">
        <v>2276</v>
      </c>
    </row>
    <row r="80" spans="1:65" s="2" customFormat="1" ht="33" customHeight="1">
      <c r="A80" s="22"/>
      <c r="B80" s="119"/>
      <c r="C80" s="120" t="s">
        <v>271</v>
      </c>
      <c r="D80" s="120" t="s">
        <v>140</v>
      </c>
      <c r="E80" s="121" t="s">
        <v>2277</v>
      </c>
      <c r="F80" s="122" t="s">
        <v>2278</v>
      </c>
      <c r="G80" s="123" t="s">
        <v>160</v>
      </c>
      <c r="H80" s="124">
        <v>10</v>
      </c>
      <c r="I80" s="125"/>
      <c r="J80" s="125">
        <f t="shared" si="0"/>
        <v>0</v>
      </c>
      <c r="K80" s="122" t="s">
        <v>144</v>
      </c>
      <c r="L80" s="23"/>
      <c r="M80" s="126" t="s">
        <v>1</v>
      </c>
      <c r="N80" s="127" t="s">
        <v>23</v>
      </c>
      <c r="O80" s="128">
        <v>0.928</v>
      </c>
      <c r="P80" s="128">
        <f t="shared" si="1"/>
        <v>9.280000000000001</v>
      </c>
      <c r="Q80" s="128">
        <v>0.00558</v>
      </c>
      <c r="R80" s="128">
        <f t="shared" si="2"/>
        <v>0.0558</v>
      </c>
      <c r="S80" s="128">
        <v>0</v>
      </c>
      <c r="T80" s="129">
        <f t="shared" si="3"/>
        <v>0</v>
      </c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R80" s="130" t="s">
        <v>200</v>
      </c>
      <c r="AT80" s="130" t="s">
        <v>140</v>
      </c>
      <c r="AU80" s="130" t="s">
        <v>60</v>
      </c>
      <c r="AY80" s="12" t="s">
        <v>137</v>
      </c>
      <c r="BE80" s="131">
        <f t="shared" si="4"/>
        <v>0</v>
      </c>
      <c r="BF80" s="131">
        <f t="shared" si="5"/>
        <v>0</v>
      </c>
      <c r="BG80" s="131">
        <f t="shared" si="6"/>
        <v>0</v>
      </c>
      <c r="BH80" s="131">
        <f t="shared" si="7"/>
        <v>0</v>
      </c>
      <c r="BI80" s="131">
        <f t="shared" si="8"/>
        <v>0</v>
      </c>
      <c r="BJ80" s="12" t="s">
        <v>58</v>
      </c>
      <c r="BK80" s="131">
        <f t="shared" si="9"/>
        <v>0</v>
      </c>
      <c r="BL80" s="12" t="s">
        <v>200</v>
      </c>
      <c r="BM80" s="130" t="s">
        <v>2279</v>
      </c>
    </row>
    <row r="81" spans="1:65" s="2" customFormat="1" ht="24.15" customHeight="1">
      <c r="A81" s="22"/>
      <c r="B81" s="119"/>
      <c r="C81" s="136" t="s">
        <v>275</v>
      </c>
      <c r="D81" s="136" t="s">
        <v>991</v>
      </c>
      <c r="E81" s="137" t="s">
        <v>2280</v>
      </c>
      <c r="F81" s="138" t="s">
        <v>2281</v>
      </c>
      <c r="G81" s="139" t="s">
        <v>160</v>
      </c>
      <c r="H81" s="140">
        <v>10</v>
      </c>
      <c r="I81" s="141"/>
      <c r="J81" s="141">
        <f t="shared" si="0"/>
        <v>0</v>
      </c>
      <c r="K81" s="138" t="s">
        <v>144</v>
      </c>
      <c r="L81" s="142"/>
      <c r="M81" s="143" t="s">
        <v>1</v>
      </c>
      <c r="N81" s="144" t="s">
        <v>23</v>
      </c>
      <c r="O81" s="128">
        <v>0</v>
      </c>
      <c r="P81" s="128">
        <f t="shared" si="1"/>
        <v>0</v>
      </c>
      <c r="Q81" s="128">
        <v>0.022</v>
      </c>
      <c r="R81" s="128">
        <f t="shared" si="2"/>
        <v>0.21999999999999997</v>
      </c>
      <c r="S81" s="128">
        <v>0</v>
      </c>
      <c r="T81" s="129">
        <f t="shared" si="3"/>
        <v>0</v>
      </c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R81" s="130" t="s">
        <v>263</v>
      </c>
      <c r="AT81" s="130" t="s">
        <v>991</v>
      </c>
      <c r="AU81" s="130" t="s">
        <v>60</v>
      </c>
      <c r="AY81" s="12" t="s">
        <v>137</v>
      </c>
      <c r="BE81" s="131">
        <f t="shared" si="4"/>
        <v>0</v>
      </c>
      <c r="BF81" s="131">
        <f t="shared" si="5"/>
        <v>0</v>
      </c>
      <c r="BG81" s="131">
        <f t="shared" si="6"/>
        <v>0</v>
      </c>
      <c r="BH81" s="131">
        <f t="shared" si="7"/>
        <v>0</v>
      </c>
      <c r="BI81" s="131">
        <f t="shared" si="8"/>
        <v>0</v>
      </c>
      <c r="BJ81" s="12" t="s">
        <v>58</v>
      </c>
      <c r="BK81" s="131">
        <f t="shared" si="9"/>
        <v>0</v>
      </c>
      <c r="BL81" s="12" t="s">
        <v>200</v>
      </c>
      <c r="BM81" s="130" t="s">
        <v>2282</v>
      </c>
    </row>
    <row r="82" spans="1:65" s="2" customFormat="1" ht="33" customHeight="1">
      <c r="A82" s="22"/>
      <c r="B82" s="119"/>
      <c r="C82" s="120" t="s">
        <v>279</v>
      </c>
      <c r="D82" s="120" t="s">
        <v>140</v>
      </c>
      <c r="E82" s="121" t="s">
        <v>2283</v>
      </c>
      <c r="F82" s="122" t="s">
        <v>2284</v>
      </c>
      <c r="G82" s="123" t="s">
        <v>160</v>
      </c>
      <c r="H82" s="124">
        <v>10</v>
      </c>
      <c r="I82" s="125"/>
      <c r="J82" s="125">
        <f t="shared" si="0"/>
        <v>0</v>
      </c>
      <c r="K82" s="122" t="s">
        <v>144</v>
      </c>
      <c r="L82" s="23"/>
      <c r="M82" s="126" t="s">
        <v>1</v>
      </c>
      <c r="N82" s="127" t="s">
        <v>23</v>
      </c>
      <c r="O82" s="128">
        <v>0.14</v>
      </c>
      <c r="P82" s="128">
        <f t="shared" si="1"/>
        <v>1.4000000000000001</v>
      </c>
      <c r="Q82" s="128">
        <v>0</v>
      </c>
      <c r="R82" s="128">
        <f t="shared" si="2"/>
        <v>0</v>
      </c>
      <c r="S82" s="128">
        <v>0</v>
      </c>
      <c r="T82" s="129">
        <f t="shared" si="3"/>
        <v>0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R82" s="130" t="s">
        <v>200</v>
      </c>
      <c r="AT82" s="130" t="s">
        <v>140</v>
      </c>
      <c r="AU82" s="130" t="s">
        <v>60</v>
      </c>
      <c r="AY82" s="12" t="s">
        <v>137</v>
      </c>
      <c r="BE82" s="131">
        <f t="shared" si="4"/>
        <v>0</v>
      </c>
      <c r="BF82" s="131">
        <f t="shared" si="5"/>
        <v>0</v>
      </c>
      <c r="BG82" s="131">
        <f t="shared" si="6"/>
        <v>0</v>
      </c>
      <c r="BH82" s="131">
        <f t="shared" si="7"/>
        <v>0</v>
      </c>
      <c r="BI82" s="131">
        <f t="shared" si="8"/>
        <v>0</v>
      </c>
      <c r="BJ82" s="12" t="s">
        <v>58</v>
      </c>
      <c r="BK82" s="131">
        <f t="shared" si="9"/>
        <v>0</v>
      </c>
      <c r="BL82" s="12" t="s">
        <v>200</v>
      </c>
      <c r="BM82" s="130" t="s">
        <v>2285</v>
      </c>
    </row>
    <row r="83" spans="1:65" s="2" customFormat="1" ht="33" customHeight="1">
      <c r="A83" s="22"/>
      <c r="B83" s="119"/>
      <c r="C83" s="120" t="s">
        <v>283</v>
      </c>
      <c r="D83" s="120" t="s">
        <v>140</v>
      </c>
      <c r="E83" s="121" t="s">
        <v>2286</v>
      </c>
      <c r="F83" s="122" t="s">
        <v>2287</v>
      </c>
      <c r="G83" s="123" t="s">
        <v>160</v>
      </c>
      <c r="H83" s="124">
        <v>10</v>
      </c>
      <c r="I83" s="125"/>
      <c r="J83" s="125">
        <f t="shared" si="0"/>
        <v>0</v>
      </c>
      <c r="K83" s="122" t="s">
        <v>144</v>
      </c>
      <c r="L83" s="23"/>
      <c r="M83" s="126" t="s">
        <v>1</v>
      </c>
      <c r="N83" s="127" t="s">
        <v>23</v>
      </c>
      <c r="O83" s="128">
        <v>0.11</v>
      </c>
      <c r="P83" s="128">
        <f t="shared" si="1"/>
        <v>1.1</v>
      </c>
      <c r="Q83" s="128">
        <v>0</v>
      </c>
      <c r="R83" s="128">
        <f t="shared" si="2"/>
        <v>0</v>
      </c>
      <c r="S83" s="128">
        <v>0</v>
      </c>
      <c r="T83" s="129">
        <f t="shared" si="3"/>
        <v>0</v>
      </c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R83" s="130" t="s">
        <v>200</v>
      </c>
      <c r="AT83" s="130" t="s">
        <v>140</v>
      </c>
      <c r="AU83" s="130" t="s">
        <v>60</v>
      </c>
      <c r="AY83" s="12" t="s">
        <v>137</v>
      </c>
      <c r="BE83" s="131">
        <f t="shared" si="4"/>
        <v>0</v>
      </c>
      <c r="BF83" s="131">
        <f t="shared" si="5"/>
        <v>0</v>
      </c>
      <c r="BG83" s="131">
        <f t="shared" si="6"/>
        <v>0</v>
      </c>
      <c r="BH83" s="131">
        <f t="shared" si="7"/>
        <v>0</v>
      </c>
      <c r="BI83" s="131">
        <f t="shared" si="8"/>
        <v>0</v>
      </c>
      <c r="BJ83" s="12" t="s">
        <v>58</v>
      </c>
      <c r="BK83" s="131">
        <f t="shared" si="9"/>
        <v>0</v>
      </c>
      <c r="BL83" s="12" t="s">
        <v>200</v>
      </c>
      <c r="BM83" s="130" t="s">
        <v>2288</v>
      </c>
    </row>
    <row r="84" spans="1:65" s="2" customFormat="1" ht="37.95" customHeight="1">
      <c r="A84" s="22"/>
      <c r="B84" s="119"/>
      <c r="C84" s="120" t="s">
        <v>287</v>
      </c>
      <c r="D84" s="120" t="s">
        <v>140</v>
      </c>
      <c r="E84" s="121" t="s">
        <v>2289</v>
      </c>
      <c r="F84" s="122" t="s">
        <v>2290</v>
      </c>
      <c r="G84" s="123" t="s">
        <v>160</v>
      </c>
      <c r="H84" s="124">
        <v>10</v>
      </c>
      <c r="I84" s="125"/>
      <c r="J84" s="125">
        <f t="shared" si="0"/>
        <v>0</v>
      </c>
      <c r="K84" s="122" t="s">
        <v>144</v>
      </c>
      <c r="L84" s="23"/>
      <c r="M84" s="126" t="s">
        <v>1</v>
      </c>
      <c r="N84" s="127" t="s">
        <v>23</v>
      </c>
      <c r="O84" s="128">
        <v>1.071</v>
      </c>
      <c r="P84" s="128">
        <f t="shared" si="1"/>
        <v>10.709999999999999</v>
      </c>
      <c r="Q84" s="128">
        <v>0.00525</v>
      </c>
      <c r="R84" s="128">
        <f t="shared" si="2"/>
        <v>0.052500000000000005</v>
      </c>
      <c r="S84" s="128">
        <v>0</v>
      </c>
      <c r="T84" s="129">
        <f t="shared" si="3"/>
        <v>0</v>
      </c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R84" s="130" t="s">
        <v>200</v>
      </c>
      <c r="AT84" s="130" t="s">
        <v>140</v>
      </c>
      <c r="AU84" s="130" t="s">
        <v>60</v>
      </c>
      <c r="AY84" s="12" t="s">
        <v>137</v>
      </c>
      <c r="BE84" s="131">
        <f t="shared" si="4"/>
        <v>0</v>
      </c>
      <c r="BF84" s="131">
        <f t="shared" si="5"/>
        <v>0</v>
      </c>
      <c r="BG84" s="131">
        <f t="shared" si="6"/>
        <v>0</v>
      </c>
      <c r="BH84" s="131">
        <f t="shared" si="7"/>
        <v>0</v>
      </c>
      <c r="BI84" s="131">
        <f t="shared" si="8"/>
        <v>0</v>
      </c>
      <c r="BJ84" s="12" t="s">
        <v>58</v>
      </c>
      <c r="BK84" s="131">
        <f t="shared" si="9"/>
        <v>0</v>
      </c>
      <c r="BL84" s="12" t="s">
        <v>200</v>
      </c>
      <c r="BM84" s="130" t="s">
        <v>2291</v>
      </c>
    </row>
    <row r="85" spans="1:65" s="2" customFormat="1" ht="37.95" customHeight="1">
      <c r="A85" s="22"/>
      <c r="B85" s="119"/>
      <c r="C85" s="136" t="s">
        <v>291</v>
      </c>
      <c r="D85" s="136" t="s">
        <v>991</v>
      </c>
      <c r="E85" s="137" t="s">
        <v>2292</v>
      </c>
      <c r="F85" s="138" t="s">
        <v>2293</v>
      </c>
      <c r="G85" s="139" t="s">
        <v>160</v>
      </c>
      <c r="H85" s="140">
        <v>10</v>
      </c>
      <c r="I85" s="141"/>
      <c r="J85" s="141">
        <f t="shared" si="0"/>
        <v>0</v>
      </c>
      <c r="K85" s="138" t="s">
        <v>144</v>
      </c>
      <c r="L85" s="142"/>
      <c r="M85" s="143" t="s">
        <v>1</v>
      </c>
      <c r="N85" s="144" t="s">
        <v>23</v>
      </c>
      <c r="O85" s="128">
        <v>0</v>
      </c>
      <c r="P85" s="128">
        <f t="shared" si="1"/>
        <v>0</v>
      </c>
      <c r="Q85" s="128">
        <v>0.022</v>
      </c>
      <c r="R85" s="128">
        <f t="shared" si="2"/>
        <v>0.21999999999999997</v>
      </c>
      <c r="S85" s="128">
        <v>0</v>
      </c>
      <c r="T85" s="129">
        <f t="shared" si="3"/>
        <v>0</v>
      </c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R85" s="130" t="s">
        <v>263</v>
      </c>
      <c r="AT85" s="130" t="s">
        <v>991</v>
      </c>
      <c r="AU85" s="130" t="s">
        <v>60</v>
      </c>
      <c r="AY85" s="12" t="s">
        <v>137</v>
      </c>
      <c r="BE85" s="131">
        <f t="shared" si="4"/>
        <v>0</v>
      </c>
      <c r="BF85" s="131">
        <f t="shared" si="5"/>
        <v>0</v>
      </c>
      <c r="BG85" s="131">
        <f t="shared" si="6"/>
        <v>0</v>
      </c>
      <c r="BH85" s="131">
        <f t="shared" si="7"/>
        <v>0</v>
      </c>
      <c r="BI85" s="131">
        <f t="shared" si="8"/>
        <v>0</v>
      </c>
      <c r="BJ85" s="12" t="s">
        <v>58</v>
      </c>
      <c r="BK85" s="131">
        <f t="shared" si="9"/>
        <v>0</v>
      </c>
      <c r="BL85" s="12" t="s">
        <v>200</v>
      </c>
      <c r="BM85" s="130" t="s">
        <v>2294</v>
      </c>
    </row>
    <row r="86" spans="1:65" s="2" customFormat="1" ht="37.95" customHeight="1">
      <c r="A86" s="22"/>
      <c r="B86" s="119"/>
      <c r="C86" s="120" t="s">
        <v>295</v>
      </c>
      <c r="D86" s="120" t="s">
        <v>140</v>
      </c>
      <c r="E86" s="121" t="s">
        <v>2295</v>
      </c>
      <c r="F86" s="122" t="s">
        <v>2296</v>
      </c>
      <c r="G86" s="123" t="s">
        <v>160</v>
      </c>
      <c r="H86" s="124">
        <v>10</v>
      </c>
      <c r="I86" s="125"/>
      <c r="J86" s="125">
        <f t="shared" si="0"/>
        <v>0</v>
      </c>
      <c r="K86" s="122" t="s">
        <v>144</v>
      </c>
      <c r="L86" s="23"/>
      <c r="M86" s="126" t="s">
        <v>1</v>
      </c>
      <c r="N86" s="127" t="s">
        <v>23</v>
      </c>
      <c r="O86" s="128">
        <v>1.093</v>
      </c>
      <c r="P86" s="128">
        <f t="shared" si="1"/>
        <v>10.93</v>
      </c>
      <c r="Q86" s="128">
        <v>0.00576</v>
      </c>
      <c r="R86" s="128">
        <f t="shared" si="2"/>
        <v>0.057600000000000005</v>
      </c>
      <c r="S86" s="128">
        <v>0</v>
      </c>
      <c r="T86" s="129">
        <f t="shared" si="3"/>
        <v>0</v>
      </c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R86" s="130" t="s">
        <v>200</v>
      </c>
      <c r="AT86" s="130" t="s">
        <v>140</v>
      </c>
      <c r="AU86" s="130" t="s">
        <v>60</v>
      </c>
      <c r="AY86" s="12" t="s">
        <v>137</v>
      </c>
      <c r="BE86" s="131">
        <f t="shared" si="4"/>
        <v>0</v>
      </c>
      <c r="BF86" s="131">
        <f t="shared" si="5"/>
        <v>0</v>
      </c>
      <c r="BG86" s="131">
        <f t="shared" si="6"/>
        <v>0</v>
      </c>
      <c r="BH86" s="131">
        <f t="shared" si="7"/>
        <v>0</v>
      </c>
      <c r="BI86" s="131">
        <f t="shared" si="8"/>
        <v>0</v>
      </c>
      <c r="BJ86" s="12" t="s">
        <v>58</v>
      </c>
      <c r="BK86" s="131">
        <f t="shared" si="9"/>
        <v>0</v>
      </c>
      <c r="BL86" s="12" t="s">
        <v>200</v>
      </c>
      <c r="BM86" s="130" t="s">
        <v>2297</v>
      </c>
    </row>
    <row r="87" spans="1:65" s="2" customFormat="1" ht="37.95" customHeight="1">
      <c r="A87" s="22"/>
      <c r="B87" s="119"/>
      <c r="C87" s="136" t="s">
        <v>299</v>
      </c>
      <c r="D87" s="136" t="s">
        <v>991</v>
      </c>
      <c r="E87" s="137" t="s">
        <v>2298</v>
      </c>
      <c r="F87" s="138" t="s">
        <v>2299</v>
      </c>
      <c r="G87" s="139" t="s">
        <v>160</v>
      </c>
      <c r="H87" s="140">
        <v>1</v>
      </c>
      <c r="I87" s="141"/>
      <c r="J87" s="141">
        <f t="shared" si="0"/>
        <v>0</v>
      </c>
      <c r="K87" s="138" t="s">
        <v>144</v>
      </c>
      <c r="L87" s="142"/>
      <c r="M87" s="143" t="s">
        <v>1</v>
      </c>
      <c r="N87" s="144" t="s">
        <v>23</v>
      </c>
      <c r="O87" s="128">
        <v>0</v>
      </c>
      <c r="P87" s="128">
        <f t="shared" si="1"/>
        <v>0</v>
      </c>
      <c r="Q87" s="128">
        <v>0.022</v>
      </c>
      <c r="R87" s="128">
        <f t="shared" si="2"/>
        <v>0.022</v>
      </c>
      <c r="S87" s="128">
        <v>0</v>
      </c>
      <c r="T87" s="129">
        <f t="shared" si="3"/>
        <v>0</v>
      </c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R87" s="130" t="s">
        <v>263</v>
      </c>
      <c r="AT87" s="130" t="s">
        <v>991</v>
      </c>
      <c r="AU87" s="130" t="s">
        <v>60</v>
      </c>
      <c r="AY87" s="12" t="s">
        <v>137</v>
      </c>
      <c r="BE87" s="131">
        <f t="shared" si="4"/>
        <v>0</v>
      </c>
      <c r="BF87" s="131">
        <f t="shared" si="5"/>
        <v>0</v>
      </c>
      <c r="BG87" s="131">
        <f t="shared" si="6"/>
        <v>0</v>
      </c>
      <c r="BH87" s="131">
        <f t="shared" si="7"/>
        <v>0</v>
      </c>
      <c r="BI87" s="131">
        <f t="shared" si="8"/>
        <v>0</v>
      </c>
      <c r="BJ87" s="12" t="s">
        <v>58</v>
      </c>
      <c r="BK87" s="131">
        <f t="shared" si="9"/>
        <v>0</v>
      </c>
      <c r="BL87" s="12" t="s">
        <v>200</v>
      </c>
      <c r="BM87" s="130" t="s">
        <v>2300</v>
      </c>
    </row>
    <row r="88" spans="1:65" s="2" customFormat="1" ht="37.95" customHeight="1">
      <c r="A88" s="22"/>
      <c r="B88" s="119"/>
      <c r="C88" s="120" t="s">
        <v>303</v>
      </c>
      <c r="D88" s="120" t="s">
        <v>140</v>
      </c>
      <c r="E88" s="121" t="s">
        <v>2301</v>
      </c>
      <c r="F88" s="122" t="s">
        <v>2302</v>
      </c>
      <c r="G88" s="123" t="s">
        <v>160</v>
      </c>
      <c r="H88" s="124">
        <v>10</v>
      </c>
      <c r="I88" s="125"/>
      <c r="J88" s="125">
        <f t="shared" si="0"/>
        <v>0</v>
      </c>
      <c r="K88" s="122" t="s">
        <v>144</v>
      </c>
      <c r="L88" s="23"/>
      <c r="M88" s="126" t="s">
        <v>1</v>
      </c>
      <c r="N88" s="127" t="s">
        <v>23</v>
      </c>
      <c r="O88" s="128">
        <v>1.114</v>
      </c>
      <c r="P88" s="128">
        <f t="shared" si="1"/>
        <v>11.14</v>
      </c>
      <c r="Q88" s="128">
        <v>0.00652</v>
      </c>
      <c r="R88" s="128">
        <f t="shared" si="2"/>
        <v>0.0652</v>
      </c>
      <c r="S88" s="128">
        <v>0</v>
      </c>
      <c r="T88" s="129">
        <f t="shared" si="3"/>
        <v>0</v>
      </c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R88" s="130" t="s">
        <v>200</v>
      </c>
      <c r="AT88" s="130" t="s">
        <v>140</v>
      </c>
      <c r="AU88" s="130" t="s">
        <v>60</v>
      </c>
      <c r="AY88" s="12" t="s">
        <v>137</v>
      </c>
      <c r="BE88" s="131">
        <f t="shared" si="4"/>
        <v>0</v>
      </c>
      <c r="BF88" s="131">
        <f t="shared" si="5"/>
        <v>0</v>
      </c>
      <c r="BG88" s="131">
        <f t="shared" si="6"/>
        <v>0</v>
      </c>
      <c r="BH88" s="131">
        <f t="shared" si="7"/>
        <v>0</v>
      </c>
      <c r="BI88" s="131">
        <f t="shared" si="8"/>
        <v>0</v>
      </c>
      <c r="BJ88" s="12" t="s">
        <v>58</v>
      </c>
      <c r="BK88" s="131">
        <f t="shared" si="9"/>
        <v>0</v>
      </c>
      <c r="BL88" s="12" t="s">
        <v>200</v>
      </c>
      <c r="BM88" s="130" t="s">
        <v>2303</v>
      </c>
    </row>
    <row r="89" spans="1:65" s="2" customFormat="1" ht="37.95" customHeight="1">
      <c r="A89" s="22"/>
      <c r="B89" s="119"/>
      <c r="C89" s="136" t="s">
        <v>307</v>
      </c>
      <c r="D89" s="136" t="s">
        <v>991</v>
      </c>
      <c r="E89" s="137" t="s">
        <v>2304</v>
      </c>
      <c r="F89" s="138" t="s">
        <v>2305</v>
      </c>
      <c r="G89" s="139" t="s">
        <v>160</v>
      </c>
      <c r="H89" s="140">
        <v>1</v>
      </c>
      <c r="I89" s="141"/>
      <c r="J89" s="141">
        <f t="shared" si="0"/>
        <v>0</v>
      </c>
      <c r="K89" s="138" t="s">
        <v>1</v>
      </c>
      <c r="L89" s="142"/>
      <c r="M89" s="143" t="s">
        <v>1</v>
      </c>
      <c r="N89" s="144" t="s">
        <v>23</v>
      </c>
      <c r="O89" s="128">
        <v>0</v>
      </c>
      <c r="P89" s="128">
        <f t="shared" si="1"/>
        <v>0</v>
      </c>
      <c r="Q89" s="128">
        <v>0.022</v>
      </c>
      <c r="R89" s="128">
        <f t="shared" si="2"/>
        <v>0.022</v>
      </c>
      <c r="S89" s="128">
        <v>0</v>
      </c>
      <c r="T89" s="129">
        <f t="shared" si="3"/>
        <v>0</v>
      </c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R89" s="130" t="s">
        <v>263</v>
      </c>
      <c r="AT89" s="130" t="s">
        <v>991</v>
      </c>
      <c r="AU89" s="130" t="s">
        <v>60</v>
      </c>
      <c r="AY89" s="12" t="s">
        <v>137</v>
      </c>
      <c r="BE89" s="131">
        <f t="shared" si="4"/>
        <v>0</v>
      </c>
      <c r="BF89" s="131">
        <f t="shared" si="5"/>
        <v>0</v>
      </c>
      <c r="BG89" s="131">
        <f t="shared" si="6"/>
        <v>0</v>
      </c>
      <c r="BH89" s="131">
        <f t="shared" si="7"/>
        <v>0</v>
      </c>
      <c r="BI89" s="131">
        <f t="shared" si="8"/>
        <v>0</v>
      </c>
      <c r="BJ89" s="12" t="s">
        <v>58</v>
      </c>
      <c r="BK89" s="131">
        <f t="shared" si="9"/>
        <v>0</v>
      </c>
      <c r="BL89" s="12" t="s">
        <v>200</v>
      </c>
      <c r="BM89" s="130" t="s">
        <v>2306</v>
      </c>
    </row>
    <row r="90" spans="1:65" s="2" customFormat="1" ht="37.95" customHeight="1">
      <c r="A90" s="22"/>
      <c r="B90" s="119"/>
      <c r="C90" s="120" t="s">
        <v>311</v>
      </c>
      <c r="D90" s="120" t="s">
        <v>140</v>
      </c>
      <c r="E90" s="121" t="s">
        <v>2307</v>
      </c>
      <c r="F90" s="122" t="s">
        <v>2308</v>
      </c>
      <c r="G90" s="123" t="s">
        <v>160</v>
      </c>
      <c r="H90" s="124">
        <v>1</v>
      </c>
      <c r="I90" s="125"/>
      <c r="J90" s="125">
        <f t="shared" si="0"/>
        <v>0</v>
      </c>
      <c r="K90" s="122" t="s">
        <v>144</v>
      </c>
      <c r="L90" s="23"/>
      <c r="M90" s="126" t="s">
        <v>1</v>
      </c>
      <c r="N90" s="127" t="s">
        <v>23</v>
      </c>
      <c r="O90" s="128">
        <v>1.137</v>
      </c>
      <c r="P90" s="128">
        <f t="shared" si="1"/>
        <v>1.137</v>
      </c>
      <c r="Q90" s="128">
        <v>0.0084</v>
      </c>
      <c r="R90" s="128">
        <f t="shared" si="2"/>
        <v>0.0084</v>
      </c>
      <c r="S90" s="128">
        <v>0</v>
      </c>
      <c r="T90" s="129">
        <f t="shared" si="3"/>
        <v>0</v>
      </c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R90" s="130" t="s">
        <v>200</v>
      </c>
      <c r="AT90" s="130" t="s">
        <v>140</v>
      </c>
      <c r="AU90" s="130" t="s">
        <v>60</v>
      </c>
      <c r="AY90" s="12" t="s">
        <v>137</v>
      </c>
      <c r="BE90" s="131">
        <f t="shared" si="4"/>
        <v>0</v>
      </c>
      <c r="BF90" s="131">
        <f t="shared" si="5"/>
        <v>0</v>
      </c>
      <c r="BG90" s="131">
        <f t="shared" si="6"/>
        <v>0</v>
      </c>
      <c r="BH90" s="131">
        <f t="shared" si="7"/>
        <v>0</v>
      </c>
      <c r="BI90" s="131">
        <f t="shared" si="8"/>
        <v>0</v>
      </c>
      <c r="BJ90" s="12" t="s">
        <v>58</v>
      </c>
      <c r="BK90" s="131">
        <f t="shared" si="9"/>
        <v>0</v>
      </c>
      <c r="BL90" s="12" t="s">
        <v>200</v>
      </c>
      <c r="BM90" s="130" t="s">
        <v>2309</v>
      </c>
    </row>
    <row r="91" spans="1:65" s="2" customFormat="1" ht="37.95" customHeight="1">
      <c r="A91" s="22"/>
      <c r="B91" s="119"/>
      <c r="C91" s="136" t="s">
        <v>316</v>
      </c>
      <c r="D91" s="136" t="s">
        <v>991</v>
      </c>
      <c r="E91" s="137" t="s">
        <v>2310</v>
      </c>
      <c r="F91" s="138" t="s">
        <v>2311</v>
      </c>
      <c r="G91" s="139" t="s">
        <v>160</v>
      </c>
      <c r="H91" s="140">
        <v>1.1</v>
      </c>
      <c r="I91" s="141"/>
      <c r="J91" s="141">
        <f t="shared" si="0"/>
        <v>0</v>
      </c>
      <c r="K91" s="138" t="s">
        <v>144</v>
      </c>
      <c r="L91" s="142"/>
      <c r="M91" s="143" t="s">
        <v>1</v>
      </c>
      <c r="N91" s="144" t="s">
        <v>23</v>
      </c>
      <c r="O91" s="128">
        <v>0</v>
      </c>
      <c r="P91" s="128">
        <f t="shared" si="1"/>
        <v>0</v>
      </c>
      <c r="Q91" s="128">
        <v>0.022</v>
      </c>
      <c r="R91" s="128">
        <f t="shared" si="2"/>
        <v>0.0242</v>
      </c>
      <c r="S91" s="128">
        <v>0</v>
      </c>
      <c r="T91" s="129">
        <f t="shared" si="3"/>
        <v>0</v>
      </c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R91" s="130" t="s">
        <v>263</v>
      </c>
      <c r="AT91" s="130" t="s">
        <v>991</v>
      </c>
      <c r="AU91" s="130" t="s">
        <v>60</v>
      </c>
      <c r="AY91" s="12" t="s">
        <v>137</v>
      </c>
      <c r="BE91" s="131">
        <f t="shared" si="4"/>
        <v>0</v>
      </c>
      <c r="BF91" s="131">
        <f t="shared" si="5"/>
        <v>0</v>
      </c>
      <c r="BG91" s="131">
        <f t="shared" si="6"/>
        <v>0</v>
      </c>
      <c r="BH91" s="131">
        <f t="shared" si="7"/>
        <v>0</v>
      </c>
      <c r="BI91" s="131">
        <f t="shared" si="8"/>
        <v>0</v>
      </c>
      <c r="BJ91" s="12" t="s">
        <v>58</v>
      </c>
      <c r="BK91" s="131">
        <f t="shared" si="9"/>
        <v>0</v>
      </c>
      <c r="BL91" s="12" t="s">
        <v>200</v>
      </c>
      <c r="BM91" s="130" t="s">
        <v>2312</v>
      </c>
    </row>
    <row r="92" spans="2:51" s="10" customFormat="1" ht="12">
      <c r="B92" s="145"/>
      <c r="D92" s="146" t="s">
        <v>1561</v>
      </c>
      <c r="F92" s="147" t="s">
        <v>2313</v>
      </c>
      <c r="H92" s="148">
        <v>0</v>
      </c>
      <c r="L92" s="145"/>
      <c r="M92" s="149"/>
      <c r="N92" s="150"/>
      <c r="O92" s="150"/>
      <c r="P92" s="150"/>
      <c r="Q92" s="150"/>
      <c r="R92" s="150"/>
      <c r="S92" s="150"/>
      <c r="T92" s="151"/>
      <c r="AT92" s="152" t="s">
        <v>1561</v>
      </c>
      <c r="AU92" s="152" t="s">
        <v>60</v>
      </c>
      <c r="AV92" s="10" t="s">
        <v>60</v>
      </c>
      <c r="AW92" s="10" t="s">
        <v>3</v>
      </c>
      <c r="AX92" s="10" t="s">
        <v>58</v>
      </c>
      <c r="AY92" s="152" t="s">
        <v>137</v>
      </c>
    </row>
    <row r="93" spans="1:65" s="2" customFormat="1" ht="24.15" customHeight="1">
      <c r="A93" s="22"/>
      <c r="B93" s="119"/>
      <c r="C93" s="120" t="s">
        <v>320</v>
      </c>
      <c r="D93" s="120" t="s">
        <v>140</v>
      </c>
      <c r="E93" s="121" t="s">
        <v>2314</v>
      </c>
      <c r="F93" s="122" t="s">
        <v>2315</v>
      </c>
      <c r="G93" s="123" t="s">
        <v>160</v>
      </c>
      <c r="H93" s="124">
        <v>10</v>
      </c>
      <c r="I93" s="125"/>
      <c r="J93" s="125">
        <f>ROUND(I93*H93,2)</f>
        <v>0</v>
      </c>
      <c r="K93" s="122" t="s">
        <v>144</v>
      </c>
      <c r="L93" s="23"/>
      <c r="M93" s="126" t="s">
        <v>1</v>
      </c>
      <c r="N93" s="127" t="s">
        <v>23</v>
      </c>
      <c r="O93" s="128">
        <v>0.18</v>
      </c>
      <c r="P93" s="128">
        <f>O93*H93</f>
        <v>1.7999999999999998</v>
      </c>
      <c r="Q93" s="128">
        <v>0</v>
      </c>
      <c r="R93" s="128">
        <f>Q93*H93</f>
        <v>0</v>
      </c>
      <c r="S93" s="128">
        <v>0</v>
      </c>
      <c r="T93" s="129">
        <f>S93*H93</f>
        <v>0</v>
      </c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R93" s="130" t="s">
        <v>200</v>
      </c>
      <c r="AT93" s="130" t="s">
        <v>140</v>
      </c>
      <c r="AU93" s="130" t="s">
        <v>60</v>
      </c>
      <c r="AY93" s="12" t="s">
        <v>137</v>
      </c>
      <c r="BE93" s="131">
        <f>IF(N93="základní",J93,0)</f>
        <v>0</v>
      </c>
      <c r="BF93" s="131">
        <f>IF(N93="snížená",J93,0)</f>
        <v>0</v>
      </c>
      <c r="BG93" s="131">
        <f>IF(N93="zákl. přenesená",J93,0)</f>
        <v>0</v>
      </c>
      <c r="BH93" s="131">
        <f>IF(N93="sníž. přenesená",J93,0)</f>
        <v>0</v>
      </c>
      <c r="BI93" s="131">
        <f>IF(N93="nulová",J93,0)</f>
        <v>0</v>
      </c>
      <c r="BJ93" s="12" t="s">
        <v>58</v>
      </c>
      <c r="BK93" s="131">
        <f>ROUND(I93*H93,2)</f>
        <v>0</v>
      </c>
      <c r="BL93" s="12" t="s">
        <v>200</v>
      </c>
      <c r="BM93" s="130" t="s">
        <v>2316</v>
      </c>
    </row>
    <row r="94" spans="1:65" s="2" customFormat="1" ht="24.15" customHeight="1">
      <c r="A94" s="22"/>
      <c r="B94" s="119"/>
      <c r="C94" s="120" t="s">
        <v>324</v>
      </c>
      <c r="D94" s="120" t="s">
        <v>140</v>
      </c>
      <c r="E94" s="121" t="s">
        <v>2317</v>
      </c>
      <c r="F94" s="122" t="s">
        <v>2318</v>
      </c>
      <c r="G94" s="123" t="s">
        <v>314</v>
      </c>
      <c r="H94" s="124">
        <v>100</v>
      </c>
      <c r="I94" s="125"/>
      <c r="J94" s="125">
        <f>ROUND(I94*H94,2)</f>
        <v>0</v>
      </c>
      <c r="K94" s="122" t="s">
        <v>144</v>
      </c>
      <c r="L94" s="23"/>
      <c r="M94" s="126" t="s">
        <v>1</v>
      </c>
      <c r="N94" s="127" t="s">
        <v>23</v>
      </c>
      <c r="O94" s="128">
        <v>0.07</v>
      </c>
      <c r="P94" s="128">
        <f>O94*H94</f>
        <v>7.000000000000001</v>
      </c>
      <c r="Q94" s="128">
        <v>0.0002</v>
      </c>
      <c r="R94" s="128">
        <f>Q94*H94</f>
        <v>0.02</v>
      </c>
      <c r="S94" s="128">
        <v>0</v>
      </c>
      <c r="T94" s="129">
        <f>S94*H94</f>
        <v>0</v>
      </c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R94" s="130" t="s">
        <v>200</v>
      </c>
      <c r="AT94" s="130" t="s">
        <v>140</v>
      </c>
      <c r="AU94" s="130" t="s">
        <v>60</v>
      </c>
      <c r="AY94" s="12" t="s">
        <v>137</v>
      </c>
      <c r="BE94" s="131">
        <f>IF(N94="základní",J94,0)</f>
        <v>0</v>
      </c>
      <c r="BF94" s="131">
        <f>IF(N94="snížená",J94,0)</f>
        <v>0</v>
      </c>
      <c r="BG94" s="131">
        <f>IF(N94="zákl. přenesená",J94,0)</f>
        <v>0</v>
      </c>
      <c r="BH94" s="131">
        <f>IF(N94="sníž. přenesená",J94,0)</f>
        <v>0</v>
      </c>
      <c r="BI94" s="131">
        <f>IF(N94="nulová",J94,0)</f>
        <v>0</v>
      </c>
      <c r="BJ94" s="12" t="s">
        <v>58</v>
      </c>
      <c r="BK94" s="131">
        <f>ROUND(I94*H94,2)</f>
        <v>0</v>
      </c>
      <c r="BL94" s="12" t="s">
        <v>200</v>
      </c>
      <c r="BM94" s="130" t="s">
        <v>2319</v>
      </c>
    </row>
    <row r="95" spans="1:65" s="2" customFormat="1" ht="16.5" customHeight="1">
      <c r="A95" s="22"/>
      <c r="B95" s="119"/>
      <c r="C95" s="136" t="s">
        <v>328</v>
      </c>
      <c r="D95" s="136" t="s">
        <v>991</v>
      </c>
      <c r="E95" s="137" t="s">
        <v>2320</v>
      </c>
      <c r="F95" s="138" t="s">
        <v>2321</v>
      </c>
      <c r="G95" s="139" t="s">
        <v>314</v>
      </c>
      <c r="H95" s="140">
        <v>110</v>
      </c>
      <c r="I95" s="141"/>
      <c r="J95" s="141">
        <f>ROUND(I95*H95,2)</f>
        <v>0</v>
      </c>
      <c r="K95" s="138" t="s">
        <v>144</v>
      </c>
      <c r="L95" s="142"/>
      <c r="M95" s="143" t="s">
        <v>1</v>
      </c>
      <c r="N95" s="144" t="s">
        <v>23</v>
      </c>
      <c r="O95" s="128">
        <v>0</v>
      </c>
      <c r="P95" s="128">
        <f>O95*H95</f>
        <v>0</v>
      </c>
      <c r="Q95" s="128">
        <v>0.00016</v>
      </c>
      <c r="R95" s="128">
        <f>Q95*H95</f>
        <v>0.0176</v>
      </c>
      <c r="S95" s="128">
        <v>0</v>
      </c>
      <c r="T95" s="129">
        <f>S95*H95</f>
        <v>0</v>
      </c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R95" s="130" t="s">
        <v>263</v>
      </c>
      <c r="AT95" s="130" t="s">
        <v>991</v>
      </c>
      <c r="AU95" s="130" t="s">
        <v>60</v>
      </c>
      <c r="AY95" s="12" t="s">
        <v>137</v>
      </c>
      <c r="BE95" s="131">
        <f>IF(N95="základní",J95,0)</f>
        <v>0</v>
      </c>
      <c r="BF95" s="131">
        <f>IF(N95="snížená",J95,0)</f>
        <v>0</v>
      </c>
      <c r="BG95" s="131">
        <f>IF(N95="zákl. přenesená",J95,0)</f>
        <v>0</v>
      </c>
      <c r="BH95" s="131">
        <f>IF(N95="sníž. přenesená",J95,0)</f>
        <v>0</v>
      </c>
      <c r="BI95" s="131">
        <f>IF(N95="nulová",J95,0)</f>
        <v>0</v>
      </c>
      <c r="BJ95" s="12" t="s">
        <v>58</v>
      </c>
      <c r="BK95" s="131">
        <f>ROUND(I95*H95,2)</f>
        <v>0</v>
      </c>
      <c r="BL95" s="12" t="s">
        <v>200</v>
      </c>
      <c r="BM95" s="130" t="s">
        <v>2322</v>
      </c>
    </row>
    <row r="96" spans="2:51" s="10" customFormat="1" ht="12">
      <c r="B96" s="145"/>
      <c r="D96" s="146" t="s">
        <v>1561</v>
      </c>
      <c r="F96" s="147" t="s">
        <v>2313</v>
      </c>
      <c r="H96" s="148">
        <v>0</v>
      </c>
      <c r="L96" s="145"/>
      <c r="M96" s="149"/>
      <c r="N96" s="150"/>
      <c r="O96" s="150"/>
      <c r="P96" s="150"/>
      <c r="Q96" s="150"/>
      <c r="R96" s="150"/>
      <c r="S96" s="150"/>
      <c r="T96" s="151"/>
      <c r="AT96" s="152" t="s">
        <v>1561</v>
      </c>
      <c r="AU96" s="152" t="s">
        <v>60</v>
      </c>
      <c r="AV96" s="10" t="s">
        <v>60</v>
      </c>
      <c r="AW96" s="10" t="s">
        <v>3</v>
      </c>
      <c r="AX96" s="10" t="s">
        <v>58</v>
      </c>
      <c r="AY96" s="152" t="s">
        <v>137</v>
      </c>
    </row>
    <row r="97" spans="1:65" s="2" customFormat="1" ht="24.15" customHeight="1">
      <c r="A97" s="22"/>
      <c r="B97" s="119"/>
      <c r="C97" s="120" t="s">
        <v>332</v>
      </c>
      <c r="D97" s="120" t="s">
        <v>140</v>
      </c>
      <c r="E97" s="121" t="s">
        <v>2323</v>
      </c>
      <c r="F97" s="122" t="s">
        <v>2324</v>
      </c>
      <c r="G97" s="123" t="s">
        <v>160</v>
      </c>
      <c r="H97" s="124">
        <v>100</v>
      </c>
      <c r="I97" s="125"/>
      <c r="J97" s="125">
        <f aca="true" t="shared" si="10" ref="J97:J102">ROUND(I97*H97,2)</f>
        <v>0</v>
      </c>
      <c r="K97" s="122" t="s">
        <v>144</v>
      </c>
      <c r="L97" s="23"/>
      <c r="M97" s="126" t="s">
        <v>1</v>
      </c>
      <c r="N97" s="127" t="s">
        <v>23</v>
      </c>
      <c r="O97" s="128">
        <v>0.278</v>
      </c>
      <c r="P97" s="128">
        <f aca="true" t="shared" si="11" ref="P97:P102">O97*H97</f>
        <v>27.800000000000004</v>
      </c>
      <c r="Q97" s="128">
        <v>0.0015</v>
      </c>
      <c r="R97" s="128">
        <f aca="true" t="shared" si="12" ref="R97:R102">Q97*H97</f>
        <v>0.15</v>
      </c>
      <c r="S97" s="128">
        <v>0</v>
      </c>
      <c r="T97" s="129">
        <f aca="true" t="shared" si="13" ref="T97:T102">S97*H97</f>
        <v>0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R97" s="130" t="s">
        <v>200</v>
      </c>
      <c r="AT97" s="130" t="s">
        <v>140</v>
      </c>
      <c r="AU97" s="130" t="s">
        <v>60</v>
      </c>
      <c r="AY97" s="12" t="s">
        <v>137</v>
      </c>
      <c r="BE97" s="131">
        <f aca="true" t="shared" si="14" ref="BE97:BE102">IF(N97="základní",J97,0)</f>
        <v>0</v>
      </c>
      <c r="BF97" s="131">
        <f aca="true" t="shared" si="15" ref="BF97:BF102">IF(N97="snížená",J97,0)</f>
        <v>0</v>
      </c>
      <c r="BG97" s="131">
        <f aca="true" t="shared" si="16" ref="BG97:BG102">IF(N97="zákl. přenesená",J97,0)</f>
        <v>0</v>
      </c>
      <c r="BH97" s="131">
        <f aca="true" t="shared" si="17" ref="BH97:BH102">IF(N97="sníž. přenesená",J97,0)</f>
        <v>0</v>
      </c>
      <c r="BI97" s="131">
        <f aca="true" t="shared" si="18" ref="BI97:BI102">IF(N97="nulová",J97,0)</f>
        <v>0</v>
      </c>
      <c r="BJ97" s="12" t="s">
        <v>58</v>
      </c>
      <c r="BK97" s="131">
        <f aca="true" t="shared" si="19" ref="BK97:BK102">ROUND(I97*H97,2)</f>
        <v>0</v>
      </c>
      <c r="BL97" s="12" t="s">
        <v>200</v>
      </c>
      <c r="BM97" s="130" t="s">
        <v>2325</v>
      </c>
    </row>
    <row r="98" spans="1:65" s="2" customFormat="1" ht="16.5" customHeight="1">
      <c r="A98" s="22"/>
      <c r="B98" s="119"/>
      <c r="C98" s="120" t="s">
        <v>336</v>
      </c>
      <c r="D98" s="120" t="s">
        <v>140</v>
      </c>
      <c r="E98" s="121" t="s">
        <v>2326</v>
      </c>
      <c r="F98" s="122" t="s">
        <v>2327</v>
      </c>
      <c r="G98" s="123" t="s">
        <v>314</v>
      </c>
      <c r="H98" s="124">
        <v>100</v>
      </c>
      <c r="I98" s="125"/>
      <c r="J98" s="125">
        <f t="shared" si="10"/>
        <v>0</v>
      </c>
      <c r="K98" s="122" t="s">
        <v>144</v>
      </c>
      <c r="L98" s="23"/>
      <c r="M98" s="126" t="s">
        <v>1</v>
      </c>
      <c r="N98" s="127" t="s">
        <v>23</v>
      </c>
      <c r="O98" s="128">
        <v>0.06</v>
      </c>
      <c r="P98" s="128">
        <f t="shared" si="11"/>
        <v>6</v>
      </c>
      <c r="Q98" s="128">
        <v>0.00032</v>
      </c>
      <c r="R98" s="128">
        <f t="shared" si="12"/>
        <v>0.032</v>
      </c>
      <c r="S98" s="128">
        <v>0</v>
      </c>
      <c r="T98" s="129">
        <f t="shared" si="13"/>
        <v>0</v>
      </c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R98" s="130" t="s">
        <v>200</v>
      </c>
      <c r="AT98" s="130" t="s">
        <v>140</v>
      </c>
      <c r="AU98" s="130" t="s">
        <v>60</v>
      </c>
      <c r="AY98" s="12" t="s">
        <v>137</v>
      </c>
      <c r="BE98" s="131">
        <f t="shared" si="14"/>
        <v>0</v>
      </c>
      <c r="BF98" s="131">
        <f t="shared" si="15"/>
        <v>0</v>
      </c>
      <c r="BG98" s="131">
        <f t="shared" si="16"/>
        <v>0</v>
      </c>
      <c r="BH98" s="131">
        <f t="shared" si="17"/>
        <v>0</v>
      </c>
      <c r="BI98" s="131">
        <f t="shared" si="18"/>
        <v>0</v>
      </c>
      <c r="BJ98" s="12" t="s">
        <v>58</v>
      </c>
      <c r="BK98" s="131">
        <f t="shared" si="19"/>
        <v>0</v>
      </c>
      <c r="BL98" s="12" t="s">
        <v>200</v>
      </c>
      <c r="BM98" s="130" t="s">
        <v>2328</v>
      </c>
    </row>
    <row r="99" spans="1:65" s="2" customFormat="1" ht="16.5" customHeight="1">
      <c r="A99" s="22"/>
      <c r="B99" s="119"/>
      <c r="C99" s="120" t="s">
        <v>340</v>
      </c>
      <c r="D99" s="120" t="s">
        <v>140</v>
      </c>
      <c r="E99" s="121" t="s">
        <v>2329</v>
      </c>
      <c r="F99" s="122" t="s">
        <v>2330</v>
      </c>
      <c r="G99" s="123" t="s">
        <v>314</v>
      </c>
      <c r="H99" s="124">
        <v>100</v>
      </c>
      <c r="I99" s="125"/>
      <c r="J99" s="125">
        <f t="shared" si="10"/>
        <v>0</v>
      </c>
      <c r="K99" s="122" t="s">
        <v>144</v>
      </c>
      <c r="L99" s="23"/>
      <c r="M99" s="126" t="s">
        <v>1</v>
      </c>
      <c r="N99" s="127" t="s">
        <v>23</v>
      </c>
      <c r="O99" s="128">
        <v>0.05</v>
      </c>
      <c r="P99" s="128">
        <f t="shared" si="11"/>
        <v>5</v>
      </c>
      <c r="Q99" s="128">
        <v>3E-05</v>
      </c>
      <c r="R99" s="128">
        <f t="shared" si="12"/>
        <v>0.003</v>
      </c>
      <c r="S99" s="128">
        <v>0</v>
      </c>
      <c r="T99" s="129">
        <f t="shared" si="13"/>
        <v>0</v>
      </c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R99" s="130" t="s">
        <v>200</v>
      </c>
      <c r="AT99" s="130" t="s">
        <v>140</v>
      </c>
      <c r="AU99" s="130" t="s">
        <v>60</v>
      </c>
      <c r="AY99" s="12" t="s">
        <v>137</v>
      </c>
      <c r="BE99" s="131">
        <f t="shared" si="14"/>
        <v>0</v>
      </c>
      <c r="BF99" s="131">
        <f t="shared" si="15"/>
        <v>0</v>
      </c>
      <c r="BG99" s="131">
        <f t="shared" si="16"/>
        <v>0</v>
      </c>
      <c r="BH99" s="131">
        <f t="shared" si="17"/>
        <v>0</v>
      </c>
      <c r="BI99" s="131">
        <f t="shared" si="18"/>
        <v>0</v>
      </c>
      <c r="BJ99" s="12" t="s">
        <v>58</v>
      </c>
      <c r="BK99" s="131">
        <f t="shared" si="19"/>
        <v>0</v>
      </c>
      <c r="BL99" s="12" t="s">
        <v>200</v>
      </c>
      <c r="BM99" s="130" t="s">
        <v>2331</v>
      </c>
    </row>
    <row r="100" spans="1:65" s="2" customFormat="1" ht="16.5" customHeight="1">
      <c r="A100" s="22"/>
      <c r="B100" s="119"/>
      <c r="C100" s="120" t="s">
        <v>344</v>
      </c>
      <c r="D100" s="120" t="s">
        <v>140</v>
      </c>
      <c r="E100" s="121" t="s">
        <v>2332</v>
      </c>
      <c r="F100" s="122" t="s">
        <v>2333</v>
      </c>
      <c r="G100" s="123" t="s">
        <v>314</v>
      </c>
      <c r="H100" s="124">
        <v>100</v>
      </c>
      <c r="I100" s="125"/>
      <c r="J100" s="125">
        <f t="shared" si="10"/>
        <v>0</v>
      </c>
      <c r="K100" s="122" t="s">
        <v>144</v>
      </c>
      <c r="L100" s="23"/>
      <c r="M100" s="126" t="s">
        <v>1</v>
      </c>
      <c r="N100" s="127" t="s">
        <v>23</v>
      </c>
      <c r="O100" s="128">
        <v>0.05</v>
      </c>
      <c r="P100" s="128">
        <f t="shared" si="11"/>
        <v>5</v>
      </c>
      <c r="Q100" s="128">
        <v>0.00012</v>
      </c>
      <c r="R100" s="128">
        <f t="shared" si="12"/>
        <v>0.012</v>
      </c>
      <c r="S100" s="128">
        <v>0</v>
      </c>
      <c r="T100" s="129">
        <f t="shared" si="13"/>
        <v>0</v>
      </c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R100" s="130" t="s">
        <v>200</v>
      </c>
      <c r="AT100" s="130" t="s">
        <v>140</v>
      </c>
      <c r="AU100" s="130" t="s">
        <v>60</v>
      </c>
      <c r="AY100" s="12" t="s">
        <v>137</v>
      </c>
      <c r="BE100" s="131">
        <f t="shared" si="14"/>
        <v>0</v>
      </c>
      <c r="BF100" s="131">
        <f t="shared" si="15"/>
        <v>0</v>
      </c>
      <c r="BG100" s="131">
        <f t="shared" si="16"/>
        <v>0</v>
      </c>
      <c r="BH100" s="131">
        <f t="shared" si="17"/>
        <v>0</v>
      </c>
      <c r="BI100" s="131">
        <f t="shared" si="18"/>
        <v>0</v>
      </c>
      <c r="BJ100" s="12" t="s">
        <v>58</v>
      </c>
      <c r="BK100" s="131">
        <f t="shared" si="19"/>
        <v>0</v>
      </c>
      <c r="BL100" s="12" t="s">
        <v>200</v>
      </c>
      <c r="BM100" s="130" t="s">
        <v>2334</v>
      </c>
    </row>
    <row r="101" spans="1:65" s="2" customFormat="1" ht="21.75" customHeight="1">
      <c r="A101" s="22"/>
      <c r="B101" s="119"/>
      <c r="C101" s="120" t="s">
        <v>348</v>
      </c>
      <c r="D101" s="120" t="s">
        <v>140</v>
      </c>
      <c r="E101" s="121" t="s">
        <v>2335</v>
      </c>
      <c r="F101" s="122" t="s">
        <v>2336</v>
      </c>
      <c r="G101" s="123" t="s">
        <v>314</v>
      </c>
      <c r="H101" s="124">
        <v>100</v>
      </c>
      <c r="I101" s="125"/>
      <c r="J101" s="125">
        <f t="shared" si="10"/>
        <v>0</v>
      </c>
      <c r="K101" s="122" t="s">
        <v>144</v>
      </c>
      <c r="L101" s="23"/>
      <c r="M101" s="126" t="s">
        <v>1</v>
      </c>
      <c r="N101" s="127" t="s">
        <v>23</v>
      </c>
      <c r="O101" s="128">
        <v>0.185</v>
      </c>
      <c r="P101" s="128">
        <f t="shared" si="11"/>
        <v>18.5</v>
      </c>
      <c r="Q101" s="128">
        <v>0</v>
      </c>
      <c r="R101" s="128">
        <f t="shared" si="12"/>
        <v>0</v>
      </c>
      <c r="S101" s="128">
        <v>0</v>
      </c>
      <c r="T101" s="129">
        <f t="shared" si="13"/>
        <v>0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R101" s="130" t="s">
        <v>200</v>
      </c>
      <c r="AT101" s="130" t="s">
        <v>140</v>
      </c>
      <c r="AU101" s="130" t="s">
        <v>60</v>
      </c>
      <c r="AY101" s="12" t="s">
        <v>137</v>
      </c>
      <c r="BE101" s="131">
        <f t="shared" si="14"/>
        <v>0</v>
      </c>
      <c r="BF101" s="131">
        <f t="shared" si="15"/>
        <v>0</v>
      </c>
      <c r="BG101" s="131">
        <f t="shared" si="16"/>
        <v>0</v>
      </c>
      <c r="BH101" s="131">
        <f t="shared" si="17"/>
        <v>0</v>
      </c>
      <c r="BI101" s="131">
        <f t="shared" si="18"/>
        <v>0</v>
      </c>
      <c r="BJ101" s="12" t="s">
        <v>58</v>
      </c>
      <c r="BK101" s="131">
        <f t="shared" si="19"/>
        <v>0</v>
      </c>
      <c r="BL101" s="12" t="s">
        <v>200</v>
      </c>
      <c r="BM101" s="130" t="s">
        <v>2337</v>
      </c>
    </row>
    <row r="102" spans="1:65" s="2" customFormat="1" ht="24.15" customHeight="1">
      <c r="A102" s="22"/>
      <c r="B102" s="119"/>
      <c r="C102" s="120" t="s">
        <v>352</v>
      </c>
      <c r="D102" s="120" t="s">
        <v>140</v>
      </c>
      <c r="E102" s="121" t="s">
        <v>2338</v>
      </c>
      <c r="F102" s="122" t="s">
        <v>2339</v>
      </c>
      <c r="G102" s="123" t="s">
        <v>160</v>
      </c>
      <c r="H102" s="124">
        <v>100</v>
      </c>
      <c r="I102" s="125"/>
      <c r="J102" s="125">
        <f t="shared" si="10"/>
        <v>0</v>
      </c>
      <c r="K102" s="122" t="s">
        <v>144</v>
      </c>
      <c r="L102" s="23"/>
      <c r="M102" s="126" t="s">
        <v>1</v>
      </c>
      <c r="N102" s="127" t="s">
        <v>23</v>
      </c>
      <c r="O102" s="128">
        <v>0.041</v>
      </c>
      <c r="P102" s="128">
        <f t="shared" si="11"/>
        <v>4.1000000000000005</v>
      </c>
      <c r="Q102" s="128">
        <v>5E-05</v>
      </c>
      <c r="R102" s="128">
        <f t="shared" si="12"/>
        <v>0.005</v>
      </c>
      <c r="S102" s="128">
        <v>0</v>
      </c>
      <c r="T102" s="129">
        <f t="shared" si="13"/>
        <v>0</v>
      </c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R102" s="130" t="s">
        <v>200</v>
      </c>
      <c r="AT102" s="130" t="s">
        <v>140</v>
      </c>
      <c r="AU102" s="130" t="s">
        <v>60</v>
      </c>
      <c r="AY102" s="12" t="s">
        <v>137</v>
      </c>
      <c r="BE102" s="131">
        <f t="shared" si="14"/>
        <v>0</v>
      </c>
      <c r="BF102" s="131">
        <f t="shared" si="15"/>
        <v>0</v>
      </c>
      <c r="BG102" s="131">
        <f t="shared" si="16"/>
        <v>0</v>
      </c>
      <c r="BH102" s="131">
        <f t="shared" si="17"/>
        <v>0</v>
      </c>
      <c r="BI102" s="131">
        <f t="shared" si="18"/>
        <v>0</v>
      </c>
      <c r="BJ102" s="12" t="s">
        <v>58</v>
      </c>
      <c r="BK102" s="131">
        <f t="shared" si="19"/>
        <v>0</v>
      </c>
      <c r="BL102" s="12" t="s">
        <v>200</v>
      </c>
      <c r="BM102" s="130" t="s">
        <v>2340</v>
      </c>
    </row>
    <row r="103" spans="2:63" s="9" customFormat="1" ht="22.95" customHeight="1">
      <c r="B103" s="107"/>
      <c r="D103" s="108" t="s">
        <v>49</v>
      </c>
      <c r="E103" s="117" t="s">
        <v>861</v>
      </c>
      <c r="F103" s="117" t="s">
        <v>862</v>
      </c>
      <c r="J103" s="118">
        <f>BK103</f>
        <v>0</v>
      </c>
      <c r="L103" s="107"/>
      <c r="M103" s="111"/>
      <c r="N103" s="112"/>
      <c r="O103" s="112"/>
      <c r="P103" s="113">
        <f>SUM(P104:P142)</f>
        <v>430.355</v>
      </c>
      <c r="Q103" s="112"/>
      <c r="R103" s="113">
        <f>SUM(R104:R142)</f>
        <v>2.9155000000000006</v>
      </c>
      <c r="S103" s="112"/>
      <c r="T103" s="114">
        <f>SUM(T104:T142)</f>
        <v>0</v>
      </c>
      <c r="AR103" s="108" t="s">
        <v>60</v>
      </c>
      <c r="AT103" s="115" t="s">
        <v>49</v>
      </c>
      <c r="AU103" s="115" t="s">
        <v>58</v>
      </c>
      <c r="AY103" s="108" t="s">
        <v>137</v>
      </c>
      <c r="BK103" s="116">
        <f>SUM(BK104:BK142)</f>
        <v>0</v>
      </c>
    </row>
    <row r="104" spans="1:65" s="2" customFormat="1" ht="21.75" customHeight="1">
      <c r="A104" s="22"/>
      <c r="B104" s="119"/>
      <c r="C104" s="120" t="s">
        <v>356</v>
      </c>
      <c r="D104" s="120" t="s">
        <v>140</v>
      </c>
      <c r="E104" s="121" t="s">
        <v>2341</v>
      </c>
      <c r="F104" s="122" t="s">
        <v>2342</v>
      </c>
      <c r="G104" s="123" t="s">
        <v>160</v>
      </c>
      <c r="H104" s="124">
        <v>250</v>
      </c>
      <c r="I104" s="125"/>
      <c r="J104" s="125">
        <f aca="true" t="shared" si="20" ref="J104:J142">ROUND(I104*H104,2)</f>
        <v>0</v>
      </c>
      <c r="K104" s="122" t="s">
        <v>144</v>
      </c>
      <c r="L104" s="23"/>
      <c r="M104" s="126" t="s">
        <v>1</v>
      </c>
      <c r="N104" s="127" t="s">
        <v>23</v>
      </c>
      <c r="O104" s="128">
        <v>0.055</v>
      </c>
      <c r="P104" s="128">
        <f aca="true" t="shared" si="21" ref="P104:P142">O104*H104</f>
        <v>13.75</v>
      </c>
      <c r="Q104" s="128">
        <v>0</v>
      </c>
      <c r="R104" s="128">
        <f aca="true" t="shared" si="22" ref="R104:R142">Q104*H104</f>
        <v>0</v>
      </c>
      <c r="S104" s="128">
        <v>0</v>
      </c>
      <c r="T104" s="129">
        <f aca="true" t="shared" si="23" ref="T104:T142">S104*H104</f>
        <v>0</v>
      </c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R104" s="130" t="s">
        <v>200</v>
      </c>
      <c r="AT104" s="130" t="s">
        <v>140</v>
      </c>
      <c r="AU104" s="130" t="s">
        <v>60</v>
      </c>
      <c r="AY104" s="12" t="s">
        <v>137</v>
      </c>
      <c r="BE104" s="131">
        <f aca="true" t="shared" si="24" ref="BE104:BE142">IF(N104="základní",J104,0)</f>
        <v>0</v>
      </c>
      <c r="BF104" s="131">
        <f aca="true" t="shared" si="25" ref="BF104:BF142">IF(N104="snížená",J104,0)</f>
        <v>0</v>
      </c>
      <c r="BG104" s="131">
        <f aca="true" t="shared" si="26" ref="BG104:BG142">IF(N104="zákl. přenesená",J104,0)</f>
        <v>0</v>
      </c>
      <c r="BH104" s="131">
        <f aca="true" t="shared" si="27" ref="BH104:BH142">IF(N104="sníž. přenesená",J104,0)</f>
        <v>0</v>
      </c>
      <c r="BI104" s="131">
        <f aca="true" t="shared" si="28" ref="BI104:BI142">IF(N104="nulová",J104,0)</f>
        <v>0</v>
      </c>
      <c r="BJ104" s="12" t="s">
        <v>58</v>
      </c>
      <c r="BK104" s="131">
        <f aca="true" t="shared" si="29" ref="BK104:BK142">ROUND(I104*H104,2)</f>
        <v>0</v>
      </c>
      <c r="BL104" s="12" t="s">
        <v>200</v>
      </c>
      <c r="BM104" s="130" t="s">
        <v>2343</v>
      </c>
    </row>
    <row r="105" spans="1:65" s="2" customFormat="1" ht="24.15" customHeight="1">
      <c r="A105" s="22"/>
      <c r="B105" s="119"/>
      <c r="C105" s="120" t="s">
        <v>360</v>
      </c>
      <c r="D105" s="120" t="s">
        <v>140</v>
      </c>
      <c r="E105" s="121" t="s">
        <v>2344</v>
      </c>
      <c r="F105" s="122" t="s">
        <v>2345</v>
      </c>
      <c r="G105" s="123" t="s">
        <v>160</v>
      </c>
      <c r="H105" s="124">
        <v>250</v>
      </c>
      <c r="I105" s="125"/>
      <c r="J105" s="125">
        <f t="shared" si="20"/>
        <v>0</v>
      </c>
      <c r="K105" s="122" t="s">
        <v>144</v>
      </c>
      <c r="L105" s="23"/>
      <c r="M105" s="126" t="s">
        <v>1</v>
      </c>
      <c r="N105" s="127" t="s">
        <v>23</v>
      </c>
      <c r="O105" s="128">
        <v>0.035</v>
      </c>
      <c r="P105" s="128">
        <f t="shared" si="21"/>
        <v>8.75</v>
      </c>
      <c r="Q105" s="128">
        <v>0</v>
      </c>
      <c r="R105" s="128">
        <f t="shared" si="22"/>
        <v>0</v>
      </c>
      <c r="S105" s="128">
        <v>0</v>
      </c>
      <c r="T105" s="129">
        <f t="shared" si="23"/>
        <v>0</v>
      </c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R105" s="130" t="s">
        <v>200</v>
      </c>
      <c r="AT105" s="130" t="s">
        <v>140</v>
      </c>
      <c r="AU105" s="130" t="s">
        <v>60</v>
      </c>
      <c r="AY105" s="12" t="s">
        <v>137</v>
      </c>
      <c r="BE105" s="131">
        <f t="shared" si="24"/>
        <v>0</v>
      </c>
      <c r="BF105" s="131">
        <f t="shared" si="25"/>
        <v>0</v>
      </c>
      <c r="BG105" s="131">
        <f t="shared" si="26"/>
        <v>0</v>
      </c>
      <c r="BH105" s="131">
        <f t="shared" si="27"/>
        <v>0</v>
      </c>
      <c r="BI105" s="131">
        <f t="shared" si="28"/>
        <v>0</v>
      </c>
      <c r="BJ105" s="12" t="s">
        <v>58</v>
      </c>
      <c r="BK105" s="131">
        <f t="shared" si="29"/>
        <v>0</v>
      </c>
      <c r="BL105" s="12" t="s">
        <v>200</v>
      </c>
      <c r="BM105" s="130" t="s">
        <v>2346</v>
      </c>
    </row>
    <row r="106" spans="1:65" s="2" customFormat="1" ht="24.15" customHeight="1">
      <c r="A106" s="22"/>
      <c r="B106" s="119"/>
      <c r="C106" s="120" t="s">
        <v>364</v>
      </c>
      <c r="D106" s="120" t="s">
        <v>140</v>
      </c>
      <c r="E106" s="121" t="s">
        <v>2347</v>
      </c>
      <c r="F106" s="122" t="s">
        <v>2348</v>
      </c>
      <c r="G106" s="123" t="s">
        <v>160</v>
      </c>
      <c r="H106" s="124">
        <v>250</v>
      </c>
      <c r="I106" s="125"/>
      <c r="J106" s="125">
        <f t="shared" si="20"/>
        <v>0</v>
      </c>
      <c r="K106" s="122" t="s">
        <v>144</v>
      </c>
      <c r="L106" s="23"/>
      <c r="M106" s="126" t="s">
        <v>1</v>
      </c>
      <c r="N106" s="127" t="s">
        <v>23</v>
      </c>
      <c r="O106" s="128">
        <v>0.073</v>
      </c>
      <c r="P106" s="128">
        <f t="shared" si="21"/>
        <v>18.25</v>
      </c>
      <c r="Q106" s="128">
        <v>0</v>
      </c>
      <c r="R106" s="128">
        <f t="shared" si="22"/>
        <v>0</v>
      </c>
      <c r="S106" s="128">
        <v>0</v>
      </c>
      <c r="T106" s="129">
        <f t="shared" si="23"/>
        <v>0</v>
      </c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R106" s="130" t="s">
        <v>200</v>
      </c>
      <c r="AT106" s="130" t="s">
        <v>140</v>
      </c>
      <c r="AU106" s="130" t="s">
        <v>60</v>
      </c>
      <c r="AY106" s="12" t="s">
        <v>137</v>
      </c>
      <c r="BE106" s="131">
        <f t="shared" si="24"/>
        <v>0</v>
      </c>
      <c r="BF106" s="131">
        <f t="shared" si="25"/>
        <v>0</v>
      </c>
      <c r="BG106" s="131">
        <f t="shared" si="26"/>
        <v>0</v>
      </c>
      <c r="BH106" s="131">
        <f t="shared" si="27"/>
        <v>0</v>
      </c>
      <c r="BI106" s="131">
        <f t="shared" si="28"/>
        <v>0</v>
      </c>
      <c r="BJ106" s="12" t="s">
        <v>58</v>
      </c>
      <c r="BK106" s="131">
        <f t="shared" si="29"/>
        <v>0</v>
      </c>
      <c r="BL106" s="12" t="s">
        <v>200</v>
      </c>
      <c r="BM106" s="130" t="s">
        <v>2349</v>
      </c>
    </row>
    <row r="107" spans="1:65" s="2" customFormat="1" ht="24.15" customHeight="1">
      <c r="A107" s="22"/>
      <c r="B107" s="119"/>
      <c r="C107" s="120" t="s">
        <v>368</v>
      </c>
      <c r="D107" s="120" t="s">
        <v>140</v>
      </c>
      <c r="E107" s="121" t="s">
        <v>2350</v>
      </c>
      <c r="F107" s="122" t="s">
        <v>2351</v>
      </c>
      <c r="G107" s="123" t="s">
        <v>160</v>
      </c>
      <c r="H107" s="124">
        <v>100</v>
      </c>
      <c r="I107" s="125"/>
      <c r="J107" s="125">
        <f t="shared" si="20"/>
        <v>0</v>
      </c>
      <c r="K107" s="122" t="s">
        <v>144</v>
      </c>
      <c r="L107" s="23"/>
      <c r="M107" s="126" t="s">
        <v>1</v>
      </c>
      <c r="N107" s="127" t="s">
        <v>23</v>
      </c>
      <c r="O107" s="128">
        <v>0.36</v>
      </c>
      <c r="P107" s="128">
        <f t="shared" si="21"/>
        <v>36</v>
      </c>
      <c r="Q107" s="128">
        <v>0</v>
      </c>
      <c r="R107" s="128">
        <f t="shared" si="22"/>
        <v>0</v>
      </c>
      <c r="S107" s="128">
        <v>0</v>
      </c>
      <c r="T107" s="129">
        <f t="shared" si="23"/>
        <v>0</v>
      </c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R107" s="130" t="s">
        <v>200</v>
      </c>
      <c r="AT107" s="130" t="s">
        <v>140</v>
      </c>
      <c r="AU107" s="130" t="s">
        <v>60</v>
      </c>
      <c r="AY107" s="12" t="s">
        <v>137</v>
      </c>
      <c r="BE107" s="131">
        <f t="shared" si="24"/>
        <v>0</v>
      </c>
      <c r="BF107" s="131">
        <f t="shared" si="25"/>
        <v>0</v>
      </c>
      <c r="BG107" s="131">
        <f t="shared" si="26"/>
        <v>0</v>
      </c>
      <c r="BH107" s="131">
        <f t="shared" si="27"/>
        <v>0</v>
      </c>
      <c r="BI107" s="131">
        <f t="shared" si="28"/>
        <v>0</v>
      </c>
      <c r="BJ107" s="12" t="s">
        <v>58</v>
      </c>
      <c r="BK107" s="131">
        <f t="shared" si="29"/>
        <v>0</v>
      </c>
      <c r="BL107" s="12" t="s">
        <v>200</v>
      </c>
      <c r="BM107" s="130" t="s">
        <v>2352</v>
      </c>
    </row>
    <row r="108" spans="1:65" s="2" customFormat="1" ht="24.15" customHeight="1">
      <c r="A108" s="22"/>
      <c r="B108" s="119"/>
      <c r="C108" s="120" t="s">
        <v>372</v>
      </c>
      <c r="D108" s="120" t="s">
        <v>140</v>
      </c>
      <c r="E108" s="121" t="s">
        <v>2353</v>
      </c>
      <c r="F108" s="122" t="s">
        <v>2354</v>
      </c>
      <c r="G108" s="123" t="s">
        <v>160</v>
      </c>
      <c r="H108" s="124">
        <v>10</v>
      </c>
      <c r="I108" s="125"/>
      <c r="J108" s="125">
        <f t="shared" si="20"/>
        <v>0</v>
      </c>
      <c r="K108" s="122" t="s">
        <v>144</v>
      </c>
      <c r="L108" s="23"/>
      <c r="M108" s="126" t="s">
        <v>1</v>
      </c>
      <c r="N108" s="127" t="s">
        <v>23</v>
      </c>
      <c r="O108" s="128">
        <v>0.11</v>
      </c>
      <c r="P108" s="128">
        <f t="shared" si="21"/>
        <v>1.1</v>
      </c>
      <c r="Q108" s="128">
        <v>0</v>
      </c>
      <c r="R108" s="128">
        <f t="shared" si="22"/>
        <v>0</v>
      </c>
      <c r="S108" s="128">
        <v>0</v>
      </c>
      <c r="T108" s="129">
        <f t="shared" si="23"/>
        <v>0</v>
      </c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R108" s="130" t="s">
        <v>200</v>
      </c>
      <c r="AT108" s="130" t="s">
        <v>140</v>
      </c>
      <c r="AU108" s="130" t="s">
        <v>60</v>
      </c>
      <c r="AY108" s="12" t="s">
        <v>137</v>
      </c>
      <c r="BE108" s="131">
        <f t="shared" si="24"/>
        <v>0</v>
      </c>
      <c r="BF108" s="131">
        <f t="shared" si="25"/>
        <v>0</v>
      </c>
      <c r="BG108" s="131">
        <f t="shared" si="26"/>
        <v>0</v>
      </c>
      <c r="BH108" s="131">
        <f t="shared" si="27"/>
        <v>0</v>
      </c>
      <c r="BI108" s="131">
        <f t="shared" si="28"/>
        <v>0</v>
      </c>
      <c r="BJ108" s="12" t="s">
        <v>58</v>
      </c>
      <c r="BK108" s="131">
        <f t="shared" si="29"/>
        <v>0</v>
      </c>
      <c r="BL108" s="12" t="s">
        <v>200</v>
      </c>
      <c r="BM108" s="130" t="s">
        <v>2355</v>
      </c>
    </row>
    <row r="109" spans="1:65" s="2" customFormat="1" ht="16.5" customHeight="1">
      <c r="A109" s="22"/>
      <c r="B109" s="119"/>
      <c r="C109" s="120" t="s">
        <v>376</v>
      </c>
      <c r="D109" s="120" t="s">
        <v>140</v>
      </c>
      <c r="E109" s="121" t="s">
        <v>2356</v>
      </c>
      <c r="F109" s="122" t="s">
        <v>2357</v>
      </c>
      <c r="G109" s="123" t="s">
        <v>160</v>
      </c>
      <c r="H109" s="124">
        <v>10</v>
      </c>
      <c r="I109" s="125"/>
      <c r="J109" s="125">
        <f t="shared" si="20"/>
        <v>0</v>
      </c>
      <c r="K109" s="122" t="s">
        <v>144</v>
      </c>
      <c r="L109" s="23"/>
      <c r="M109" s="126" t="s">
        <v>1</v>
      </c>
      <c r="N109" s="127" t="s">
        <v>23</v>
      </c>
      <c r="O109" s="128">
        <v>0.069</v>
      </c>
      <c r="P109" s="128">
        <f t="shared" si="21"/>
        <v>0.6900000000000001</v>
      </c>
      <c r="Q109" s="128">
        <v>0</v>
      </c>
      <c r="R109" s="128">
        <f t="shared" si="22"/>
        <v>0</v>
      </c>
      <c r="S109" s="128">
        <v>0</v>
      </c>
      <c r="T109" s="129">
        <f t="shared" si="23"/>
        <v>0</v>
      </c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R109" s="130" t="s">
        <v>200</v>
      </c>
      <c r="AT109" s="130" t="s">
        <v>140</v>
      </c>
      <c r="AU109" s="130" t="s">
        <v>60</v>
      </c>
      <c r="AY109" s="12" t="s">
        <v>137</v>
      </c>
      <c r="BE109" s="131">
        <f t="shared" si="24"/>
        <v>0</v>
      </c>
      <c r="BF109" s="131">
        <f t="shared" si="25"/>
        <v>0</v>
      </c>
      <c r="BG109" s="131">
        <f t="shared" si="26"/>
        <v>0</v>
      </c>
      <c r="BH109" s="131">
        <f t="shared" si="27"/>
        <v>0</v>
      </c>
      <c r="BI109" s="131">
        <f t="shared" si="28"/>
        <v>0</v>
      </c>
      <c r="BJ109" s="12" t="s">
        <v>58</v>
      </c>
      <c r="BK109" s="131">
        <f t="shared" si="29"/>
        <v>0</v>
      </c>
      <c r="BL109" s="12" t="s">
        <v>200</v>
      </c>
      <c r="BM109" s="130" t="s">
        <v>2358</v>
      </c>
    </row>
    <row r="110" spans="1:65" s="2" customFormat="1" ht="16.5" customHeight="1">
      <c r="A110" s="22"/>
      <c r="B110" s="119"/>
      <c r="C110" s="120" t="s">
        <v>380</v>
      </c>
      <c r="D110" s="120" t="s">
        <v>140</v>
      </c>
      <c r="E110" s="121" t="s">
        <v>2359</v>
      </c>
      <c r="F110" s="122" t="s">
        <v>2360</v>
      </c>
      <c r="G110" s="123" t="s">
        <v>160</v>
      </c>
      <c r="H110" s="124">
        <v>250</v>
      </c>
      <c r="I110" s="125"/>
      <c r="J110" s="125">
        <f t="shared" si="20"/>
        <v>0</v>
      </c>
      <c r="K110" s="122" t="s">
        <v>144</v>
      </c>
      <c r="L110" s="23"/>
      <c r="M110" s="126" t="s">
        <v>1</v>
      </c>
      <c r="N110" s="127" t="s">
        <v>23</v>
      </c>
      <c r="O110" s="128">
        <v>0.024</v>
      </c>
      <c r="P110" s="128">
        <f t="shared" si="21"/>
        <v>6</v>
      </c>
      <c r="Q110" s="128">
        <v>0</v>
      </c>
      <c r="R110" s="128">
        <f t="shared" si="22"/>
        <v>0</v>
      </c>
      <c r="S110" s="128">
        <v>0</v>
      </c>
      <c r="T110" s="129">
        <f t="shared" si="23"/>
        <v>0</v>
      </c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R110" s="130" t="s">
        <v>200</v>
      </c>
      <c r="AT110" s="130" t="s">
        <v>140</v>
      </c>
      <c r="AU110" s="130" t="s">
        <v>60</v>
      </c>
      <c r="AY110" s="12" t="s">
        <v>137</v>
      </c>
      <c r="BE110" s="131">
        <f t="shared" si="24"/>
        <v>0</v>
      </c>
      <c r="BF110" s="131">
        <f t="shared" si="25"/>
        <v>0</v>
      </c>
      <c r="BG110" s="131">
        <f t="shared" si="26"/>
        <v>0</v>
      </c>
      <c r="BH110" s="131">
        <f t="shared" si="27"/>
        <v>0</v>
      </c>
      <c r="BI110" s="131">
        <f t="shared" si="28"/>
        <v>0</v>
      </c>
      <c r="BJ110" s="12" t="s">
        <v>58</v>
      </c>
      <c r="BK110" s="131">
        <f t="shared" si="29"/>
        <v>0</v>
      </c>
      <c r="BL110" s="12" t="s">
        <v>200</v>
      </c>
      <c r="BM110" s="130" t="s">
        <v>2361</v>
      </c>
    </row>
    <row r="111" spans="1:65" s="2" customFormat="1" ht="24.15" customHeight="1">
      <c r="A111" s="22"/>
      <c r="B111" s="119"/>
      <c r="C111" s="120" t="s">
        <v>384</v>
      </c>
      <c r="D111" s="120" t="s">
        <v>140</v>
      </c>
      <c r="E111" s="121" t="s">
        <v>2362</v>
      </c>
      <c r="F111" s="122" t="s">
        <v>2363</v>
      </c>
      <c r="G111" s="123" t="s">
        <v>160</v>
      </c>
      <c r="H111" s="124">
        <v>10</v>
      </c>
      <c r="I111" s="125"/>
      <c r="J111" s="125">
        <f t="shared" si="20"/>
        <v>0</v>
      </c>
      <c r="K111" s="122" t="s">
        <v>144</v>
      </c>
      <c r="L111" s="23"/>
      <c r="M111" s="126" t="s">
        <v>1</v>
      </c>
      <c r="N111" s="127" t="s">
        <v>23</v>
      </c>
      <c r="O111" s="128">
        <v>0.038</v>
      </c>
      <c r="P111" s="128">
        <f t="shared" si="21"/>
        <v>0.38</v>
      </c>
      <c r="Q111" s="128">
        <v>0</v>
      </c>
      <c r="R111" s="128">
        <f t="shared" si="22"/>
        <v>0</v>
      </c>
      <c r="S111" s="128">
        <v>0</v>
      </c>
      <c r="T111" s="129">
        <f t="shared" si="23"/>
        <v>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R111" s="130" t="s">
        <v>200</v>
      </c>
      <c r="AT111" s="130" t="s">
        <v>140</v>
      </c>
      <c r="AU111" s="130" t="s">
        <v>60</v>
      </c>
      <c r="AY111" s="12" t="s">
        <v>137</v>
      </c>
      <c r="BE111" s="131">
        <f t="shared" si="24"/>
        <v>0</v>
      </c>
      <c r="BF111" s="131">
        <f t="shared" si="25"/>
        <v>0</v>
      </c>
      <c r="BG111" s="131">
        <f t="shared" si="26"/>
        <v>0</v>
      </c>
      <c r="BH111" s="131">
        <f t="shared" si="27"/>
        <v>0</v>
      </c>
      <c r="BI111" s="131">
        <f t="shared" si="28"/>
        <v>0</v>
      </c>
      <c r="BJ111" s="12" t="s">
        <v>58</v>
      </c>
      <c r="BK111" s="131">
        <f t="shared" si="29"/>
        <v>0</v>
      </c>
      <c r="BL111" s="12" t="s">
        <v>200</v>
      </c>
      <c r="BM111" s="130" t="s">
        <v>2364</v>
      </c>
    </row>
    <row r="112" spans="1:65" s="2" customFormat="1" ht="24.15" customHeight="1">
      <c r="A112" s="22"/>
      <c r="B112" s="119"/>
      <c r="C112" s="120" t="s">
        <v>388</v>
      </c>
      <c r="D112" s="120" t="s">
        <v>140</v>
      </c>
      <c r="E112" s="121" t="s">
        <v>2365</v>
      </c>
      <c r="F112" s="122" t="s">
        <v>2366</v>
      </c>
      <c r="G112" s="123" t="s">
        <v>160</v>
      </c>
      <c r="H112" s="124">
        <v>250</v>
      </c>
      <c r="I112" s="125"/>
      <c r="J112" s="125">
        <f t="shared" si="20"/>
        <v>0</v>
      </c>
      <c r="K112" s="122" t="s">
        <v>144</v>
      </c>
      <c r="L112" s="23"/>
      <c r="M112" s="126" t="s">
        <v>1</v>
      </c>
      <c r="N112" s="127" t="s">
        <v>23</v>
      </c>
      <c r="O112" s="128">
        <v>0.058</v>
      </c>
      <c r="P112" s="128">
        <f t="shared" si="21"/>
        <v>14.5</v>
      </c>
      <c r="Q112" s="128">
        <v>0.0002</v>
      </c>
      <c r="R112" s="128">
        <f t="shared" si="22"/>
        <v>0.05</v>
      </c>
      <c r="S112" s="128">
        <v>0</v>
      </c>
      <c r="T112" s="129">
        <f t="shared" si="23"/>
        <v>0</v>
      </c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R112" s="130" t="s">
        <v>200</v>
      </c>
      <c r="AT112" s="130" t="s">
        <v>140</v>
      </c>
      <c r="AU112" s="130" t="s">
        <v>60</v>
      </c>
      <c r="AY112" s="12" t="s">
        <v>137</v>
      </c>
      <c r="BE112" s="131">
        <f t="shared" si="24"/>
        <v>0</v>
      </c>
      <c r="BF112" s="131">
        <f t="shared" si="25"/>
        <v>0</v>
      </c>
      <c r="BG112" s="131">
        <f t="shared" si="26"/>
        <v>0</v>
      </c>
      <c r="BH112" s="131">
        <f t="shared" si="27"/>
        <v>0</v>
      </c>
      <c r="BI112" s="131">
        <f t="shared" si="28"/>
        <v>0</v>
      </c>
      <c r="BJ112" s="12" t="s">
        <v>58</v>
      </c>
      <c r="BK112" s="131">
        <f t="shared" si="29"/>
        <v>0</v>
      </c>
      <c r="BL112" s="12" t="s">
        <v>200</v>
      </c>
      <c r="BM112" s="130" t="s">
        <v>2367</v>
      </c>
    </row>
    <row r="113" spans="1:65" s="2" customFormat="1" ht="24.15" customHeight="1">
      <c r="A113" s="22"/>
      <c r="B113" s="119"/>
      <c r="C113" s="120" t="s">
        <v>392</v>
      </c>
      <c r="D113" s="120" t="s">
        <v>140</v>
      </c>
      <c r="E113" s="121" t="s">
        <v>2368</v>
      </c>
      <c r="F113" s="122" t="s">
        <v>2369</v>
      </c>
      <c r="G113" s="123" t="s">
        <v>160</v>
      </c>
      <c r="H113" s="124">
        <v>10</v>
      </c>
      <c r="I113" s="125"/>
      <c r="J113" s="125">
        <f t="shared" si="20"/>
        <v>0</v>
      </c>
      <c r="K113" s="122" t="s">
        <v>144</v>
      </c>
      <c r="L113" s="23"/>
      <c r="M113" s="126" t="s">
        <v>1</v>
      </c>
      <c r="N113" s="127" t="s">
        <v>23</v>
      </c>
      <c r="O113" s="128">
        <v>0.174</v>
      </c>
      <c r="P113" s="128">
        <f t="shared" si="21"/>
        <v>1.7399999999999998</v>
      </c>
      <c r="Q113" s="128">
        <v>0.0003</v>
      </c>
      <c r="R113" s="128">
        <f t="shared" si="22"/>
        <v>0.0029999999999999996</v>
      </c>
      <c r="S113" s="128">
        <v>0</v>
      </c>
      <c r="T113" s="129">
        <f t="shared" si="23"/>
        <v>0</v>
      </c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R113" s="130" t="s">
        <v>200</v>
      </c>
      <c r="AT113" s="130" t="s">
        <v>140</v>
      </c>
      <c r="AU113" s="130" t="s">
        <v>60</v>
      </c>
      <c r="AY113" s="12" t="s">
        <v>137</v>
      </c>
      <c r="BE113" s="131">
        <f t="shared" si="24"/>
        <v>0</v>
      </c>
      <c r="BF113" s="131">
        <f t="shared" si="25"/>
        <v>0</v>
      </c>
      <c r="BG113" s="131">
        <f t="shared" si="26"/>
        <v>0</v>
      </c>
      <c r="BH113" s="131">
        <f t="shared" si="27"/>
        <v>0</v>
      </c>
      <c r="BI113" s="131">
        <f t="shared" si="28"/>
        <v>0</v>
      </c>
      <c r="BJ113" s="12" t="s">
        <v>58</v>
      </c>
      <c r="BK113" s="131">
        <f t="shared" si="29"/>
        <v>0</v>
      </c>
      <c r="BL113" s="12" t="s">
        <v>200</v>
      </c>
      <c r="BM113" s="130" t="s">
        <v>2370</v>
      </c>
    </row>
    <row r="114" spans="1:65" s="2" customFormat="1" ht="33" customHeight="1">
      <c r="A114" s="22"/>
      <c r="B114" s="119"/>
      <c r="C114" s="120" t="s">
        <v>396</v>
      </c>
      <c r="D114" s="120" t="s">
        <v>140</v>
      </c>
      <c r="E114" s="121" t="s">
        <v>2371</v>
      </c>
      <c r="F114" s="122" t="s">
        <v>2372</v>
      </c>
      <c r="G114" s="123" t="s">
        <v>160</v>
      </c>
      <c r="H114" s="124">
        <v>100</v>
      </c>
      <c r="I114" s="125"/>
      <c r="J114" s="125">
        <f t="shared" si="20"/>
        <v>0</v>
      </c>
      <c r="K114" s="122" t="s">
        <v>144</v>
      </c>
      <c r="L114" s="23"/>
      <c r="M114" s="126" t="s">
        <v>1</v>
      </c>
      <c r="N114" s="127" t="s">
        <v>23</v>
      </c>
      <c r="O114" s="128">
        <v>0.192</v>
      </c>
      <c r="P114" s="128">
        <f t="shared" si="21"/>
        <v>19.2</v>
      </c>
      <c r="Q114" s="128">
        <v>0.00455</v>
      </c>
      <c r="R114" s="128">
        <f t="shared" si="22"/>
        <v>0.455</v>
      </c>
      <c r="S114" s="128">
        <v>0</v>
      </c>
      <c r="T114" s="129">
        <f t="shared" si="23"/>
        <v>0</v>
      </c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R114" s="130" t="s">
        <v>200</v>
      </c>
      <c r="AT114" s="130" t="s">
        <v>140</v>
      </c>
      <c r="AU114" s="130" t="s">
        <v>60</v>
      </c>
      <c r="AY114" s="12" t="s">
        <v>137</v>
      </c>
      <c r="BE114" s="131">
        <f t="shared" si="24"/>
        <v>0</v>
      </c>
      <c r="BF114" s="131">
        <f t="shared" si="25"/>
        <v>0</v>
      </c>
      <c r="BG114" s="131">
        <f t="shared" si="26"/>
        <v>0</v>
      </c>
      <c r="BH114" s="131">
        <f t="shared" si="27"/>
        <v>0</v>
      </c>
      <c r="BI114" s="131">
        <f t="shared" si="28"/>
        <v>0</v>
      </c>
      <c r="BJ114" s="12" t="s">
        <v>58</v>
      </c>
      <c r="BK114" s="131">
        <f t="shared" si="29"/>
        <v>0</v>
      </c>
      <c r="BL114" s="12" t="s">
        <v>200</v>
      </c>
      <c r="BM114" s="130" t="s">
        <v>2373</v>
      </c>
    </row>
    <row r="115" spans="1:65" s="2" customFormat="1" ht="33" customHeight="1">
      <c r="A115" s="22"/>
      <c r="B115" s="119"/>
      <c r="C115" s="120" t="s">
        <v>400</v>
      </c>
      <c r="D115" s="120" t="s">
        <v>140</v>
      </c>
      <c r="E115" s="121" t="s">
        <v>2374</v>
      </c>
      <c r="F115" s="122" t="s">
        <v>2375</v>
      </c>
      <c r="G115" s="123" t="s">
        <v>160</v>
      </c>
      <c r="H115" s="124">
        <v>100</v>
      </c>
      <c r="I115" s="125"/>
      <c r="J115" s="125">
        <f t="shared" si="20"/>
        <v>0</v>
      </c>
      <c r="K115" s="122" t="s">
        <v>144</v>
      </c>
      <c r="L115" s="23"/>
      <c r="M115" s="126" t="s">
        <v>1</v>
      </c>
      <c r="N115" s="127" t="s">
        <v>23</v>
      </c>
      <c r="O115" s="128">
        <v>0.245</v>
      </c>
      <c r="P115" s="128">
        <f t="shared" si="21"/>
        <v>24.5</v>
      </c>
      <c r="Q115" s="128">
        <v>0.00758</v>
      </c>
      <c r="R115" s="128">
        <f t="shared" si="22"/>
        <v>0.758</v>
      </c>
      <c r="S115" s="128">
        <v>0</v>
      </c>
      <c r="T115" s="129">
        <f t="shared" si="23"/>
        <v>0</v>
      </c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R115" s="130" t="s">
        <v>200</v>
      </c>
      <c r="AT115" s="130" t="s">
        <v>140</v>
      </c>
      <c r="AU115" s="130" t="s">
        <v>60</v>
      </c>
      <c r="AY115" s="12" t="s">
        <v>137</v>
      </c>
      <c r="BE115" s="131">
        <f t="shared" si="24"/>
        <v>0</v>
      </c>
      <c r="BF115" s="131">
        <f t="shared" si="25"/>
        <v>0</v>
      </c>
      <c r="BG115" s="131">
        <f t="shared" si="26"/>
        <v>0</v>
      </c>
      <c r="BH115" s="131">
        <f t="shared" si="27"/>
        <v>0</v>
      </c>
      <c r="BI115" s="131">
        <f t="shared" si="28"/>
        <v>0</v>
      </c>
      <c r="BJ115" s="12" t="s">
        <v>58</v>
      </c>
      <c r="BK115" s="131">
        <f t="shared" si="29"/>
        <v>0</v>
      </c>
      <c r="BL115" s="12" t="s">
        <v>200</v>
      </c>
      <c r="BM115" s="130" t="s">
        <v>2376</v>
      </c>
    </row>
    <row r="116" spans="1:65" s="2" customFormat="1" ht="33" customHeight="1">
      <c r="A116" s="22"/>
      <c r="B116" s="119"/>
      <c r="C116" s="120" t="s">
        <v>405</v>
      </c>
      <c r="D116" s="120" t="s">
        <v>140</v>
      </c>
      <c r="E116" s="121" t="s">
        <v>2377</v>
      </c>
      <c r="F116" s="122" t="s">
        <v>2378</v>
      </c>
      <c r="G116" s="123" t="s">
        <v>160</v>
      </c>
      <c r="H116" s="124">
        <v>25</v>
      </c>
      <c r="I116" s="125"/>
      <c r="J116" s="125">
        <f t="shared" si="20"/>
        <v>0</v>
      </c>
      <c r="K116" s="122" t="s">
        <v>144</v>
      </c>
      <c r="L116" s="23"/>
      <c r="M116" s="126" t="s">
        <v>1</v>
      </c>
      <c r="N116" s="127" t="s">
        <v>23</v>
      </c>
      <c r="O116" s="128">
        <v>0.291</v>
      </c>
      <c r="P116" s="128">
        <f t="shared" si="21"/>
        <v>7.2749999999999995</v>
      </c>
      <c r="Q116" s="128">
        <v>0.012</v>
      </c>
      <c r="R116" s="128">
        <f t="shared" si="22"/>
        <v>0.3</v>
      </c>
      <c r="S116" s="128">
        <v>0</v>
      </c>
      <c r="T116" s="129">
        <f t="shared" si="23"/>
        <v>0</v>
      </c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R116" s="130" t="s">
        <v>200</v>
      </c>
      <c r="AT116" s="130" t="s">
        <v>140</v>
      </c>
      <c r="AU116" s="130" t="s">
        <v>60</v>
      </c>
      <c r="AY116" s="12" t="s">
        <v>137</v>
      </c>
      <c r="BE116" s="131">
        <f t="shared" si="24"/>
        <v>0</v>
      </c>
      <c r="BF116" s="131">
        <f t="shared" si="25"/>
        <v>0</v>
      </c>
      <c r="BG116" s="131">
        <f t="shared" si="26"/>
        <v>0</v>
      </c>
      <c r="BH116" s="131">
        <f t="shared" si="27"/>
        <v>0</v>
      </c>
      <c r="BI116" s="131">
        <f t="shared" si="28"/>
        <v>0</v>
      </c>
      <c r="BJ116" s="12" t="s">
        <v>58</v>
      </c>
      <c r="BK116" s="131">
        <f t="shared" si="29"/>
        <v>0</v>
      </c>
      <c r="BL116" s="12" t="s">
        <v>200</v>
      </c>
      <c r="BM116" s="130" t="s">
        <v>2379</v>
      </c>
    </row>
    <row r="117" spans="1:65" s="2" customFormat="1" ht="37.95" customHeight="1">
      <c r="A117" s="22"/>
      <c r="B117" s="119"/>
      <c r="C117" s="120" t="s">
        <v>409</v>
      </c>
      <c r="D117" s="120" t="s">
        <v>140</v>
      </c>
      <c r="E117" s="121" t="s">
        <v>2380</v>
      </c>
      <c r="F117" s="122" t="s">
        <v>2381</v>
      </c>
      <c r="G117" s="123" t="s">
        <v>160</v>
      </c>
      <c r="H117" s="124">
        <v>25</v>
      </c>
      <c r="I117" s="125"/>
      <c r="J117" s="125">
        <f t="shared" si="20"/>
        <v>0</v>
      </c>
      <c r="K117" s="122" t="s">
        <v>144</v>
      </c>
      <c r="L117" s="23"/>
      <c r="M117" s="126" t="s">
        <v>1</v>
      </c>
      <c r="N117" s="127" t="s">
        <v>23</v>
      </c>
      <c r="O117" s="128">
        <v>0.35</v>
      </c>
      <c r="P117" s="128">
        <f t="shared" si="21"/>
        <v>8.75</v>
      </c>
      <c r="Q117" s="128">
        <v>0.015</v>
      </c>
      <c r="R117" s="128">
        <f t="shared" si="22"/>
        <v>0.375</v>
      </c>
      <c r="S117" s="128">
        <v>0</v>
      </c>
      <c r="T117" s="129">
        <f t="shared" si="23"/>
        <v>0</v>
      </c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R117" s="130" t="s">
        <v>200</v>
      </c>
      <c r="AT117" s="130" t="s">
        <v>140</v>
      </c>
      <c r="AU117" s="130" t="s">
        <v>60</v>
      </c>
      <c r="AY117" s="12" t="s">
        <v>137</v>
      </c>
      <c r="BE117" s="131">
        <f t="shared" si="24"/>
        <v>0</v>
      </c>
      <c r="BF117" s="131">
        <f t="shared" si="25"/>
        <v>0</v>
      </c>
      <c r="BG117" s="131">
        <f t="shared" si="26"/>
        <v>0</v>
      </c>
      <c r="BH117" s="131">
        <f t="shared" si="27"/>
        <v>0</v>
      </c>
      <c r="BI117" s="131">
        <f t="shared" si="28"/>
        <v>0</v>
      </c>
      <c r="BJ117" s="12" t="s">
        <v>58</v>
      </c>
      <c r="BK117" s="131">
        <f t="shared" si="29"/>
        <v>0</v>
      </c>
      <c r="BL117" s="12" t="s">
        <v>200</v>
      </c>
      <c r="BM117" s="130" t="s">
        <v>2382</v>
      </c>
    </row>
    <row r="118" spans="1:65" s="2" customFormat="1" ht="16.5" customHeight="1">
      <c r="A118" s="22"/>
      <c r="B118" s="119"/>
      <c r="C118" s="120" t="s">
        <v>413</v>
      </c>
      <c r="D118" s="120" t="s">
        <v>140</v>
      </c>
      <c r="E118" s="121" t="s">
        <v>2383</v>
      </c>
      <c r="F118" s="122" t="s">
        <v>2384</v>
      </c>
      <c r="G118" s="123" t="s">
        <v>160</v>
      </c>
      <c r="H118" s="124">
        <v>100</v>
      </c>
      <c r="I118" s="125"/>
      <c r="J118" s="125">
        <f t="shared" si="20"/>
        <v>0</v>
      </c>
      <c r="K118" s="122" t="s">
        <v>144</v>
      </c>
      <c r="L118" s="23"/>
      <c r="M118" s="126" t="s">
        <v>1</v>
      </c>
      <c r="N118" s="127" t="s">
        <v>23</v>
      </c>
      <c r="O118" s="128">
        <v>0.219</v>
      </c>
      <c r="P118" s="128">
        <f t="shared" si="21"/>
        <v>21.9</v>
      </c>
      <c r="Q118" s="128">
        <v>0.0005</v>
      </c>
      <c r="R118" s="128">
        <f t="shared" si="22"/>
        <v>0.05</v>
      </c>
      <c r="S118" s="128">
        <v>0</v>
      </c>
      <c r="T118" s="129">
        <f t="shared" si="23"/>
        <v>0</v>
      </c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R118" s="130" t="s">
        <v>200</v>
      </c>
      <c r="AT118" s="130" t="s">
        <v>140</v>
      </c>
      <c r="AU118" s="130" t="s">
        <v>60</v>
      </c>
      <c r="AY118" s="12" t="s">
        <v>137</v>
      </c>
      <c r="BE118" s="131">
        <f t="shared" si="24"/>
        <v>0</v>
      </c>
      <c r="BF118" s="131">
        <f t="shared" si="25"/>
        <v>0</v>
      </c>
      <c r="BG118" s="131">
        <f t="shared" si="26"/>
        <v>0</v>
      </c>
      <c r="BH118" s="131">
        <f t="shared" si="27"/>
        <v>0</v>
      </c>
      <c r="BI118" s="131">
        <f t="shared" si="28"/>
        <v>0</v>
      </c>
      <c r="BJ118" s="12" t="s">
        <v>58</v>
      </c>
      <c r="BK118" s="131">
        <f t="shared" si="29"/>
        <v>0</v>
      </c>
      <c r="BL118" s="12" t="s">
        <v>200</v>
      </c>
      <c r="BM118" s="130" t="s">
        <v>2385</v>
      </c>
    </row>
    <row r="119" spans="1:65" s="2" customFormat="1" ht="21.75" customHeight="1">
      <c r="A119" s="22"/>
      <c r="B119" s="119"/>
      <c r="C119" s="136" t="s">
        <v>417</v>
      </c>
      <c r="D119" s="136" t="s">
        <v>991</v>
      </c>
      <c r="E119" s="137" t="s">
        <v>2386</v>
      </c>
      <c r="F119" s="138" t="s">
        <v>2387</v>
      </c>
      <c r="G119" s="139" t="s">
        <v>160</v>
      </c>
      <c r="H119" s="140">
        <v>100</v>
      </c>
      <c r="I119" s="141"/>
      <c r="J119" s="141">
        <f t="shared" si="20"/>
        <v>0</v>
      </c>
      <c r="K119" s="138" t="s">
        <v>144</v>
      </c>
      <c r="L119" s="142"/>
      <c r="M119" s="143" t="s">
        <v>1</v>
      </c>
      <c r="N119" s="144" t="s">
        <v>23</v>
      </c>
      <c r="O119" s="128">
        <v>0</v>
      </c>
      <c r="P119" s="128">
        <f t="shared" si="21"/>
        <v>0</v>
      </c>
      <c r="Q119" s="128">
        <v>0.00235</v>
      </c>
      <c r="R119" s="128">
        <f t="shared" si="22"/>
        <v>0.23500000000000001</v>
      </c>
      <c r="S119" s="128">
        <v>0</v>
      </c>
      <c r="T119" s="129">
        <f t="shared" si="23"/>
        <v>0</v>
      </c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R119" s="130" t="s">
        <v>263</v>
      </c>
      <c r="AT119" s="130" t="s">
        <v>991</v>
      </c>
      <c r="AU119" s="130" t="s">
        <v>60</v>
      </c>
      <c r="AY119" s="12" t="s">
        <v>137</v>
      </c>
      <c r="BE119" s="131">
        <f t="shared" si="24"/>
        <v>0</v>
      </c>
      <c r="BF119" s="131">
        <f t="shared" si="25"/>
        <v>0</v>
      </c>
      <c r="BG119" s="131">
        <f t="shared" si="26"/>
        <v>0</v>
      </c>
      <c r="BH119" s="131">
        <f t="shared" si="27"/>
        <v>0</v>
      </c>
      <c r="BI119" s="131">
        <f t="shared" si="28"/>
        <v>0</v>
      </c>
      <c r="BJ119" s="12" t="s">
        <v>58</v>
      </c>
      <c r="BK119" s="131">
        <f t="shared" si="29"/>
        <v>0</v>
      </c>
      <c r="BL119" s="12" t="s">
        <v>200</v>
      </c>
      <c r="BM119" s="130" t="s">
        <v>2388</v>
      </c>
    </row>
    <row r="120" spans="1:65" s="2" customFormat="1" ht="16.5" customHeight="1">
      <c r="A120" s="22"/>
      <c r="B120" s="119"/>
      <c r="C120" s="120" t="s">
        <v>421</v>
      </c>
      <c r="D120" s="120" t="s">
        <v>140</v>
      </c>
      <c r="E120" s="121" t="s">
        <v>2389</v>
      </c>
      <c r="F120" s="122" t="s">
        <v>2390</v>
      </c>
      <c r="G120" s="123" t="s">
        <v>160</v>
      </c>
      <c r="H120" s="124">
        <v>10</v>
      </c>
      <c r="I120" s="125"/>
      <c r="J120" s="125">
        <f t="shared" si="20"/>
        <v>0</v>
      </c>
      <c r="K120" s="122" t="s">
        <v>144</v>
      </c>
      <c r="L120" s="23"/>
      <c r="M120" s="126" t="s">
        <v>1</v>
      </c>
      <c r="N120" s="127" t="s">
        <v>23</v>
      </c>
      <c r="O120" s="128">
        <v>0.277</v>
      </c>
      <c r="P120" s="128">
        <f t="shared" si="21"/>
        <v>2.7700000000000005</v>
      </c>
      <c r="Q120" s="128">
        <v>0.0004</v>
      </c>
      <c r="R120" s="128">
        <f t="shared" si="22"/>
        <v>0.004</v>
      </c>
      <c r="S120" s="128">
        <v>0</v>
      </c>
      <c r="T120" s="129">
        <f t="shared" si="23"/>
        <v>0</v>
      </c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R120" s="130" t="s">
        <v>200</v>
      </c>
      <c r="AT120" s="130" t="s">
        <v>140</v>
      </c>
      <c r="AU120" s="130" t="s">
        <v>60</v>
      </c>
      <c r="AY120" s="12" t="s">
        <v>137</v>
      </c>
      <c r="BE120" s="131">
        <f t="shared" si="24"/>
        <v>0</v>
      </c>
      <c r="BF120" s="131">
        <f t="shared" si="25"/>
        <v>0</v>
      </c>
      <c r="BG120" s="131">
        <f t="shared" si="26"/>
        <v>0</v>
      </c>
      <c r="BH120" s="131">
        <f t="shared" si="27"/>
        <v>0</v>
      </c>
      <c r="BI120" s="131">
        <f t="shared" si="28"/>
        <v>0</v>
      </c>
      <c r="BJ120" s="12" t="s">
        <v>58</v>
      </c>
      <c r="BK120" s="131">
        <f t="shared" si="29"/>
        <v>0</v>
      </c>
      <c r="BL120" s="12" t="s">
        <v>200</v>
      </c>
      <c r="BM120" s="130" t="s">
        <v>2391</v>
      </c>
    </row>
    <row r="121" spans="1:65" s="2" customFormat="1" ht="21.75" customHeight="1">
      <c r="A121" s="22"/>
      <c r="B121" s="119"/>
      <c r="C121" s="136" t="s">
        <v>425</v>
      </c>
      <c r="D121" s="136" t="s">
        <v>991</v>
      </c>
      <c r="E121" s="137" t="s">
        <v>2392</v>
      </c>
      <c r="F121" s="138" t="s">
        <v>2393</v>
      </c>
      <c r="G121" s="139" t="s">
        <v>160</v>
      </c>
      <c r="H121" s="140">
        <v>10</v>
      </c>
      <c r="I121" s="141"/>
      <c r="J121" s="141">
        <f t="shared" si="20"/>
        <v>0</v>
      </c>
      <c r="K121" s="138" t="s">
        <v>144</v>
      </c>
      <c r="L121" s="142"/>
      <c r="M121" s="143" t="s">
        <v>1</v>
      </c>
      <c r="N121" s="144" t="s">
        <v>23</v>
      </c>
      <c r="O121" s="128">
        <v>0</v>
      </c>
      <c r="P121" s="128">
        <f t="shared" si="21"/>
        <v>0</v>
      </c>
      <c r="Q121" s="128">
        <v>0.0079</v>
      </c>
      <c r="R121" s="128">
        <f t="shared" si="22"/>
        <v>0.07900000000000001</v>
      </c>
      <c r="S121" s="128">
        <v>0</v>
      </c>
      <c r="T121" s="129">
        <f t="shared" si="23"/>
        <v>0</v>
      </c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R121" s="130" t="s">
        <v>263</v>
      </c>
      <c r="AT121" s="130" t="s">
        <v>991</v>
      </c>
      <c r="AU121" s="130" t="s">
        <v>60</v>
      </c>
      <c r="AY121" s="12" t="s">
        <v>137</v>
      </c>
      <c r="BE121" s="131">
        <f t="shared" si="24"/>
        <v>0</v>
      </c>
      <c r="BF121" s="131">
        <f t="shared" si="25"/>
        <v>0</v>
      </c>
      <c r="BG121" s="131">
        <f t="shared" si="26"/>
        <v>0</v>
      </c>
      <c r="BH121" s="131">
        <f t="shared" si="27"/>
        <v>0</v>
      </c>
      <c r="BI121" s="131">
        <f t="shared" si="28"/>
        <v>0</v>
      </c>
      <c r="BJ121" s="12" t="s">
        <v>58</v>
      </c>
      <c r="BK121" s="131">
        <f t="shared" si="29"/>
        <v>0</v>
      </c>
      <c r="BL121" s="12" t="s">
        <v>200</v>
      </c>
      <c r="BM121" s="130" t="s">
        <v>2394</v>
      </c>
    </row>
    <row r="122" spans="1:65" s="2" customFormat="1" ht="16.5" customHeight="1">
      <c r="A122" s="22"/>
      <c r="B122" s="119"/>
      <c r="C122" s="120" t="s">
        <v>429</v>
      </c>
      <c r="D122" s="120" t="s">
        <v>140</v>
      </c>
      <c r="E122" s="121" t="s">
        <v>2395</v>
      </c>
      <c r="F122" s="122" t="s">
        <v>2396</v>
      </c>
      <c r="G122" s="123" t="s">
        <v>160</v>
      </c>
      <c r="H122" s="124">
        <v>100</v>
      </c>
      <c r="I122" s="125"/>
      <c r="J122" s="125">
        <f t="shared" si="20"/>
        <v>0</v>
      </c>
      <c r="K122" s="122" t="s">
        <v>144</v>
      </c>
      <c r="L122" s="23"/>
      <c r="M122" s="126" t="s">
        <v>1</v>
      </c>
      <c r="N122" s="127" t="s">
        <v>23</v>
      </c>
      <c r="O122" s="128">
        <v>0.233</v>
      </c>
      <c r="P122" s="128">
        <f t="shared" si="21"/>
        <v>23.3</v>
      </c>
      <c r="Q122" s="128">
        <v>0.0003</v>
      </c>
      <c r="R122" s="128">
        <f t="shared" si="22"/>
        <v>0.03</v>
      </c>
      <c r="S122" s="128">
        <v>0</v>
      </c>
      <c r="T122" s="129">
        <f t="shared" si="23"/>
        <v>0</v>
      </c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R122" s="130" t="s">
        <v>200</v>
      </c>
      <c r="AT122" s="130" t="s">
        <v>140</v>
      </c>
      <c r="AU122" s="130" t="s">
        <v>60</v>
      </c>
      <c r="AY122" s="12" t="s">
        <v>137</v>
      </c>
      <c r="BE122" s="131">
        <f t="shared" si="24"/>
        <v>0</v>
      </c>
      <c r="BF122" s="131">
        <f t="shared" si="25"/>
        <v>0</v>
      </c>
      <c r="BG122" s="131">
        <f t="shared" si="26"/>
        <v>0</v>
      </c>
      <c r="BH122" s="131">
        <f t="shared" si="27"/>
        <v>0</v>
      </c>
      <c r="BI122" s="131">
        <f t="shared" si="28"/>
        <v>0</v>
      </c>
      <c r="BJ122" s="12" t="s">
        <v>58</v>
      </c>
      <c r="BK122" s="131">
        <f t="shared" si="29"/>
        <v>0</v>
      </c>
      <c r="BL122" s="12" t="s">
        <v>200</v>
      </c>
      <c r="BM122" s="130" t="s">
        <v>2397</v>
      </c>
    </row>
    <row r="123" spans="1:65" s="2" customFormat="1" ht="37.95" customHeight="1">
      <c r="A123" s="22"/>
      <c r="B123" s="119"/>
      <c r="C123" s="136" t="s">
        <v>433</v>
      </c>
      <c r="D123" s="136" t="s">
        <v>991</v>
      </c>
      <c r="E123" s="137" t="s">
        <v>2398</v>
      </c>
      <c r="F123" s="138" t="s">
        <v>2399</v>
      </c>
      <c r="G123" s="139" t="s">
        <v>160</v>
      </c>
      <c r="H123" s="140">
        <v>50</v>
      </c>
      <c r="I123" s="141"/>
      <c r="J123" s="141">
        <f t="shared" si="20"/>
        <v>0</v>
      </c>
      <c r="K123" s="138" t="s">
        <v>144</v>
      </c>
      <c r="L123" s="142"/>
      <c r="M123" s="143" t="s">
        <v>1</v>
      </c>
      <c r="N123" s="144" t="s">
        <v>23</v>
      </c>
      <c r="O123" s="128">
        <v>0</v>
      </c>
      <c r="P123" s="128">
        <f t="shared" si="21"/>
        <v>0</v>
      </c>
      <c r="Q123" s="128">
        <v>0.0032</v>
      </c>
      <c r="R123" s="128">
        <f t="shared" si="22"/>
        <v>0.16</v>
      </c>
      <c r="S123" s="128">
        <v>0</v>
      </c>
      <c r="T123" s="129">
        <f t="shared" si="23"/>
        <v>0</v>
      </c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R123" s="130" t="s">
        <v>263</v>
      </c>
      <c r="AT123" s="130" t="s">
        <v>991</v>
      </c>
      <c r="AU123" s="130" t="s">
        <v>60</v>
      </c>
      <c r="AY123" s="12" t="s">
        <v>137</v>
      </c>
      <c r="BE123" s="131">
        <f t="shared" si="24"/>
        <v>0</v>
      </c>
      <c r="BF123" s="131">
        <f t="shared" si="25"/>
        <v>0</v>
      </c>
      <c r="BG123" s="131">
        <f t="shared" si="26"/>
        <v>0</v>
      </c>
      <c r="BH123" s="131">
        <f t="shared" si="27"/>
        <v>0</v>
      </c>
      <c r="BI123" s="131">
        <f t="shared" si="28"/>
        <v>0</v>
      </c>
      <c r="BJ123" s="12" t="s">
        <v>58</v>
      </c>
      <c r="BK123" s="131">
        <f t="shared" si="29"/>
        <v>0</v>
      </c>
      <c r="BL123" s="12" t="s">
        <v>200</v>
      </c>
      <c r="BM123" s="130" t="s">
        <v>2400</v>
      </c>
    </row>
    <row r="124" spans="1:65" s="2" customFormat="1" ht="55.5" customHeight="1">
      <c r="A124" s="22"/>
      <c r="B124" s="119"/>
      <c r="C124" s="136" t="s">
        <v>437</v>
      </c>
      <c r="D124" s="136" t="s">
        <v>991</v>
      </c>
      <c r="E124" s="137" t="s">
        <v>2401</v>
      </c>
      <c r="F124" s="138" t="s">
        <v>2402</v>
      </c>
      <c r="G124" s="139" t="s">
        <v>160</v>
      </c>
      <c r="H124" s="140">
        <v>50</v>
      </c>
      <c r="I124" s="141"/>
      <c r="J124" s="141">
        <f t="shared" si="20"/>
        <v>0</v>
      </c>
      <c r="K124" s="138" t="s">
        <v>144</v>
      </c>
      <c r="L124" s="142"/>
      <c r="M124" s="143" t="s">
        <v>1</v>
      </c>
      <c r="N124" s="144" t="s">
        <v>23</v>
      </c>
      <c r="O124" s="128">
        <v>0</v>
      </c>
      <c r="P124" s="128">
        <f t="shared" si="21"/>
        <v>0</v>
      </c>
      <c r="Q124" s="128">
        <v>0.0025</v>
      </c>
      <c r="R124" s="128">
        <f t="shared" si="22"/>
        <v>0.125</v>
      </c>
      <c r="S124" s="128">
        <v>0</v>
      </c>
      <c r="T124" s="129">
        <f t="shared" si="23"/>
        <v>0</v>
      </c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R124" s="130" t="s">
        <v>263</v>
      </c>
      <c r="AT124" s="130" t="s">
        <v>991</v>
      </c>
      <c r="AU124" s="130" t="s">
        <v>60</v>
      </c>
      <c r="AY124" s="12" t="s">
        <v>137</v>
      </c>
      <c r="BE124" s="131">
        <f t="shared" si="24"/>
        <v>0</v>
      </c>
      <c r="BF124" s="131">
        <f t="shared" si="25"/>
        <v>0</v>
      </c>
      <c r="BG124" s="131">
        <f t="shared" si="26"/>
        <v>0</v>
      </c>
      <c r="BH124" s="131">
        <f t="shared" si="27"/>
        <v>0</v>
      </c>
      <c r="BI124" s="131">
        <f t="shared" si="28"/>
        <v>0</v>
      </c>
      <c r="BJ124" s="12" t="s">
        <v>58</v>
      </c>
      <c r="BK124" s="131">
        <f t="shared" si="29"/>
        <v>0</v>
      </c>
      <c r="BL124" s="12" t="s">
        <v>200</v>
      </c>
      <c r="BM124" s="130" t="s">
        <v>2403</v>
      </c>
    </row>
    <row r="125" spans="1:65" s="2" customFormat="1" ht="16.5" customHeight="1">
      <c r="A125" s="22"/>
      <c r="B125" s="119"/>
      <c r="C125" s="120" t="s">
        <v>441</v>
      </c>
      <c r="D125" s="120" t="s">
        <v>140</v>
      </c>
      <c r="E125" s="121" t="s">
        <v>2404</v>
      </c>
      <c r="F125" s="122" t="s">
        <v>2405</v>
      </c>
      <c r="G125" s="123" t="s">
        <v>160</v>
      </c>
      <c r="H125" s="124">
        <v>50</v>
      </c>
      <c r="I125" s="125"/>
      <c r="J125" s="125">
        <f t="shared" si="20"/>
        <v>0</v>
      </c>
      <c r="K125" s="122" t="s">
        <v>144</v>
      </c>
      <c r="L125" s="23"/>
      <c r="M125" s="126" t="s">
        <v>1</v>
      </c>
      <c r="N125" s="127" t="s">
        <v>23</v>
      </c>
      <c r="O125" s="128">
        <v>0.262</v>
      </c>
      <c r="P125" s="128">
        <f t="shared" si="21"/>
        <v>13.100000000000001</v>
      </c>
      <c r="Q125" s="128">
        <v>0.0004</v>
      </c>
      <c r="R125" s="128">
        <f t="shared" si="22"/>
        <v>0.02</v>
      </c>
      <c r="S125" s="128">
        <v>0</v>
      </c>
      <c r="T125" s="129">
        <f t="shared" si="23"/>
        <v>0</v>
      </c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R125" s="130" t="s">
        <v>200</v>
      </c>
      <c r="AT125" s="130" t="s">
        <v>140</v>
      </c>
      <c r="AU125" s="130" t="s">
        <v>60</v>
      </c>
      <c r="AY125" s="12" t="s">
        <v>137</v>
      </c>
      <c r="BE125" s="131">
        <f t="shared" si="24"/>
        <v>0</v>
      </c>
      <c r="BF125" s="131">
        <f t="shared" si="25"/>
        <v>0</v>
      </c>
      <c r="BG125" s="131">
        <f t="shared" si="26"/>
        <v>0</v>
      </c>
      <c r="BH125" s="131">
        <f t="shared" si="27"/>
        <v>0</v>
      </c>
      <c r="BI125" s="131">
        <f t="shared" si="28"/>
        <v>0</v>
      </c>
      <c r="BJ125" s="12" t="s">
        <v>58</v>
      </c>
      <c r="BK125" s="131">
        <f t="shared" si="29"/>
        <v>0</v>
      </c>
      <c r="BL125" s="12" t="s">
        <v>200</v>
      </c>
      <c r="BM125" s="130" t="s">
        <v>2406</v>
      </c>
    </row>
    <row r="126" spans="1:65" s="2" customFormat="1" ht="37.95" customHeight="1">
      <c r="A126" s="22"/>
      <c r="B126" s="119"/>
      <c r="C126" s="136" t="s">
        <v>445</v>
      </c>
      <c r="D126" s="136" t="s">
        <v>991</v>
      </c>
      <c r="E126" s="137" t="s">
        <v>2407</v>
      </c>
      <c r="F126" s="138" t="s">
        <v>2408</v>
      </c>
      <c r="G126" s="139" t="s">
        <v>160</v>
      </c>
      <c r="H126" s="140">
        <v>25</v>
      </c>
      <c r="I126" s="141"/>
      <c r="J126" s="141">
        <f t="shared" si="20"/>
        <v>0</v>
      </c>
      <c r="K126" s="138" t="s">
        <v>144</v>
      </c>
      <c r="L126" s="142"/>
      <c r="M126" s="143" t="s">
        <v>1</v>
      </c>
      <c r="N126" s="144" t="s">
        <v>23</v>
      </c>
      <c r="O126" s="128">
        <v>0</v>
      </c>
      <c r="P126" s="128">
        <f t="shared" si="21"/>
        <v>0</v>
      </c>
      <c r="Q126" s="128">
        <v>0.0032</v>
      </c>
      <c r="R126" s="128">
        <f t="shared" si="22"/>
        <v>0.08</v>
      </c>
      <c r="S126" s="128">
        <v>0</v>
      </c>
      <c r="T126" s="129">
        <f t="shared" si="23"/>
        <v>0</v>
      </c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R126" s="130" t="s">
        <v>263</v>
      </c>
      <c r="AT126" s="130" t="s">
        <v>991</v>
      </c>
      <c r="AU126" s="130" t="s">
        <v>60</v>
      </c>
      <c r="AY126" s="12" t="s">
        <v>137</v>
      </c>
      <c r="BE126" s="131">
        <f t="shared" si="24"/>
        <v>0</v>
      </c>
      <c r="BF126" s="131">
        <f t="shared" si="25"/>
        <v>0</v>
      </c>
      <c r="BG126" s="131">
        <f t="shared" si="26"/>
        <v>0</v>
      </c>
      <c r="BH126" s="131">
        <f t="shared" si="27"/>
        <v>0</v>
      </c>
      <c r="BI126" s="131">
        <f t="shared" si="28"/>
        <v>0</v>
      </c>
      <c r="BJ126" s="12" t="s">
        <v>58</v>
      </c>
      <c r="BK126" s="131">
        <f t="shared" si="29"/>
        <v>0</v>
      </c>
      <c r="BL126" s="12" t="s">
        <v>200</v>
      </c>
      <c r="BM126" s="130" t="s">
        <v>2409</v>
      </c>
    </row>
    <row r="127" spans="1:65" s="2" customFormat="1" ht="44.25" customHeight="1">
      <c r="A127" s="22"/>
      <c r="B127" s="119"/>
      <c r="C127" s="136" t="s">
        <v>449</v>
      </c>
      <c r="D127" s="136" t="s">
        <v>991</v>
      </c>
      <c r="E127" s="137" t="s">
        <v>2410</v>
      </c>
      <c r="F127" s="138" t="s">
        <v>2411</v>
      </c>
      <c r="G127" s="139" t="s">
        <v>160</v>
      </c>
      <c r="H127" s="140">
        <v>25</v>
      </c>
      <c r="I127" s="141"/>
      <c r="J127" s="141">
        <f t="shared" si="20"/>
        <v>0</v>
      </c>
      <c r="K127" s="138" t="s">
        <v>144</v>
      </c>
      <c r="L127" s="142"/>
      <c r="M127" s="143" t="s">
        <v>1</v>
      </c>
      <c r="N127" s="144" t="s">
        <v>23</v>
      </c>
      <c r="O127" s="128">
        <v>0</v>
      </c>
      <c r="P127" s="128">
        <f t="shared" si="21"/>
        <v>0</v>
      </c>
      <c r="Q127" s="128">
        <v>0.0032</v>
      </c>
      <c r="R127" s="128">
        <f t="shared" si="22"/>
        <v>0.08</v>
      </c>
      <c r="S127" s="128">
        <v>0</v>
      </c>
      <c r="T127" s="129">
        <f t="shared" si="23"/>
        <v>0</v>
      </c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R127" s="130" t="s">
        <v>263</v>
      </c>
      <c r="AT127" s="130" t="s">
        <v>991</v>
      </c>
      <c r="AU127" s="130" t="s">
        <v>60</v>
      </c>
      <c r="AY127" s="12" t="s">
        <v>137</v>
      </c>
      <c r="BE127" s="131">
        <f t="shared" si="24"/>
        <v>0</v>
      </c>
      <c r="BF127" s="131">
        <f t="shared" si="25"/>
        <v>0</v>
      </c>
      <c r="BG127" s="131">
        <f t="shared" si="26"/>
        <v>0</v>
      </c>
      <c r="BH127" s="131">
        <f t="shared" si="27"/>
        <v>0</v>
      </c>
      <c r="BI127" s="131">
        <f t="shared" si="28"/>
        <v>0</v>
      </c>
      <c r="BJ127" s="12" t="s">
        <v>58</v>
      </c>
      <c r="BK127" s="131">
        <f t="shared" si="29"/>
        <v>0</v>
      </c>
      <c r="BL127" s="12" t="s">
        <v>200</v>
      </c>
      <c r="BM127" s="130" t="s">
        <v>2412</v>
      </c>
    </row>
    <row r="128" spans="1:65" s="2" customFormat="1" ht="24.15" customHeight="1">
      <c r="A128" s="22"/>
      <c r="B128" s="119"/>
      <c r="C128" s="120" t="s">
        <v>453</v>
      </c>
      <c r="D128" s="120" t="s">
        <v>140</v>
      </c>
      <c r="E128" s="121" t="s">
        <v>2413</v>
      </c>
      <c r="F128" s="122" t="s">
        <v>2414</v>
      </c>
      <c r="G128" s="123" t="s">
        <v>314</v>
      </c>
      <c r="H128" s="124">
        <v>100</v>
      </c>
      <c r="I128" s="125"/>
      <c r="J128" s="125">
        <f t="shared" si="20"/>
        <v>0</v>
      </c>
      <c r="K128" s="122" t="s">
        <v>144</v>
      </c>
      <c r="L128" s="23"/>
      <c r="M128" s="126" t="s">
        <v>1</v>
      </c>
      <c r="N128" s="127" t="s">
        <v>23</v>
      </c>
      <c r="O128" s="128">
        <v>0.102</v>
      </c>
      <c r="P128" s="128">
        <f t="shared" si="21"/>
        <v>10.2</v>
      </c>
      <c r="Q128" s="128">
        <v>2E-05</v>
      </c>
      <c r="R128" s="128">
        <f t="shared" si="22"/>
        <v>0.002</v>
      </c>
      <c r="S128" s="128">
        <v>0</v>
      </c>
      <c r="T128" s="129">
        <f t="shared" si="23"/>
        <v>0</v>
      </c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R128" s="130" t="s">
        <v>200</v>
      </c>
      <c r="AT128" s="130" t="s">
        <v>140</v>
      </c>
      <c r="AU128" s="130" t="s">
        <v>60</v>
      </c>
      <c r="AY128" s="12" t="s">
        <v>137</v>
      </c>
      <c r="BE128" s="131">
        <f t="shared" si="24"/>
        <v>0</v>
      </c>
      <c r="BF128" s="131">
        <f t="shared" si="25"/>
        <v>0</v>
      </c>
      <c r="BG128" s="131">
        <f t="shared" si="26"/>
        <v>0</v>
      </c>
      <c r="BH128" s="131">
        <f t="shared" si="27"/>
        <v>0</v>
      </c>
      <c r="BI128" s="131">
        <f t="shared" si="28"/>
        <v>0</v>
      </c>
      <c r="BJ128" s="12" t="s">
        <v>58</v>
      </c>
      <c r="BK128" s="131">
        <f t="shared" si="29"/>
        <v>0</v>
      </c>
      <c r="BL128" s="12" t="s">
        <v>200</v>
      </c>
      <c r="BM128" s="130" t="s">
        <v>2415</v>
      </c>
    </row>
    <row r="129" spans="1:65" s="2" customFormat="1" ht="24.15" customHeight="1">
      <c r="A129" s="22"/>
      <c r="B129" s="119"/>
      <c r="C129" s="120" t="s">
        <v>457</v>
      </c>
      <c r="D129" s="120" t="s">
        <v>140</v>
      </c>
      <c r="E129" s="121" t="s">
        <v>2416</v>
      </c>
      <c r="F129" s="122" t="s">
        <v>2417</v>
      </c>
      <c r="G129" s="123" t="s">
        <v>314</v>
      </c>
      <c r="H129" s="124">
        <v>100</v>
      </c>
      <c r="I129" s="125"/>
      <c r="J129" s="125">
        <f t="shared" si="20"/>
        <v>0</v>
      </c>
      <c r="K129" s="122" t="s">
        <v>144</v>
      </c>
      <c r="L129" s="23"/>
      <c r="M129" s="126" t="s">
        <v>1</v>
      </c>
      <c r="N129" s="127" t="s">
        <v>23</v>
      </c>
      <c r="O129" s="128">
        <v>0.117</v>
      </c>
      <c r="P129" s="128">
        <f t="shared" si="21"/>
        <v>11.700000000000001</v>
      </c>
      <c r="Q129" s="128">
        <v>0</v>
      </c>
      <c r="R129" s="128">
        <f t="shared" si="22"/>
        <v>0</v>
      </c>
      <c r="S129" s="128">
        <v>0</v>
      </c>
      <c r="T129" s="129">
        <f t="shared" si="23"/>
        <v>0</v>
      </c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R129" s="130" t="s">
        <v>200</v>
      </c>
      <c r="AT129" s="130" t="s">
        <v>140</v>
      </c>
      <c r="AU129" s="130" t="s">
        <v>60</v>
      </c>
      <c r="AY129" s="12" t="s">
        <v>137</v>
      </c>
      <c r="BE129" s="131">
        <f t="shared" si="24"/>
        <v>0</v>
      </c>
      <c r="BF129" s="131">
        <f t="shared" si="25"/>
        <v>0</v>
      </c>
      <c r="BG129" s="131">
        <f t="shared" si="26"/>
        <v>0</v>
      </c>
      <c r="BH129" s="131">
        <f t="shared" si="27"/>
        <v>0</v>
      </c>
      <c r="BI129" s="131">
        <f t="shared" si="28"/>
        <v>0</v>
      </c>
      <c r="BJ129" s="12" t="s">
        <v>58</v>
      </c>
      <c r="BK129" s="131">
        <f t="shared" si="29"/>
        <v>0</v>
      </c>
      <c r="BL129" s="12" t="s">
        <v>200</v>
      </c>
      <c r="BM129" s="130" t="s">
        <v>2418</v>
      </c>
    </row>
    <row r="130" spans="1:65" s="2" customFormat="1" ht="21.75" customHeight="1">
      <c r="A130" s="22"/>
      <c r="B130" s="119"/>
      <c r="C130" s="120" t="s">
        <v>461</v>
      </c>
      <c r="D130" s="120" t="s">
        <v>140</v>
      </c>
      <c r="E130" s="121" t="s">
        <v>2419</v>
      </c>
      <c r="F130" s="122" t="s">
        <v>2420</v>
      </c>
      <c r="G130" s="123" t="s">
        <v>160</v>
      </c>
      <c r="H130" s="124">
        <v>50</v>
      </c>
      <c r="I130" s="125"/>
      <c r="J130" s="125">
        <f t="shared" si="20"/>
        <v>0</v>
      </c>
      <c r="K130" s="122" t="s">
        <v>144</v>
      </c>
      <c r="L130" s="23"/>
      <c r="M130" s="126" t="s">
        <v>1</v>
      </c>
      <c r="N130" s="127" t="s">
        <v>23</v>
      </c>
      <c r="O130" s="128">
        <v>0.307</v>
      </c>
      <c r="P130" s="128">
        <f t="shared" si="21"/>
        <v>15.35</v>
      </c>
      <c r="Q130" s="128">
        <v>0.0003</v>
      </c>
      <c r="R130" s="128">
        <f t="shared" si="22"/>
        <v>0.015</v>
      </c>
      <c r="S130" s="128">
        <v>0</v>
      </c>
      <c r="T130" s="129">
        <f t="shared" si="23"/>
        <v>0</v>
      </c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R130" s="130" t="s">
        <v>200</v>
      </c>
      <c r="AT130" s="130" t="s">
        <v>140</v>
      </c>
      <c r="AU130" s="130" t="s">
        <v>60</v>
      </c>
      <c r="AY130" s="12" t="s">
        <v>137</v>
      </c>
      <c r="BE130" s="131">
        <f t="shared" si="24"/>
        <v>0</v>
      </c>
      <c r="BF130" s="131">
        <f t="shared" si="25"/>
        <v>0</v>
      </c>
      <c r="BG130" s="131">
        <f t="shared" si="26"/>
        <v>0</v>
      </c>
      <c r="BH130" s="131">
        <f t="shared" si="27"/>
        <v>0</v>
      </c>
      <c r="BI130" s="131">
        <f t="shared" si="28"/>
        <v>0</v>
      </c>
      <c r="BJ130" s="12" t="s">
        <v>58</v>
      </c>
      <c r="BK130" s="131">
        <f t="shared" si="29"/>
        <v>0</v>
      </c>
      <c r="BL130" s="12" t="s">
        <v>200</v>
      </c>
      <c r="BM130" s="130" t="s">
        <v>2421</v>
      </c>
    </row>
    <row r="131" spans="1:65" s="2" customFormat="1" ht="21.75" customHeight="1">
      <c r="A131" s="22"/>
      <c r="B131" s="119"/>
      <c r="C131" s="120" t="s">
        <v>465</v>
      </c>
      <c r="D131" s="120" t="s">
        <v>140</v>
      </c>
      <c r="E131" s="121" t="s">
        <v>2422</v>
      </c>
      <c r="F131" s="122" t="s">
        <v>2423</v>
      </c>
      <c r="G131" s="123" t="s">
        <v>314</v>
      </c>
      <c r="H131" s="124">
        <v>100</v>
      </c>
      <c r="I131" s="125"/>
      <c r="J131" s="125">
        <f t="shared" si="20"/>
        <v>0</v>
      </c>
      <c r="K131" s="122" t="s">
        <v>144</v>
      </c>
      <c r="L131" s="23"/>
      <c r="M131" s="126" t="s">
        <v>1</v>
      </c>
      <c r="N131" s="127" t="s">
        <v>23</v>
      </c>
      <c r="O131" s="128">
        <v>0.178</v>
      </c>
      <c r="P131" s="128">
        <f t="shared" si="21"/>
        <v>17.8</v>
      </c>
      <c r="Q131" s="128">
        <v>0.00012</v>
      </c>
      <c r="R131" s="128">
        <f t="shared" si="22"/>
        <v>0.012</v>
      </c>
      <c r="S131" s="128">
        <v>0</v>
      </c>
      <c r="T131" s="129">
        <f t="shared" si="23"/>
        <v>0</v>
      </c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R131" s="130" t="s">
        <v>200</v>
      </c>
      <c r="AT131" s="130" t="s">
        <v>140</v>
      </c>
      <c r="AU131" s="130" t="s">
        <v>60</v>
      </c>
      <c r="AY131" s="12" t="s">
        <v>137</v>
      </c>
      <c r="BE131" s="131">
        <f t="shared" si="24"/>
        <v>0</v>
      </c>
      <c r="BF131" s="131">
        <f t="shared" si="25"/>
        <v>0</v>
      </c>
      <c r="BG131" s="131">
        <f t="shared" si="26"/>
        <v>0</v>
      </c>
      <c r="BH131" s="131">
        <f t="shared" si="27"/>
        <v>0</v>
      </c>
      <c r="BI131" s="131">
        <f t="shared" si="28"/>
        <v>0</v>
      </c>
      <c r="BJ131" s="12" t="s">
        <v>58</v>
      </c>
      <c r="BK131" s="131">
        <f t="shared" si="29"/>
        <v>0</v>
      </c>
      <c r="BL131" s="12" t="s">
        <v>200</v>
      </c>
      <c r="BM131" s="130" t="s">
        <v>2424</v>
      </c>
    </row>
    <row r="132" spans="1:65" s="2" customFormat="1" ht="24.15" customHeight="1">
      <c r="A132" s="22"/>
      <c r="B132" s="119"/>
      <c r="C132" s="120" t="s">
        <v>469</v>
      </c>
      <c r="D132" s="120" t="s">
        <v>140</v>
      </c>
      <c r="E132" s="121" t="s">
        <v>2425</v>
      </c>
      <c r="F132" s="122" t="s">
        <v>2426</v>
      </c>
      <c r="G132" s="123" t="s">
        <v>314</v>
      </c>
      <c r="H132" s="124">
        <v>100</v>
      </c>
      <c r="I132" s="125"/>
      <c r="J132" s="125">
        <f t="shared" si="20"/>
        <v>0</v>
      </c>
      <c r="K132" s="122" t="s">
        <v>144</v>
      </c>
      <c r="L132" s="23"/>
      <c r="M132" s="126" t="s">
        <v>1</v>
      </c>
      <c r="N132" s="127" t="s">
        <v>23</v>
      </c>
      <c r="O132" s="128">
        <v>0.211</v>
      </c>
      <c r="P132" s="128">
        <f t="shared" si="21"/>
        <v>21.099999999999998</v>
      </c>
      <c r="Q132" s="128">
        <v>0.00016</v>
      </c>
      <c r="R132" s="128">
        <f t="shared" si="22"/>
        <v>0.016</v>
      </c>
      <c r="S132" s="128">
        <v>0</v>
      </c>
      <c r="T132" s="129">
        <f t="shared" si="23"/>
        <v>0</v>
      </c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R132" s="130" t="s">
        <v>200</v>
      </c>
      <c r="AT132" s="130" t="s">
        <v>140</v>
      </c>
      <c r="AU132" s="130" t="s">
        <v>60</v>
      </c>
      <c r="AY132" s="12" t="s">
        <v>137</v>
      </c>
      <c r="BE132" s="131">
        <f t="shared" si="24"/>
        <v>0</v>
      </c>
      <c r="BF132" s="131">
        <f t="shared" si="25"/>
        <v>0</v>
      </c>
      <c r="BG132" s="131">
        <f t="shared" si="26"/>
        <v>0</v>
      </c>
      <c r="BH132" s="131">
        <f t="shared" si="27"/>
        <v>0</v>
      </c>
      <c r="BI132" s="131">
        <f t="shared" si="28"/>
        <v>0</v>
      </c>
      <c r="BJ132" s="12" t="s">
        <v>58</v>
      </c>
      <c r="BK132" s="131">
        <f t="shared" si="29"/>
        <v>0</v>
      </c>
      <c r="BL132" s="12" t="s">
        <v>200</v>
      </c>
      <c r="BM132" s="130" t="s">
        <v>2427</v>
      </c>
    </row>
    <row r="133" spans="1:65" s="2" customFormat="1" ht="24.15" customHeight="1">
      <c r="A133" s="22"/>
      <c r="B133" s="119"/>
      <c r="C133" s="120" t="s">
        <v>473</v>
      </c>
      <c r="D133" s="120" t="s">
        <v>140</v>
      </c>
      <c r="E133" s="121" t="s">
        <v>2428</v>
      </c>
      <c r="F133" s="122" t="s">
        <v>2429</v>
      </c>
      <c r="G133" s="123" t="s">
        <v>314</v>
      </c>
      <c r="H133" s="124">
        <v>100</v>
      </c>
      <c r="I133" s="125"/>
      <c r="J133" s="125">
        <f t="shared" si="20"/>
        <v>0</v>
      </c>
      <c r="K133" s="122" t="s">
        <v>144</v>
      </c>
      <c r="L133" s="23"/>
      <c r="M133" s="126" t="s">
        <v>1</v>
      </c>
      <c r="N133" s="127" t="s">
        <v>23</v>
      </c>
      <c r="O133" s="128">
        <v>0.267</v>
      </c>
      <c r="P133" s="128">
        <f t="shared" si="21"/>
        <v>26.700000000000003</v>
      </c>
      <c r="Q133" s="128">
        <v>8E-05</v>
      </c>
      <c r="R133" s="128">
        <f t="shared" si="22"/>
        <v>0.008</v>
      </c>
      <c r="S133" s="128">
        <v>0</v>
      </c>
      <c r="T133" s="129">
        <f t="shared" si="23"/>
        <v>0</v>
      </c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R133" s="130" t="s">
        <v>200</v>
      </c>
      <c r="AT133" s="130" t="s">
        <v>140</v>
      </c>
      <c r="AU133" s="130" t="s">
        <v>60</v>
      </c>
      <c r="AY133" s="12" t="s">
        <v>137</v>
      </c>
      <c r="BE133" s="131">
        <f t="shared" si="24"/>
        <v>0</v>
      </c>
      <c r="BF133" s="131">
        <f t="shared" si="25"/>
        <v>0</v>
      </c>
      <c r="BG133" s="131">
        <f t="shared" si="26"/>
        <v>0</v>
      </c>
      <c r="BH133" s="131">
        <f t="shared" si="27"/>
        <v>0</v>
      </c>
      <c r="BI133" s="131">
        <f t="shared" si="28"/>
        <v>0</v>
      </c>
      <c r="BJ133" s="12" t="s">
        <v>58</v>
      </c>
      <c r="BK133" s="131">
        <f t="shared" si="29"/>
        <v>0</v>
      </c>
      <c r="BL133" s="12" t="s">
        <v>200</v>
      </c>
      <c r="BM133" s="130" t="s">
        <v>2430</v>
      </c>
    </row>
    <row r="134" spans="1:65" s="2" customFormat="1" ht="16.5" customHeight="1">
      <c r="A134" s="22"/>
      <c r="B134" s="119"/>
      <c r="C134" s="120" t="s">
        <v>477</v>
      </c>
      <c r="D134" s="120" t="s">
        <v>140</v>
      </c>
      <c r="E134" s="121" t="s">
        <v>2431</v>
      </c>
      <c r="F134" s="122" t="s">
        <v>2432</v>
      </c>
      <c r="G134" s="123" t="s">
        <v>314</v>
      </c>
      <c r="H134" s="124">
        <v>50</v>
      </c>
      <c r="I134" s="125"/>
      <c r="J134" s="125">
        <f t="shared" si="20"/>
        <v>0</v>
      </c>
      <c r="K134" s="122" t="s">
        <v>144</v>
      </c>
      <c r="L134" s="23"/>
      <c r="M134" s="126" t="s">
        <v>1</v>
      </c>
      <c r="N134" s="127" t="s">
        <v>23</v>
      </c>
      <c r="O134" s="128">
        <v>0.115</v>
      </c>
      <c r="P134" s="128">
        <f t="shared" si="21"/>
        <v>5.75</v>
      </c>
      <c r="Q134" s="128">
        <v>1E-05</v>
      </c>
      <c r="R134" s="128">
        <f t="shared" si="22"/>
        <v>0.0005</v>
      </c>
      <c r="S134" s="128">
        <v>0</v>
      </c>
      <c r="T134" s="129">
        <f t="shared" si="23"/>
        <v>0</v>
      </c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R134" s="130" t="s">
        <v>200</v>
      </c>
      <c r="AT134" s="130" t="s">
        <v>140</v>
      </c>
      <c r="AU134" s="130" t="s">
        <v>60</v>
      </c>
      <c r="AY134" s="12" t="s">
        <v>137</v>
      </c>
      <c r="BE134" s="131">
        <f t="shared" si="24"/>
        <v>0</v>
      </c>
      <c r="BF134" s="131">
        <f t="shared" si="25"/>
        <v>0</v>
      </c>
      <c r="BG134" s="131">
        <f t="shared" si="26"/>
        <v>0</v>
      </c>
      <c r="BH134" s="131">
        <f t="shared" si="27"/>
        <v>0</v>
      </c>
      <c r="BI134" s="131">
        <f t="shared" si="28"/>
        <v>0</v>
      </c>
      <c r="BJ134" s="12" t="s">
        <v>58</v>
      </c>
      <c r="BK134" s="131">
        <f t="shared" si="29"/>
        <v>0</v>
      </c>
      <c r="BL134" s="12" t="s">
        <v>200</v>
      </c>
      <c r="BM134" s="130" t="s">
        <v>2433</v>
      </c>
    </row>
    <row r="135" spans="1:65" s="2" customFormat="1" ht="16.5" customHeight="1">
      <c r="A135" s="22"/>
      <c r="B135" s="119"/>
      <c r="C135" s="120" t="s">
        <v>481</v>
      </c>
      <c r="D135" s="120" t="s">
        <v>140</v>
      </c>
      <c r="E135" s="121" t="s">
        <v>2434</v>
      </c>
      <c r="F135" s="122" t="s">
        <v>2435</v>
      </c>
      <c r="G135" s="123" t="s">
        <v>314</v>
      </c>
      <c r="H135" s="124">
        <v>50</v>
      </c>
      <c r="I135" s="125"/>
      <c r="J135" s="125">
        <f t="shared" si="20"/>
        <v>0</v>
      </c>
      <c r="K135" s="122" t="s">
        <v>144</v>
      </c>
      <c r="L135" s="23"/>
      <c r="M135" s="126" t="s">
        <v>1</v>
      </c>
      <c r="N135" s="127" t="s">
        <v>23</v>
      </c>
      <c r="O135" s="128">
        <v>0.125</v>
      </c>
      <c r="P135" s="128">
        <f t="shared" si="21"/>
        <v>6.25</v>
      </c>
      <c r="Q135" s="128">
        <v>3E-05</v>
      </c>
      <c r="R135" s="128">
        <f t="shared" si="22"/>
        <v>0.0015</v>
      </c>
      <c r="S135" s="128">
        <v>0</v>
      </c>
      <c r="T135" s="129">
        <f t="shared" si="23"/>
        <v>0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R135" s="130" t="s">
        <v>200</v>
      </c>
      <c r="AT135" s="130" t="s">
        <v>140</v>
      </c>
      <c r="AU135" s="130" t="s">
        <v>60</v>
      </c>
      <c r="AY135" s="12" t="s">
        <v>137</v>
      </c>
      <c r="BE135" s="131">
        <f t="shared" si="24"/>
        <v>0</v>
      </c>
      <c r="BF135" s="131">
        <f t="shared" si="25"/>
        <v>0</v>
      </c>
      <c r="BG135" s="131">
        <f t="shared" si="26"/>
        <v>0</v>
      </c>
      <c r="BH135" s="131">
        <f t="shared" si="27"/>
        <v>0</v>
      </c>
      <c r="BI135" s="131">
        <f t="shared" si="28"/>
        <v>0</v>
      </c>
      <c r="BJ135" s="12" t="s">
        <v>58</v>
      </c>
      <c r="BK135" s="131">
        <f t="shared" si="29"/>
        <v>0</v>
      </c>
      <c r="BL135" s="12" t="s">
        <v>200</v>
      </c>
      <c r="BM135" s="130" t="s">
        <v>2436</v>
      </c>
    </row>
    <row r="136" spans="1:65" s="2" customFormat="1" ht="24.15" customHeight="1">
      <c r="A136" s="22"/>
      <c r="B136" s="119"/>
      <c r="C136" s="120" t="s">
        <v>485</v>
      </c>
      <c r="D136" s="120" t="s">
        <v>140</v>
      </c>
      <c r="E136" s="121" t="s">
        <v>2437</v>
      </c>
      <c r="F136" s="122" t="s">
        <v>2438</v>
      </c>
      <c r="G136" s="123" t="s">
        <v>314</v>
      </c>
      <c r="H136" s="124">
        <v>10</v>
      </c>
      <c r="I136" s="125"/>
      <c r="J136" s="125">
        <f t="shared" si="20"/>
        <v>0</v>
      </c>
      <c r="K136" s="122" t="s">
        <v>144</v>
      </c>
      <c r="L136" s="23"/>
      <c r="M136" s="126" t="s">
        <v>1</v>
      </c>
      <c r="N136" s="127" t="s">
        <v>23</v>
      </c>
      <c r="O136" s="128">
        <v>0.3</v>
      </c>
      <c r="P136" s="128">
        <f t="shared" si="21"/>
        <v>3</v>
      </c>
      <c r="Q136" s="128">
        <v>5E-05</v>
      </c>
      <c r="R136" s="128">
        <f t="shared" si="22"/>
        <v>0.0005</v>
      </c>
      <c r="S136" s="128">
        <v>0</v>
      </c>
      <c r="T136" s="129">
        <f t="shared" si="23"/>
        <v>0</v>
      </c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R136" s="130" t="s">
        <v>200</v>
      </c>
      <c r="AT136" s="130" t="s">
        <v>140</v>
      </c>
      <c r="AU136" s="130" t="s">
        <v>60</v>
      </c>
      <c r="AY136" s="12" t="s">
        <v>137</v>
      </c>
      <c r="BE136" s="131">
        <f t="shared" si="24"/>
        <v>0</v>
      </c>
      <c r="BF136" s="131">
        <f t="shared" si="25"/>
        <v>0</v>
      </c>
      <c r="BG136" s="131">
        <f t="shared" si="26"/>
        <v>0</v>
      </c>
      <c r="BH136" s="131">
        <f t="shared" si="27"/>
        <v>0</v>
      </c>
      <c r="BI136" s="131">
        <f t="shared" si="28"/>
        <v>0</v>
      </c>
      <c r="BJ136" s="12" t="s">
        <v>58</v>
      </c>
      <c r="BK136" s="131">
        <f t="shared" si="29"/>
        <v>0</v>
      </c>
      <c r="BL136" s="12" t="s">
        <v>200</v>
      </c>
      <c r="BM136" s="130" t="s">
        <v>2439</v>
      </c>
    </row>
    <row r="137" spans="1:65" s="2" customFormat="1" ht="24.15" customHeight="1">
      <c r="A137" s="22"/>
      <c r="B137" s="119"/>
      <c r="C137" s="120" t="s">
        <v>489</v>
      </c>
      <c r="D137" s="120" t="s">
        <v>140</v>
      </c>
      <c r="E137" s="121" t="s">
        <v>2440</v>
      </c>
      <c r="F137" s="122" t="s">
        <v>2441</v>
      </c>
      <c r="G137" s="123" t="s">
        <v>314</v>
      </c>
      <c r="H137" s="124">
        <v>10</v>
      </c>
      <c r="I137" s="125"/>
      <c r="J137" s="125">
        <f t="shared" si="20"/>
        <v>0</v>
      </c>
      <c r="K137" s="122" t="s">
        <v>144</v>
      </c>
      <c r="L137" s="23"/>
      <c r="M137" s="126" t="s">
        <v>1</v>
      </c>
      <c r="N137" s="127" t="s">
        <v>23</v>
      </c>
      <c r="O137" s="128">
        <v>0.33</v>
      </c>
      <c r="P137" s="128">
        <f t="shared" si="21"/>
        <v>3.3000000000000003</v>
      </c>
      <c r="Q137" s="128">
        <v>5E-05</v>
      </c>
      <c r="R137" s="128">
        <f t="shared" si="22"/>
        <v>0.0005</v>
      </c>
      <c r="S137" s="128">
        <v>0</v>
      </c>
      <c r="T137" s="129">
        <f t="shared" si="23"/>
        <v>0</v>
      </c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R137" s="130" t="s">
        <v>200</v>
      </c>
      <c r="AT137" s="130" t="s">
        <v>140</v>
      </c>
      <c r="AU137" s="130" t="s">
        <v>60</v>
      </c>
      <c r="AY137" s="12" t="s">
        <v>137</v>
      </c>
      <c r="BE137" s="131">
        <f t="shared" si="24"/>
        <v>0</v>
      </c>
      <c r="BF137" s="131">
        <f t="shared" si="25"/>
        <v>0</v>
      </c>
      <c r="BG137" s="131">
        <f t="shared" si="26"/>
        <v>0</v>
      </c>
      <c r="BH137" s="131">
        <f t="shared" si="27"/>
        <v>0</v>
      </c>
      <c r="BI137" s="131">
        <f t="shared" si="28"/>
        <v>0</v>
      </c>
      <c r="BJ137" s="12" t="s">
        <v>58</v>
      </c>
      <c r="BK137" s="131">
        <f t="shared" si="29"/>
        <v>0</v>
      </c>
      <c r="BL137" s="12" t="s">
        <v>200</v>
      </c>
      <c r="BM137" s="130" t="s">
        <v>2442</v>
      </c>
    </row>
    <row r="138" spans="1:65" s="2" customFormat="1" ht="16.5" customHeight="1">
      <c r="A138" s="22"/>
      <c r="B138" s="119"/>
      <c r="C138" s="120" t="s">
        <v>493</v>
      </c>
      <c r="D138" s="120" t="s">
        <v>140</v>
      </c>
      <c r="E138" s="121" t="s">
        <v>2443</v>
      </c>
      <c r="F138" s="122" t="s">
        <v>2444</v>
      </c>
      <c r="G138" s="123" t="s">
        <v>314</v>
      </c>
      <c r="H138" s="124">
        <v>250</v>
      </c>
      <c r="I138" s="125"/>
      <c r="J138" s="125">
        <f t="shared" si="20"/>
        <v>0</v>
      </c>
      <c r="K138" s="122" t="s">
        <v>144</v>
      </c>
      <c r="L138" s="23"/>
      <c r="M138" s="126" t="s">
        <v>1</v>
      </c>
      <c r="N138" s="127" t="s">
        <v>23</v>
      </c>
      <c r="O138" s="128">
        <v>0.181</v>
      </c>
      <c r="P138" s="128">
        <f t="shared" si="21"/>
        <v>45.25</v>
      </c>
      <c r="Q138" s="128">
        <v>1E-05</v>
      </c>
      <c r="R138" s="128">
        <f t="shared" si="22"/>
        <v>0.0025</v>
      </c>
      <c r="S138" s="128">
        <v>0</v>
      </c>
      <c r="T138" s="129">
        <f t="shared" si="23"/>
        <v>0</v>
      </c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R138" s="130" t="s">
        <v>200</v>
      </c>
      <c r="AT138" s="130" t="s">
        <v>140</v>
      </c>
      <c r="AU138" s="130" t="s">
        <v>60</v>
      </c>
      <c r="AY138" s="12" t="s">
        <v>137</v>
      </c>
      <c r="BE138" s="131">
        <f t="shared" si="24"/>
        <v>0</v>
      </c>
      <c r="BF138" s="131">
        <f t="shared" si="25"/>
        <v>0</v>
      </c>
      <c r="BG138" s="131">
        <f t="shared" si="26"/>
        <v>0</v>
      </c>
      <c r="BH138" s="131">
        <f t="shared" si="27"/>
        <v>0</v>
      </c>
      <c r="BI138" s="131">
        <f t="shared" si="28"/>
        <v>0</v>
      </c>
      <c r="BJ138" s="12" t="s">
        <v>58</v>
      </c>
      <c r="BK138" s="131">
        <f t="shared" si="29"/>
        <v>0</v>
      </c>
      <c r="BL138" s="12" t="s">
        <v>200</v>
      </c>
      <c r="BM138" s="130" t="s">
        <v>2445</v>
      </c>
    </row>
    <row r="139" spans="1:65" s="2" customFormat="1" ht="16.5" customHeight="1">
      <c r="A139" s="22"/>
      <c r="B139" s="119"/>
      <c r="C139" s="136" t="s">
        <v>497</v>
      </c>
      <c r="D139" s="136" t="s">
        <v>991</v>
      </c>
      <c r="E139" s="137" t="s">
        <v>2446</v>
      </c>
      <c r="F139" s="138" t="s">
        <v>2447</v>
      </c>
      <c r="G139" s="139" t="s">
        <v>314</v>
      </c>
      <c r="H139" s="140">
        <v>250</v>
      </c>
      <c r="I139" s="141"/>
      <c r="J139" s="141">
        <f t="shared" si="20"/>
        <v>0</v>
      </c>
      <c r="K139" s="138" t="s">
        <v>144</v>
      </c>
      <c r="L139" s="142"/>
      <c r="M139" s="143" t="s">
        <v>1</v>
      </c>
      <c r="N139" s="144" t="s">
        <v>23</v>
      </c>
      <c r="O139" s="128">
        <v>0</v>
      </c>
      <c r="P139" s="128">
        <f t="shared" si="21"/>
        <v>0</v>
      </c>
      <c r="Q139" s="128">
        <v>0.0002</v>
      </c>
      <c r="R139" s="128">
        <f t="shared" si="22"/>
        <v>0.05</v>
      </c>
      <c r="S139" s="128">
        <v>0</v>
      </c>
      <c r="T139" s="129">
        <f t="shared" si="23"/>
        <v>0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R139" s="130" t="s">
        <v>263</v>
      </c>
      <c r="AT139" s="130" t="s">
        <v>991</v>
      </c>
      <c r="AU139" s="130" t="s">
        <v>60</v>
      </c>
      <c r="AY139" s="12" t="s">
        <v>137</v>
      </c>
      <c r="BE139" s="131">
        <f t="shared" si="24"/>
        <v>0</v>
      </c>
      <c r="BF139" s="131">
        <f t="shared" si="25"/>
        <v>0</v>
      </c>
      <c r="BG139" s="131">
        <f t="shared" si="26"/>
        <v>0</v>
      </c>
      <c r="BH139" s="131">
        <f t="shared" si="27"/>
        <v>0</v>
      </c>
      <c r="BI139" s="131">
        <f t="shared" si="28"/>
        <v>0</v>
      </c>
      <c r="BJ139" s="12" t="s">
        <v>58</v>
      </c>
      <c r="BK139" s="131">
        <f t="shared" si="29"/>
        <v>0</v>
      </c>
      <c r="BL139" s="12" t="s">
        <v>200</v>
      </c>
      <c r="BM139" s="130" t="s">
        <v>2448</v>
      </c>
    </row>
    <row r="140" spans="1:65" s="2" customFormat="1" ht="16.5" customHeight="1">
      <c r="A140" s="22"/>
      <c r="B140" s="119"/>
      <c r="C140" s="120" t="s">
        <v>501</v>
      </c>
      <c r="D140" s="120" t="s">
        <v>140</v>
      </c>
      <c r="E140" s="121" t="s">
        <v>2449</v>
      </c>
      <c r="F140" s="122" t="s">
        <v>2450</v>
      </c>
      <c r="G140" s="123" t="s">
        <v>314</v>
      </c>
      <c r="H140" s="124">
        <v>100</v>
      </c>
      <c r="I140" s="125"/>
      <c r="J140" s="125">
        <f t="shared" si="20"/>
        <v>0</v>
      </c>
      <c r="K140" s="122" t="s">
        <v>144</v>
      </c>
      <c r="L140" s="23"/>
      <c r="M140" s="126" t="s">
        <v>1</v>
      </c>
      <c r="N140" s="127" t="s">
        <v>23</v>
      </c>
      <c r="O140" s="128">
        <v>0.125</v>
      </c>
      <c r="P140" s="128">
        <f t="shared" si="21"/>
        <v>12.5</v>
      </c>
      <c r="Q140" s="128">
        <v>0</v>
      </c>
      <c r="R140" s="128">
        <f t="shared" si="22"/>
        <v>0</v>
      </c>
      <c r="S140" s="128">
        <v>0</v>
      </c>
      <c r="T140" s="129">
        <f t="shared" si="23"/>
        <v>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R140" s="130" t="s">
        <v>200</v>
      </c>
      <c r="AT140" s="130" t="s">
        <v>140</v>
      </c>
      <c r="AU140" s="130" t="s">
        <v>60</v>
      </c>
      <c r="AY140" s="12" t="s">
        <v>137</v>
      </c>
      <c r="BE140" s="131">
        <f t="shared" si="24"/>
        <v>0</v>
      </c>
      <c r="BF140" s="131">
        <f t="shared" si="25"/>
        <v>0</v>
      </c>
      <c r="BG140" s="131">
        <f t="shared" si="26"/>
        <v>0</v>
      </c>
      <c r="BH140" s="131">
        <f t="shared" si="27"/>
        <v>0</v>
      </c>
      <c r="BI140" s="131">
        <f t="shared" si="28"/>
        <v>0</v>
      </c>
      <c r="BJ140" s="12" t="s">
        <v>58</v>
      </c>
      <c r="BK140" s="131">
        <f t="shared" si="29"/>
        <v>0</v>
      </c>
      <c r="BL140" s="12" t="s">
        <v>200</v>
      </c>
      <c r="BM140" s="130" t="s">
        <v>2451</v>
      </c>
    </row>
    <row r="141" spans="1:65" s="2" customFormat="1" ht="16.5" customHeight="1">
      <c r="A141" s="22"/>
      <c r="B141" s="119"/>
      <c r="C141" s="120" t="s">
        <v>505</v>
      </c>
      <c r="D141" s="120" t="s">
        <v>140</v>
      </c>
      <c r="E141" s="121" t="s">
        <v>2452</v>
      </c>
      <c r="F141" s="122" t="s">
        <v>2453</v>
      </c>
      <c r="G141" s="123" t="s">
        <v>314</v>
      </c>
      <c r="H141" s="124">
        <v>100</v>
      </c>
      <c r="I141" s="125"/>
      <c r="J141" s="125">
        <f t="shared" si="20"/>
        <v>0</v>
      </c>
      <c r="K141" s="122" t="s">
        <v>144</v>
      </c>
      <c r="L141" s="23"/>
      <c r="M141" s="126" t="s">
        <v>1</v>
      </c>
      <c r="N141" s="127" t="s">
        <v>23</v>
      </c>
      <c r="O141" s="128">
        <v>0.05</v>
      </c>
      <c r="P141" s="128">
        <f t="shared" si="21"/>
        <v>5</v>
      </c>
      <c r="Q141" s="128">
        <v>3E-05</v>
      </c>
      <c r="R141" s="128">
        <f t="shared" si="22"/>
        <v>0.003</v>
      </c>
      <c r="S141" s="128">
        <v>0</v>
      </c>
      <c r="T141" s="129">
        <f t="shared" si="23"/>
        <v>0</v>
      </c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R141" s="130" t="s">
        <v>200</v>
      </c>
      <c r="AT141" s="130" t="s">
        <v>140</v>
      </c>
      <c r="AU141" s="130" t="s">
        <v>60</v>
      </c>
      <c r="AY141" s="12" t="s">
        <v>137</v>
      </c>
      <c r="BE141" s="131">
        <f t="shared" si="24"/>
        <v>0</v>
      </c>
      <c r="BF141" s="131">
        <f t="shared" si="25"/>
        <v>0</v>
      </c>
      <c r="BG141" s="131">
        <f t="shared" si="26"/>
        <v>0</v>
      </c>
      <c r="BH141" s="131">
        <f t="shared" si="27"/>
        <v>0</v>
      </c>
      <c r="BI141" s="131">
        <f t="shared" si="28"/>
        <v>0</v>
      </c>
      <c r="BJ141" s="12" t="s">
        <v>58</v>
      </c>
      <c r="BK141" s="131">
        <f t="shared" si="29"/>
        <v>0</v>
      </c>
      <c r="BL141" s="12" t="s">
        <v>200</v>
      </c>
      <c r="BM141" s="130" t="s">
        <v>2454</v>
      </c>
    </row>
    <row r="142" spans="1:65" s="2" customFormat="1" ht="24.15" customHeight="1">
      <c r="A142" s="22"/>
      <c r="B142" s="119"/>
      <c r="C142" s="120" t="s">
        <v>509</v>
      </c>
      <c r="D142" s="120" t="s">
        <v>140</v>
      </c>
      <c r="E142" s="121" t="s">
        <v>2455</v>
      </c>
      <c r="F142" s="122" t="s">
        <v>2456</v>
      </c>
      <c r="G142" s="123" t="s">
        <v>160</v>
      </c>
      <c r="H142" s="124">
        <v>250</v>
      </c>
      <c r="I142" s="125"/>
      <c r="J142" s="125">
        <f t="shared" si="20"/>
        <v>0</v>
      </c>
      <c r="K142" s="122" t="s">
        <v>144</v>
      </c>
      <c r="L142" s="23"/>
      <c r="M142" s="126" t="s">
        <v>1</v>
      </c>
      <c r="N142" s="127" t="s">
        <v>23</v>
      </c>
      <c r="O142" s="128">
        <v>0.098</v>
      </c>
      <c r="P142" s="128">
        <f t="shared" si="21"/>
        <v>24.5</v>
      </c>
      <c r="Q142" s="128">
        <v>0</v>
      </c>
      <c r="R142" s="128">
        <f t="shared" si="22"/>
        <v>0</v>
      </c>
      <c r="S142" s="128">
        <v>0</v>
      </c>
      <c r="T142" s="129">
        <f t="shared" si="23"/>
        <v>0</v>
      </c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R142" s="130" t="s">
        <v>200</v>
      </c>
      <c r="AT142" s="130" t="s">
        <v>140</v>
      </c>
      <c r="AU142" s="130" t="s">
        <v>60</v>
      </c>
      <c r="AY142" s="12" t="s">
        <v>137</v>
      </c>
      <c r="BE142" s="131">
        <f t="shared" si="24"/>
        <v>0</v>
      </c>
      <c r="BF142" s="131">
        <f t="shared" si="25"/>
        <v>0</v>
      </c>
      <c r="BG142" s="131">
        <f t="shared" si="26"/>
        <v>0</v>
      </c>
      <c r="BH142" s="131">
        <f t="shared" si="27"/>
        <v>0</v>
      </c>
      <c r="BI142" s="131">
        <f t="shared" si="28"/>
        <v>0</v>
      </c>
      <c r="BJ142" s="12" t="s">
        <v>58</v>
      </c>
      <c r="BK142" s="131">
        <f t="shared" si="29"/>
        <v>0</v>
      </c>
      <c r="BL142" s="12" t="s">
        <v>200</v>
      </c>
      <c r="BM142" s="130" t="s">
        <v>2457</v>
      </c>
    </row>
    <row r="143" spans="2:63" s="9" customFormat="1" ht="22.95" customHeight="1">
      <c r="B143" s="107"/>
      <c r="D143" s="108" t="s">
        <v>49</v>
      </c>
      <c r="E143" s="117" t="s">
        <v>2458</v>
      </c>
      <c r="F143" s="117" t="s">
        <v>2459</v>
      </c>
      <c r="J143" s="118">
        <f>BK143</f>
        <v>0</v>
      </c>
      <c r="L143" s="107"/>
      <c r="M143" s="111"/>
      <c r="N143" s="112"/>
      <c r="O143" s="112"/>
      <c r="P143" s="113">
        <f>SUM(P144:P158)</f>
        <v>37.263999999999996</v>
      </c>
      <c r="Q143" s="112"/>
      <c r="R143" s="113">
        <f>SUM(R144:R158)</f>
        <v>0.41879</v>
      </c>
      <c r="S143" s="112"/>
      <c r="T143" s="114">
        <f>SUM(T144:T158)</f>
        <v>0</v>
      </c>
      <c r="AR143" s="108" t="s">
        <v>60</v>
      </c>
      <c r="AT143" s="115" t="s">
        <v>49</v>
      </c>
      <c r="AU143" s="115" t="s">
        <v>58</v>
      </c>
      <c r="AY143" s="108" t="s">
        <v>137</v>
      </c>
      <c r="BK143" s="116">
        <f>SUM(BK144:BK158)</f>
        <v>0</v>
      </c>
    </row>
    <row r="144" spans="1:65" s="2" customFormat="1" ht="16.5" customHeight="1">
      <c r="A144" s="22"/>
      <c r="B144" s="119"/>
      <c r="C144" s="120" t="s">
        <v>513</v>
      </c>
      <c r="D144" s="120" t="s">
        <v>140</v>
      </c>
      <c r="E144" s="121" t="s">
        <v>2460</v>
      </c>
      <c r="F144" s="122" t="s">
        <v>2461</v>
      </c>
      <c r="G144" s="123" t="s">
        <v>160</v>
      </c>
      <c r="H144" s="124">
        <v>25</v>
      </c>
      <c r="I144" s="125"/>
      <c r="J144" s="125">
        <f aca="true" t="shared" si="30" ref="J144:J158">ROUND(I144*H144,2)</f>
        <v>0</v>
      </c>
      <c r="K144" s="122" t="s">
        <v>144</v>
      </c>
      <c r="L144" s="23"/>
      <c r="M144" s="126" t="s">
        <v>1</v>
      </c>
      <c r="N144" s="127" t="s">
        <v>23</v>
      </c>
      <c r="O144" s="128">
        <v>0.032</v>
      </c>
      <c r="P144" s="128">
        <f aca="true" t="shared" si="31" ref="P144:P158">O144*H144</f>
        <v>0.8</v>
      </c>
      <c r="Q144" s="128">
        <v>0</v>
      </c>
      <c r="R144" s="128">
        <f aca="true" t="shared" si="32" ref="R144:R158">Q144*H144</f>
        <v>0</v>
      </c>
      <c r="S144" s="128">
        <v>0</v>
      </c>
      <c r="T144" s="129">
        <f aca="true" t="shared" si="33" ref="T144:T158">S144*H144</f>
        <v>0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R144" s="130" t="s">
        <v>200</v>
      </c>
      <c r="AT144" s="130" t="s">
        <v>140</v>
      </c>
      <c r="AU144" s="130" t="s">
        <v>60</v>
      </c>
      <c r="AY144" s="12" t="s">
        <v>137</v>
      </c>
      <c r="BE144" s="131">
        <f aca="true" t="shared" si="34" ref="BE144:BE158">IF(N144="základní",J144,0)</f>
        <v>0</v>
      </c>
      <c r="BF144" s="131">
        <f aca="true" t="shared" si="35" ref="BF144:BF158">IF(N144="snížená",J144,0)</f>
        <v>0</v>
      </c>
      <c r="BG144" s="131">
        <f aca="true" t="shared" si="36" ref="BG144:BG158">IF(N144="zákl. přenesená",J144,0)</f>
        <v>0</v>
      </c>
      <c r="BH144" s="131">
        <f aca="true" t="shared" si="37" ref="BH144:BH158">IF(N144="sníž. přenesená",J144,0)</f>
        <v>0</v>
      </c>
      <c r="BI144" s="131">
        <f aca="true" t="shared" si="38" ref="BI144:BI158">IF(N144="nulová",J144,0)</f>
        <v>0</v>
      </c>
      <c r="BJ144" s="12" t="s">
        <v>58</v>
      </c>
      <c r="BK144" s="131">
        <f aca="true" t="shared" si="39" ref="BK144:BK158">ROUND(I144*H144,2)</f>
        <v>0</v>
      </c>
      <c r="BL144" s="12" t="s">
        <v>200</v>
      </c>
      <c r="BM144" s="130" t="s">
        <v>2462</v>
      </c>
    </row>
    <row r="145" spans="1:65" s="2" customFormat="1" ht="21.75" customHeight="1">
      <c r="A145" s="22"/>
      <c r="B145" s="119"/>
      <c r="C145" s="120" t="s">
        <v>517</v>
      </c>
      <c r="D145" s="120" t="s">
        <v>140</v>
      </c>
      <c r="E145" s="121" t="s">
        <v>2463</v>
      </c>
      <c r="F145" s="122" t="s">
        <v>2464</v>
      </c>
      <c r="G145" s="123" t="s">
        <v>314</v>
      </c>
      <c r="H145" s="124">
        <v>25</v>
      </c>
      <c r="I145" s="125"/>
      <c r="J145" s="125">
        <f t="shared" si="30"/>
        <v>0</v>
      </c>
      <c r="K145" s="122" t="s">
        <v>144</v>
      </c>
      <c r="L145" s="23"/>
      <c r="M145" s="126" t="s">
        <v>1</v>
      </c>
      <c r="N145" s="127" t="s">
        <v>23</v>
      </c>
      <c r="O145" s="128">
        <v>0.141</v>
      </c>
      <c r="P145" s="128">
        <f t="shared" si="31"/>
        <v>3.5249999999999995</v>
      </c>
      <c r="Q145" s="128">
        <v>2E-05</v>
      </c>
      <c r="R145" s="128">
        <f t="shared" si="32"/>
        <v>0.0005</v>
      </c>
      <c r="S145" s="128">
        <v>0</v>
      </c>
      <c r="T145" s="129">
        <f t="shared" si="33"/>
        <v>0</v>
      </c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R145" s="130" t="s">
        <v>200</v>
      </c>
      <c r="AT145" s="130" t="s">
        <v>140</v>
      </c>
      <c r="AU145" s="130" t="s">
        <v>60</v>
      </c>
      <c r="AY145" s="12" t="s">
        <v>137</v>
      </c>
      <c r="BE145" s="131">
        <f t="shared" si="34"/>
        <v>0</v>
      </c>
      <c r="BF145" s="131">
        <f t="shared" si="35"/>
        <v>0</v>
      </c>
      <c r="BG145" s="131">
        <f t="shared" si="36"/>
        <v>0</v>
      </c>
      <c r="BH145" s="131">
        <f t="shared" si="37"/>
        <v>0</v>
      </c>
      <c r="BI145" s="131">
        <f t="shared" si="38"/>
        <v>0</v>
      </c>
      <c r="BJ145" s="12" t="s">
        <v>58</v>
      </c>
      <c r="BK145" s="131">
        <f t="shared" si="39"/>
        <v>0</v>
      </c>
      <c r="BL145" s="12" t="s">
        <v>200</v>
      </c>
      <c r="BM145" s="130" t="s">
        <v>2465</v>
      </c>
    </row>
    <row r="146" spans="1:65" s="2" customFormat="1" ht="24.15" customHeight="1">
      <c r="A146" s="22"/>
      <c r="B146" s="119"/>
      <c r="C146" s="120" t="s">
        <v>521</v>
      </c>
      <c r="D146" s="120" t="s">
        <v>140</v>
      </c>
      <c r="E146" s="121" t="s">
        <v>2466</v>
      </c>
      <c r="F146" s="122" t="s">
        <v>2467</v>
      </c>
      <c r="G146" s="123" t="s">
        <v>160</v>
      </c>
      <c r="H146" s="124">
        <v>25</v>
      </c>
      <c r="I146" s="125"/>
      <c r="J146" s="125">
        <f t="shared" si="30"/>
        <v>0</v>
      </c>
      <c r="K146" s="122" t="s">
        <v>144</v>
      </c>
      <c r="L146" s="23"/>
      <c r="M146" s="126" t="s">
        <v>1</v>
      </c>
      <c r="N146" s="127" t="s">
        <v>23</v>
      </c>
      <c r="O146" s="128">
        <v>0.118</v>
      </c>
      <c r="P146" s="128">
        <f t="shared" si="31"/>
        <v>2.9499999999999997</v>
      </c>
      <c r="Q146" s="128">
        <v>4E-05</v>
      </c>
      <c r="R146" s="128">
        <f t="shared" si="32"/>
        <v>0.001</v>
      </c>
      <c r="S146" s="128">
        <v>0</v>
      </c>
      <c r="T146" s="129">
        <f t="shared" si="33"/>
        <v>0</v>
      </c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R146" s="130" t="s">
        <v>200</v>
      </c>
      <c r="AT146" s="130" t="s">
        <v>140</v>
      </c>
      <c r="AU146" s="130" t="s">
        <v>60</v>
      </c>
      <c r="AY146" s="12" t="s">
        <v>137</v>
      </c>
      <c r="BE146" s="131">
        <f t="shared" si="34"/>
        <v>0</v>
      </c>
      <c r="BF146" s="131">
        <f t="shared" si="35"/>
        <v>0</v>
      </c>
      <c r="BG146" s="131">
        <f t="shared" si="36"/>
        <v>0</v>
      </c>
      <c r="BH146" s="131">
        <f t="shared" si="37"/>
        <v>0</v>
      </c>
      <c r="BI146" s="131">
        <f t="shared" si="38"/>
        <v>0</v>
      </c>
      <c r="BJ146" s="12" t="s">
        <v>58</v>
      </c>
      <c r="BK146" s="131">
        <f t="shared" si="39"/>
        <v>0</v>
      </c>
      <c r="BL146" s="12" t="s">
        <v>200</v>
      </c>
      <c r="BM146" s="130" t="s">
        <v>2468</v>
      </c>
    </row>
    <row r="147" spans="1:65" s="2" customFormat="1" ht="24.15" customHeight="1">
      <c r="A147" s="22"/>
      <c r="B147" s="119"/>
      <c r="C147" s="120" t="s">
        <v>525</v>
      </c>
      <c r="D147" s="120" t="s">
        <v>140</v>
      </c>
      <c r="E147" s="121" t="s">
        <v>2469</v>
      </c>
      <c r="F147" s="122" t="s">
        <v>2470</v>
      </c>
      <c r="G147" s="123" t="s">
        <v>160</v>
      </c>
      <c r="H147" s="124">
        <v>25</v>
      </c>
      <c r="I147" s="125"/>
      <c r="J147" s="125">
        <f t="shared" si="30"/>
        <v>0</v>
      </c>
      <c r="K147" s="122" t="s">
        <v>144</v>
      </c>
      <c r="L147" s="23"/>
      <c r="M147" s="126" t="s">
        <v>1</v>
      </c>
      <c r="N147" s="127" t="s">
        <v>23</v>
      </c>
      <c r="O147" s="128">
        <v>0.207</v>
      </c>
      <c r="P147" s="128">
        <f t="shared" si="31"/>
        <v>5.175</v>
      </c>
      <c r="Q147" s="128">
        <v>0.0054</v>
      </c>
      <c r="R147" s="128">
        <f t="shared" si="32"/>
        <v>0.135</v>
      </c>
      <c r="S147" s="128">
        <v>0</v>
      </c>
      <c r="T147" s="129">
        <f t="shared" si="33"/>
        <v>0</v>
      </c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R147" s="130" t="s">
        <v>200</v>
      </c>
      <c r="AT147" s="130" t="s">
        <v>140</v>
      </c>
      <c r="AU147" s="130" t="s">
        <v>60</v>
      </c>
      <c r="AY147" s="12" t="s">
        <v>137</v>
      </c>
      <c r="BE147" s="131">
        <f t="shared" si="34"/>
        <v>0</v>
      </c>
      <c r="BF147" s="131">
        <f t="shared" si="35"/>
        <v>0</v>
      </c>
      <c r="BG147" s="131">
        <f t="shared" si="36"/>
        <v>0</v>
      </c>
      <c r="BH147" s="131">
        <f t="shared" si="37"/>
        <v>0</v>
      </c>
      <c r="BI147" s="131">
        <f t="shared" si="38"/>
        <v>0</v>
      </c>
      <c r="BJ147" s="12" t="s">
        <v>58</v>
      </c>
      <c r="BK147" s="131">
        <f t="shared" si="39"/>
        <v>0</v>
      </c>
      <c r="BL147" s="12" t="s">
        <v>200</v>
      </c>
      <c r="BM147" s="130" t="s">
        <v>2471</v>
      </c>
    </row>
    <row r="148" spans="1:65" s="2" customFormat="1" ht="21.75" customHeight="1">
      <c r="A148" s="22"/>
      <c r="B148" s="119"/>
      <c r="C148" s="120" t="s">
        <v>529</v>
      </c>
      <c r="D148" s="120" t="s">
        <v>140</v>
      </c>
      <c r="E148" s="121" t="s">
        <v>2472</v>
      </c>
      <c r="F148" s="122" t="s">
        <v>2473</v>
      </c>
      <c r="G148" s="123" t="s">
        <v>160</v>
      </c>
      <c r="H148" s="124">
        <v>25</v>
      </c>
      <c r="I148" s="125"/>
      <c r="J148" s="125">
        <f t="shared" si="30"/>
        <v>0</v>
      </c>
      <c r="K148" s="122" t="s">
        <v>144</v>
      </c>
      <c r="L148" s="23"/>
      <c r="M148" s="126" t="s">
        <v>1</v>
      </c>
      <c r="N148" s="127" t="s">
        <v>23</v>
      </c>
      <c r="O148" s="128">
        <v>0.136</v>
      </c>
      <c r="P148" s="128">
        <f t="shared" si="31"/>
        <v>3.4000000000000004</v>
      </c>
      <c r="Q148" s="128">
        <v>0.00055</v>
      </c>
      <c r="R148" s="128">
        <f t="shared" si="32"/>
        <v>0.01375</v>
      </c>
      <c r="S148" s="128">
        <v>0</v>
      </c>
      <c r="T148" s="129">
        <f t="shared" si="33"/>
        <v>0</v>
      </c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R148" s="130" t="s">
        <v>200</v>
      </c>
      <c r="AT148" s="130" t="s">
        <v>140</v>
      </c>
      <c r="AU148" s="130" t="s">
        <v>60</v>
      </c>
      <c r="AY148" s="12" t="s">
        <v>137</v>
      </c>
      <c r="BE148" s="131">
        <f t="shared" si="34"/>
        <v>0</v>
      </c>
      <c r="BF148" s="131">
        <f t="shared" si="35"/>
        <v>0</v>
      </c>
      <c r="BG148" s="131">
        <f t="shared" si="36"/>
        <v>0</v>
      </c>
      <c r="BH148" s="131">
        <f t="shared" si="37"/>
        <v>0</v>
      </c>
      <c r="BI148" s="131">
        <f t="shared" si="38"/>
        <v>0</v>
      </c>
      <c r="BJ148" s="12" t="s">
        <v>58</v>
      </c>
      <c r="BK148" s="131">
        <f t="shared" si="39"/>
        <v>0</v>
      </c>
      <c r="BL148" s="12" t="s">
        <v>200</v>
      </c>
      <c r="BM148" s="130" t="s">
        <v>2474</v>
      </c>
    </row>
    <row r="149" spans="1:65" s="2" customFormat="1" ht="24.15" customHeight="1">
      <c r="A149" s="22"/>
      <c r="B149" s="119"/>
      <c r="C149" s="120" t="s">
        <v>533</v>
      </c>
      <c r="D149" s="120" t="s">
        <v>140</v>
      </c>
      <c r="E149" s="121" t="s">
        <v>2475</v>
      </c>
      <c r="F149" s="122" t="s">
        <v>2476</v>
      </c>
      <c r="G149" s="123" t="s">
        <v>160</v>
      </c>
      <c r="H149" s="124">
        <v>25</v>
      </c>
      <c r="I149" s="125"/>
      <c r="J149" s="125">
        <f t="shared" si="30"/>
        <v>0</v>
      </c>
      <c r="K149" s="122" t="s">
        <v>144</v>
      </c>
      <c r="L149" s="23"/>
      <c r="M149" s="126" t="s">
        <v>1</v>
      </c>
      <c r="N149" s="127" t="s">
        <v>23</v>
      </c>
      <c r="O149" s="128">
        <v>0.26</v>
      </c>
      <c r="P149" s="128">
        <f t="shared" si="31"/>
        <v>6.5</v>
      </c>
      <c r="Q149" s="128">
        <v>0.0032</v>
      </c>
      <c r="R149" s="128">
        <f t="shared" si="32"/>
        <v>0.08</v>
      </c>
      <c r="S149" s="128">
        <v>0</v>
      </c>
      <c r="T149" s="129">
        <f t="shared" si="33"/>
        <v>0</v>
      </c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R149" s="130" t="s">
        <v>200</v>
      </c>
      <c r="AT149" s="130" t="s">
        <v>140</v>
      </c>
      <c r="AU149" s="130" t="s">
        <v>60</v>
      </c>
      <c r="AY149" s="12" t="s">
        <v>137</v>
      </c>
      <c r="BE149" s="131">
        <f t="shared" si="34"/>
        <v>0</v>
      </c>
      <c r="BF149" s="131">
        <f t="shared" si="35"/>
        <v>0</v>
      </c>
      <c r="BG149" s="131">
        <f t="shared" si="36"/>
        <v>0</v>
      </c>
      <c r="BH149" s="131">
        <f t="shared" si="37"/>
        <v>0</v>
      </c>
      <c r="BI149" s="131">
        <f t="shared" si="38"/>
        <v>0</v>
      </c>
      <c r="BJ149" s="12" t="s">
        <v>58</v>
      </c>
      <c r="BK149" s="131">
        <f t="shared" si="39"/>
        <v>0</v>
      </c>
      <c r="BL149" s="12" t="s">
        <v>200</v>
      </c>
      <c r="BM149" s="130" t="s">
        <v>2477</v>
      </c>
    </row>
    <row r="150" spans="1:65" s="2" customFormat="1" ht="24.15" customHeight="1">
      <c r="A150" s="22"/>
      <c r="B150" s="119"/>
      <c r="C150" s="120" t="s">
        <v>537</v>
      </c>
      <c r="D150" s="120" t="s">
        <v>140</v>
      </c>
      <c r="E150" s="121" t="s">
        <v>2478</v>
      </c>
      <c r="F150" s="122" t="s">
        <v>2479</v>
      </c>
      <c r="G150" s="123" t="s">
        <v>160</v>
      </c>
      <c r="H150" s="124">
        <v>25</v>
      </c>
      <c r="I150" s="125"/>
      <c r="J150" s="125">
        <f t="shared" si="30"/>
        <v>0</v>
      </c>
      <c r="K150" s="122" t="s">
        <v>144</v>
      </c>
      <c r="L150" s="23"/>
      <c r="M150" s="126" t="s">
        <v>1</v>
      </c>
      <c r="N150" s="127" t="s">
        <v>23</v>
      </c>
      <c r="O150" s="128">
        <v>0.06</v>
      </c>
      <c r="P150" s="128">
        <f t="shared" si="31"/>
        <v>1.5</v>
      </c>
      <c r="Q150" s="128">
        <v>0.004</v>
      </c>
      <c r="R150" s="128">
        <f t="shared" si="32"/>
        <v>0.1</v>
      </c>
      <c r="S150" s="128">
        <v>0</v>
      </c>
      <c r="T150" s="129">
        <f t="shared" si="33"/>
        <v>0</v>
      </c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R150" s="130" t="s">
        <v>200</v>
      </c>
      <c r="AT150" s="130" t="s">
        <v>140</v>
      </c>
      <c r="AU150" s="130" t="s">
        <v>60</v>
      </c>
      <c r="AY150" s="12" t="s">
        <v>137</v>
      </c>
      <c r="BE150" s="131">
        <f t="shared" si="34"/>
        <v>0</v>
      </c>
      <c r="BF150" s="131">
        <f t="shared" si="35"/>
        <v>0</v>
      </c>
      <c r="BG150" s="131">
        <f t="shared" si="36"/>
        <v>0</v>
      </c>
      <c r="BH150" s="131">
        <f t="shared" si="37"/>
        <v>0</v>
      </c>
      <c r="BI150" s="131">
        <f t="shared" si="38"/>
        <v>0</v>
      </c>
      <c r="BJ150" s="12" t="s">
        <v>58</v>
      </c>
      <c r="BK150" s="131">
        <f t="shared" si="39"/>
        <v>0</v>
      </c>
      <c r="BL150" s="12" t="s">
        <v>200</v>
      </c>
      <c r="BM150" s="130" t="s">
        <v>2480</v>
      </c>
    </row>
    <row r="151" spans="1:65" s="2" customFormat="1" ht="24.15" customHeight="1">
      <c r="A151" s="22"/>
      <c r="B151" s="119"/>
      <c r="C151" s="120" t="s">
        <v>541</v>
      </c>
      <c r="D151" s="120" t="s">
        <v>140</v>
      </c>
      <c r="E151" s="121" t="s">
        <v>2481</v>
      </c>
      <c r="F151" s="122" t="s">
        <v>2482</v>
      </c>
      <c r="G151" s="123" t="s">
        <v>160</v>
      </c>
      <c r="H151" s="124">
        <v>25</v>
      </c>
      <c r="I151" s="125"/>
      <c r="J151" s="125">
        <f t="shared" si="30"/>
        <v>0</v>
      </c>
      <c r="K151" s="122" t="s">
        <v>144</v>
      </c>
      <c r="L151" s="23"/>
      <c r="M151" s="126" t="s">
        <v>1</v>
      </c>
      <c r="N151" s="127" t="s">
        <v>23</v>
      </c>
      <c r="O151" s="128">
        <v>0.092</v>
      </c>
      <c r="P151" s="128">
        <f t="shared" si="31"/>
        <v>2.3</v>
      </c>
      <c r="Q151" s="128">
        <v>0</v>
      </c>
      <c r="R151" s="128">
        <f t="shared" si="32"/>
        <v>0</v>
      </c>
      <c r="S151" s="128">
        <v>0</v>
      </c>
      <c r="T151" s="129">
        <f t="shared" si="33"/>
        <v>0</v>
      </c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R151" s="130" t="s">
        <v>200</v>
      </c>
      <c r="AT151" s="130" t="s">
        <v>140</v>
      </c>
      <c r="AU151" s="130" t="s">
        <v>60</v>
      </c>
      <c r="AY151" s="12" t="s">
        <v>137</v>
      </c>
      <c r="BE151" s="131">
        <f t="shared" si="34"/>
        <v>0</v>
      </c>
      <c r="BF151" s="131">
        <f t="shared" si="35"/>
        <v>0</v>
      </c>
      <c r="BG151" s="131">
        <f t="shared" si="36"/>
        <v>0</v>
      </c>
      <c r="BH151" s="131">
        <f t="shared" si="37"/>
        <v>0</v>
      </c>
      <c r="BI151" s="131">
        <f t="shared" si="38"/>
        <v>0</v>
      </c>
      <c r="BJ151" s="12" t="s">
        <v>58</v>
      </c>
      <c r="BK151" s="131">
        <f t="shared" si="39"/>
        <v>0</v>
      </c>
      <c r="BL151" s="12" t="s">
        <v>200</v>
      </c>
      <c r="BM151" s="130" t="s">
        <v>2483</v>
      </c>
    </row>
    <row r="152" spans="1:65" s="2" customFormat="1" ht="24.15" customHeight="1">
      <c r="A152" s="22"/>
      <c r="B152" s="119"/>
      <c r="C152" s="120" t="s">
        <v>545</v>
      </c>
      <c r="D152" s="120" t="s">
        <v>140</v>
      </c>
      <c r="E152" s="121" t="s">
        <v>2484</v>
      </c>
      <c r="F152" s="122" t="s">
        <v>2485</v>
      </c>
      <c r="G152" s="123" t="s">
        <v>160</v>
      </c>
      <c r="H152" s="124">
        <v>25</v>
      </c>
      <c r="I152" s="125"/>
      <c r="J152" s="125">
        <f t="shared" si="30"/>
        <v>0</v>
      </c>
      <c r="K152" s="122" t="s">
        <v>144</v>
      </c>
      <c r="L152" s="23"/>
      <c r="M152" s="126" t="s">
        <v>1</v>
      </c>
      <c r="N152" s="127" t="s">
        <v>23</v>
      </c>
      <c r="O152" s="128">
        <v>0.26</v>
      </c>
      <c r="P152" s="128">
        <f t="shared" si="31"/>
        <v>6.5</v>
      </c>
      <c r="Q152" s="128">
        <v>0.0032</v>
      </c>
      <c r="R152" s="128">
        <f t="shared" si="32"/>
        <v>0.08</v>
      </c>
      <c r="S152" s="128">
        <v>0</v>
      </c>
      <c r="T152" s="129">
        <f t="shared" si="33"/>
        <v>0</v>
      </c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R152" s="130" t="s">
        <v>200</v>
      </c>
      <c r="AT152" s="130" t="s">
        <v>140</v>
      </c>
      <c r="AU152" s="130" t="s">
        <v>60</v>
      </c>
      <c r="AY152" s="12" t="s">
        <v>137</v>
      </c>
      <c r="BE152" s="131">
        <f t="shared" si="34"/>
        <v>0</v>
      </c>
      <c r="BF152" s="131">
        <f t="shared" si="35"/>
        <v>0</v>
      </c>
      <c r="BG152" s="131">
        <f t="shared" si="36"/>
        <v>0</v>
      </c>
      <c r="BH152" s="131">
        <f t="shared" si="37"/>
        <v>0</v>
      </c>
      <c r="BI152" s="131">
        <f t="shared" si="38"/>
        <v>0</v>
      </c>
      <c r="BJ152" s="12" t="s">
        <v>58</v>
      </c>
      <c r="BK152" s="131">
        <f t="shared" si="39"/>
        <v>0</v>
      </c>
      <c r="BL152" s="12" t="s">
        <v>200</v>
      </c>
      <c r="BM152" s="130" t="s">
        <v>2486</v>
      </c>
    </row>
    <row r="153" spans="1:65" s="2" customFormat="1" ht="16.5" customHeight="1">
      <c r="A153" s="22"/>
      <c r="B153" s="119"/>
      <c r="C153" s="120" t="s">
        <v>549</v>
      </c>
      <c r="D153" s="120" t="s">
        <v>140</v>
      </c>
      <c r="E153" s="121" t="s">
        <v>2487</v>
      </c>
      <c r="F153" s="122" t="s">
        <v>2488</v>
      </c>
      <c r="G153" s="123" t="s">
        <v>160</v>
      </c>
      <c r="H153" s="124">
        <v>1</v>
      </c>
      <c r="I153" s="125"/>
      <c r="J153" s="125">
        <f t="shared" si="30"/>
        <v>0</v>
      </c>
      <c r="K153" s="122" t="s">
        <v>144</v>
      </c>
      <c r="L153" s="23"/>
      <c r="M153" s="126" t="s">
        <v>1</v>
      </c>
      <c r="N153" s="127" t="s">
        <v>23</v>
      </c>
      <c r="O153" s="128">
        <v>0.211</v>
      </c>
      <c r="P153" s="128">
        <f t="shared" si="31"/>
        <v>0.211</v>
      </c>
      <c r="Q153" s="128">
        <v>0.00024</v>
      </c>
      <c r="R153" s="128">
        <f t="shared" si="32"/>
        <v>0.00024</v>
      </c>
      <c r="S153" s="128">
        <v>0</v>
      </c>
      <c r="T153" s="129">
        <f t="shared" si="33"/>
        <v>0</v>
      </c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R153" s="130" t="s">
        <v>200</v>
      </c>
      <c r="AT153" s="130" t="s">
        <v>140</v>
      </c>
      <c r="AU153" s="130" t="s">
        <v>60</v>
      </c>
      <c r="AY153" s="12" t="s">
        <v>137</v>
      </c>
      <c r="BE153" s="131">
        <f t="shared" si="34"/>
        <v>0</v>
      </c>
      <c r="BF153" s="131">
        <f t="shared" si="35"/>
        <v>0</v>
      </c>
      <c r="BG153" s="131">
        <f t="shared" si="36"/>
        <v>0</v>
      </c>
      <c r="BH153" s="131">
        <f t="shared" si="37"/>
        <v>0</v>
      </c>
      <c r="BI153" s="131">
        <f t="shared" si="38"/>
        <v>0</v>
      </c>
      <c r="BJ153" s="12" t="s">
        <v>58</v>
      </c>
      <c r="BK153" s="131">
        <f t="shared" si="39"/>
        <v>0</v>
      </c>
      <c r="BL153" s="12" t="s">
        <v>200</v>
      </c>
      <c r="BM153" s="130" t="s">
        <v>2489</v>
      </c>
    </row>
    <row r="154" spans="1:65" s="2" customFormat="1" ht="16.5" customHeight="1">
      <c r="A154" s="22"/>
      <c r="B154" s="119"/>
      <c r="C154" s="120" t="s">
        <v>553</v>
      </c>
      <c r="D154" s="120" t="s">
        <v>140</v>
      </c>
      <c r="E154" s="121" t="s">
        <v>2490</v>
      </c>
      <c r="F154" s="122" t="s">
        <v>2491</v>
      </c>
      <c r="G154" s="123" t="s">
        <v>160</v>
      </c>
      <c r="H154" s="124">
        <v>1</v>
      </c>
      <c r="I154" s="125"/>
      <c r="J154" s="125">
        <f t="shared" si="30"/>
        <v>0</v>
      </c>
      <c r="K154" s="122" t="s">
        <v>144</v>
      </c>
      <c r="L154" s="23"/>
      <c r="M154" s="126" t="s">
        <v>1</v>
      </c>
      <c r="N154" s="127" t="s">
        <v>23</v>
      </c>
      <c r="O154" s="128">
        <v>0.15</v>
      </c>
      <c r="P154" s="128">
        <f t="shared" si="31"/>
        <v>0.15</v>
      </c>
      <c r="Q154" s="128">
        <v>0.00025</v>
      </c>
      <c r="R154" s="128">
        <f t="shared" si="32"/>
        <v>0.00025</v>
      </c>
      <c r="S154" s="128">
        <v>0</v>
      </c>
      <c r="T154" s="129">
        <f t="shared" si="33"/>
        <v>0</v>
      </c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R154" s="130" t="s">
        <v>200</v>
      </c>
      <c r="AT154" s="130" t="s">
        <v>140</v>
      </c>
      <c r="AU154" s="130" t="s">
        <v>60</v>
      </c>
      <c r="AY154" s="12" t="s">
        <v>137</v>
      </c>
      <c r="BE154" s="131">
        <f t="shared" si="34"/>
        <v>0</v>
      </c>
      <c r="BF154" s="131">
        <f t="shared" si="35"/>
        <v>0</v>
      </c>
      <c r="BG154" s="131">
        <f t="shared" si="36"/>
        <v>0</v>
      </c>
      <c r="BH154" s="131">
        <f t="shared" si="37"/>
        <v>0</v>
      </c>
      <c r="BI154" s="131">
        <f t="shared" si="38"/>
        <v>0</v>
      </c>
      <c r="BJ154" s="12" t="s">
        <v>58</v>
      </c>
      <c r="BK154" s="131">
        <f t="shared" si="39"/>
        <v>0</v>
      </c>
      <c r="BL154" s="12" t="s">
        <v>200</v>
      </c>
      <c r="BM154" s="130" t="s">
        <v>2492</v>
      </c>
    </row>
    <row r="155" spans="1:65" s="2" customFormat="1" ht="16.5" customHeight="1">
      <c r="A155" s="22"/>
      <c r="B155" s="119"/>
      <c r="C155" s="120" t="s">
        <v>557</v>
      </c>
      <c r="D155" s="120" t="s">
        <v>140</v>
      </c>
      <c r="E155" s="121" t="s">
        <v>2493</v>
      </c>
      <c r="F155" s="122" t="s">
        <v>2494</v>
      </c>
      <c r="G155" s="123" t="s">
        <v>160</v>
      </c>
      <c r="H155" s="124">
        <v>25</v>
      </c>
      <c r="I155" s="125"/>
      <c r="J155" s="125">
        <f t="shared" si="30"/>
        <v>0</v>
      </c>
      <c r="K155" s="122" t="s">
        <v>144</v>
      </c>
      <c r="L155" s="23"/>
      <c r="M155" s="126" t="s">
        <v>1</v>
      </c>
      <c r="N155" s="127" t="s">
        <v>23</v>
      </c>
      <c r="O155" s="128">
        <v>0.15</v>
      </c>
      <c r="P155" s="128">
        <f t="shared" si="31"/>
        <v>3.75</v>
      </c>
      <c r="Q155" s="128">
        <v>0.00025</v>
      </c>
      <c r="R155" s="128">
        <f t="shared" si="32"/>
        <v>0.00625</v>
      </c>
      <c r="S155" s="128">
        <v>0</v>
      </c>
      <c r="T155" s="129">
        <f t="shared" si="33"/>
        <v>0</v>
      </c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R155" s="130" t="s">
        <v>200</v>
      </c>
      <c r="AT155" s="130" t="s">
        <v>140</v>
      </c>
      <c r="AU155" s="130" t="s">
        <v>60</v>
      </c>
      <c r="AY155" s="12" t="s">
        <v>137</v>
      </c>
      <c r="BE155" s="131">
        <f t="shared" si="34"/>
        <v>0</v>
      </c>
      <c r="BF155" s="131">
        <f t="shared" si="35"/>
        <v>0</v>
      </c>
      <c r="BG155" s="131">
        <f t="shared" si="36"/>
        <v>0</v>
      </c>
      <c r="BH155" s="131">
        <f t="shared" si="37"/>
        <v>0</v>
      </c>
      <c r="BI155" s="131">
        <f t="shared" si="38"/>
        <v>0</v>
      </c>
      <c r="BJ155" s="12" t="s">
        <v>58</v>
      </c>
      <c r="BK155" s="131">
        <f t="shared" si="39"/>
        <v>0</v>
      </c>
      <c r="BL155" s="12" t="s">
        <v>200</v>
      </c>
      <c r="BM155" s="130" t="s">
        <v>2495</v>
      </c>
    </row>
    <row r="156" spans="1:65" s="2" customFormat="1" ht="16.5" customHeight="1">
      <c r="A156" s="22"/>
      <c r="B156" s="119"/>
      <c r="C156" s="120" t="s">
        <v>561</v>
      </c>
      <c r="D156" s="120" t="s">
        <v>140</v>
      </c>
      <c r="E156" s="121" t="s">
        <v>2496</v>
      </c>
      <c r="F156" s="122" t="s">
        <v>2497</v>
      </c>
      <c r="G156" s="123" t="s">
        <v>160</v>
      </c>
      <c r="H156" s="124">
        <v>1</v>
      </c>
      <c r="I156" s="125"/>
      <c r="J156" s="125">
        <f t="shared" si="30"/>
        <v>0</v>
      </c>
      <c r="K156" s="122" t="s">
        <v>144</v>
      </c>
      <c r="L156" s="23"/>
      <c r="M156" s="126" t="s">
        <v>1</v>
      </c>
      <c r="N156" s="127" t="s">
        <v>23</v>
      </c>
      <c r="O156" s="128">
        <v>0.287</v>
      </c>
      <c r="P156" s="128">
        <f t="shared" si="31"/>
        <v>0.287</v>
      </c>
      <c r="Q156" s="128">
        <v>0.0014</v>
      </c>
      <c r="R156" s="128">
        <f t="shared" si="32"/>
        <v>0.0014</v>
      </c>
      <c r="S156" s="128">
        <v>0</v>
      </c>
      <c r="T156" s="129">
        <f t="shared" si="33"/>
        <v>0</v>
      </c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R156" s="130" t="s">
        <v>200</v>
      </c>
      <c r="AT156" s="130" t="s">
        <v>140</v>
      </c>
      <c r="AU156" s="130" t="s">
        <v>60</v>
      </c>
      <c r="AY156" s="12" t="s">
        <v>137</v>
      </c>
      <c r="BE156" s="131">
        <f t="shared" si="34"/>
        <v>0</v>
      </c>
      <c r="BF156" s="131">
        <f t="shared" si="35"/>
        <v>0</v>
      </c>
      <c r="BG156" s="131">
        <f t="shared" si="36"/>
        <v>0</v>
      </c>
      <c r="BH156" s="131">
        <f t="shared" si="37"/>
        <v>0</v>
      </c>
      <c r="BI156" s="131">
        <f t="shared" si="38"/>
        <v>0</v>
      </c>
      <c r="BJ156" s="12" t="s">
        <v>58</v>
      </c>
      <c r="BK156" s="131">
        <f t="shared" si="39"/>
        <v>0</v>
      </c>
      <c r="BL156" s="12" t="s">
        <v>200</v>
      </c>
      <c r="BM156" s="130" t="s">
        <v>2498</v>
      </c>
    </row>
    <row r="157" spans="1:65" s="2" customFormat="1" ht="16.5" customHeight="1">
      <c r="A157" s="22"/>
      <c r="B157" s="119"/>
      <c r="C157" s="120" t="s">
        <v>565</v>
      </c>
      <c r="D157" s="120" t="s">
        <v>140</v>
      </c>
      <c r="E157" s="121" t="s">
        <v>2499</v>
      </c>
      <c r="F157" s="122" t="s">
        <v>2500</v>
      </c>
      <c r="G157" s="123" t="s">
        <v>160</v>
      </c>
      <c r="H157" s="124">
        <v>1</v>
      </c>
      <c r="I157" s="125"/>
      <c r="J157" s="125">
        <f t="shared" si="30"/>
        <v>0</v>
      </c>
      <c r="K157" s="122" t="s">
        <v>144</v>
      </c>
      <c r="L157" s="23"/>
      <c r="M157" s="126" t="s">
        <v>1</v>
      </c>
      <c r="N157" s="127" t="s">
        <v>23</v>
      </c>
      <c r="O157" s="128">
        <v>0.108</v>
      </c>
      <c r="P157" s="128">
        <f t="shared" si="31"/>
        <v>0.108</v>
      </c>
      <c r="Q157" s="128">
        <v>0.0002</v>
      </c>
      <c r="R157" s="128">
        <f t="shared" si="32"/>
        <v>0.0002</v>
      </c>
      <c r="S157" s="128">
        <v>0</v>
      </c>
      <c r="T157" s="129">
        <f t="shared" si="33"/>
        <v>0</v>
      </c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R157" s="130" t="s">
        <v>200</v>
      </c>
      <c r="AT157" s="130" t="s">
        <v>140</v>
      </c>
      <c r="AU157" s="130" t="s">
        <v>60</v>
      </c>
      <c r="AY157" s="12" t="s">
        <v>137</v>
      </c>
      <c r="BE157" s="131">
        <f t="shared" si="34"/>
        <v>0</v>
      </c>
      <c r="BF157" s="131">
        <f t="shared" si="35"/>
        <v>0</v>
      </c>
      <c r="BG157" s="131">
        <f t="shared" si="36"/>
        <v>0</v>
      </c>
      <c r="BH157" s="131">
        <f t="shared" si="37"/>
        <v>0</v>
      </c>
      <c r="BI157" s="131">
        <f t="shared" si="38"/>
        <v>0</v>
      </c>
      <c r="BJ157" s="12" t="s">
        <v>58</v>
      </c>
      <c r="BK157" s="131">
        <f t="shared" si="39"/>
        <v>0</v>
      </c>
      <c r="BL157" s="12" t="s">
        <v>200</v>
      </c>
      <c r="BM157" s="130" t="s">
        <v>2501</v>
      </c>
    </row>
    <row r="158" spans="1:65" s="2" customFormat="1" ht="21.75" customHeight="1">
      <c r="A158" s="22"/>
      <c r="B158" s="119"/>
      <c r="C158" s="120" t="s">
        <v>569</v>
      </c>
      <c r="D158" s="120" t="s">
        <v>140</v>
      </c>
      <c r="E158" s="121" t="s">
        <v>2502</v>
      </c>
      <c r="F158" s="122" t="s">
        <v>2503</v>
      </c>
      <c r="G158" s="123" t="s">
        <v>160</v>
      </c>
      <c r="H158" s="124">
        <v>1</v>
      </c>
      <c r="I158" s="125"/>
      <c r="J158" s="125">
        <f t="shared" si="30"/>
        <v>0</v>
      </c>
      <c r="K158" s="122" t="s">
        <v>144</v>
      </c>
      <c r="L158" s="23"/>
      <c r="M158" s="126" t="s">
        <v>1</v>
      </c>
      <c r="N158" s="127" t="s">
        <v>23</v>
      </c>
      <c r="O158" s="128">
        <v>0.108</v>
      </c>
      <c r="P158" s="128">
        <f t="shared" si="31"/>
        <v>0.108</v>
      </c>
      <c r="Q158" s="128">
        <v>0.0002</v>
      </c>
      <c r="R158" s="128">
        <f t="shared" si="32"/>
        <v>0.0002</v>
      </c>
      <c r="S158" s="128">
        <v>0</v>
      </c>
      <c r="T158" s="129">
        <f t="shared" si="33"/>
        <v>0</v>
      </c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R158" s="130" t="s">
        <v>200</v>
      </c>
      <c r="AT158" s="130" t="s">
        <v>140</v>
      </c>
      <c r="AU158" s="130" t="s">
        <v>60</v>
      </c>
      <c r="AY158" s="12" t="s">
        <v>137</v>
      </c>
      <c r="BE158" s="131">
        <f t="shared" si="34"/>
        <v>0</v>
      </c>
      <c r="BF158" s="131">
        <f t="shared" si="35"/>
        <v>0</v>
      </c>
      <c r="BG158" s="131">
        <f t="shared" si="36"/>
        <v>0</v>
      </c>
      <c r="BH158" s="131">
        <f t="shared" si="37"/>
        <v>0</v>
      </c>
      <c r="BI158" s="131">
        <f t="shared" si="38"/>
        <v>0</v>
      </c>
      <c r="BJ158" s="12" t="s">
        <v>58</v>
      </c>
      <c r="BK158" s="131">
        <f t="shared" si="39"/>
        <v>0</v>
      </c>
      <c r="BL158" s="12" t="s">
        <v>200</v>
      </c>
      <c r="BM158" s="130" t="s">
        <v>2504</v>
      </c>
    </row>
    <row r="159" spans="2:63" s="9" customFormat="1" ht="22.95" customHeight="1">
      <c r="B159" s="107"/>
      <c r="D159" s="108" t="s">
        <v>49</v>
      </c>
      <c r="E159" s="117" t="s">
        <v>2505</v>
      </c>
      <c r="F159" s="117" t="s">
        <v>2506</v>
      </c>
      <c r="J159" s="118">
        <f>BK159</f>
        <v>0</v>
      </c>
      <c r="L159" s="107"/>
      <c r="M159" s="111"/>
      <c r="N159" s="112"/>
      <c r="O159" s="112"/>
      <c r="P159" s="113">
        <f>SUM(P160:P193)</f>
        <v>101.79599999999999</v>
      </c>
      <c r="Q159" s="112"/>
      <c r="R159" s="113">
        <f>SUM(R160:R193)</f>
        <v>0.75148</v>
      </c>
      <c r="S159" s="112"/>
      <c r="T159" s="114">
        <f>SUM(T160:T193)</f>
        <v>0</v>
      </c>
      <c r="AR159" s="108" t="s">
        <v>60</v>
      </c>
      <c r="AT159" s="115" t="s">
        <v>49</v>
      </c>
      <c r="AU159" s="115" t="s">
        <v>58</v>
      </c>
      <c r="AY159" s="108" t="s">
        <v>137</v>
      </c>
      <c r="BK159" s="116">
        <f>SUM(BK160:BK193)</f>
        <v>0</v>
      </c>
    </row>
    <row r="160" spans="1:65" s="2" customFormat="1" ht="16.5" customHeight="1">
      <c r="A160" s="22"/>
      <c r="B160" s="119"/>
      <c r="C160" s="120" t="s">
        <v>573</v>
      </c>
      <c r="D160" s="120" t="s">
        <v>140</v>
      </c>
      <c r="E160" s="121" t="s">
        <v>2507</v>
      </c>
      <c r="F160" s="122" t="s">
        <v>2508</v>
      </c>
      <c r="G160" s="123" t="s">
        <v>160</v>
      </c>
      <c r="H160" s="124">
        <v>50</v>
      </c>
      <c r="I160" s="125"/>
      <c r="J160" s="125">
        <f aca="true" t="shared" si="40" ref="J160:J166">ROUND(I160*H160,2)</f>
        <v>0</v>
      </c>
      <c r="K160" s="122" t="s">
        <v>144</v>
      </c>
      <c r="L160" s="23"/>
      <c r="M160" s="126" t="s">
        <v>1</v>
      </c>
      <c r="N160" s="127" t="s">
        <v>23</v>
      </c>
      <c r="O160" s="128">
        <v>0.012</v>
      </c>
      <c r="P160" s="128">
        <f aca="true" t="shared" si="41" ref="P160:P166">O160*H160</f>
        <v>0.6</v>
      </c>
      <c r="Q160" s="128">
        <v>0</v>
      </c>
      <c r="R160" s="128">
        <f aca="true" t="shared" si="42" ref="R160:R166">Q160*H160</f>
        <v>0</v>
      </c>
      <c r="S160" s="128">
        <v>0</v>
      </c>
      <c r="T160" s="129">
        <f aca="true" t="shared" si="43" ref="T160:T166">S160*H160</f>
        <v>0</v>
      </c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R160" s="130" t="s">
        <v>200</v>
      </c>
      <c r="AT160" s="130" t="s">
        <v>140</v>
      </c>
      <c r="AU160" s="130" t="s">
        <v>60</v>
      </c>
      <c r="AY160" s="12" t="s">
        <v>137</v>
      </c>
      <c r="BE160" s="131">
        <f aca="true" t="shared" si="44" ref="BE160:BE166">IF(N160="základní",J160,0)</f>
        <v>0</v>
      </c>
      <c r="BF160" s="131">
        <f aca="true" t="shared" si="45" ref="BF160:BF166">IF(N160="snížená",J160,0)</f>
        <v>0</v>
      </c>
      <c r="BG160" s="131">
        <f aca="true" t="shared" si="46" ref="BG160:BG166">IF(N160="zákl. přenesená",J160,0)</f>
        <v>0</v>
      </c>
      <c r="BH160" s="131">
        <f aca="true" t="shared" si="47" ref="BH160:BH166">IF(N160="sníž. přenesená",J160,0)</f>
        <v>0</v>
      </c>
      <c r="BI160" s="131">
        <f aca="true" t="shared" si="48" ref="BI160:BI166">IF(N160="nulová",J160,0)</f>
        <v>0</v>
      </c>
      <c r="BJ160" s="12" t="s">
        <v>58</v>
      </c>
      <c r="BK160" s="131">
        <f aca="true" t="shared" si="49" ref="BK160:BK166">ROUND(I160*H160,2)</f>
        <v>0</v>
      </c>
      <c r="BL160" s="12" t="s">
        <v>200</v>
      </c>
      <c r="BM160" s="130" t="s">
        <v>2509</v>
      </c>
    </row>
    <row r="161" spans="1:65" s="2" customFormat="1" ht="16.5" customHeight="1">
      <c r="A161" s="22"/>
      <c r="B161" s="119"/>
      <c r="C161" s="120" t="s">
        <v>577</v>
      </c>
      <c r="D161" s="120" t="s">
        <v>140</v>
      </c>
      <c r="E161" s="121" t="s">
        <v>2510</v>
      </c>
      <c r="F161" s="122" t="s">
        <v>2511</v>
      </c>
      <c r="G161" s="123" t="s">
        <v>160</v>
      </c>
      <c r="H161" s="124">
        <v>50</v>
      </c>
      <c r="I161" s="125"/>
      <c r="J161" s="125">
        <f t="shared" si="40"/>
        <v>0</v>
      </c>
      <c r="K161" s="122" t="s">
        <v>144</v>
      </c>
      <c r="L161" s="23"/>
      <c r="M161" s="126" t="s">
        <v>1</v>
      </c>
      <c r="N161" s="127" t="s">
        <v>23</v>
      </c>
      <c r="O161" s="128">
        <v>0.044</v>
      </c>
      <c r="P161" s="128">
        <f t="shared" si="41"/>
        <v>2.1999999999999997</v>
      </c>
      <c r="Q161" s="128">
        <v>0.0003</v>
      </c>
      <c r="R161" s="128">
        <f t="shared" si="42"/>
        <v>0.015</v>
      </c>
      <c r="S161" s="128">
        <v>0</v>
      </c>
      <c r="T161" s="129">
        <f t="shared" si="43"/>
        <v>0</v>
      </c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R161" s="130" t="s">
        <v>200</v>
      </c>
      <c r="AT161" s="130" t="s">
        <v>140</v>
      </c>
      <c r="AU161" s="130" t="s">
        <v>60</v>
      </c>
      <c r="AY161" s="12" t="s">
        <v>137</v>
      </c>
      <c r="BE161" s="131">
        <f t="shared" si="44"/>
        <v>0</v>
      </c>
      <c r="BF161" s="131">
        <f t="shared" si="45"/>
        <v>0</v>
      </c>
      <c r="BG161" s="131">
        <f t="shared" si="46"/>
        <v>0</v>
      </c>
      <c r="BH161" s="131">
        <f t="shared" si="47"/>
        <v>0</v>
      </c>
      <c r="BI161" s="131">
        <f t="shared" si="48"/>
        <v>0</v>
      </c>
      <c r="BJ161" s="12" t="s">
        <v>58</v>
      </c>
      <c r="BK161" s="131">
        <f t="shared" si="49"/>
        <v>0</v>
      </c>
      <c r="BL161" s="12" t="s">
        <v>200</v>
      </c>
      <c r="BM161" s="130" t="s">
        <v>2512</v>
      </c>
    </row>
    <row r="162" spans="1:65" s="2" customFormat="1" ht="24.15" customHeight="1">
      <c r="A162" s="22"/>
      <c r="B162" s="119"/>
      <c r="C162" s="120" t="s">
        <v>581</v>
      </c>
      <c r="D162" s="120" t="s">
        <v>140</v>
      </c>
      <c r="E162" s="121" t="s">
        <v>2513</v>
      </c>
      <c r="F162" s="122" t="s">
        <v>2514</v>
      </c>
      <c r="G162" s="123" t="s">
        <v>160</v>
      </c>
      <c r="H162" s="124">
        <v>50</v>
      </c>
      <c r="I162" s="125"/>
      <c r="J162" s="125">
        <f t="shared" si="40"/>
        <v>0</v>
      </c>
      <c r="K162" s="122" t="s">
        <v>144</v>
      </c>
      <c r="L162" s="23"/>
      <c r="M162" s="126" t="s">
        <v>1</v>
      </c>
      <c r="N162" s="127" t="s">
        <v>23</v>
      </c>
      <c r="O162" s="128">
        <v>0.375</v>
      </c>
      <c r="P162" s="128">
        <f t="shared" si="41"/>
        <v>18.75</v>
      </c>
      <c r="Q162" s="128">
        <v>0.0015</v>
      </c>
      <c r="R162" s="128">
        <f t="shared" si="42"/>
        <v>0.075</v>
      </c>
      <c r="S162" s="128">
        <v>0</v>
      </c>
      <c r="T162" s="129">
        <f t="shared" si="43"/>
        <v>0</v>
      </c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R162" s="130" t="s">
        <v>200</v>
      </c>
      <c r="AT162" s="130" t="s">
        <v>140</v>
      </c>
      <c r="AU162" s="130" t="s">
        <v>60</v>
      </c>
      <c r="AY162" s="12" t="s">
        <v>137</v>
      </c>
      <c r="BE162" s="131">
        <f t="shared" si="44"/>
        <v>0</v>
      </c>
      <c r="BF162" s="131">
        <f t="shared" si="45"/>
        <v>0</v>
      </c>
      <c r="BG162" s="131">
        <f t="shared" si="46"/>
        <v>0</v>
      </c>
      <c r="BH162" s="131">
        <f t="shared" si="47"/>
        <v>0</v>
      </c>
      <c r="BI162" s="131">
        <f t="shared" si="48"/>
        <v>0</v>
      </c>
      <c r="BJ162" s="12" t="s">
        <v>58</v>
      </c>
      <c r="BK162" s="131">
        <f t="shared" si="49"/>
        <v>0</v>
      </c>
      <c r="BL162" s="12" t="s">
        <v>200</v>
      </c>
      <c r="BM162" s="130" t="s">
        <v>2515</v>
      </c>
    </row>
    <row r="163" spans="1:65" s="2" customFormat="1" ht="24.15" customHeight="1">
      <c r="A163" s="22"/>
      <c r="B163" s="119"/>
      <c r="C163" s="120" t="s">
        <v>585</v>
      </c>
      <c r="D163" s="120" t="s">
        <v>140</v>
      </c>
      <c r="E163" s="121" t="s">
        <v>2516</v>
      </c>
      <c r="F163" s="122" t="s">
        <v>2517</v>
      </c>
      <c r="G163" s="123" t="s">
        <v>314</v>
      </c>
      <c r="H163" s="124">
        <v>50</v>
      </c>
      <c r="I163" s="125"/>
      <c r="J163" s="125">
        <f t="shared" si="40"/>
        <v>0</v>
      </c>
      <c r="K163" s="122" t="s">
        <v>144</v>
      </c>
      <c r="L163" s="23"/>
      <c r="M163" s="126" t="s">
        <v>1</v>
      </c>
      <c r="N163" s="127" t="s">
        <v>23</v>
      </c>
      <c r="O163" s="128">
        <v>0.049</v>
      </c>
      <c r="P163" s="128">
        <f t="shared" si="41"/>
        <v>2.45</v>
      </c>
      <c r="Q163" s="128">
        <v>0.00028</v>
      </c>
      <c r="R163" s="128">
        <f t="shared" si="42"/>
        <v>0.013999999999999999</v>
      </c>
      <c r="S163" s="128">
        <v>0</v>
      </c>
      <c r="T163" s="129">
        <f t="shared" si="43"/>
        <v>0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R163" s="130" t="s">
        <v>200</v>
      </c>
      <c r="AT163" s="130" t="s">
        <v>140</v>
      </c>
      <c r="AU163" s="130" t="s">
        <v>60</v>
      </c>
      <c r="AY163" s="12" t="s">
        <v>137</v>
      </c>
      <c r="BE163" s="131">
        <f t="shared" si="44"/>
        <v>0</v>
      </c>
      <c r="BF163" s="131">
        <f t="shared" si="45"/>
        <v>0</v>
      </c>
      <c r="BG163" s="131">
        <f t="shared" si="46"/>
        <v>0</v>
      </c>
      <c r="BH163" s="131">
        <f t="shared" si="47"/>
        <v>0</v>
      </c>
      <c r="BI163" s="131">
        <f t="shared" si="48"/>
        <v>0</v>
      </c>
      <c r="BJ163" s="12" t="s">
        <v>58</v>
      </c>
      <c r="BK163" s="131">
        <f t="shared" si="49"/>
        <v>0</v>
      </c>
      <c r="BL163" s="12" t="s">
        <v>200</v>
      </c>
      <c r="BM163" s="130" t="s">
        <v>2518</v>
      </c>
    </row>
    <row r="164" spans="1:65" s="2" customFormat="1" ht="16.5" customHeight="1">
      <c r="A164" s="22"/>
      <c r="B164" s="119"/>
      <c r="C164" s="120" t="s">
        <v>589</v>
      </c>
      <c r="D164" s="120" t="s">
        <v>140</v>
      </c>
      <c r="E164" s="121" t="s">
        <v>2519</v>
      </c>
      <c r="F164" s="122" t="s">
        <v>2520</v>
      </c>
      <c r="G164" s="123" t="s">
        <v>160</v>
      </c>
      <c r="H164" s="124">
        <v>50</v>
      </c>
      <c r="I164" s="125"/>
      <c r="J164" s="125">
        <f t="shared" si="40"/>
        <v>0</v>
      </c>
      <c r="K164" s="122" t="s">
        <v>144</v>
      </c>
      <c r="L164" s="23"/>
      <c r="M164" s="126" t="s">
        <v>1</v>
      </c>
      <c r="N164" s="127" t="s">
        <v>23</v>
      </c>
      <c r="O164" s="128">
        <v>0.099</v>
      </c>
      <c r="P164" s="128">
        <f t="shared" si="41"/>
        <v>4.95</v>
      </c>
      <c r="Q164" s="128">
        <v>0.0045</v>
      </c>
      <c r="R164" s="128">
        <f t="shared" si="42"/>
        <v>0.22499999999999998</v>
      </c>
      <c r="S164" s="128">
        <v>0</v>
      </c>
      <c r="T164" s="129">
        <f t="shared" si="43"/>
        <v>0</v>
      </c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R164" s="130" t="s">
        <v>200</v>
      </c>
      <c r="AT164" s="130" t="s">
        <v>140</v>
      </c>
      <c r="AU164" s="130" t="s">
        <v>60</v>
      </c>
      <c r="AY164" s="12" t="s">
        <v>137</v>
      </c>
      <c r="BE164" s="131">
        <f t="shared" si="44"/>
        <v>0</v>
      </c>
      <c r="BF164" s="131">
        <f t="shared" si="45"/>
        <v>0</v>
      </c>
      <c r="BG164" s="131">
        <f t="shared" si="46"/>
        <v>0</v>
      </c>
      <c r="BH164" s="131">
        <f t="shared" si="47"/>
        <v>0</v>
      </c>
      <c r="BI164" s="131">
        <f t="shared" si="48"/>
        <v>0</v>
      </c>
      <c r="BJ164" s="12" t="s">
        <v>58</v>
      </c>
      <c r="BK164" s="131">
        <f t="shared" si="49"/>
        <v>0</v>
      </c>
      <c r="BL164" s="12" t="s">
        <v>200</v>
      </c>
      <c r="BM164" s="130" t="s">
        <v>2521</v>
      </c>
    </row>
    <row r="165" spans="1:65" s="2" customFormat="1" ht="21.75" customHeight="1">
      <c r="A165" s="22"/>
      <c r="B165" s="119"/>
      <c r="C165" s="120" t="s">
        <v>593</v>
      </c>
      <c r="D165" s="120" t="s">
        <v>140</v>
      </c>
      <c r="E165" s="121" t="s">
        <v>2522</v>
      </c>
      <c r="F165" s="122" t="s">
        <v>2523</v>
      </c>
      <c r="G165" s="123" t="s">
        <v>314</v>
      </c>
      <c r="H165" s="124">
        <v>25</v>
      </c>
      <c r="I165" s="125"/>
      <c r="J165" s="125">
        <f t="shared" si="40"/>
        <v>0</v>
      </c>
      <c r="K165" s="122" t="s">
        <v>144</v>
      </c>
      <c r="L165" s="23"/>
      <c r="M165" s="126" t="s">
        <v>1</v>
      </c>
      <c r="N165" s="127" t="s">
        <v>23</v>
      </c>
      <c r="O165" s="128">
        <v>0.07</v>
      </c>
      <c r="P165" s="128">
        <f t="shared" si="41"/>
        <v>1.7500000000000002</v>
      </c>
      <c r="Q165" s="128">
        <v>0.0002</v>
      </c>
      <c r="R165" s="128">
        <f t="shared" si="42"/>
        <v>0.005</v>
      </c>
      <c r="S165" s="128">
        <v>0</v>
      </c>
      <c r="T165" s="129">
        <f t="shared" si="43"/>
        <v>0</v>
      </c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R165" s="130" t="s">
        <v>200</v>
      </c>
      <c r="AT165" s="130" t="s">
        <v>140</v>
      </c>
      <c r="AU165" s="130" t="s">
        <v>60</v>
      </c>
      <c r="AY165" s="12" t="s">
        <v>137</v>
      </c>
      <c r="BE165" s="131">
        <f t="shared" si="44"/>
        <v>0</v>
      </c>
      <c r="BF165" s="131">
        <f t="shared" si="45"/>
        <v>0</v>
      </c>
      <c r="BG165" s="131">
        <f t="shared" si="46"/>
        <v>0</v>
      </c>
      <c r="BH165" s="131">
        <f t="shared" si="47"/>
        <v>0</v>
      </c>
      <c r="BI165" s="131">
        <f t="shared" si="48"/>
        <v>0</v>
      </c>
      <c r="BJ165" s="12" t="s">
        <v>58</v>
      </c>
      <c r="BK165" s="131">
        <f t="shared" si="49"/>
        <v>0</v>
      </c>
      <c r="BL165" s="12" t="s">
        <v>200</v>
      </c>
      <c r="BM165" s="130" t="s">
        <v>2524</v>
      </c>
    </row>
    <row r="166" spans="1:65" s="2" customFormat="1" ht="24.15" customHeight="1">
      <c r="A166" s="22"/>
      <c r="B166" s="119"/>
      <c r="C166" s="136" t="s">
        <v>597</v>
      </c>
      <c r="D166" s="136" t="s">
        <v>991</v>
      </c>
      <c r="E166" s="137" t="s">
        <v>2525</v>
      </c>
      <c r="F166" s="138" t="s">
        <v>2526</v>
      </c>
      <c r="G166" s="139" t="s">
        <v>314</v>
      </c>
      <c r="H166" s="140">
        <v>17</v>
      </c>
      <c r="I166" s="141"/>
      <c r="J166" s="141">
        <f t="shared" si="40"/>
        <v>0</v>
      </c>
      <c r="K166" s="138" t="s">
        <v>144</v>
      </c>
      <c r="L166" s="142"/>
      <c r="M166" s="143" t="s">
        <v>1</v>
      </c>
      <c r="N166" s="144" t="s">
        <v>23</v>
      </c>
      <c r="O166" s="128">
        <v>0</v>
      </c>
      <c r="P166" s="128">
        <f t="shared" si="41"/>
        <v>0</v>
      </c>
      <c r="Q166" s="128">
        <v>0.0001</v>
      </c>
      <c r="R166" s="128">
        <f t="shared" si="42"/>
        <v>0.0017000000000000001</v>
      </c>
      <c r="S166" s="128">
        <v>0</v>
      </c>
      <c r="T166" s="129">
        <f t="shared" si="43"/>
        <v>0</v>
      </c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R166" s="130" t="s">
        <v>263</v>
      </c>
      <c r="AT166" s="130" t="s">
        <v>991</v>
      </c>
      <c r="AU166" s="130" t="s">
        <v>60</v>
      </c>
      <c r="AY166" s="12" t="s">
        <v>137</v>
      </c>
      <c r="BE166" s="131">
        <f t="shared" si="44"/>
        <v>0</v>
      </c>
      <c r="BF166" s="131">
        <f t="shared" si="45"/>
        <v>0</v>
      </c>
      <c r="BG166" s="131">
        <f t="shared" si="46"/>
        <v>0</v>
      </c>
      <c r="BH166" s="131">
        <f t="shared" si="47"/>
        <v>0</v>
      </c>
      <c r="BI166" s="131">
        <f t="shared" si="48"/>
        <v>0</v>
      </c>
      <c r="BJ166" s="12" t="s">
        <v>58</v>
      </c>
      <c r="BK166" s="131">
        <f t="shared" si="49"/>
        <v>0</v>
      </c>
      <c r="BL166" s="12" t="s">
        <v>200</v>
      </c>
      <c r="BM166" s="130" t="s">
        <v>2527</v>
      </c>
    </row>
    <row r="167" spans="2:51" s="10" customFormat="1" ht="12">
      <c r="B167" s="145"/>
      <c r="D167" s="146" t="s">
        <v>1561</v>
      </c>
      <c r="F167" s="147" t="s">
        <v>2313</v>
      </c>
      <c r="H167" s="148">
        <v>0</v>
      </c>
      <c r="L167" s="145"/>
      <c r="M167" s="149"/>
      <c r="N167" s="150"/>
      <c r="O167" s="150"/>
      <c r="P167" s="150"/>
      <c r="Q167" s="150"/>
      <c r="R167" s="150"/>
      <c r="S167" s="150"/>
      <c r="T167" s="151"/>
      <c r="AT167" s="152" t="s">
        <v>1561</v>
      </c>
      <c r="AU167" s="152" t="s">
        <v>60</v>
      </c>
      <c r="AV167" s="10" t="s">
        <v>60</v>
      </c>
      <c r="AW167" s="10" t="s">
        <v>3</v>
      </c>
      <c r="AX167" s="10" t="s">
        <v>58</v>
      </c>
      <c r="AY167" s="152" t="s">
        <v>137</v>
      </c>
    </row>
    <row r="168" spans="1:65" s="2" customFormat="1" ht="24.15" customHeight="1">
      <c r="A168" s="22"/>
      <c r="B168" s="119"/>
      <c r="C168" s="136" t="s">
        <v>601</v>
      </c>
      <c r="D168" s="136" t="s">
        <v>991</v>
      </c>
      <c r="E168" s="137" t="s">
        <v>2528</v>
      </c>
      <c r="F168" s="138" t="s">
        <v>2529</v>
      </c>
      <c r="G168" s="139" t="s">
        <v>314</v>
      </c>
      <c r="H168" s="140">
        <v>10.5</v>
      </c>
      <c r="I168" s="141"/>
      <c r="J168" s="141">
        <f>ROUND(I168*H168,2)</f>
        <v>0</v>
      </c>
      <c r="K168" s="138" t="s">
        <v>144</v>
      </c>
      <c r="L168" s="142"/>
      <c r="M168" s="143" t="s">
        <v>1</v>
      </c>
      <c r="N168" s="144" t="s">
        <v>23</v>
      </c>
      <c r="O168" s="128">
        <v>0</v>
      </c>
      <c r="P168" s="128">
        <f>O168*H168</f>
        <v>0</v>
      </c>
      <c r="Q168" s="128">
        <v>2E-05</v>
      </c>
      <c r="R168" s="128">
        <f>Q168*H168</f>
        <v>0.00021</v>
      </c>
      <c r="S168" s="128">
        <v>0</v>
      </c>
      <c r="T168" s="129">
        <f>S168*H168</f>
        <v>0</v>
      </c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R168" s="130" t="s">
        <v>263</v>
      </c>
      <c r="AT168" s="130" t="s">
        <v>991</v>
      </c>
      <c r="AU168" s="130" t="s">
        <v>60</v>
      </c>
      <c r="AY168" s="12" t="s">
        <v>137</v>
      </c>
      <c r="BE168" s="131">
        <f>IF(N168="základní",J168,0)</f>
        <v>0</v>
      </c>
      <c r="BF168" s="131">
        <f>IF(N168="snížená",J168,0)</f>
        <v>0</v>
      </c>
      <c r="BG168" s="131">
        <f>IF(N168="zákl. přenesená",J168,0)</f>
        <v>0</v>
      </c>
      <c r="BH168" s="131">
        <f>IF(N168="sníž. přenesená",J168,0)</f>
        <v>0</v>
      </c>
      <c r="BI168" s="131">
        <f>IF(N168="nulová",J168,0)</f>
        <v>0</v>
      </c>
      <c r="BJ168" s="12" t="s">
        <v>58</v>
      </c>
      <c r="BK168" s="131">
        <f>ROUND(I168*H168,2)</f>
        <v>0</v>
      </c>
      <c r="BL168" s="12" t="s">
        <v>200</v>
      </c>
      <c r="BM168" s="130" t="s">
        <v>2530</v>
      </c>
    </row>
    <row r="169" spans="2:51" s="10" customFormat="1" ht="12">
      <c r="B169" s="145"/>
      <c r="D169" s="146" t="s">
        <v>1561</v>
      </c>
      <c r="F169" s="147" t="s">
        <v>2313</v>
      </c>
      <c r="H169" s="148">
        <v>0</v>
      </c>
      <c r="L169" s="145"/>
      <c r="M169" s="149"/>
      <c r="N169" s="150"/>
      <c r="O169" s="150"/>
      <c r="P169" s="150"/>
      <c r="Q169" s="150"/>
      <c r="R169" s="150"/>
      <c r="S169" s="150"/>
      <c r="T169" s="151"/>
      <c r="AT169" s="152" t="s">
        <v>1561</v>
      </c>
      <c r="AU169" s="152" t="s">
        <v>60</v>
      </c>
      <c r="AV169" s="10" t="s">
        <v>60</v>
      </c>
      <c r="AW169" s="10" t="s">
        <v>3</v>
      </c>
      <c r="AX169" s="10" t="s">
        <v>58</v>
      </c>
      <c r="AY169" s="152" t="s">
        <v>137</v>
      </c>
    </row>
    <row r="170" spans="1:65" s="2" customFormat="1" ht="24.15" customHeight="1">
      <c r="A170" s="22"/>
      <c r="B170" s="119"/>
      <c r="C170" s="120" t="s">
        <v>605</v>
      </c>
      <c r="D170" s="120" t="s">
        <v>140</v>
      </c>
      <c r="E170" s="121" t="s">
        <v>2531</v>
      </c>
      <c r="F170" s="122" t="s">
        <v>2532</v>
      </c>
      <c r="G170" s="123" t="s">
        <v>160</v>
      </c>
      <c r="H170" s="124">
        <v>5</v>
      </c>
      <c r="I170" s="125"/>
      <c r="J170" s="125">
        <f aca="true" t="shared" si="50" ref="J170:J190">ROUND(I170*H170,2)</f>
        <v>0</v>
      </c>
      <c r="K170" s="122" t="s">
        <v>144</v>
      </c>
      <c r="L170" s="23"/>
      <c r="M170" s="126" t="s">
        <v>1</v>
      </c>
      <c r="N170" s="127" t="s">
        <v>23</v>
      </c>
      <c r="O170" s="128">
        <v>2.7</v>
      </c>
      <c r="P170" s="128">
        <f aca="true" t="shared" si="51" ref="P170:P190">O170*H170</f>
        <v>13.5</v>
      </c>
      <c r="Q170" s="128">
        <v>0.00888</v>
      </c>
      <c r="R170" s="128">
        <f aca="true" t="shared" si="52" ref="R170:R190">Q170*H170</f>
        <v>0.0444</v>
      </c>
      <c r="S170" s="128">
        <v>0</v>
      </c>
      <c r="T170" s="129">
        <f aca="true" t="shared" si="53" ref="T170:T190">S170*H170</f>
        <v>0</v>
      </c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R170" s="130" t="s">
        <v>200</v>
      </c>
      <c r="AT170" s="130" t="s">
        <v>140</v>
      </c>
      <c r="AU170" s="130" t="s">
        <v>60</v>
      </c>
      <c r="AY170" s="12" t="s">
        <v>137</v>
      </c>
      <c r="BE170" s="131">
        <f aca="true" t="shared" si="54" ref="BE170:BE190">IF(N170="základní",J170,0)</f>
        <v>0</v>
      </c>
      <c r="BF170" s="131">
        <f aca="true" t="shared" si="55" ref="BF170:BF190">IF(N170="snížená",J170,0)</f>
        <v>0</v>
      </c>
      <c r="BG170" s="131">
        <f aca="true" t="shared" si="56" ref="BG170:BG190">IF(N170="zákl. přenesená",J170,0)</f>
        <v>0</v>
      </c>
      <c r="BH170" s="131">
        <f aca="true" t="shared" si="57" ref="BH170:BH190">IF(N170="sníž. přenesená",J170,0)</f>
        <v>0</v>
      </c>
      <c r="BI170" s="131">
        <f aca="true" t="shared" si="58" ref="BI170:BI190">IF(N170="nulová",J170,0)</f>
        <v>0</v>
      </c>
      <c r="BJ170" s="12" t="s">
        <v>58</v>
      </c>
      <c r="BK170" s="131">
        <f aca="true" t="shared" si="59" ref="BK170:BK190">ROUND(I170*H170,2)</f>
        <v>0</v>
      </c>
      <c r="BL170" s="12" t="s">
        <v>200</v>
      </c>
      <c r="BM170" s="130" t="s">
        <v>2533</v>
      </c>
    </row>
    <row r="171" spans="1:65" s="2" customFormat="1" ht="33" customHeight="1">
      <c r="A171" s="22"/>
      <c r="B171" s="119"/>
      <c r="C171" s="120" t="s">
        <v>609</v>
      </c>
      <c r="D171" s="120" t="s">
        <v>140</v>
      </c>
      <c r="E171" s="121" t="s">
        <v>2534</v>
      </c>
      <c r="F171" s="122" t="s">
        <v>2535</v>
      </c>
      <c r="G171" s="123" t="s">
        <v>160</v>
      </c>
      <c r="H171" s="124">
        <v>5</v>
      </c>
      <c r="I171" s="125"/>
      <c r="J171" s="125">
        <f t="shared" si="50"/>
        <v>0</v>
      </c>
      <c r="K171" s="122" t="s">
        <v>144</v>
      </c>
      <c r="L171" s="23"/>
      <c r="M171" s="126" t="s">
        <v>1</v>
      </c>
      <c r="N171" s="127" t="s">
        <v>23</v>
      </c>
      <c r="O171" s="128">
        <v>2.1</v>
      </c>
      <c r="P171" s="128">
        <f t="shared" si="51"/>
        <v>10.5</v>
      </c>
      <c r="Q171" s="128">
        <v>0.00897</v>
      </c>
      <c r="R171" s="128">
        <f t="shared" si="52"/>
        <v>0.04485</v>
      </c>
      <c r="S171" s="128">
        <v>0</v>
      </c>
      <c r="T171" s="129">
        <f t="shared" si="53"/>
        <v>0</v>
      </c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R171" s="130" t="s">
        <v>200</v>
      </c>
      <c r="AT171" s="130" t="s">
        <v>140</v>
      </c>
      <c r="AU171" s="130" t="s">
        <v>60</v>
      </c>
      <c r="AY171" s="12" t="s">
        <v>137</v>
      </c>
      <c r="BE171" s="131">
        <f t="shared" si="54"/>
        <v>0</v>
      </c>
      <c r="BF171" s="131">
        <f t="shared" si="55"/>
        <v>0</v>
      </c>
      <c r="BG171" s="131">
        <f t="shared" si="56"/>
        <v>0</v>
      </c>
      <c r="BH171" s="131">
        <f t="shared" si="57"/>
        <v>0</v>
      </c>
      <c r="BI171" s="131">
        <f t="shared" si="58"/>
        <v>0</v>
      </c>
      <c r="BJ171" s="12" t="s">
        <v>58</v>
      </c>
      <c r="BK171" s="131">
        <f t="shared" si="59"/>
        <v>0</v>
      </c>
      <c r="BL171" s="12" t="s">
        <v>200</v>
      </c>
      <c r="BM171" s="130" t="s">
        <v>2536</v>
      </c>
    </row>
    <row r="172" spans="1:65" s="2" customFormat="1" ht="33" customHeight="1">
      <c r="A172" s="22"/>
      <c r="B172" s="119"/>
      <c r="C172" s="120" t="s">
        <v>613</v>
      </c>
      <c r="D172" s="120" t="s">
        <v>140</v>
      </c>
      <c r="E172" s="121" t="s">
        <v>2537</v>
      </c>
      <c r="F172" s="122" t="s">
        <v>2538</v>
      </c>
      <c r="G172" s="123" t="s">
        <v>160</v>
      </c>
      <c r="H172" s="124">
        <v>5</v>
      </c>
      <c r="I172" s="125"/>
      <c r="J172" s="125">
        <f t="shared" si="50"/>
        <v>0</v>
      </c>
      <c r="K172" s="122" t="s">
        <v>144</v>
      </c>
      <c r="L172" s="23"/>
      <c r="M172" s="126" t="s">
        <v>1</v>
      </c>
      <c r="N172" s="127" t="s">
        <v>23</v>
      </c>
      <c r="O172" s="128">
        <v>1.4</v>
      </c>
      <c r="P172" s="128">
        <f t="shared" si="51"/>
        <v>7</v>
      </c>
      <c r="Q172" s="128">
        <v>0.00903</v>
      </c>
      <c r="R172" s="128">
        <f t="shared" si="52"/>
        <v>0.045149999999999996</v>
      </c>
      <c r="S172" s="128">
        <v>0</v>
      </c>
      <c r="T172" s="129">
        <f t="shared" si="53"/>
        <v>0</v>
      </c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R172" s="130" t="s">
        <v>200</v>
      </c>
      <c r="AT172" s="130" t="s">
        <v>140</v>
      </c>
      <c r="AU172" s="130" t="s">
        <v>60</v>
      </c>
      <c r="AY172" s="12" t="s">
        <v>137</v>
      </c>
      <c r="BE172" s="131">
        <f t="shared" si="54"/>
        <v>0</v>
      </c>
      <c r="BF172" s="131">
        <f t="shared" si="55"/>
        <v>0</v>
      </c>
      <c r="BG172" s="131">
        <f t="shared" si="56"/>
        <v>0</v>
      </c>
      <c r="BH172" s="131">
        <f t="shared" si="57"/>
        <v>0</v>
      </c>
      <c r="BI172" s="131">
        <f t="shared" si="58"/>
        <v>0</v>
      </c>
      <c r="BJ172" s="12" t="s">
        <v>58</v>
      </c>
      <c r="BK172" s="131">
        <f t="shared" si="59"/>
        <v>0</v>
      </c>
      <c r="BL172" s="12" t="s">
        <v>200</v>
      </c>
      <c r="BM172" s="130" t="s">
        <v>2539</v>
      </c>
    </row>
    <row r="173" spans="1:65" s="2" customFormat="1" ht="33" customHeight="1">
      <c r="A173" s="22"/>
      <c r="B173" s="119"/>
      <c r="C173" s="120" t="s">
        <v>617</v>
      </c>
      <c r="D173" s="120" t="s">
        <v>140</v>
      </c>
      <c r="E173" s="121" t="s">
        <v>2540</v>
      </c>
      <c r="F173" s="122" t="s">
        <v>2541</v>
      </c>
      <c r="G173" s="123" t="s">
        <v>160</v>
      </c>
      <c r="H173" s="124">
        <v>5</v>
      </c>
      <c r="I173" s="125"/>
      <c r="J173" s="125">
        <f t="shared" si="50"/>
        <v>0</v>
      </c>
      <c r="K173" s="122" t="s">
        <v>144</v>
      </c>
      <c r="L173" s="23"/>
      <c r="M173" s="126" t="s">
        <v>1</v>
      </c>
      <c r="N173" s="127" t="s">
        <v>23</v>
      </c>
      <c r="O173" s="128">
        <v>1.1</v>
      </c>
      <c r="P173" s="128">
        <f t="shared" si="51"/>
        <v>5.5</v>
      </c>
      <c r="Q173" s="128">
        <v>0.00909</v>
      </c>
      <c r="R173" s="128">
        <f t="shared" si="52"/>
        <v>0.045450000000000004</v>
      </c>
      <c r="S173" s="128">
        <v>0</v>
      </c>
      <c r="T173" s="129">
        <f t="shared" si="53"/>
        <v>0</v>
      </c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R173" s="130" t="s">
        <v>200</v>
      </c>
      <c r="AT173" s="130" t="s">
        <v>140</v>
      </c>
      <c r="AU173" s="130" t="s">
        <v>60</v>
      </c>
      <c r="AY173" s="12" t="s">
        <v>137</v>
      </c>
      <c r="BE173" s="131">
        <f t="shared" si="54"/>
        <v>0</v>
      </c>
      <c r="BF173" s="131">
        <f t="shared" si="55"/>
        <v>0</v>
      </c>
      <c r="BG173" s="131">
        <f t="shared" si="56"/>
        <v>0</v>
      </c>
      <c r="BH173" s="131">
        <f t="shared" si="57"/>
        <v>0</v>
      </c>
      <c r="BI173" s="131">
        <f t="shared" si="58"/>
        <v>0</v>
      </c>
      <c r="BJ173" s="12" t="s">
        <v>58</v>
      </c>
      <c r="BK173" s="131">
        <f t="shared" si="59"/>
        <v>0</v>
      </c>
      <c r="BL173" s="12" t="s">
        <v>200</v>
      </c>
      <c r="BM173" s="130" t="s">
        <v>2542</v>
      </c>
    </row>
    <row r="174" spans="1:65" s="2" customFormat="1" ht="33" customHeight="1">
      <c r="A174" s="22"/>
      <c r="B174" s="119"/>
      <c r="C174" s="120" t="s">
        <v>621</v>
      </c>
      <c r="D174" s="120" t="s">
        <v>140</v>
      </c>
      <c r="E174" s="121" t="s">
        <v>2543</v>
      </c>
      <c r="F174" s="122" t="s">
        <v>2544</v>
      </c>
      <c r="G174" s="123" t="s">
        <v>160</v>
      </c>
      <c r="H174" s="124">
        <v>5</v>
      </c>
      <c r="I174" s="125"/>
      <c r="J174" s="125">
        <f t="shared" si="50"/>
        <v>0</v>
      </c>
      <c r="K174" s="122" t="s">
        <v>144</v>
      </c>
      <c r="L174" s="23"/>
      <c r="M174" s="126" t="s">
        <v>1</v>
      </c>
      <c r="N174" s="127" t="s">
        <v>23</v>
      </c>
      <c r="O174" s="128">
        <v>0.71</v>
      </c>
      <c r="P174" s="128">
        <f t="shared" si="51"/>
        <v>3.55</v>
      </c>
      <c r="Q174" s="128">
        <v>0.00755</v>
      </c>
      <c r="R174" s="128">
        <f t="shared" si="52"/>
        <v>0.03775</v>
      </c>
      <c r="S174" s="128">
        <v>0</v>
      </c>
      <c r="T174" s="129">
        <f t="shared" si="53"/>
        <v>0</v>
      </c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R174" s="130" t="s">
        <v>200</v>
      </c>
      <c r="AT174" s="130" t="s">
        <v>140</v>
      </c>
      <c r="AU174" s="130" t="s">
        <v>60</v>
      </c>
      <c r="AY174" s="12" t="s">
        <v>137</v>
      </c>
      <c r="BE174" s="131">
        <f t="shared" si="54"/>
        <v>0</v>
      </c>
      <c r="BF174" s="131">
        <f t="shared" si="55"/>
        <v>0</v>
      </c>
      <c r="BG174" s="131">
        <f t="shared" si="56"/>
        <v>0</v>
      </c>
      <c r="BH174" s="131">
        <f t="shared" si="57"/>
        <v>0</v>
      </c>
      <c r="BI174" s="131">
        <f t="shared" si="58"/>
        <v>0</v>
      </c>
      <c r="BJ174" s="12" t="s">
        <v>58</v>
      </c>
      <c r="BK174" s="131">
        <f t="shared" si="59"/>
        <v>0</v>
      </c>
      <c r="BL174" s="12" t="s">
        <v>200</v>
      </c>
      <c r="BM174" s="130" t="s">
        <v>2545</v>
      </c>
    </row>
    <row r="175" spans="1:65" s="2" customFormat="1" ht="33" customHeight="1">
      <c r="A175" s="22"/>
      <c r="B175" s="119"/>
      <c r="C175" s="120" t="s">
        <v>625</v>
      </c>
      <c r="D175" s="120" t="s">
        <v>140</v>
      </c>
      <c r="E175" s="121" t="s">
        <v>2546</v>
      </c>
      <c r="F175" s="122" t="s">
        <v>2547</v>
      </c>
      <c r="G175" s="123" t="s">
        <v>160</v>
      </c>
      <c r="H175" s="124">
        <v>5</v>
      </c>
      <c r="I175" s="125"/>
      <c r="J175" s="125">
        <f t="shared" si="50"/>
        <v>0</v>
      </c>
      <c r="K175" s="122" t="s">
        <v>144</v>
      </c>
      <c r="L175" s="23"/>
      <c r="M175" s="126" t="s">
        <v>1</v>
      </c>
      <c r="N175" s="127" t="s">
        <v>23</v>
      </c>
      <c r="O175" s="128">
        <v>0.83</v>
      </c>
      <c r="P175" s="128">
        <f t="shared" si="51"/>
        <v>4.1499999999999995</v>
      </c>
      <c r="Q175" s="128">
        <v>0.006</v>
      </c>
      <c r="R175" s="128">
        <f t="shared" si="52"/>
        <v>0.03</v>
      </c>
      <c r="S175" s="128">
        <v>0</v>
      </c>
      <c r="T175" s="129">
        <f t="shared" si="53"/>
        <v>0</v>
      </c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R175" s="130" t="s">
        <v>200</v>
      </c>
      <c r="AT175" s="130" t="s">
        <v>140</v>
      </c>
      <c r="AU175" s="130" t="s">
        <v>60</v>
      </c>
      <c r="AY175" s="12" t="s">
        <v>137</v>
      </c>
      <c r="BE175" s="131">
        <f t="shared" si="54"/>
        <v>0</v>
      </c>
      <c r="BF175" s="131">
        <f t="shared" si="55"/>
        <v>0</v>
      </c>
      <c r="BG175" s="131">
        <f t="shared" si="56"/>
        <v>0</v>
      </c>
      <c r="BH175" s="131">
        <f t="shared" si="57"/>
        <v>0</v>
      </c>
      <c r="BI175" s="131">
        <f t="shared" si="58"/>
        <v>0</v>
      </c>
      <c r="BJ175" s="12" t="s">
        <v>58</v>
      </c>
      <c r="BK175" s="131">
        <f t="shared" si="59"/>
        <v>0</v>
      </c>
      <c r="BL175" s="12" t="s">
        <v>200</v>
      </c>
      <c r="BM175" s="130" t="s">
        <v>2548</v>
      </c>
    </row>
    <row r="176" spans="1:65" s="2" customFormat="1" ht="33" customHeight="1">
      <c r="A176" s="22"/>
      <c r="B176" s="119"/>
      <c r="C176" s="120" t="s">
        <v>629</v>
      </c>
      <c r="D176" s="120" t="s">
        <v>140</v>
      </c>
      <c r="E176" s="121" t="s">
        <v>2549</v>
      </c>
      <c r="F176" s="122" t="s">
        <v>2550</v>
      </c>
      <c r="G176" s="123" t="s">
        <v>160</v>
      </c>
      <c r="H176" s="124">
        <v>5</v>
      </c>
      <c r="I176" s="125"/>
      <c r="J176" s="125">
        <f t="shared" si="50"/>
        <v>0</v>
      </c>
      <c r="K176" s="122" t="s">
        <v>144</v>
      </c>
      <c r="L176" s="23"/>
      <c r="M176" s="126" t="s">
        <v>1</v>
      </c>
      <c r="N176" s="127" t="s">
        <v>23</v>
      </c>
      <c r="O176" s="128">
        <v>0.86</v>
      </c>
      <c r="P176" s="128">
        <f t="shared" si="51"/>
        <v>4.3</v>
      </c>
      <c r="Q176" s="128">
        <v>0.0053</v>
      </c>
      <c r="R176" s="128">
        <f t="shared" si="52"/>
        <v>0.0265</v>
      </c>
      <c r="S176" s="128">
        <v>0</v>
      </c>
      <c r="T176" s="129">
        <f t="shared" si="53"/>
        <v>0</v>
      </c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R176" s="130" t="s">
        <v>200</v>
      </c>
      <c r="AT176" s="130" t="s">
        <v>140</v>
      </c>
      <c r="AU176" s="130" t="s">
        <v>60</v>
      </c>
      <c r="AY176" s="12" t="s">
        <v>137</v>
      </c>
      <c r="BE176" s="131">
        <f t="shared" si="54"/>
        <v>0</v>
      </c>
      <c r="BF176" s="131">
        <f t="shared" si="55"/>
        <v>0</v>
      </c>
      <c r="BG176" s="131">
        <f t="shared" si="56"/>
        <v>0</v>
      </c>
      <c r="BH176" s="131">
        <f t="shared" si="57"/>
        <v>0</v>
      </c>
      <c r="BI176" s="131">
        <f t="shared" si="58"/>
        <v>0</v>
      </c>
      <c r="BJ176" s="12" t="s">
        <v>58</v>
      </c>
      <c r="BK176" s="131">
        <f t="shared" si="59"/>
        <v>0</v>
      </c>
      <c r="BL176" s="12" t="s">
        <v>200</v>
      </c>
      <c r="BM176" s="130" t="s">
        <v>2551</v>
      </c>
    </row>
    <row r="177" spans="1:65" s="2" customFormat="1" ht="33" customHeight="1">
      <c r="A177" s="22"/>
      <c r="B177" s="119"/>
      <c r="C177" s="120" t="s">
        <v>633</v>
      </c>
      <c r="D177" s="120" t="s">
        <v>140</v>
      </c>
      <c r="E177" s="121" t="s">
        <v>2552</v>
      </c>
      <c r="F177" s="122" t="s">
        <v>2553</v>
      </c>
      <c r="G177" s="123" t="s">
        <v>160</v>
      </c>
      <c r="H177" s="124">
        <v>5</v>
      </c>
      <c r="I177" s="125"/>
      <c r="J177" s="125">
        <f t="shared" si="50"/>
        <v>0</v>
      </c>
      <c r="K177" s="122" t="s">
        <v>144</v>
      </c>
      <c r="L177" s="23"/>
      <c r="M177" s="126" t="s">
        <v>1</v>
      </c>
      <c r="N177" s="127" t="s">
        <v>23</v>
      </c>
      <c r="O177" s="128">
        <v>0.89</v>
      </c>
      <c r="P177" s="128">
        <f t="shared" si="51"/>
        <v>4.45</v>
      </c>
      <c r="Q177" s="128">
        <v>0.00535</v>
      </c>
      <c r="R177" s="128">
        <f t="shared" si="52"/>
        <v>0.02675</v>
      </c>
      <c r="S177" s="128">
        <v>0</v>
      </c>
      <c r="T177" s="129">
        <f t="shared" si="53"/>
        <v>0</v>
      </c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R177" s="130" t="s">
        <v>200</v>
      </c>
      <c r="AT177" s="130" t="s">
        <v>140</v>
      </c>
      <c r="AU177" s="130" t="s">
        <v>60</v>
      </c>
      <c r="AY177" s="12" t="s">
        <v>137</v>
      </c>
      <c r="BE177" s="131">
        <f t="shared" si="54"/>
        <v>0</v>
      </c>
      <c r="BF177" s="131">
        <f t="shared" si="55"/>
        <v>0</v>
      </c>
      <c r="BG177" s="131">
        <f t="shared" si="56"/>
        <v>0</v>
      </c>
      <c r="BH177" s="131">
        <f t="shared" si="57"/>
        <v>0</v>
      </c>
      <c r="BI177" s="131">
        <f t="shared" si="58"/>
        <v>0</v>
      </c>
      <c r="BJ177" s="12" t="s">
        <v>58</v>
      </c>
      <c r="BK177" s="131">
        <f t="shared" si="59"/>
        <v>0</v>
      </c>
      <c r="BL177" s="12" t="s">
        <v>200</v>
      </c>
      <c r="BM177" s="130" t="s">
        <v>2554</v>
      </c>
    </row>
    <row r="178" spans="1:65" s="2" customFormat="1" ht="33" customHeight="1">
      <c r="A178" s="22"/>
      <c r="B178" s="119"/>
      <c r="C178" s="120" t="s">
        <v>637</v>
      </c>
      <c r="D178" s="120" t="s">
        <v>140</v>
      </c>
      <c r="E178" s="121" t="s">
        <v>2555</v>
      </c>
      <c r="F178" s="122" t="s">
        <v>2556</v>
      </c>
      <c r="G178" s="123" t="s">
        <v>160</v>
      </c>
      <c r="H178" s="124">
        <v>5</v>
      </c>
      <c r="I178" s="125"/>
      <c r="J178" s="125">
        <f t="shared" si="50"/>
        <v>0</v>
      </c>
      <c r="K178" s="122" t="s">
        <v>144</v>
      </c>
      <c r="L178" s="23"/>
      <c r="M178" s="126" t="s">
        <v>1</v>
      </c>
      <c r="N178" s="127" t="s">
        <v>23</v>
      </c>
      <c r="O178" s="128">
        <v>0.92</v>
      </c>
      <c r="P178" s="128">
        <f t="shared" si="51"/>
        <v>4.6000000000000005</v>
      </c>
      <c r="Q178" s="128">
        <v>0.00538</v>
      </c>
      <c r="R178" s="128">
        <f t="shared" si="52"/>
        <v>0.0269</v>
      </c>
      <c r="S178" s="128">
        <v>0</v>
      </c>
      <c r="T178" s="129">
        <f t="shared" si="53"/>
        <v>0</v>
      </c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R178" s="130" t="s">
        <v>200</v>
      </c>
      <c r="AT178" s="130" t="s">
        <v>140</v>
      </c>
      <c r="AU178" s="130" t="s">
        <v>60</v>
      </c>
      <c r="AY178" s="12" t="s">
        <v>137</v>
      </c>
      <c r="BE178" s="131">
        <f t="shared" si="54"/>
        <v>0</v>
      </c>
      <c r="BF178" s="131">
        <f t="shared" si="55"/>
        <v>0</v>
      </c>
      <c r="BG178" s="131">
        <f t="shared" si="56"/>
        <v>0</v>
      </c>
      <c r="BH178" s="131">
        <f t="shared" si="57"/>
        <v>0</v>
      </c>
      <c r="BI178" s="131">
        <f t="shared" si="58"/>
        <v>0</v>
      </c>
      <c r="BJ178" s="12" t="s">
        <v>58</v>
      </c>
      <c r="BK178" s="131">
        <f t="shared" si="59"/>
        <v>0</v>
      </c>
      <c r="BL178" s="12" t="s">
        <v>200</v>
      </c>
      <c r="BM178" s="130" t="s">
        <v>2557</v>
      </c>
    </row>
    <row r="179" spans="1:65" s="2" customFormat="1" ht="33" customHeight="1">
      <c r="A179" s="22"/>
      <c r="B179" s="119"/>
      <c r="C179" s="120" t="s">
        <v>641</v>
      </c>
      <c r="D179" s="120" t="s">
        <v>140</v>
      </c>
      <c r="E179" s="121" t="s">
        <v>2558</v>
      </c>
      <c r="F179" s="122" t="s">
        <v>2559</v>
      </c>
      <c r="G179" s="123" t="s">
        <v>160</v>
      </c>
      <c r="H179" s="124">
        <v>5</v>
      </c>
      <c r="I179" s="125"/>
      <c r="J179" s="125">
        <f t="shared" si="50"/>
        <v>0</v>
      </c>
      <c r="K179" s="122" t="s">
        <v>144</v>
      </c>
      <c r="L179" s="23"/>
      <c r="M179" s="126" t="s">
        <v>1</v>
      </c>
      <c r="N179" s="127" t="s">
        <v>23</v>
      </c>
      <c r="O179" s="128">
        <v>0.96</v>
      </c>
      <c r="P179" s="128">
        <f t="shared" si="51"/>
        <v>4.8</v>
      </c>
      <c r="Q179" s="128">
        <v>0.00548</v>
      </c>
      <c r="R179" s="128">
        <f t="shared" si="52"/>
        <v>0.027399999999999997</v>
      </c>
      <c r="S179" s="128">
        <v>0</v>
      </c>
      <c r="T179" s="129">
        <f t="shared" si="53"/>
        <v>0</v>
      </c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R179" s="130" t="s">
        <v>200</v>
      </c>
      <c r="AT179" s="130" t="s">
        <v>140</v>
      </c>
      <c r="AU179" s="130" t="s">
        <v>60</v>
      </c>
      <c r="AY179" s="12" t="s">
        <v>137</v>
      </c>
      <c r="BE179" s="131">
        <f t="shared" si="54"/>
        <v>0</v>
      </c>
      <c r="BF179" s="131">
        <f t="shared" si="55"/>
        <v>0</v>
      </c>
      <c r="BG179" s="131">
        <f t="shared" si="56"/>
        <v>0</v>
      </c>
      <c r="BH179" s="131">
        <f t="shared" si="57"/>
        <v>0</v>
      </c>
      <c r="BI179" s="131">
        <f t="shared" si="58"/>
        <v>0</v>
      </c>
      <c r="BJ179" s="12" t="s">
        <v>58</v>
      </c>
      <c r="BK179" s="131">
        <f t="shared" si="59"/>
        <v>0</v>
      </c>
      <c r="BL179" s="12" t="s">
        <v>200</v>
      </c>
      <c r="BM179" s="130" t="s">
        <v>2560</v>
      </c>
    </row>
    <row r="180" spans="1:65" s="2" customFormat="1" ht="33" customHeight="1">
      <c r="A180" s="22"/>
      <c r="B180" s="119"/>
      <c r="C180" s="120" t="s">
        <v>645</v>
      </c>
      <c r="D180" s="120" t="s">
        <v>140</v>
      </c>
      <c r="E180" s="121" t="s">
        <v>2561</v>
      </c>
      <c r="F180" s="122" t="s">
        <v>2562</v>
      </c>
      <c r="G180" s="123" t="s">
        <v>160</v>
      </c>
      <c r="H180" s="124">
        <v>5</v>
      </c>
      <c r="I180" s="125"/>
      <c r="J180" s="125">
        <f t="shared" si="50"/>
        <v>0</v>
      </c>
      <c r="K180" s="122" t="s">
        <v>144</v>
      </c>
      <c r="L180" s="23"/>
      <c r="M180" s="126" t="s">
        <v>1</v>
      </c>
      <c r="N180" s="127" t="s">
        <v>23</v>
      </c>
      <c r="O180" s="128">
        <v>0.97</v>
      </c>
      <c r="P180" s="128">
        <f t="shared" si="51"/>
        <v>4.85</v>
      </c>
      <c r="Q180" s="128">
        <v>0.00558</v>
      </c>
      <c r="R180" s="128">
        <f t="shared" si="52"/>
        <v>0.0279</v>
      </c>
      <c r="S180" s="128">
        <v>0</v>
      </c>
      <c r="T180" s="129">
        <f t="shared" si="53"/>
        <v>0</v>
      </c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R180" s="130" t="s">
        <v>200</v>
      </c>
      <c r="AT180" s="130" t="s">
        <v>140</v>
      </c>
      <c r="AU180" s="130" t="s">
        <v>60</v>
      </c>
      <c r="AY180" s="12" t="s">
        <v>137</v>
      </c>
      <c r="BE180" s="131">
        <f t="shared" si="54"/>
        <v>0</v>
      </c>
      <c r="BF180" s="131">
        <f t="shared" si="55"/>
        <v>0</v>
      </c>
      <c r="BG180" s="131">
        <f t="shared" si="56"/>
        <v>0</v>
      </c>
      <c r="BH180" s="131">
        <f t="shared" si="57"/>
        <v>0</v>
      </c>
      <c r="BI180" s="131">
        <f t="shared" si="58"/>
        <v>0</v>
      </c>
      <c r="BJ180" s="12" t="s">
        <v>58</v>
      </c>
      <c r="BK180" s="131">
        <f t="shared" si="59"/>
        <v>0</v>
      </c>
      <c r="BL180" s="12" t="s">
        <v>200</v>
      </c>
      <c r="BM180" s="130" t="s">
        <v>2563</v>
      </c>
    </row>
    <row r="181" spans="1:65" s="2" customFormat="1" ht="24.15" customHeight="1">
      <c r="A181" s="22"/>
      <c r="B181" s="119"/>
      <c r="C181" s="120" t="s">
        <v>649</v>
      </c>
      <c r="D181" s="120" t="s">
        <v>140</v>
      </c>
      <c r="E181" s="121" t="s">
        <v>2564</v>
      </c>
      <c r="F181" s="122" t="s">
        <v>2565</v>
      </c>
      <c r="G181" s="123" t="s">
        <v>314</v>
      </c>
      <c r="H181" s="124">
        <v>2</v>
      </c>
      <c r="I181" s="125"/>
      <c r="J181" s="125">
        <f t="shared" si="50"/>
        <v>0</v>
      </c>
      <c r="K181" s="122" t="s">
        <v>144</v>
      </c>
      <c r="L181" s="23"/>
      <c r="M181" s="126" t="s">
        <v>1</v>
      </c>
      <c r="N181" s="127" t="s">
        <v>23</v>
      </c>
      <c r="O181" s="128">
        <v>0.11</v>
      </c>
      <c r="P181" s="128">
        <f t="shared" si="51"/>
        <v>0.22</v>
      </c>
      <c r="Q181" s="128">
        <v>0.00146</v>
      </c>
      <c r="R181" s="128">
        <f t="shared" si="52"/>
        <v>0.00292</v>
      </c>
      <c r="S181" s="128">
        <v>0</v>
      </c>
      <c r="T181" s="129">
        <f t="shared" si="53"/>
        <v>0</v>
      </c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R181" s="130" t="s">
        <v>200</v>
      </c>
      <c r="AT181" s="130" t="s">
        <v>140</v>
      </c>
      <c r="AU181" s="130" t="s">
        <v>60</v>
      </c>
      <c r="AY181" s="12" t="s">
        <v>137</v>
      </c>
      <c r="BE181" s="131">
        <f t="shared" si="54"/>
        <v>0</v>
      </c>
      <c r="BF181" s="131">
        <f t="shared" si="55"/>
        <v>0</v>
      </c>
      <c r="BG181" s="131">
        <f t="shared" si="56"/>
        <v>0</v>
      </c>
      <c r="BH181" s="131">
        <f t="shared" si="57"/>
        <v>0</v>
      </c>
      <c r="BI181" s="131">
        <f t="shared" si="58"/>
        <v>0</v>
      </c>
      <c r="BJ181" s="12" t="s">
        <v>58</v>
      </c>
      <c r="BK181" s="131">
        <f t="shared" si="59"/>
        <v>0</v>
      </c>
      <c r="BL181" s="12" t="s">
        <v>200</v>
      </c>
      <c r="BM181" s="130" t="s">
        <v>2566</v>
      </c>
    </row>
    <row r="182" spans="1:65" s="2" customFormat="1" ht="33" customHeight="1">
      <c r="A182" s="22"/>
      <c r="B182" s="119"/>
      <c r="C182" s="136" t="s">
        <v>653</v>
      </c>
      <c r="D182" s="136" t="s">
        <v>991</v>
      </c>
      <c r="E182" s="137" t="s">
        <v>2567</v>
      </c>
      <c r="F182" s="138" t="s">
        <v>2568</v>
      </c>
      <c r="G182" s="139" t="s">
        <v>314</v>
      </c>
      <c r="H182" s="140">
        <v>2</v>
      </c>
      <c r="I182" s="141"/>
      <c r="J182" s="141">
        <f t="shared" si="50"/>
        <v>0</v>
      </c>
      <c r="K182" s="138" t="s">
        <v>144</v>
      </c>
      <c r="L182" s="142"/>
      <c r="M182" s="143" t="s">
        <v>1</v>
      </c>
      <c r="N182" s="144" t="s">
        <v>23</v>
      </c>
      <c r="O182" s="128">
        <v>0</v>
      </c>
      <c r="P182" s="128">
        <f t="shared" si="51"/>
        <v>0</v>
      </c>
      <c r="Q182" s="128">
        <v>0.00077</v>
      </c>
      <c r="R182" s="128">
        <f t="shared" si="52"/>
        <v>0.00154</v>
      </c>
      <c r="S182" s="128">
        <v>0</v>
      </c>
      <c r="T182" s="129">
        <f t="shared" si="53"/>
        <v>0</v>
      </c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R182" s="130" t="s">
        <v>263</v>
      </c>
      <c r="AT182" s="130" t="s">
        <v>991</v>
      </c>
      <c r="AU182" s="130" t="s">
        <v>60</v>
      </c>
      <c r="AY182" s="12" t="s">
        <v>137</v>
      </c>
      <c r="BE182" s="131">
        <f t="shared" si="54"/>
        <v>0</v>
      </c>
      <c r="BF182" s="131">
        <f t="shared" si="55"/>
        <v>0</v>
      </c>
      <c r="BG182" s="131">
        <f t="shared" si="56"/>
        <v>0</v>
      </c>
      <c r="BH182" s="131">
        <f t="shared" si="57"/>
        <v>0</v>
      </c>
      <c r="BI182" s="131">
        <f t="shared" si="58"/>
        <v>0</v>
      </c>
      <c r="BJ182" s="12" t="s">
        <v>58</v>
      </c>
      <c r="BK182" s="131">
        <f t="shared" si="59"/>
        <v>0</v>
      </c>
      <c r="BL182" s="12" t="s">
        <v>200</v>
      </c>
      <c r="BM182" s="130" t="s">
        <v>2569</v>
      </c>
    </row>
    <row r="183" spans="1:65" s="2" customFormat="1" ht="33" customHeight="1">
      <c r="A183" s="22"/>
      <c r="B183" s="119"/>
      <c r="C183" s="120" t="s">
        <v>657</v>
      </c>
      <c r="D183" s="120" t="s">
        <v>140</v>
      </c>
      <c r="E183" s="121" t="s">
        <v>2570</v>
      </c>
      <c r="F183" s="122" t="s">
        <v>2571</v>
      </c>
      <c r="G183" s="123" t="s">
        <v>314</v>
      </c>
      <c r="H183" s="124">
        <v>2</v>
      </c>
      <c r="I183" s="125"/>
      <c r="J183" s="125">
        <f t="shared" si="50"/>
        <v>0</v>
      </c>
      <c r="K183" s="122" t="s">
        <v>144</v>
      </c>
      <c r="L183" s="23"/>
      <c r="M183" s="126" t="s">
        <v>1</v>
      </c>
      <c r="N183" s="127" t="s">
        <v>23</v>
      </c>
      <c r="O183" s="128">
        <v>0.115</v>
      </c>
      <c r="P183" s="128">
        <f t="shared" si="51"/>
        <v>0.23</v>
      </c>
      <c r="Q183" s="128">
        <v>0.00151</v>
      </c>
      <c r="R183" s="128">
        <f t="shared" si="52"/>
        <v>0.00302</v>
      </c>
      <c r="S183" s="128">
        <v>0</v>
      </c>
      <c r="T183" s="129">
        <f t="shared" si="53"/>
        <v>0</v>
      </c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R183" s="130" t="s">
        <v>200</v>
      </c>
      <c r="AT183" s="130" t="s">
        <v>140</v>
      </c>
      <c r="AU183" s="130" t="s">
        <v>60</v>
      </c>
      <c r="AY183" s="12" t="s">
        <v>137</v>
      </c>
      <c r="BE183" s="131">
        <f t="shared" si="54"/>
        <v>0</v>
      </c>
      <c r="BF183" s="131">
        <f t="shared" si="55"/>
        <v>0</v>
      </c>
      <c r="BG183" s="131">
        <f t="shared" si="56"/>
        <v>0</v>
      </c>
      <c r="BH183" s="131">
        <f t="shared" si="57"/>
        <v>0</v>
      </c>
      <c r="BI183" s="131">
        <f t="shared" si="58"/>
        <v>0</v>
      </c>
      <c r="BJ183" s="12" t="s">
        <v>58</v>
      </c>
      <c r="BK183" s="131">
        <f t="shared" si="59"/>
        <v>0</v>
      </c>
      <c r="BL183" s="12" t="s">
        <v>200</v>
      </c>
      <c r="BM183" s="130" t="s">
        <v>2572</v>
      </c>
    </row>
    <row r="184" spans="1:65" s="2" customFormat="1" ht="24.15" customHeight="1">
      <c r="A184" s="22"/>
      <c r="B184" s="119"/>
      <c r="C184" s="136" t="s">
        <v>661</v>
      </c>
      <c r="D184" s="136" t="s">
        <v>991</v>
      </c>
      <c r="E184" s="137" t="s">
        <v>2573</v>
      </c>
      <c r="F184" s="138" t="s">
        <v>2574</v>
      </c>
      <c r="G184" s="139" t="s">
        <v>314</v>
      </c>
      <c r="H184" s="140">
        <v>2</v>
      </c>
      <c r="I184" s="141"/>
      <c r="J184" s="141">
        <f t="shared" si="50"/>
        <v>0</v>
      </c>
      <c r="K184" s="138" t="s">
        <v>144</v>
      </c>
      <c r="L184" s="142"/>
      <c r="M184" s="143" t="s">
        <v>1</v>
      </c>
      <c r="N184" s="144" t="s">
        <v>23</v>
      </c>
      <c r="O184" s="128">
        <v>0</v>
      </c>
      <c r="P184" s="128">
        <f t="shared" si="51"/>
        <v>0</v>
      </c>
      <c r="Q184" s="128">
        <v>0.00153</v>
      </c>
      <c r="R184" s="128">
        <f t="shared" si="52"/>
        <v>0.00306</v>
      </c>
      <c r="S184" s="128">
        <v>0</v>
      </c>
      <c r="T184" s="129">
        <f t="shared" si="53"/>
        <v>0</v>
      </c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R184" s="130" t="s">
        <v>263</v>
      </c>
      <c r="AT184" s="130" t="s">
        <v>991</v>
      </c>
      <c r="AU184" s="130" t="s">
        <v>60</v>
      </c>
      <c r="AY184" s="12" t="s">
        <v>137</v>
      </c>
      <c r="BE184" s="131">
        <f t="shared" si="54"/>
        <v>0</v>
      </c>
      <c r="BF184" s="131">
        <f t="shared" si="55"/>
        <v>0</v>
      </c>
      <c r="BG184" s="131">
        <f t="shared" si="56"/>
        <v>0</v>
      </c>
      <c r="BH184" s="131">
        <f t="shared" si="57"/>
        <v>0</v>
      </c>
      <c r="BI184" s="131">
        <f t="shared" si="58"/>
        <v>0</v>
      </c>
      <c r="BJ184" s="12" t="s">
        <v>58</v>
      </c>
      <c r="BK184" s="131">
        <f t="shared" si="59"/>
        <v>0</v>
      </c>
      <c r="BL184" s="12" t="s">
        <v>200</v>
      </c>
      <c r="BM184" s="130" t="s">
        <v>2575</v>
      </c>
    </row>
    <row r="185" spans="1:65" s="2" customFormat="1" ht="33" customHeight="1">
      <c r="A185" s="22"/>
      <c r="B185" s="119"/>
      <c r="C185" s="120" t="s">
        <v>665</v>
      </c>
      <c r="D185" s="120" t="s">
        <v>140</v>
      </c>
      <c r="E185" s="121" t="s">
        <v>2576</v>
      </c>
      <c r="F185" s="122" t="s">
        <v>2577</v>
      </c>
      <c r="G185" s="123" t="s">
        <v>314</v>
      </c>
      <c r="H185" s="124">
        <v>2</v>
      </c>
      <c r="I185" s="125"/>
      <c r="J185" s="125">
        <f t="shared" si="50"/>
        <v>0</v>
      </c>
      <c r="K185" s="122" t="s">
        <v>144</v>
      </c>
      <c r="L185" s="23"/>
      <c r="M185" s="126" t="s">
        <v>1</v>
      </c>
      <c r="N185" s="127" t="s">
        <v>23</v>
      </c>
      <c r="O185" s="128">
        <v>0.12</v>
      </c>
      <c r="P185" s="128">
        <f t="shared" si="51"/>
        <v>0.24</v>
      </c>
      <c r="Q185" s="128">
        <v>0.00167</v>
      </c>
      <c r="R185" s="128">
        <f t="shared" si="52"/>
        <v>0.00334</v>
      </c>
      <c r="S185" s="128">
        <v>0</v>
      </c>
      <c r="T185" s="129">
        <f t="shared" si="53"/>
        <v>0</v>
      </c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R185" s="130" t="s">
        <v>200</v>
      </c>
      <c r="AT185" s="130" t="s">
        <v>140</v>
      </c>
      <c r="AU185" s="130" t="s">
        <v>60</v>
      </c>
      <c r="AY185" s="12" t="s">
        <v>137</v>
      </c>
      <c r="BE185" s="131">
        <f t="shared" si="54"/>
        <v>0</v>
      </c>
      <c r="BF185" s="131">
        <f t="shared" si="55"/>
        <v>0</v>
      </c>
      <c r="BG185" s="131">
        <f t="shared" si="56"/>
        <v>0</v>
      </c>
      <c r="BH185" s="131">
        <f t="shared" si="57"/>
        <v>0</v>
      </c>
      <c r="BI185" s="131">
        <f t="shared" si="58"/>
        <v>0</v>
      </c>
      <c r="BJ185" s="12" t="s">
        <v>58</v>
      </c>
      <c r="BK185" s="131">
        <f t="shared" si="59"/>
        <v>0</v>
      </c>
      <c r="BL185" s="12" t="s">
        <v>200</v>
      </c>
      <c r="BM185" s="130" t="s">
        <v>2578</v>
      </c>
    </row>
    <row r="186" spans="1:65" s="2" customFormat="1" ht="33" customHeight="1">
      <c r="A186" s="22"/>
      <c r="B186" s="119"/>
      <c r="C186" s="136" t="s">
        <v>669</v>
      </c>
      <c r="D186" s="136" t="s">
        <v>991</v>
      </c>
      <c r="E186" s="137" t="s">
        <v>2579</v>
      </c>
      <c r="F186" s="138" t="s">
        <v>2580</v>
      </c>
      <c r="G186" s="139" t="s">
        <v>314</v>
      </c>
      <c r="H186" s="140">
        <v>2</v>
      </c>
      <c r="I186" s="141"/>
      <c r="J186" s="141">
        <f t="shared" si="50"/>
        <v>0</v>
      </c>
      <c r="K186" s="138" t="s">
        <v>144</v>
      </c>
      <c r="L186" s="142"/>
      <c r="M186" s="143" t="s">
        <v>1</v>
      </c>
      <c r="N186" s="144" t="s">
        <v>23</v>
      </c>
      <c r="O186" s="128">
        <v>0</v>
      </c>
      <c r="P186" s="128">
        <f t="shared" si="51"/>
        <v>0</v>
      </c>
      <c r="Q186" s="128">
        <v>0.002</v>
      </c>
      <c r="R186" s="128">
        <f t="shared" si="52"/>
        <v>0.004</v>
      </c>
      <c r="S186" s="128">
        <v>0</v>
      </c>
      <c r="T186" s="129">
        <f t="shared" si="53"/>
        <v>0</v>
      </c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R186" s="130" t="s">
        <v>263</v>
      </c>
      <c r="AT186" s="130" t="s">
        <v>991</v>
      </c>
      <c r="AU186" s="130" t="s">
        <v>60</v>
      </c>
      <c r="AY186" s="12" t="s">
        <v>137</v>
      </c>
      <c r="BE186" s="131">
        <f t="shared" si="54"/>
        <v>0</v>
      </c>
      <c r="BF186" s="131">
        <f t="shared" si="55"/>
        <v>0</v>
      </c>
      <c r="BG186" s="131">
        <f t="shared" si="56"/>
        <v>0</v>
      </c>
      <c r="BH186" s="131">
        <f t="shared" si="57"/>
        <v>0</v>
      </c>
      <c r="BI186" s="131">
        <f t="shared" si="58"/>
        <v>0</v>
      </c>
      <c r="BJ186" s="12" t="s">
        <v>58</v>
      </c>
      <c r="BK186" s="131">
        <f t="shared" si="59"/>
        <v>0</v>
      </c>
      <c r="BL186" s="12" t="s">
        <v>200</v>
      </c>
      <c r="BM186" s="130" t="s">
        <v>2581</v>
      </c>
    </row>
    <row r="187" spans="1:65" s="2" customFormat="1" ht="33" customHeight="1">
      <c r="A187" s="22"/>
      <c r="B187" s="119"/>
      <c r="C187" s="120" t="s">
        <v>673</v>
      </c>
      <c r="D187" s="120" t="s">
        <v>140</v>
      </c>
      <c r="E187" s="121" t="s">
        <v>2582</v>
      </c>
      <c r="F187" s="122" t="s">
        <v>2583</v>
      </c>
      <c r="G187" s="123" t="s">
        <v>314</v>
      </c>
      <c r="H187" s="124">
        <v>2</v>
      </c>
      <c r="I187" s="125"/>
      <c r="J187" s="125">
        <f t="shared" si="50"/>
        <v>0</v>
      </c>
      <c r="K187" s="122" t="s">
        <v>144</v>
      </c>
      <c r="L187" s="23"/>
      <c r="M187" s="126" t="s">
        <v>1</v>
      </c>
      <c r="N187" s="127" t="s">
        <v>23</v>
      </c>
      <c r="O187" s="128">
        <v>0.125</v>
      </c>
      <c r="P187" s="128">
        <f t="shared" si="51"/>
        <v>0.25</v>
      </c>
      <c r="Q187" s="128">
        <v>0.00188</v>
      </c>
      <c r="R187" s="128">
        <f t="shared" si="52"/>
        <v>0.00376</v>
      </c>
      <c r="S187" s="128">
        <v>0</v>
      </c>
      <c r="T187" s="129">
        <f t="shared" si="53"/>
        <v>0</v>
      </c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R187" s="130" t="s">
        <v>200</v>
      </c>
      <c r="AT187" s="130" t="s">
        <v>140</v>
      </c>
      <c r="AU187" s="130" t="s">
        <v>60</v>
      </c>
      <c r="AY187" s="12" t="s">
        <v>137</v>
      </c>
      <c r="BE187" s="131">
        <f t="shared" si="54"/>
        <v>0</v>
      </c>
      <c r="BF187" s="131">
        <f t="shared" si="55"/>
        <v>0</v>
      </c>
      <c r="BG187" s="131">
        <f t="shared" si="56"/>
        <v>0</v>
      </c>
      <c r="BH187" s="131">
        <f t="shared" si="57"/>
        <v>0</v>
      </c>
      <c r="BI187" s="131">
        <f t="shared" si="58"/>
        <v>0</v>
      </c>
      <c r="BJ187" s="12" t="s">
        <v>58</v>
      </c>
      <c r="BK187" s="131">
        <f t="shared" si="59"/>
        <v>0</v>
      </c>
      <c r="BL187" s="12" t="s">
        <v>200</v>
      </c>
      <c r="BM187" s="130" t="s">
        <v>2584</v>
      </c>
    </row>
    <row r="188" spans="1:65" s="2" customFormat="1" ht="33" customHeight="1">
      <c r="A188" s="22"/>
      <c r="B188" s="119"/>
      <c r="C188" s="136" t="s">
        <v>677</v>
      </c>
      <c r="D188" s="136" t="s">
        <v>991</v>
      </c>
      <c r="E188" s="137" t="s">
        <v>2585</v>
      </c>
      <c r="F188" s="138" t="s">
        <v>2586</v>
      </c>
      <c r="G188" s="139" t="s">
        <v>314</v>
      </c>
      <c r="H188" s="140">
        <v>2</v>
      </c>
      <c r="I188" s="141"/>
      <c r="J188" s="141">
        <f t="shared" si="50"/>
        <v>0</v>
      </c>
      <c r="K188" s="138" t="s">
        <v>144</v>
      </c>
      <c r="L188" s="142"/>
      <c r="M188" s="143" t="s">
        <v>1</v>
      </c>
      <c r="N188" s="144" t="s">
        <v>23</v>
      </c>
      <c r="O188" s="128">
        <v>0</v>
      </c>
      <c r="P188" s="128">
        <f t="shared" si="51"/>
        <v>0</v>
      </c>
      <c r="Q188" s="128">
        <v>0.00184</v>
      </c>
      <c r="R188" s="128">
        <f t="shared" si="52"/>
        <v>0.00368</v>
      </c>
      <c r="S188" s="128">
        <v>0</v>
      </c>
      <c r="T188" s="129">
        <f t="shared" si="53"/>
        <v>0</v>
      </c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R188" s="130" t="s">
        <v>263</v>
      </c>
      <c r="AT188" s="130" t="s">
        <v>991</v>
      </c>
      <c r="AU188" s="130" t="s">
        <v>60</v>
      </c>
      <c r="AY188" s="12" t="s">
        <v>137</v>
      </c>
      <c r="BE188" s="131">
        <f t="shared" si="54"/>
        <v>0</v>
      </c>
      <c r="BF188" s="131">
        <f t="shared" si="55"/>
        <v>0</v>
      </c>
      <c r="BG188" s="131">
        <f t="shared" si="56"/>
        <v>0</v>
      </c>
      <c r="BH188" s="131">
        <f t="shared" si="57"/>
        <v>0</v>
      </c>
      <c r="BI188" s="131">
        <f t="shared" si="58"/>
        <v>0</v>
      </c>
      <c r="BJ188" s="12" t="s">
        <v>58</v>
      </c>
      <c r="BK188" s="131">
        <f t="shared" si="59"/>
        <v>0</v>
      </c>
      <c r="BL188" s="12" t="s">
        <v>200</v>
      </c>
      <c r="BM188" s="130" t="s">
        <v>2587</v>
      </c>
    </row>
    <row r="189" spans="1:65" s="2" customFormat="1" ht="37.95" customHeight="1">
      <c r="A189" s="22"/>
      <c r="B189" s="119"/>
      <c r="C189" s="120" t="s">
        <v>681</v>
      </c>
      <c r="D189" s="120" t="s">
        <v>140</v>
      </c>
      <c r="E189" s="121" t="s">
        <v>2588</v>
      </c>
      <c r="F189" s="122" t="s">
        <v>2589</v>
      </c>
      <c r="G189" s="123" t="s">
        <v>314</v>
      </c>
      <c r="H189" s="124">
        <v>2</v>
      </c>
      <c r="I189" s="125"/>
      <c r="J189" s="125">
        <f t="shared" si="50"/>
        <v>0</v>
      </c>
      <c r="K189" s="122" t="s">
        <v>144</v>
      </c>
      <c r="L189" s="23"/>
      <c r="M189" s="126" t="s">
        <v>1</v>
      </c>
      <c r="N189" s="127" t="s">
        <v>23</v>
      </c>
      <c r="O189" s="128">
        <v>0.128</v>
      </c>
      <c r="P189" s="128">
        <f t="shared" si="51"/>
        <v>0.256</v>
      </c>
      <c r="Q189" s="128">
        <v>0.00208</v>
      </c>
      <c r="R189" s="128">
        <f t="shared" si="52"/>
        <v>0.00416</v>
      </c>
      <c r="S189" s="128">
        <v>0</v>
      </c>
      <c r="T189" s="129">
        <f t="shared" si="53"/>
        <v>0</v>
      </c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R189" s="130" t="s">
        <v>200</v>
      </c>
      <c r="AT189" s="130" t="s">
        <v>140</v>
      </c>
      <c r="AU189" s="130" t="s">
        <v>60</v>
      </c>
      <c r="AY189" s="12" t="s">
        <v>137</v>
      </c>
      <c r="BE189" s="131">
        <f t="shared" si="54"/>
        <v>0</v>
      </c>
      <c r="BF189" s="131">
        <f t="shared" si="55"/>
        <v>0</v>
      </c>
      <c r="BG189" s="131">
        <f t="shared" si="56"/>
        <v>0</v>
      </c>
      <c r="BH189" s="131">
        <f t="shared" si="57"/>
        <v>0</v>
      </c>
      <c r="BI189" s="131">
        <f t="shared" si="58"/>
        <v>0</v>
      </c>
      <c r="BJ189" s="12" t="s">
        <v>58</v>
      </c>
      <c r="BK189" s="131">
        <f t="shared" si="59"/>
        <v>0</v>
      </c>
      <c r="BL189" s="12" t="s">
        <v>200</v>
      </c>
      <c r="BM189" s="130" t="s">
        <v>2590</v>
      </c>
    </row>
    <row r="190" spans="1:65" s="2" customFormat="1" ht="33" customHeight="1">
      <c r="A190" s="22"/>
      <c r="B190" s="119"/>
      <c r="C190" s="136" t="s">
        <v>685</v>
      </c>
      <c r="D190" s="136" t="s">
        <v>991</v>
      </c>
      <c r="E190" s="137" t="s">
        <v>2591</v>
      </c>
      <c r="F190" s="138" t="s">
        <v>2592</v>
      </c>
      <c r="G190" s="139" t="s">
        <v>314</v>
      </c>
      <c r="H190" s="140">
        <v>2</v>
      </c>
      <c r="I190" s="141"/>
      <c r="J190" s="141">
        <f t="shared" si="50"/>
        <v>0</v>
      </c>
      <c r="K190" s="138" t="s">
        <v>144</v>
      </c>
      <c r="L190" s="142"/>
      <c r="M190" s="143" t="s">
        <v>1</v>
      </c>
      <c r="N190" s="144" t="s">
        <v>23</v>
      </c>
      <c r="O190" s="128">
        <v>0</v>
      </c>
      <c r="P190" s="128">
        <f t="shared" si="51"/>
        <v>0</v>
      </c>
      <c r="Q190" s="128">
        <v>0.00152</v>
      </c>
      <c r="R190" s="128">
        <f t="shared" si="52"/>
        <v>0.00304</v>
      </c>
      <c r="S190" s="128">
        <v>0</v>
      </c>
      <c r="T190" s="129">
        <f t="shared" si="53"/>
        <v>0</v>
      </c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R190" s="130" t="s">
        <v>263</v>
      </c>
      <c r="AT190" s="130" t="s">
        <v>991</v>
      </c>
      <c r="AU190" s="130" t="s">
        <v>60</v>
      </c>
      <c r="AY190" s="12" t="s">
        <v>137</v>
      </c>
      <c r="BE190" s="131">
        <f t="shared" si="54"/>
        <v>0</v>
      </c>
      <c r="BF190" s="131">
        <f t="shared" si="55"/>
        <v>0</v>
      </c>
      <c r="BG190" s="131">
        <f t="shared" si="56"/>
        <v>0</v>
      </c>
      <c r="BH190" s="131">
        <f t="shared" si="57"/>
        <v>0</v>
      </c>
      <c r="BI190" s="131">
        <f t="shared" si="58"/>
        <v>0</v>
      </c>
      <c r="BJ190" s="12" t="s">
        <v>58</v>
      </c>
      <c r="BK190" s="131">
        <f t="shared" si="59"/>
        <v>0</v>
      </c>
      <c r="BL190" s="12" t="s">
        <v>200</v>
      </c>
      <c r="BM190" s="130" t="s">
        <v>2593</v>
      </c>
    </row>
    <row r="191" spans="2:51" s="10" customFormat="1" ht="12">
      <c r="B191" s="145"/>
      <c r="D191" s="146" t="s">
        <v>1561</v>
      </c>
      <c r="F191" s="147" t="s">
        <v>2313</v>
      </c>
      <c r="H191" s="148">
        <v>0</v>
      </c>
      <c r="L191" s="145"/>
      <c r="M191" s="149"/>
      <c r="N191" s="150"/>
      <c r="O191" s="150"/>
      <c r="P191" s="150"/>
      <c r="Q191" s="150"/>
      <c r="R191" s="150"/>
      <c r="S191" s="150"/>
      <c r="T191" s="151"/>
      <c r="AT191" s="152" t="s">
        <v>1561</v>
      </c>
      <c r="AU191" s="152" t="s">
        <v>60</v>
      </c>
      <c r="AV191" s="10" t="s">
        <v>60</v>
      </c>
      <c r="AW191" s="10" t="s">
        <v>3</v>
      </c>
      <c r="AX191" s="10" t="s">
        <v>58</v>
      </c>
      <c r="AY191" s="152" t="s">
        <v>137</v>
      </c>
    </row>
    <row r="192" spans="1:65" s="2" customFormat="1" ht="33" customHeight="1">
      <c r="A192" s="22"/>
      <c r="B192" s="119"/>
      <c r="C192" s="120" t="s">
        <v>689</v>
      </c>
      <c r="D192" s="120" t="s">
        <v>140</v>
      </c>
      <c r="E192" s="121" t="s">
        <v>2594</v>
      </c>
      <c r="F192" s="122" t="s">
        <v>2595</v>
      </c>
      <c r="G192" s="123" t="s">
        <v>160</v>
      </c>
      <c r="H192" s="124">
        <v>10</v>
      </c>
      <c r="I192" s="125"/>
      <c r="J192" s="125">
        <f>ROUND(I192*H192,2)</f>
        <v>0</v>
      </c>
      <c r="K192" s="122" t="s">
        <v>144</v>
      </c>
      <c r="L192" s="23"/>
      <c r="M192" s="126" t="s">
        <v>1</v>
      </c>
      <c r="N192" s="127" t="s">
        <v>23</v>
      </c>
      <c r="O192" s="128">
        <v>0.15</v>
      </c>
      <c r="P192" s="128">
        <f>O192*H192</f>
        <v>1.5</v>
      </c>
      <c r="Q192" s="128">
        <v>0</v>
      </c>
      <c r="R192" s="128">
        <f>Q192*H192</f>
        <v>0</v>
      </c>
      <c r="S192" s="128">
        <v>0</v>
      </c>
      <c r="T192" s="129">
        <f>S192*H192</f>
        <v>0</v>
      </c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R192" s="130" t="s">
        <v>200</v>
      </c>
      <c r="AT192" s="130" t="s">
        <v>140</v>
      </c>
      <c r="AU192" s="130" t="s">
        <v>60</v>
      </c>
      <c r="AY192" s="12" t="s">
        <v>137</v>
      </c>
      <c r="BE192" s="131">
        <f>IF(N192="základní",J192,0)</f>
        <v>0</v>
      </c>
      <c r="BF192" s="131">
        <f>IF(N192="snížená",J192,0)</f>
        <v>0</v>
      </c>
      <c r="BG192" s="131">
        <f>IF(N192="zákl. přenesená",J192,0)</f>
        <v>0</v>
      </c>
      <c r="BH192" s="131">
        <f>IF(N192="sníž. přenesená",J192,0)</f>
        <v>0</v>
      </c>
      <c r="BI192" s="131">
        <f>IF(N192="nulová",J192,0)</f>
        <v>0</v>
      </c>
      <c r="BJ192" s="12" t="s">
        <v>58</v>
      </c>
      <c r="BK192" s="131">
        <f>ROUND(I192*H192,2)</f>
        <v>0</v>
      </c>
      <c r="BL192" s="12" t="s">
        <v>200</v>
      </c>
      <c r="BM192" s="130" t="s">
        <v>2596</v>
      </c>
    </row>
    <row r="193" spans="1:65" s="2" customFormat="1" ht="33" customHeight="1">
      <c r="A193" s="22"/>
      <c r="B193" s="119"/>
      <c r="C193" s="120" t="s">
        <v>693</v>
      </c>
      <c r="D193" s="120" t="s">
        <v>140</v>
      </c>
      <c r="E193" s="121" t="s">
        <v>2597</v>
      </c>
      <c r="F193" s="122" t="s">
        <v>2598</v>
      </c>
      <c r="G193" s="123" t="s">
        <v>160</v>
      </c>
      <c r="H193" s="124">
        <v>10</v>
      </c>
      <c r="I193" s="125"/>
      <c r="J193" s="125">
        <f>ROUND(I193*H193,2)</f>
        <v>0</v>
      </c>
      <c r="K193" s="122" t="s">
        <v>144</v>
      </c>
      <c r="L193" s="23"/>
      <c r="M193" s="132" t="s">
        <v>1</v>
      </c>
      <c r="N193" s="133" t="s">
        <v>23</v>
      </c>
      <c r="O193" s="134">
        <v>0.12</v>
      </c>
      <c r="P193" s="134">
        <f>O193*H193</f>
        <v>1.2</v>
      </c>
      <c r="Q193" s="134">
        <v>0</v>
      </c>
      <c r="R193" s="134">
        <f>Q193*H193</f>
        <v>0</v>
      </c>
      <c r="S193" s="134">
        <v>0</v>
      </c>
      <c r="T193" s="135">
        <f>S193*H193</f>
        <v>0</v>
      </c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R193" s="130" t="s">
        <v>200</v>
      </c>
      <c r="AT193" s="130" t="s">
        <v>140</v>
      </c>
      <c r="AU193" s="130" t="s">
        <v>60</v>
      </c>
      <c r="AY193" s="12" t="s">
        <v>137</v>
      </c>
      <c r="BE193" s="131">
        <f>IF(N193="základní",J193,0)</f>
        <v>0</v>
      </c>
      <c r="BF193" s="131">
        <f>IF(N193="snížená",J193,0)</f>
        <v>0</v>
      </c>
      <c r="BG193" s="131">
        <f>IF(N193="zákl. přenesená",J193,0)</f>
        <v>0</v>
      </c>
      <c r="BH193" s="131">
        <f>IF(N193="sníž. přenesená",J193,0)</f>
        <v>0</v>
      </c>
      <c r="BI193" s="131">
        <f>IF(N193="nulová",J193,0)</f>
        <v>0</v>
      </c>
      <c r="BJ193" s="12" t="s">
        <v>58</v>
      </c>
      <c r="BK193" s="131">
        <f>ROUND(I193*H193,2)</f>
        <v>0</v>
      </c>
      <c r="BL193" s="12" t="s">
        <v>200</v>
      </c>
      <c r="BM193" s="130" t="s">
        <v>2599</v>
      </c>
    </row>
    <row r="194" spans="1:31" s="2" customFormat="1" ht="6.9" customHeight="1">
      <c r="A194" s="22"/>
      <c r="B194" s="33"/>
      <c r="C194" s="34"/>
      <c r="D194" s="34"/>
      <c r="E194" s="34"/>
      <c r="F194" s="34"/>
      <c r="G194" s="34"/>
      <c r="H194" s="34"/>
      <c r="I194" s="34"/>
      <c r="J194" s="34"/>
      <c r="K194" s="34"/>
      <c r="L194" s="23"/>
      <c r="M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</sheetData>
  <autoFilter ref="C43:K193"/>
  <mergeCells count="3">
    <mergeCell ref="E34:H34"/>
    <mergeCell ref="E36:H3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Aigel</dc:creator>
  <cp:keywords/>
  <dc:description/>
  <cp:lastModifiedBy>Jakub Hurt</cp:lastModifiedBy>
  <dcterms:created xsi:type="dcterms:W3CDTF">2024-04-16T08:52:14Z</dcterms:created>
  <dcterms:modified xsi:type="dcterms:W3CDTF">2024-07-04T08:15:39Z</dcterms:modified>
  <cp:category/>
  <cp:version/>
  <cp:contentType/>
  <cp:contentStatus/>
</cp:coreProperties>
</file>