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90" yWindow="435" windowWidth="10395" windowHeight="7470" activeTab="0"/>
  </bookViews>
  <sheets>
    <sheet name="List1" sheetId="1" r:id="rId1"/>
  </sheets>
  <definedNames>
    <definedName name="_xlnm.Print_Titles" localSheetId="0">'List1'!$1:$1</definedName>
  </definedNames>
  <calcPr calcId="145621"/>
</workbook>
</file>

<file path=xl/sharedStrings.xml><?xml version="1.0" encoding="utf-8"?>
<sst xmlns="http://schemas.openxmlformats.org/spreadsheetml/2006/main" count="38" uniqueCount="38">
  <si>
    <t>CELKEM
 Kč bez DPH</t>
  </si>
  <si>
    <t xml:space="preserve">cena 1ks 
Kč bez DPH </t>
  </si>
  <si>
    <t>Monitory</t>
  </si>
  <si>
    <t>Software a licence</t>
  </si>
  <si>
    <t>Jiná zařízení</t>
  </si>
  <si>
    <t>Kancelářská PC</t>
  </si>
  <si>
    <t>PC typu All in One</t>
  </si>
  <si>
    <t>Tablety</t>
  </si>
  <si>
    <t>Notebooky</t>
  </si>
  <si>
    <t>CELKEM Kč bez DPH</t>
  </si>
  <si>
    <t>DPH</t>
  </si>
  <si>
    <t>CELKEM Kč vč. DPH</t>
  </si>
  <si>
    <t>FaF
ks</t>
  </si>
  <si>
    <t>FF
ks</t>
  </si>
  <si>
    <t xml:space="preserve">FTVS
ks </t>
  </si>
  <si>
    <t>MFF
ks</t>
  </si>
  <si>
    <t>ÚDAUK
ks</t>
  </si>
  <si>
    <t>CELKEM
ks</t>
  </si>
  <si>
    <t>Uchazeč potvrzuje, že nabízené zařízení splňuje  požadované parametry (ANO/NE)</t>
  </si>
  <si>
    <t>Zařízení/fakulta (součást)</t>
  </si>
  <si>
    <t>Typové označení zařízení nabízeného uchazečem
 (produktové označení výrobce)</t>
  </si>
  <si>
    <t>ÚK
ks</t>
  </si>
  <si>
    <t>z toho INV
 Kč bez DPH</t>
  </si>
  <si>
    <t>z toho NEINV
 Kč bez DPH</t>
  </si>
  <si>
    <t>balík kancelářského SW plně kompatibilní s "Office  standard 2016"</t>
  </si>
  <si>
    <r>
      <t xml:space="preserve">
PC typu 1</t>
    </r>
    <r>
      <rPr>
        <i/>
        <sz val="11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 xml:space="preserve">- </t>
    </r>
    <r>
      <rPr>
        <i/>
        <sz val="10"/>
        <rFont val="Calibri"/>
        <family val="2"/>
        <scheme val="minor"/>
      </rPr>
      <t xml:space="preserve">Procesor:CPU o výkonu min. 8900 bodů v programu Passmark CPU Mark
- Pevný disk:Min. 240 GB SSD
- Operační paměť: Min. 8192 MB ve dvou modulech , DDR4, min. 2400 MHz
- Grafická karta: Integrovaná, výstup na 2 monitory
- Monitor: Min. 23,5" WLED s rozlišením 1920 x1080, IPS WLED matný LCD s 2MP webkamerou, mikrofonem a výškově nastavitelným stojanem
- Síťová karta: Integrovaná s rychlostí 10/100/1000 Mbit/s, RJ45, PXE, Wake on LAN, podpora standardu 802.1x
- Zvuková karta: Integrovaná
- Vstupní a výstupní porty: Min. 6x USB 3.1 Min. 2x digitální video výstup (DP nebo HDMI)
- Optická mechanika: Min. 8xDVD+/- RW , s rozhraním SATA
- Klávesnice: USB CZ/US, včetně numerické části - min. 101 kláves, kompatibilní se základní sestavou
- Myš: USB Optická s kolečkem, kompatibilní se základní sestavou
- Operační systém: Microsoft Windows Professional verze 10, CZ, předinstalovaný na pevném disku
- Provedení chassis: Monitor a PC integrované jako jedno zařízení (All In One)
- Vestavěná technologie: Min. TPM 2.0
- Zdroj: Max 200 W, splňující normu EnergyStar
- Přístup k HW komponentám: Beznářaďová demontáž hlavních komponent
- Mechanické zabezpečení: Možnost uzamčení ke korpusu stolu
- BIOS Management: Lokální a vzdálená možnost BIOS flash update včetně nastavení BIOS při nefunkčním operačním systému
</t>
    </r>
    <r>
      <rPr>
        <b/>
        <i/>
        <sz val="10"/>
        <rFont val="Calibri"/>
        <family val="2"/>
        <scheme val="minor"/>
      </rPr>
      <t xml:space="preserve">- Min. 5-tiletá  servisní podpora v rozsahu dle rámcové smlovuy (NBD) </t>
    </r>
    <r>
      <rPr>
        <i/>
        <sz val="10"/>
        <rFont val="Calibri"/>
        <family val="2"/>
        <scheme val="minor"/>
      </rPr>
      <t xml:space="preserve">
</t>
    </r>
  </si>
  <si>
    <r>
      <t xml:space="preserve">
PC typu 2</t>
    </r>
    <r>
      <rPr>
        <i/>
        <sz val="11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 xml:space="preserve">- </t>
    </r>
    <r>
      <rPr>
        <i/>
        <sz val="10"/>
        <rFont val="Calibri"/>
        <family val="2"/>
        <scheme val="minor"/>
      </rPr>
      <t xml:space="preserve">Procesor: CPU o výkonu min. 7000 bodů v programu Passmark CPU Mark
- Pevný disk:Min. 240 GB SSD
- Operační paměť: Min. 8192 MB ve dvou modulech , DDR4, min. 2400 MHz, rozšiřitelné na 16GB
- Monitor: Min. 23,5" WLED s rozlišením 1920 x1080, IPS WLED matný LCD s 1MP webkamerou, mikrofonem a výškově nastavitelným stojanem
- Síťová karta: Integrovaná s rychlostí 10/100/1000 Mbit/s, RJ45, PXE, Wake on LAN, podpora standardu 802.1x
- WiFi: 802.11ac
- Zvuková karta: Integrovaná
- Vstupní a výstupní porty: Min. 5x USB, z toho min. 3x USBv 3.0 nebo vyšší
- Optická mechanika: Min. 8xDVD+/- RW , s rozhraním SATA
- Klávesnice: USB CZ/US, včetně numerické části - min. 101 kláves, kompatibilní se základní sestavou
- Myš: USB Optická s kolečkem, kompatibilní se základní sestavou
- Operační systém: Microsoft Windows Professional verze 10, CZ, předinstalovaný na pevném disku
- Provedení chassis: Monitor a PC integrované jako jedno zařízení (All In One)
- Mechanické zabezpečení: Možnost uzamčení ke korpusu stolu
- Konektor pro sluchátka a mikrofon: jack 3,5mm
- Bluetooth: verze 4
</t>
    </r>
    <r>
      <rPr>
        <b/>
        <i/>
        <sz val="10"/>
        <rFont val="Calibri"/>
        <family val="2"/>
        <scheme val="minor"/>
      </rPr>
      <t>- Min. 5-tiletá servisní podpora v rozsahu dle rámcové smlovuy (NBD)</t>
    </r>
    <r>
      <rPr>
        <i/>
        <sz val="10"/>
        <rFont val="Calibri"/>
        <family val="2"/>
        <scheme val="minor"/>
      </rPr>
      <t xml:space="preserve">
</t>
    </r>
  </si>
  <si>
    <r>
      <t xml:space="preserve">PC typu 5
- </t>
    </r>
    <r>
      <rPr>
        <i/>
        <sz val="10"/>
        <rFont val="Calibri"/>
        <family val="2"/>
        <scheme val="minor"/>
      </rPr>
      <t xml:space="preserve">Procesor: CPU o výkonu min. 8000 bodů v programu Passmark CPU Mark
- Pevný disk: Min. 250 GB SSD SATA, min. rychlost čtení 540 MB/s, min. rychlost zápisu 500 MB/s
- Operační paměť: Min. 16 GB, DDR4, min. 2100 MHz
- Grafická karta: o výkonu min. 5700 bodů v programu Passmark G3D Mark s pasivním chladičem, 4GB GDDR5 , PCIe 3.0, 128bit, DisplayPort, DVI, HDMI
- Síťová karta: Integrovaná s rychlostí 10/100/1000 Mbit/s, RJ45, Wake on LAN, 
- Zvuková karta: Integrovaná
- Vstupní a výstupní porty: Min. 4x USB 3.0 Min. 2x digitální video výstup (DP, HDMI nebo DVI)
- Optická mechanika: Min. 24xDVD+/- RW , s rozhraním SATA
- ALL-in-ONE interní čtečka
- Klávesnice: USB CZ/US, včetně numerické části - min. 101 kláves, kompatibilní se základní sestavou
- Myš: USB Optická s kolečkem, kompatibilní se základní sestavou
- Operační systém: není vyžadován
- Zdroj: Min 400 W, s certifikátem  80PLUS Silver, PFC aktivní
- Skříň: Počítačová skříň mATX, rozměry max 377mm x 180mm x 355mm
</t>
    </r>
    <r>
      <rPr>
        <b/>
        <i/>
        <sz val="10"/>
        <rFont val="Calibri"/>
        <family val="2"/>
        <scheme val="minor"/>
      </rPr>
      <t>- Min. 2-letá servisní podpora v rozsahu dle rámcové smlovuy (NBD) + záruka na komponenty - plnění záruky není podmíněno zapečetěním PC</t>
    </r>
    <r>
      <rPr>
        <i/>
        <sz val="10"/>
        <rFont val="Calibri"/>
        <family val="2"/>
        <scheme val="minor"/>
      </rPr>
      <t xml:space="preserve">
</t>
    </r>
  </si>
  <si>
    <r>
      <rPr>
        <b/>
        <i/>
        <sz val="11"/>
        <rFont val="Calibri"/>
        <family val="2"/>
        <scheme val="minor"/>
      </rPr>
      <t xml:space="preserve">
Tablet typu 1</t>
    </r>
    <r>
      <rPr>
        <i/>
        <sz val="11"/>
        <rFont val="Calibri"/>
        <family val="2"/>
        <scheme val="minor"/>
      </rPr>
      <t xml:space="preserve">
- 64bitová architektura a pohybový koprocesor
- dotykový displej min. 9 palců, IPS rozlišení 2048x1536
- interní paměť min. 128 GB
- WiFi 802.11ac
- Bluetooth 4.2
- 3G/LTE modem (nano SIM)
- 2x webkamera
- konektor Lightning
- funkce pro rozpoznávání otisků prstů
</t>
    </r>
    <r>
      <rPr>
        <b/>
        <i/>
        <sz val="11"/>
        <rFont val="Calibri"/>
        <family val="2"/>
        <scheme val="minor"/>
      </rPr>
      <t>- Min. 2-letá servisní podpora v rozsahu dle rámcové smlovuy (NBD)</t>
    </r>
    <r>
      <rPr>
        <i/>
        <sz val="11"/>
        <rFont val="Calibri"/>
        <family val="2"/>
        <scheme val="minor"/>
      </rPr>
      <t xml:space="preserve">
</t>
    </r>
  </si>
  <si>
    <r>
      <rPr>
        <b/>
        <i/>
        <sz val="11"/>
        <rFont val="Calibri"/>
        <family val="2"/>
        <scheme val="minor"/>
      </rPr>
      <t xml:space="preserve">
Tablet typu 2</t>
    </r>
    <r>
      <rPr>
        <i/>
        <sz val="11"/>
        <rFont val="Calibri"/>
        <family val="2"/>
        <scheme val="minor"/>
      </rPr>
      <t xml:space="preserve">
- 4GB RAM
- dotykový displej min. 9 palců, IPS rozlišení 2048x1536
- interní paměť 32 GB
- USB typ C
- kapacita baterie min 6000mAh
- dotykové pero pro přesnější a snazší ovládání tabletu (např. S Pen,...)
- WiFi
- Bluetooth 4.2
- 3G/LTE modem
- 2x webkamera (min 13MPx a 5MPx)
- funkce pro rozpoznávání otisků prstů
</t>
    </r>
    <r>
      <rPr>
        <b/>
        <i/>
        <sz val="11"/>
        <rFont val="Calibri"/>
        <family val="2"/>
        <scheme val="minor"/>
      </rPr>
      <t>- Min. 2-letá servisní podpora v rozsahu dle rámcové smlovuy (NBD)</t>
    </r>
    <r>
      <rPr>
        <i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</si>
  <si>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
Monitor typu 1
</t>
    </r>
    <r>
      <rPr>
        <i/>
        <sz val="11"/>
        <rFont val="Calibri"/>
        <family val="2"/>
        <scheme val="minor"/>
      </rPr>
      <t xml:space="preserve"> - 24'' LCD monitor LED, IPS panel, černý, kontrast min 1000:1, jas min 350cd/m2, odezva 8ms, rozlišení min 2560x1440, HDMI, DisplayPort, miniDisplayPort, USB Hub, audio výstup, tenký rámeček
</t>
    </r>
    <r>
      <rPr>
        <b/>
        <i/>
        <sz val="11"/>
        <rFont val="Calibri"/>
        <family val="2"/>
        <scheme val="minor"/>
      </rPr>
      <t>- Min. 3letá  servisní podpora v rozsahu dle rámcové smlovuy (NBD)</t>
    </r>
    <r>
      <rPr>
        <i/>
        <sz val="11"/>
        <rFont val="Calibri"/>
        <family val="2"/>
        <scheme val="minor"/>
      </rPr>
      <t xml:space="preserve">
</t>
    </r>
  </si>
  <si>
    <r>
      <t xml:space="preserve">PC typu 4
 </t>
    </r>
    <r>
      <rPr>
        <i/>
        <sz val="10"/>
        <rFont val="Calibri"/>
        <family val="2"/>
        <scheme val="minor"/>
      </rPr>
      <t xml:space="preserve">- Procesor:CPU o výkonu min.12070 bodů v programu Passmark CPU Mark
- Pevný disk: Min. 500 GB SSD
- Pevný disk II. :  3 TB SATA 
- Operační paměť: Min. 32 GB, DDR4, min. 2400 MHz
- Grafická karta: o výkonu min. 4300 bodů v programu Passmark G3D Mark, 4GB GDDR5,PCIe x16, 128bit, DisplayPort, DVI, HDMI
- Síťová karta: Integrovaná s rychlostí 10/100/1000 Mbit/s, RJ45, Wake on LAN, 
- Zvuková karta: Integrovaná
- Vstupní a výstupní porty: Min. 4x USB 3.0 Min. 2x digitální video výstup (DP, HDMI nebo DVI)
- Optická mechanika: Min. 8xDVD+/- RW , s rozhraním SATA
- Klávesnice: USB CZ/US, včetně numerické části - min. 101 kláves, kompatibilní se základní sestavou
- Myš: USB Optická s kolečkem, kompatibilní se základní sestavou
- Operační systém: Microsoft Windows Professional verze 10, CZ, předinstalovaný na pevném disku
- Zdroj: Min 600 W
</t>
    </r>
    <r>
      <rPr>
        <b/>
        <i/>
        <sz val="10"/>
        <rFont val="Calibri"/>
        <family val="2"/>
        <scheme val="minor"/>
      </rPr>
      <t xml:space="preserve">- Min. 2-letá servisní podpora v rozsahu dle rámcové smlovuy (NBD)
</t>
    </r>
  </si>
  <si>
    <r>
      <t xml:space="preserve">PC typu 3 
</t>
    </r>
    <r>
      <rPr>
        <i/>
        <sz val="11"/>
        <rFont val="Calibri"/>
        <family val="2"/>
        <scheme val="minor"/>
      </rPr>
      <t>-</t>
    </r>
    <r>
      <rPr>
        <i/>
        <sz val="10"/>
        <rFont val="Calibri"/>
        <family val="2"/>
        <scheme val="minor"/>
      </rPr>
      <t xml:space="preserve"> Procesor:CPU o výkonu min.5490 bodů v programu Passmark CPU Mark
- Pevný disk:Min. 240 GB SSD
- Operační paměť: Min. 4 GB, DDR4, min. 2100 MHz
- Grafická karta: Integrovaná, výstup na 2 monitory
- Síťová karta: Integrovaná s rychlostí 10/100/1000 Mbit/s, RJ45, Wake on LAN, 
- Zvuková karta: Integrovaná
- Vstupní a výstupní porty: Min. 2x USB 3.0 Min. 2x digitální video výstup (DP nebo HDMI)
- Optická mechanika: Min. 8xDVD+/- RW , s rozhraním SATA
- Klávesnice: USB CZ/US, včetně numerické části - min. 101 kláves, kompatibilní se základní sestavou
- Myš: USB Optická s kolečkem, kompatibilní se základní sestavou
- Operační systém: Microsoft Windows Professional verze 10, CZ, předinstalovaný na pevném disku
- Zdroj: Min 300 W, ATX 2.2
- Skříň: Počítačová skříň mATX; min. 1x USB vpředu; Mini Tower
</t>
    </r>
    <r>
      <rPr>
        <b/>
        <i/>
        <sz val="10"/>
        <rFont val="Calibri"/>
        <family val="2"/>
        <scheme val="minor"/>
      </rPr>
      <t xml:space="preserve">- Min. 3letá servisní podpora v rozsahu dle rámcové smlovuy (NBD)
</t>
    </r>
  </si>
  <si>
    <r>
      <rPr>
        <b/>
        <sz val="11"/>
        <rFont val="Calibri"/>
        <family val="2"/>
        <scheme val="minor"/>
      </rPr>
      <t xml:space="preserve">
Notebook typu 1
</t>
    </r>
    <r>
      <rPr>
        <i/>
        <sz val="11"/>
        <rFont val="Calibri"/>
        <family val="2"/>
        <scheme val="minor"/>
      </rPr>
      <t xml:space="preserve">- úhlopříčka min. 15,6 palců, 1920x1080, antireflex. provedení
- Procesor: CPU o výkonu min. 5200 bodů v programu Passmark CPU Mark
- Operační paměť: Min. 8 GB, DDR4, min. 2100 MHz
- Grafická karta: Integrovaná, o výkonu min. 850 bodů v programu Passmark G3D Mark, HDMI
- SSD o min. kapacitě 256 GB + HDD min. 0,5TB
- min. 2 x USB3
- Optická mechanika: Min. 8xDVD+/- RW
- WiFi 802.11ac 
- Bluetooth 4.0 
- HD webkamera 
- čtečka karet
- Windows ve variantě Windows 10 Home nebo Professional 64bit 
</t>
    </r>
    <r>
      <rPr>
        <b/>
        <i/>
        <sz val="11"/>
        <rFont val="Calibri"/>
        <family val="2"/>
        <scheme val="minor"/>
      </rPr>
      <t xml:space="preserve">- Min. 3-letá servisní podpora v rozsahu dle rámcové smlovuy (NBD)
</t>
    </r>
  </si>
  <si>
    <r>
      <rPr>
        <b/>
        <sz val="11"/>
        <rFont val="Calibri"/>
        <family val="2"/>
        <scheme val="minor"/>
      </rPr>
      <t xml:space="preserve">
Notebook typu 4
</t>
    </r>
    <r>
      <rPr>
        <i/>
        <sz val="11"/>
        <rFont val="Calibri"/>
        <family val="2"/>
        <scheme val="minor"/>
      </rPr>
      <t xml:space="preserve"> - úhlopříčka min. 13 palců, 2560x1600
- Procesor: CPU o výkonu min. 6000 bodů v programu Passmark CPU Mark
- Operační paměť: Min. 8 GB, DDR3
- Grafická karta: Integrovaná  o výkonu min. 1300 bodů v programu Passmark G3D Mark,HDMI
- SSD o min. kapacitě 256 GB
- min. 2 x USB3
- WiFi 802.11ac, 
- Bluetooth 4.2, 
- webkamera 720p 
- 2x USB-C Thunderbolt 3
- podsvícená klávesnice
</t>
    </r>
    <r>
      <rPr>
        <b/>
        <i/>
        <sz val="11"/>
        <rFont val="Calibri"/>
        <family val="2"/>
        <scheme val="minor"/>
      </rPr>
      <t>- Min. 2-letá servisní podpora v rozsahu dle rámcové smlovuy (NBD)</t>
    </r>
    <r>
      <rPr>
        <i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</si>
  <si>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
Notebook typu 3
</t>
    </r>
    <r>
      <rPr>
        <i/>
        <sz val="11"/>
        <rFont val="Calibri"/>
        <family val="2"/>
        <scheme val="minor"/>
      </rPr>
      <t xml:space="preserve">- úhlopříčka min. 15 palců, 1920x1080, lesklé provedení
- Procesor: CPU o výkonu min. 3560 bodů v programu Passmark CPU Mark
- Operační paměť: Min. 4 GB, DDR4, min. 2100 MHz
- Grafická karta: Integrovaná, o výkonu min. 850 bodů v programu Passmark G3D Mark, HDMI
- SSD o min. kapacitě 128 GB
- min. 2 x USB3
- WiFi 802.11ac, 
- Bluetooth 4.0, 
- HD webkamera, 
- čtečka karet
- Windows ve variantě Windows 10 Home 64bit nebo Professional 64bit 
</t>
    </r>
    <r>
      <rPr>
        <b/>
        <i/>
        <sz val="11"/>
        <rFont val="Calibri"/>
        <family val="2"/>
        <scheme val="minor"/>
      </rPr>
      <t>- Min. 2-letá servisní podpora v rozsahu dle rámcové smlovuy (NBD)</t>
    </r>
    <r>
      <rPr>
        <i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</si>
  <si>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
Notebook typu 2
</t>
    </r>
    <r>
      <rPr>
        <i/>
        <sz val="11"/>
        <rFont val="Calibri"/>
        <family val="2"/>
        <scheme val="minor"/>
      </rPr>
      <t xml:space="preserve">- úhlopříčka min. 14 palců, 1920x1080, antireflex. provedení
- Procesor: CPU o výkonu min. 4000 bodů v programu Passmark CPU Mark
- Operační paměť: Min. 4 GB, DDR4, min. 2100 MHz
- Grafická karta: Integrovaná, o výkonu min. 850 bodů v programu Passmark G3D Mark, HDMI
- HDD o min. kapacitě 500 GB (7200 ot./min)
- min. 2 x USB3
- WiFi 802.11ac
- Bluetooth 4.0 
- HD webkamera 
- čtečka karet
- Windows ve variantě Windows 10 Home  nebo Professional 64bit
</t>
    </r>
    <r>
      <rPr>
        <b/>
        <i/>
        <sz val="11"/>
        <rFont val="Calibri"/>
        <family val="2"/>
        <scheme val="minor"/>
      </rPr>
      <t>- Min. 3-letá servisní podpora v rozsahu dle rámcové smlovuy (NBD)</t>
    </r>
  </si>
  <si>
    <r>
      <t xml:space="preserve">
MOBILNÍ POČÍTAČOVÁ UČEBNA
</t>
    </r>
    <r>
      <rPr>
        <i/>
        <sz val="11"/>
        <rFont val="Calibri"/>
        <family val="2"/>
        <scheme val="minor"/>
      </rPr>
      <t xml:space="preserve">- kapacita vozíku min. 25 ks notebooků
- varianta vozíku s centrální správou mobilních zařízení (tzv. „managed“ varianta)
- součástí je dodávka 10ks Notebooků plně kompatibilních s nabídnutým vozíkem dle následující specifikace:
       - úhlopříčka min. 13 palců, 1920x1080
       - Procesor: CPU o výkonu min. 3500 bodů v programu Passmark CPU Mark
       - Operační paměť: Min. 4 GB, DDR4, min. 2100 MHz
       - Grafická karta: Integrovaná o výkonu min. 850 bodů v programu Passmark G3D Mark
       - SSD o min. kapacitě 128 GB
       - min. 2 x USB3, výstup na externí zobrazovací zařízení
       - Windows ve variantě Professional
</t>
    </r>
    <r>
      <rPr>
        <b/>
        <i/>
        <sz val="11"/>
        <rFont val="Calibri"/>
        <family val="2"/>
        <scheme val="minor"/>
      </rPr>
      <t>- Min. 5-letá servisní podpora v rozsahu dle rámcové smlovuy (NBD) pro Mobilní počítačovou učebnu (zahrnující servisní podporu pořizovaných 10ks NB)</t>
    </r>
    <r>
      <rPr>
        <i/>
        <sz val="1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</si>
</sst>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0.04997999966144562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vertical="center" wrapText="1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vertical="center"/>
    </xf>
    <xf numFmtId="4" fontId="2" fillId="4" borderId="32" xfId="0" applyNumberFormat="1" applyFont="1" applyFill="1" applyBorder="1" applyAlignment="1" applyProtection="1">
      <alignment vertical="center"/>
      <protection locked="0"/>
    </xf>
    <xf numFmtId="4" fontId="2" fillId="4" borderId="33" xfId="0" applyNumberFormat="1" applyFont="1" applyFill="1" applyBorder="1" applyAlignment="1" applyProtection="1">
      <alignment vertical="center"/>
      <protection locked="0"/>
    </xf>
    <xf numFmtId="4" fontId="2" fillId="3" borderId="9" xfId="0" applyNumberFormat="1" applyFont="1" applyFill="1" applyBorder="1" applyAlignment="1">
      <alignment vertical="center" wrapText="1"/>
    </xf>
    <xf numFmtId="4" fontId="2" fillId="3" borderId="9" xfId="0" applyNumberFormat="1" applyFont="1" applyFill="1" applyBorder="1" applyAlignment="1">
      <alignment vertical="center"/>
    </xf>
    <xf numFmtId="4" fontId="3" fillId="4" borderId="34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/>
    <xf numFmtId="4" fontId="0" fillId="0" borderId="0" xfId="0" applyNumberFormat="1"/>
    <xf numFmtId="4" fontId="2" fillId="3" borderId="9" xfId="0" applyNumberFormat="1" applyFont="1" applyFill="1" applyBorder="1" applyAlignment="1">
      <alignment horizontal="center" vertical="center"/>
    </xf>
    <xf numFmtId="4" fontId="0" fillId="3" borderId="32" xfId="0" applyNumberFormat="1" applyFill="1" applyBorder="1" applyAlignment="1">
      <alignment horizontal="center" vertical="center"/>
    </xf>
    <xf numFmtId="4" fontId="0" fillId="3" borderId="33" xfId="0" applyNumberFormat="1" applyFill="1" applyBorder="1" applyAlignment="1">
      <alignment horizontal="center" vertical="center"/>
    </xf>
    <xf numFmtId="4" fontId="0" fillId="3" borderId="35" xfId="0" applyNumberFormat="1" applyFill="1" applyBorder="1" applyAlignment="1">
      <alignment horizontal="center" vertical="center"/>
    </xf>
    <xf numFmtId="4" fontId="0" fillId="3" borderId="36" xfId="0" applyNumberFormat="1" applyFill="1" applyBorder="1" applyAlignment="1">
      <alignment horizontal="center" vertical="center"/>
    </xf>
    <xf numFmtId="4" fontId="0" fillId="3" borderId="34" xfId="0" applyNumberFormat="1" applyFill="1" applyBorder="1" applyAlignment="1">
      <alignment horizontal="center" vertical="center"/>
    </xf>
    <xf numFmtId="4" fontId="0" fillId="3" borderId="37" xfId="0" applyNumberFormat="1" applyFill="1" applyBorder="1" applyAlignment="1">
      <alignment horizontal="center" vertical="center"/>
    </xf>
    <xf numFmtId="4" fontId="0" fillId="3" borderId="38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4" fontId="0" fillId="3" borderId="39" xfId="0" applyNumberFormat="1" applyFill="1" applyBorder="1" applyAlignment="1">
      <alignment horizontal="center" vertical="center"/>
    </xf>
    <xf numFmtId="4" fontId="0" fillId="3" borderId="34" xfId="0" applyNumberFormat="1" applyFill="1" applyBorder="1" applyAlignment="1">
      <alignment horizontal="center"/>
    </xf>
    <xf numFmtId="4" fontId="0" fillId="3" borderId="40" xfId="0" applyNumberFormat="1" applyFill="1" applyBorder="1" applyAlignment="1">
      <alignment horizontal="center"/>
    </xf>
    <xf numFmtId="4" fontId="0" fillId="3" borderId="33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5" borderId="32" xfId="0" applyNumberFormat="1" applyFill="1" applyBorder="1" applyAlignment="1">
      <alignment horizontal="center" vertical="center"/>
    </xf>
    <xf numFmtId="4" fontId="0" fillId="5" borderId="33" xfId="0" applyNumberFormat="1" applyFill="1" applyBorder="1" applyAlignment="1">
      <alignment horizontal="center" vertical="center"/>
    </xf>
    <xf numFmtId="4" fontId="0" fillId="5" borderId="35" xfId="0" applyNumberFormat="1" applyFill="1" applyBorder="1" applyAlignment="1">
      <alignment horizontal="center" vertical="center"/>
    </xf>
    <xf numFmtId="4" fontId="0" fillId="5" borderId="34" xfId="0" applyNumberFormat="1" applyFill="1" applyBorder="1" applyAlignment="1">
      <alignment horizontal="center" vertical="center"/>
    </xf>
    <xf numFmtId="4" fontId="0" fillId="5" borderId="37" xfId="0" applyNumberFormat="1" applyFill="1" applyBorder="1" applyAlignment="1">
      <alignment horizontal="center" vertical="center"/>
    </xf>
    <xf numFmtId="4" fontId="0" fillId="5" borderId="38" xfId="0" applyNumberFormat="1" applyFill="1" applyBorder="1" applyAlignment="1">
      <alignment horizontal="center" vertical="center"/>
    </xf>
    <xf numFmtId="4" fontId="0" fillId="5" borderId="39" xfId="0" applyNumberFormat="1" applyFill="1" applyBorder="1" applyAlignment="1">
      <alignment horizontal="center" vertical="center"/>
    </xf>
    <xf numFmtId="4" fontId="2" fillId="3" borderId="36" xfId="0" applyNumberFormat="1" applyFont="1" applyFill="1" applyBorder="1" applyAlignment="1">
      <alignment horizontal="center" vertical="center"/>
    </xf>
    <xf numFmtId="4" fontId="2" fillId="3" borderId="36" xfId="0" applyNumberFormat="1" applyFont="1" applyFill="1" applyBorder="1" applyAlignment="1">
      <alignment vertical="center" wrapText="1"/>
    </xf>
    <xf numFmtId="4" fontId="2" fillId="4" borderId="3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" fillId="4" borderId="34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85" zoomScaleNormal="85" workbookViewId="0" topLeftCell="A1">
      <pane xSplit="1" ySplit="1" topLeftCell="B2" activePane="bottomRight" state="frozen"/>
      <selection pane="topRight" activeCell="B1" sqref="B1"/>
      <selection pane="bottomLeft" activeCell="A5" sqref="A5"/>
      <selection pane="bottomRight" activeCell="B27" sqref="B27"/>
    </sheetView>
  </sheetViews>
  <sheetFormatPr defaultColWidth="79.57421875" defaultRowHeight="15"/>
  <cols>
    <col min="1" max="1" width="88.28125" style="3" customWidth="1"/>
    <col min="2" max="2" width="23.00390625" style="3" customWidth="1"/>
    <col min="3" max="3" width="23.7109375" style="3" customWidth="1"/>
    <col min="4" max="4" width="16.00390625" style="70" customWidth="1"/>
    <col min="5" max="10" width="7.7109375" style="2" customWidth="1"/>
    <col min="11" max="11" width="9.421875" style="2" customWidth="1"/>
    <col min="12" max="12" width="14.8515625" style="84" customWidth="1"/>
    <col min="13" max="13" width="12.28125" style="84" customWidth="1"/>
    <col min="14" max="14" width="16.00390625" style="84" customWidth="1"/>
  </cols>
  <sheetData>
    <row r="1" spans="1:14" s="1" customFormat="1" ht="75.75" thickBot="1">
      <c r="A1" s="34" t="s">
        <v>19</v>
      </c>
      <c r="B1" s="12" t="s">
        <v>20</v>
      </c>
      <c r="C1" s="12" t="s">
        <v>18</v>
      </c>
      <c r="D1" s="62" t="s">
        <v>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13" t="s">
        <v>21</v>
      </c>
      <c r="K1" s="14" t="s">
        <v>17</v>
      </c>
      <c r="L1" s="62" t="s">
        <v>0</v>
      </c>
      <c r="M1" s="62" t="s">
        <v>22</v>
      </c>
      <c r="N1" s="62" t="s">
        <v>23</v>
      </c>
    </row>
    <row r="2" spans="1:14" s="7" customFormat="1" ht="15.75" thickBot="1">
      <c r="A2" s="35" t="s">
        <v>6</v>
      </c>
      <c r="B2" s="17"/>
      <c r="C2" s="18"/>
      <c r="D2" s="63"/>
      <c r="E2" s="19"/>
      <c r="F2" s="19"/>
      <c r="G2" s="20"/>
      <c r="H2" s="20"/>
      <c r="I2" s="20"/>
      <c r="J2" s="20"/>
      <c r="K2" s="20"/>
      <c r="L2" s="71"/>
      <c r="M2" s="71"/>
      <c r="N2" s="92"/>
    </row>
    <row r="3" spans="1:14" s="8" customFormat="1" ht="338.25" customHeight="1">
      <c r="A3" s="36" t="s">
        <v>25</v>
      </c>
      <c r="B3" s="28"/>
      <c r="C3" s="28"/>
      <c r="D3" s="96"/>
      <c r="E3" s="29">
        <v>150</v>
      </c>
      <c r="F3" s="29"/>
      <c r="G3" s="29"/>
      <c r="H3" s="29"/>
      <c r="I3" s="29"/>
      <c r="J3" s="29"/>
      <c r="K3" s="30">
        <f>SUM(E3:J3)</f>
        <v>150</v>
      </c>
      <c r="L3" s="72">
        <f>K3*ROUND(D3,2)</f>
        <v>0</v>
      </c>
      <c r="M3" s="85"/>
      <c r="N3" s="72">
        <f>L3</f>
        <v>0</v>
      </c>
    </row>
    <row r="4" spans="1:14" s="8" customFormat="1" ht="323.25" customHeight="1" thickBot="1">
      <c r="A4" s="42" t="s">
        <v>26</v>
      </c>
      <c r="B4" s="43"/>
      <c r="C4" s="43"/>
      <c r="D4" s="95"/>
      <c r="E4" s="44"/>
      <c r="F4" s="44"/>
      <c r="G4" s="44"/>
      <c r="H4" s="44"/>
      <c r="I4" s="44"/>
      <c r="J4" s="44">
        <v>25</v>
      </c>
      <c r="K4" s="45">
        <f>SUM(E4:J4)</f>
        <v>25</v>
      </c>
      <c r="L4" s="73">
        <f>K4*ROUND(D4,2)</f>
        <v>0</v>
      </c>
      <c r="M4" s="86"/>
      <c r="N4" s="73">
        <f>L4</f>
        <v>0</v>
      </c>
    </row>
    <row r="5" spans="1:14" s="7" customFormat="1" ht="15.75" thickBot="1">
      <c r="A5" s="35" t="s">
        <v>5</v>
      </c>
      <c r="B5" s="17"/>
      <c r="C5" s="17"/>
      <c r="D5" s="66"/>
      <c r="E5" s="17"/>
      <c r="F5" s="17"/>
      <c r="G5" s="17"/>
      <c r="H5" s="17"/>
      <c r="I5" s="17"/>
      <c r="J5" s="17"/>
      <c r="K5" s="17"/>
      <c r="L5" s="66"/>
      <c r="M5" s="66"/>
      <c r="N5" s="93"/>
    </row>
    <row r="6" spans="1:14" s="8" customFormat="1" ht="215.25" customHeight="1">
      <c r="A6" s="36" t="s">
        <v>32</v>
      </c>
      <c r="B6" s="28"/>
      <c r="C6" s="28"/>
      <c r="D6" s="96"/>
      <c r="E6" s="29"/>
      <c r="F6" s="29"/>
      <c r="G6" s="29">
        <v>51</v>
      </c>
      <c r="H6" s="29"/>
      <c r="I6" s="29">
        <v>9</v>
      </c>
      <c r="J6" s="29"/>
      <c r="K6" s="30">
        <f aca="true" t="shared" si="0" ref="K6:K8">SUM(E6:J6)</f>
        <v>60</v>
      </c>
      <c r="L6" s="72">
        <f>K6*ROUND(D6,2)</f>
        <v>0</v>
      </c>
      <c r="M6" s="85"/>
      <c r="N6" s="72">
        <f aca="true" t="shared" si="1" ref="N6:N8">L6</f>
        <v>0</v>
      </c>
    </row>
    <row r="7" spans="1:14" s="8" customFormat="1" ht="243.75" customHeight="1">
      <c r="A7" s="32" t="s">
        <v>31</v>
      </c>
      <c r="B7" s="31"/>
      <c r="C7" s="31"/>
      <c r="D7" s="95"/>
      <c r="E7" s="10"/>
      <c r="F7" s="10"/>
      <c r="G7" s="10">
        <v>2</v>
      </c>
      <c r="H7" s="10"/>
      <c r="I7" s="10"/>
      <c r="J7" s="10"/>
      <c r="K7" s="11">
        <f t="shared" si="0"/>
        <v>2</v>
      </c>
      <c r="L7" s="74">
        <f>K7*ROUND(D7,2)</f>
        <v>0</v>
      </c>
      <c r="M7" s="87"/>
      <c r="N7" s="74">
        <f t="shared" si="1"/>
        <v>0</v>
      </c>
    </row>
    <row r="8" spans="1:14" s="8" customFormat="1" ht="255.75" customHeight="1" thickBot="1">
      <c r="A8" s="42" t="s">
        <v>27</v>
      </c>
      <c r="B8" s="43"/>
      <c r="C8" s="43"/>
      <c r="D8" s="65"/>
      <c r="E8" s="44"/>
      <c r="F8" s="44"/>
      <c r="G8" s="44"/>
      <c r="H8" s="44">
        <v>26</v>
      </c>
      <c r="I8" s="44"/>
      <c r="J8" s="44"/>
      <c r="K8" s="45">
        <f t="shared" si="0"/>
        <v>26</v>
      </c>
      <c r="L8" s="73">
        <f>K8*ROUND(D8,2)</f>
        <v>0</v>
      </c>
      <c r="M8" s="86"/>
      <c r="N8" s="73">
        <f t="shared" si="1"/>
        <v>0</v>
      </c>
    </row>
    <row r="9" spans="1:14" s="9" customFormat="1" ht="15.75" thickBot="1">
      <c r="A9" s="35" t="s">
        <v>8</v>
      </c>
      <c r="B9" s="17"/>
      <c r="C9" s="17"/>
      <c r="D9" s="67"/>
      <c r="E9" s="22"/>
      <c r="F9" s="22"/>
      <c r="G9" s="22"/>
      <c r="H9" s="22"/>
      <c r="I9" s="22"/>
      <c r="J9" s="22"/>
      <c r="K9" s="22"/>
      <c r="L9" s="75"/>
      <c r="M9" s="75"/>
      <c r="N9" s="75"/>
    </row>
    <row r="10" spans="1:14" s="8" customFormat="1" ht="217.5" customHeight="1" thickBot="1">
      <c r="A10" s="46" t="s">
        <v>33</v>
      </c>
      <c r="B10" s="47"/>
      <c r="C10" s="47"/>
      <c r="D10" s="64"/>
      <c r="E10" s="48"/>
      <c r="F10" s="48"/>
      <c r="G10" s="48"/>
      <c r="H10" s="48"/>
      <c r="I10" s="48">
        <v>1</v>
      </c>
      <c r="J10" s="48"/>
      <c r="K10" s="49">
        <f aca="true" t="shared" si="2" ref="K10:K13">SUM(E10:J10)</f>
        <v>1</v>
      </c>
      <c r="L10" s="76">
        <f>K10*ROUND(D10,2)</f>
        <v>0</v>
      </c>
      <c r="M10" s="88"/>
      <c r="N10" s="76">
        <f aca="true" t="shared" si="3" ref="N10:N12">L10</f>
        <v>0</v>
      </c>
    </row>
    <row r="11" spans="1:14" s="8" customFormat="1" ht="207.75" customHeight="1">
      <c r="A11" s="50" t="s">
        <v>36</v>
      </c>
      <c r="B11" s="51"/>
      <c r="C11" s="51"/>
      <c r="D11" s="96"/>
      <c r="E11" s="52"/>
      <c r="F11" s="52"/>
      <c r="G11" s="52"/>
      <c r="H11" s="52"/>
      <c r="I11" s="52">
        <v>1</v>
      </c>
      <c r="J11" s="52"/>
      <c r="K11" s="53">
        <f t="shared" si="2"/>
        <v>1</v>
      </c>
      <c r="L11" s="77">
        <f>K11*ROUND(D11,2)</f>
        <v>0</v>
      </c>
      <c r="M11" s="89"/>
      <c r="N11" s="77">
        <f t="shared" si="3"/>
        <v>0</v>
      </c>
    </row>
    <row r="12" spans="1:14" s="8" customFormat="1" ht="207.75" customHeight="1" thickBot="1">
      <c r="A12" s="54" t="s">
        <v>35</v>
      </c>
      <c r="B12" s="55"/>
      <c r="C12" s="55"/>
      <c r="D12" s="95"/>
      <c r="E12" s="44"/>
      <c r="F12" s="44"/>
      <c r="G12" s="44">
        <v>3</v>
      </c>
      <c r="H12" s="44"/>
      <c r="I12" s="44"/>
      <c r="J12" s="44"/>
      <c r="K12" s="45">
        <f t="shared" si="2"/>
        <v>3</v>
      </c>
      <c r="L12" s="73">
        <f>K12*ROUND(D12,2)</f>
        <v>0</v>
      </c>
      <c r="M12" s="86"/>
      <c r="N12" s="73">
        <f t="shared" si="3"/>
        <v>0</v>
      </c>
    </row>
    <row r="13" spans="1:14" s="8" customFormat="1" ht="211.5" customHeight="1" thickBot="1">
      <c r="A13" s="37" t="s">
        <v>34</v>
      </c>
      <c r="B13" s="25"/>
      <c r="C13" s="25"/>
      <c r="D13" s="64"/>
      <c r="E13" s="15"/>
      <c r="F13" s="15"/>
      <c r="G13" s="15">
        <v>1</v>
      </c>
      <c r="H13" s="15"/>
      <c r="I13" s="15"/>
      <c r="J13" s="15"/>
      <c r="K13" s="16">
        <f t="shared" si="2"/>
        <v>1</v>
      </c>
      <c r="L13" s="78">
        <f>K13*ROUND(D13,2)</f>
        <v>0</v>
      </c>
      <c r="M13" s="78">
        <f>L13</f>
        <v>0</v>
      </c>
      <c r="N13" s="90"/>
    </row>
    <row r="14" spans="1:14" s="9" customFormat="1" ht="15.75" thickBot="1">
      <c r="A14" s="35" t="s">
        <v>7</v>
      </c>
      <c r="B14" s="17"/>
      <c r="C14" s="17"/>
      <c r="D14" s="67"/>
      <c r="E14" s="22"/>
      <c r="F14" s="22"/>
      <c r="G14" s="22"/>
      <c r="H14" s="22"/>
      <c r="I14" s="22"/>
      <c r="J14" s="22"/>
      <c r="K14" s="22"/>
      <c r="L14" s="79"/>
      <c r="M14" s="79"/>
      <c r="N14" s="75"/>
    </row>
    <row r="15" spans="1:14" s="8" customFormat="1" ht="180.75" customHeight="1">
      <c r="A15" s="37" t="s">
        <v>28</v>
      </c>
      <c r="B15" s="25"/>
      <c r="C15" s="25"/>
      <c r="D15" s="68"/>
      <c r="E15" s="15"/>
      <c r="F15" s="15"/>
      <c r="G15" s="15">
        <v>1</v>
      </c>
      <c r="H15" s="15"/>
      <c r="I15" s="15"/>
      <c r="J15" s="15"/>
      <c r="K15" s="16">
        <f>SUM(E15:J15)</f>
        <v>1</v>
      </c>
      <c r="L15" s="78">
        <f>K15*ROUND(D15,2)</f>
        <v>0</v>
      </c>
      <c r="M15" s="90"/>
      <c r="N15" s="78">
        <f>L15</f>
        <v>0</v>
      </c>
    </row>
    <row r="16" spans="1:14" s="8" customFormat="1" ht="200.25" customHeight="1" thickBot="1">
      <c r="A16" s="54" t="s">
        <v>29</v>
      </c>
      <c r="B16" s="55"/>
      <c r="C16" s="55"/>
      <c r="D16" s="95"/>
      <c r="E16" s="44"/>
      <c r="F16" s="44"/>
      <c r="G16" s="44">
        <v>1</v>
      </c>
      <c r="H16" s="44"/>
      <c r="I16" s="44"/>
      <c r="J16" s="44"/>
      <c r="K16" s="45">
        <f>SUM(E16:J16)</f>
        <v>1</v>
      </c>
      <c r="L16" s="73">
        <f>K16*ROUND(D16,2)</f>
        <v>0</v>
      </c>
      <c r="M16" s="86"/>
      <c r="N16" s="73">
        <f>L16</f>
        <v>0</v>
      </c>
    </row>
    <row r="17" spans="1:14" s="9" customFormat="1" ht="15.75" thickBot="1">
      <c r="A17" s="35" t="s">
        <v>2</v>
      </c>
      <c r="B17" s="17"/>
      <c r="C17" s="17"/>
      <c r="D17" s="67"/>
      <c r="E17" s="22"/>
      <c r="F17" s="22"/>
      <c r="G17" s="22"/>
      <c r="H17" s="22"/>
      <c r="I17" s="22"/>
      <c r="J17" s="22"/>
      <c r="K17" s="22"/>
      <c r="L17" s="79"/>
      <c r="M17" s="79"/>
      <c r="N17" s="75"/>
    </row>
    <row r="18" spans="1:14" s="8" customFormat="1" ht="85.5" customHeight="1" thickBot="1">
      <c r="A18" s="38" t="s">
        <v>30</v>
      </c>
      <c r="B18" s="33"/>
      <c r="C18" s="33"/>
      <c r="D18" s="64"/>
      <c r="E18" s="29"/>
      <c r="F18" s="29"/>
      <c r="G18" s="29">
        <v>4</v>
      </c>
      <c r="H18" s="29"/>
      <c r="I18" s="41">
        <v>3</v>
      </c>
      <c r="J18" s="29"/>
      <c r="K18" s="30">
        <f>SUM(E18:J18)</f>
        <v>7</v>
      </c>
      <c r="L18" s="72">
        <f>K18*ROUND(D18,2)</f>
        <v>0</v>
      </c>
      <c r="M18" s="85"/>
      <c r="N18" s="72">
        <f>L18</f>
        <v>0</v>
      </c>
    </row>
    <row r="19" spans="1:14" s="9" customFormat="1" ht="15.75" thickBot="1">
      <c r="A19" s="35" t="s">
        <v>4</v>
      </c>
      <c r="B19" s="17"/>
      <c r="C19" s="17"/>
      <c r="D19" s="67"/>
      <c r="E19" s="22"/>
      <c r="F19" s="22"/>
      <c r="G19" s="22"/>
      <c r="H19" s="22"/>
      <c r="I19" s="22"/>
      <c r="J19" s="22"/>
      <c r="K19" s="22"/>
      <c r="L19" s="79"/>
      <c r="M19" s="79"/>
      <c r="N19" s="75"/>
    </row>
    <row r="20" spans="1:14" s="8" customFormat="1" ht="240.75" thickBot="1">
      <c r="A20" s="39" t="s">
        <v>37</v>
      </c>
      <c r="B20" s="24"/>
      <c r="C20" s="25"/>
      <c r="D20" s="64"/>
      <c r="E20" s="15"/>
      <c r="F20" s="15">
        <v>1</v>
      </c>
      <c r="G20" s="15"/>
      <c r="H20" s="15"/>
      <c r="I20" s="15"/>
      <c r="J20" s="15"/>
      <c r="K20" s="16">
        <f>SUM(E20:J20)</f>
        <v>1</v>
      </c>
      <c r="L20" s="78">
        <f>K20*ROUND(D20,2)</f>
        <v>0</v>
      </c>
      <c r="M20" s="78">
        <f>L20</f>
        <v>0</v>
      </c>
      <c r="N20" s="90"/>
    </row>
    <row r="21" spans="1:14" s="9" customFormat="1" ht="15.75" thickBot="1">
      <c r="A21" s="35" t="s">
        <v>3</v>
      </c>
      <c r="B21" s="17"/>
      <c r="C21" s="17"/>
      <c r="D21" s="67"/>
      <c r="E21" s="22"/>
      <c r="F21" s="22"/>
      <c r="G21" s="22"/>
      <c r="H21" s="22"/>
      <c r="I21" s="22"/>
      <c r="J21" s="22"/>
      <c r="K21" s="22"/>
      <c r="L21" s="79"/>
      <c r="M21" s="79"/>
      <c r="N21" s="75"/>
    </row>
    <row r="22" spans="1:14" s="8" customFormat="1" ht="15.75" thickBot="1">
      <c r="A22" s="40" t="s">
        <v>24</v>
      </c>
      <c r="B22" s="26"/>
      <c r="C22" s="27"/>
      <c r="D22" s="94"/>
      <c r="E22" s="23"/>
      <c r="F22" s="23"/>
      <c r="G22" s="23">
        <v>56</v>
      </c>
      <c r="H22" s="23"/>
      <c r="I22" s="23"/>
      <c r="J22" s="23"/>
      <c r="K22" s="21">
        <f>SUM(E22:J22)</f>
        <v>56</v>
      </c>
      <c r="L22" s="80">
        <f>K22*ROUND(D22,2)</f>
        <v>0</v>
      </c>
      <c r="M22" s="91"/>
      <c r="N22" s="80">
        <f>L22</f>
        <v>0</v>
      </c>
    </row>
    <row r="23" spans="1:14" ht="15">
      <c r="A23" s="5"/>
      <c r="B23" s="5"/>
      <c r="C23" s="5"/>
      <c r="D23" s="69"/>
      <c r="I23" s="56" t="s">
        <v>9</v>
      </c>
      <c r="J23" s="57"/>
      <c r="K23" s="57"/>
      <c r="L23" s="81">
        <f>SUM(L2:L22)</f>
        <v>0</v>
      </c>
      <c r="M23" s="81">
        <f>SUM(M2:M22)</f>
        <v>0</v>
      </c>
      <c r="N23" s="81">
        <f>SUM(N2:N22)</f>
        <v>0</v>
      </c>
    </row>
    <row r="24" spans="9:14" ht="15">
      <c r="I24" s="58" t="s">
        <v>10</v>
      </c>
      <c r="J24" s="59"/>
      <c r="K24" s="59"/>
      <c r="L24" s="82">
        <f>ROUND(0.21*L23,2)</f>
        <v>0</v>
      </c>
      <c r="M24" s="82">
        <f>ROUND(0.21*M23,2)</f>
        <v>0</v>
      </c>
      <c r="N24" s="82">
        <f>ROUND(0.21*N23,2)</f>
        <v>0</v>
      </c>
    </row>
    <row r="25" spans="9:14" ht="15.75" thickBot="1">
      <c r="I25" s="60" t="s">
        <v>11</v>
      </c>
      <c r="J25" s="61"/>
      <c r="K25" s="61"/>
      <c r="L25" s="83">
        <f>L24+L23</f>
        <v>0</v>
      </c>
      <c r="M25" s="83">
        <f>M24+M23</f>
        <v>0</v>
      </c>
      <c r="N25" s="83">
        <f>N24+N23</f>
        <v>0</v>
      </c>
    </row>
    <row r="26" ht="15">
      <c r="A26" s="5"/>
    </row>
    <row r="27" spans="5:10" ht="15">
      <c r="E27" s="6"/>
      <c r="F27" s="6"/>
      <c r="G27" s="6"/>
      <c r="H27" s="6"/>
      <c r="I27" s="6"/>
      <c r="J27" s="6"/>
    </row>
  </sheetData>
  <sheetProtection password="DC61" sheet="1" objects="1" scenarios="1"/>
  <mergeCells count="3">
    <mergeCell ref="I23:K23"/>
    <mergeCell ref="I24:K24"/>
    <mergeCell ref="I25:K25"/>
  </mergeCells>
  <printOptions/>
  <pageMargins left="0.2362204724409449" right="0.2362204724409449" top="0.7480314960629921" bottom="0.7480314960629921" header="0.31496062992125984" footer="0.31496062992125984"/>
  <pageSetup fitToHeight="6" horizontalDpi="600" verticalDpi="600" orientation="landscape" paperSize="9" scale="58" r:id="rId1"/>
  <headerFooter>
    <oddHeader>&amp;LPříloha č. 1 Rámcové dohody - Specifikace zařízení a jednotkových cen&amp;Rstr. &amp;P</oddHeader>
  </headerFooter>
  <rowBreaks count="3" manualBreakCount="3">
    <brk id="4" max="16383" man="1"/>
    <brk id="8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Potužník1</dc:creator>
  <cp:keywords/>
  <dc:description/>
  <cp:lastModifiedBy>František Potužník3</cp:lastModifiedBy>
  <cp:lastPrinted>2018-02-12T15:00:26Z</cp:lastPrinted>
  <dcterms:created xsi:type="dcterms:W3CDTF">2017-07-10T10:38:14Z</dcterms:created>
  <dcterms:modified xsi:type="dcterms:W3CDTF">2018-02-12T15:13:14Z</dcterms:modified>
  <cp:category/>
  <cp:version/>
  <cp:contentType/>
  <cp:contentStatus/>
</cp:coreProperties>
</file>