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eřejné zakázky 2018_Radka\20_Stavební úpravy sociálního zázemí přednáškové haly A, středisko Poděbrady\ZD\"/>
    </mc:Choice>
  </mc:AlternateContent>
  <bookViews>
    <workbookView xWindow="0" yWindow="0" windowWidth="19200" windowHeight="6960" activeTab="1"/>
  </bookViews>
  <sheets>
    <sheet name="Krycí list" sheetId="1" r:id="rId1"/>
    <sheet name="Rekapitulace" sheetId="2" r:id="rId2"/>
    <sheet name="Položky" sheetId="3" r:id="rId3"/>
    <sheet name="ZTI" sheetId="4" r:id="rId4"/>
    <sheet name="Elektroinstalace" sheetId="5" r:id="rId5"/>
    <sheet name="VZT" sheetId="6" r:id="rId6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Rekapitulace!$G$33</definedName>
    <definedName name="Dodavka0">Položky!#REF!</definedName>
    <definedName name="HSV">Rekapitulace!$E$33</definedName>
    <definedName name="HSV0">Položky!#REF!</definedName>
    <definedName name="HZS">Rekapitulace!$I$33</definedName>
    <definedName name="HZS0">Položky!#REF!</definedName>
    <definedName name="JKSO">'Krycí list'!$G$2</definedName>
    <definedName name="MJ">'Krycí list'!$G$5</definedName>
    <definedName name="Mont">Rekapitulace!$H$33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Položky!$A$1:$G$165</definedName>
    <definedName name="_xlnm.Print_Area" localSheetId="1">Rekapitulace!$A$1:$I$47</definedName>
    <definedName name="PocetMJ">'Krycí list'!$G$6</definedName>
    <definedName name="Poznamka">'Krycí list'!$B$37</definedName>
    <definedName name="Projektant">'Krycí list'!$C$8</definedName>
    <definedName name="PSV">Rekapitulace!$F$33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Rekapitulace!$H$46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62913"/>
</workbook>
</file>

<file path=xl/calcChain.xml><?xml version="1.0" encoding="utf-8"?>
<calcChain xmlns="http://schemas.openxmlformats.org/spreadsheetml/2006/main">
  <c r="G17" i="6" l="1"/>
  <c r="G18" i="6" s="1"/>
  <c r="G14" i="6"/>
  <c r="G13" i="6"/>
  <c r="G12" i="6"/>
  <c r="G11" i="6"/>
  <c r="G10" i="6"/>
  <c r="G9" i="6"/>
  <c r="A9" i="6"/>
  <c r="A10" i="6" s="1"/>
  <c r="A11" i="6" s="1"/>
  <c r="A12" i="6" s="1"/>
  <c r="A13" i="6" s="1"/>
  <c r="A14" i="6" s="1"/>
  <c r="G8" i="6"/>
  <c r="E4" i="6"/>
  <c r="C4" i="6"/>
  <c r="F3" i="6"/>
  <c r="C3" i="6"/>
  <c r="G152" i="5"/>
  <c r="C146" i="5"/>
  <c r="C144" i="5"/>
  <c r="C143" i="5"/>
  <c r="C140" i="5"/>
  <c r="C138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19" i="5"/>
  <c r="G118" i="5"/>
  <c r="G117" i="5"/>
  <c r="G116" i="5"/>
  <c r="G115" i="5"/>
  <c r="G114" i="5"/>
  <c r="G113" i="5"/>
  <c r="G112" i="5"/>
  <c r="G111" i="5"/>
  <c r="G110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4" i="5"/>
  <c r="G13" i="5"/>
  <c r="G12" i="5"/>
  <c r="G11" i="5"/>
  <c r="G10" i="5"/>
  <c r="G9" i="5"/>
  <c r="G8" i="5"/>
  <c r="E4" i="5"/>
  <c r="C4" i="5"/>
  <c r="F3" i="5"/>
  <c r="C3" i="5"/>
  <c r="E4" i="4"/>
  <c r="C4" i="4"/>
  <c r="F3" i="4"/>
  <c r="C3" i="4"/>
  <c r="C69" i="4"/>
  <c r="G68" i="4"/>
  <c r="G67" i="4"/>
  <c r="C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C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C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C10" i="4"/>
  <c r="G9" i="4"/>
  <c r="A9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7" i="4" s="1"/>
  <c r="A68" i="4" s="1"/>
  <c r="G8" i="4"/>
  <c r="G57" i="5" l="1"/>
  <c r="G140" i="5" s="1"/>
  <c r="G10" i="4"/>
  <c r="G15" i="6"/>
  <c r="G19" i="6" s="1"/>
  <c r="G15" i="5"/>
  <c r="G138" i="5" s="1"/>
  <c r="G108" i="5"/>
  <c r="G143" i="5" s="1"/>
  <c r="G120" i="5"/>
  <c r="G144" i="5" s="1"/>
  <c r="G136" i="5"/>
  <c r="G146" i="5" s="1"/>
  <c r="G69" i="4"/>
  <c r="G65" i="4"/>
  <c r="G49" i="4"/>
  <c r="G25" i="4"/>
  <c r="G70" i="4" s="1"/>
  <c r="G141" i="5" l="1"/>
  <c r="G145" i="5"/>
  <c r="G139" i="5"/>
  <c r="G142" i="5"/>
  <c r="G147" i="5" l="1"/>
  <c r="G153" i="5" s="1"/>
  <c r="D21" i="1"/>
  <c r="D20" i="1"/>
  <c r="D19" i="1"/>
  <c r="D18" i="1"/>
  <c r="D17" i="1"/>
  <c r="D16" i="1"/>
  <c r="D15" i="1"/>
  <c r="BE164" i="3"/>
  <c r="BD164" i="3"/>
  <c r="BC164" i="3"/>
  <c r="BB164" i="3"/>
  <c r="G164" i="3"/>
  <c r="BA164" i="3" s="1"/>
  <c r="BE163" i="3"/>
  <c r="BD163" i="3"/>
  <c r="BC163" i="3"/>
  <c r="BB163" i="3"/>
  <c r="G163" i="3"/>
  <c r="BA163" i="3" s="1"/>
  <c r="BE162" i="3"/>
  <c r="BD162" i="3"/>
  <c r="BC162" i="3"/>
  <c r="BB162" i="3"/>
  <c r="G162" i="3"/>
  <c r="BA162" i="3" s="1"/>
  <c r="BE161" i="3"/>
  <c r="BD161" i="3"/>
  <c r="BC161" i="3"/>
  <c r="BB161" i="3"/>
  <c r="G161" i="3"/>
  <c r="BA161" i="3" s="1"/>
  <c r="BE160" i="3"/>
  <c r="BD160" i="3"/>
  <c r="BC160" i="3"/>
  <c r="BB160" i="3"/>
  <c r="G160" i="3"/>
  <c r="BA160" i="3" s="1"/>
  <c r="BE159" i="3"/>
  <c r="BD159" i="3"/>
  <c r="BC159" i="3"/>
  <c r="BB159" i="3"/>
  <c r="G159" i="3"/>
  <c r="BA159" i="3" s="1"/>
  <c r="BE158" i="3"/>
  <c r="BD158" i="3"/>
  <c r="BC158" i="3"/>
  <c r="BB158" i="3"/>
  <c r="G158" i="3"/>
  <c r="BA158" i="3" s="1"/>
  <c r="B32" i="2"/>
  <c r="A32" i="2"/>
  <c r="C165" i="3"/>
  <c r="BE155" i="3"/>
  <c r="BC155" i="3"/>
  <c r="BB155" i="3"/>
  <c r="BA155" i="3"/>
  <c r="BE154" i="3"/>
  <c r="BC154" i="3"/>
  <c r="BB154" i="3"/>
  <c r="BA154" i="3"/>
  <c r="BA156" i="3" s="1"/>
  <c r="E31" i="2" s="1"/>
  <c r="G154" i="3"/>
  <c r="B31" i="2"/>
  <c r="A31" i="2"/>
  <c r="C156" i="3"/>
  <c r="BE151" i="3"/>
  <c r="BC151" i="3"/>
  <c r="BB151" i="3"/>
  <c r="BA151" i="3"/>
  <c r="BE150" i="3"/>
  <c r="BE152" i="3" s="1"/>
  <c r="I30" i="2" s="1"/>
  <c r="BC150" i="3"/>
  <c r="BB150" i="3"/>
  <c r="BA150" i="3"/>
  <c r="G150" i="3"/>
  <c r="B30" i="2"/>
  <c r="A30" i="2"/>
  <c r="C152" i="3"/>
  <c r="BE147" i="3"/>
  <c r="BD147" i="3"/>
  <c r="BC147" i="3"/>
  <c r="BA147" i="3"/>
  <c r="G147" i="3"/>
  <c r="BB147" i="3" s="1"/>
  <c r="BE146" i="3"/>
  <c r="BD146" i="3"/>
  <c r="BC146" i="3"/>
  <c r="BA146" i="3"/>
  <c r="G146" i="3"/>
  <c r="BB146" i="3" s="1"/>
  <c r="BE145" i="3"/>
  <c r="BD145" i="3"/>
  <c r="BC145" i="3"/>
  <c r="BA145" i="3"/>
  <c r="G145" i="3"/>
  <c r="BB145" i="3" s="1"/>
  <c r="BE144" i="3"/>
  <c r="BD144" i="3"/>
  <c r="BC144" i="3"/>
  <c r="BA144" i="3"/>
  <c r="G144" i="3"/>
  <c r="BB144" i="3" s="1"/>
  <c r="B29" i="2"/>
  <c r="A29" i="2"/>
  <c r="C148" i="3"/>
  <c r="BE141" i="3"/>
  <c r="BE142" i="3" s="1"/>
  <c r="I28" i="2" s="1"/>
  <c r="BD141" i="3"/>
  <c r="BD142" i="3" s="1"/>
  <c r="H28" i="2" s="1"/>
  <c r="BC141" i="3"/>
  <c r="BC142" i="3" s="1"/>
  <c r="G28" i="2" s="1"/>
  <c r="BA141" i="3"/>
  <c r="BA142" i="3" s="1"/>
  <c r="E28" i="2" s="1"/>
  <c r="G141" i="3"/>
  <c r="BB141" i="3" s="1"/>
  <c r="BB142" i="3" s="1"/>
  <c r="F28" i="2" s="1"/>
  <c r="B28" i="2"/>
  <c r="A28" i="2"/>
  <c r="C142" i="3"/>
  <c r="BE138" i="3"/>
  <c r="BD138" i="3"/>
  <c r="BC138" i="3"/>
  <c r="BA138" i="3"/>
  <c r="G138" i="3"/>
  <c r="BB138" i="3" s="1"/>
  <c r="BE137" i="3"/>
  <c r="BD137" i="3"/>
  <c r="BC137" i="3"/>
  <c r="BA137" i="3"/>
  <c r="G137" i="3"/>
  <c r="BB137" i="3" s="1"/>
  <c r="BE136" i="3"/>
  <c r="BD136" i="3"/>
  <c r="BC136" i="3"/>
  <c r="BA136" i="3"/>
  <c r="G136" i="3"/>
  <c r="BB136" i="3" s="1"/>
  <c r="BE135" i="3"/>
  <c r="BD135" i="3"/>
  <c r="BC135" i="3"/>
  <c r="BA135" i="3"/>
  <c r="G135" i="3"/>
  <c r="BB135" i="3" s="1"/>
  <c r="B27" i="2"/>
  <c r="A27" i="2"/>
  <c r="C139" i="3"/>
  <c r="BE132" i="3"/>
  <c r="BD132" i="3"/>
  <c r="BC132" i="3"/>
  <c r="BA132" i="3"/>
  <c r="G132" i="3"/>
  <c r="BB132" i="3" s="1"/>
  <c r="BE131" i="3"/>
  <c r="BD131" i="3"/>
  <c r="BC131" i="3"/>
  <c r="BA131" i="3"/>
  <c r="G131" i="3"/>
  <c r="BB131" i="3" s="1"/>
  <c r="BE130" i="3"/>
  <c r="BD130" i="3"/>
  <c r="BC130" i="3"/>
  <c r="BA130" i="3"/>
  <c r="G130" i="3"/>
  <c r="BB130" i="3" s="1"/>
  <c r="BE129" i="3"/>
  <c r="BD129" i="3"/>
  <c r="BC129" i="3"/>
  <c r="BA129" i="3"/>
  <c r="G129" i="3"/>
  <c r="BB129" i="3" s="1"/>
  <c r="BE128" i="3"/>
  <c r="BD128" i="3"/>
  <c r="BC128" i="3"/>
  <c r="BA128" i="3"/>
  <c r="G128" i="3"/>
  <c r="BB128" i="3" s="1"/>
  <c r="BE127" i="3"/>
  <c r="BD127" i="3"/>
  <c r="BC127" i="3"/>
  <c r="BA127" i="3"/>
  <c r="G127" i="3"/>
  <c r="BB127" i="3" s="1"/>
  <c r="BE126" i="3"/>
  <c r="BD126" i="3"/>
  <c r="BC126" i="3"/>
  <c r="BA126" i="3"/>
  <c r="G126" i="3"/>
  <c r="BB126" i="3" s="1"/>
  <c r="BE125" i="3"/>
  <c r="BD125" i="3"/>
  <c r="BC125" i="3"/>
  <c r="BA125" i="3"/>
  <c r="G125" i="3"/>
  <c r="BB125" i="3" s="1"/>
  <c r="B26" i="2"/>
  <c r="A26" i="2"/>
  <c r="C133" i="3"/>
  <c r="BE122" i="3"/>
  <c r="BD122" i="3"/>
  <c r="BC122" i="3"/>
  <c r="BA122" i="3"/>
  <c r="G122" i="3"/>
  <c r="BB122" i="3" s="1"/>
  <c r="BE121" i="3"/>
  <c r="BD121" i="3"/>
  <c r="BC121" i="3"/>
  <c r="BA121" i="3"/>
  <c r="G121" i="3"/>
  <c r="BB121" i="3" s="1"/>
  <c r="BE120" i="3"/>
  <c r="BD120" i="3"/>
  <c r="BC120" i="3"/>
  <c r="BA120" i="3"/>
  <c r="G120" i="3"/>
  <c r="BB120" i="3" s="1"/>
  <c r="BE119" i="3"/>
  <c r="BD119" i="3"/>
  <c r="BC119" i="3"/>
  <c r="BA119" i="3"/>
  <c r="G119" i="3"/>
  <c r="BB119" i="3" s="1"/>
  <c r="BE118" i="3"/>
  <c r="BD118" i="3"/>
  <c r="BC118" i="3"/>
  <c r="BA118" i="3"/>
  <c r="G118" i="3"/>
  <c r="BB118" i="3" s="1"/>
  <c r="BE117" i="3"/>
  <c r="BD117" i="3"/>
  <c r="BC117" i="3"/>
  <c r="BA117" i="3"/>
  <c r="G117" i="3"/>
  <c r="BB117" i="3" s="1"/>
  <c r="BE116" i="3"/>
  <c r="BD116" i="3"/>
  <c r="BC116" i="3"/>
  <c r="BA116" i="3"/>
  <c r="G116" i="3"/>
  <c r="BB116" i="3" s="1"/>
  <c r="BE115" i="3"/>
  <c r="BD115" i="3"/>
  <c r="BC115" i="3"/>
  <c r="BA115" i="3"/>
  <c r="G115" i="3"/>
  <c r="BB115" i="3" s="1"/>
  <c r="BE114" i="3"/>
  <c r="BD114" i="3"/>
  <c r="BC114" i="3"/>
  <c r="BA114" i="3"/>
  <c r="G114" i="3"/>
  <c r="BB114" i="3" s="1"/>
  <c r="BE113" i="3"/>
  <c r="BD113" i="3"/>
  <c r="BC113" i="3"/>
  <c r="BA113" i="3"/>
  <c r="G113" i="3"/>
  <c r="BB113" i="3" s="1"/>
  <c r="BE112" i="3"/>
  <c r="BD112" i="3"/>
  <c r="BC112" i="3"/>
  <c r="BA112" i="3"/>
  <c r="G112" i="3"/>
  <c r="BB112" i="3" s="1"/>
  <c r="BE111" i="3"/>
  <c r="BD111" i="3"/>
  <c r="BC111" i="3"/>
  <c r="BA111" i="3"/>
  <c r="G111" i="3"/>
  <c r="BB111" i="3" s="1"/>
  <c r="BE110" i="3"/>
  <c r="BD110" i="3"/>
  <c r="BC110" i="3"/>
  <c r="BA110" i="3"/>
  <c r="G110" i="3"/>
  <c r="BB110" i="3" s="1"/>
  <c r="BE109" i="3"/>
  <c r="BD109" i="3"/>
  <c r="BC109" i="3"/>
  <c r="BA109" i="3"/>
  <c r="G109" i="3"/>
  <c r="BB109" i="3" s="1"/>
  <c r="BE108" i="3"/>
  <c r="BD108" i="3"/>
  <c r="BC108" i="3"/>
  <c r="BA108" i="3"/>
  <c r="G108" i="3"/>
  <c r="BB108" i="3" s="1"/>
  <c r="BE107" i="3"/>
  <c r="BD107" i="3"/>
  <c r="BC107" i="3"/>
  <c r="BA107" i="3"/>
  <c r="G107" i="3"/>
  <c r="BB107" i="3" s="1"/>
  <c r="BE106" i="3"/>
  <c r="BD106" i="3"/>
  <c r="BC106" i="3"/>
  <c r="BA106" i="3"/>
  <c r="G106" i="3"/>
  <c r="BB106" i="3" s="1"/>
  <c r="BE105" i="3"/>
  <c r="BD105" i="3"/>
  <c r="BC105" i="3"/>
  <c r="BA105" i="3"/>
  <c r="G105" i="3"/>
  <c r="BB105" i="3" s="1"/>
  <c r="BE104" i="3"/>
  <c r="BD104" i="3"/>
  <c r="BC104" i="3"/>
  <c r="BA104" i="3"/>
  <c r="G104" i="3"/>
  <c r="BB104" i="3" s="1"/>
  <c r="B25" i="2"/>
  <c r="A25" i="2"/>
  <c r="C123" i="3"/>
  <c r="BE101" i="3"/>
  <c r="BD101" i="3"/>
  <c r="BC101" i="3"/>
  <c r="BA101" i="3"/>
  <c r="G101" i="3"/>
  <c r="BB101" i="3" s="1"/>
  <c r="BE100" i="3"/>
  <c r="BD100" i="3"/>
  <c r="BC100" i="3"/>
  <c r="BA100" i="3"/>
  <c r="G100" i="3"/>
  <c r="BB100" i="3" s="1"/>
  <c r="BE99" i="3"/>
  <c r="BD99" i="3"/>
  <c r="BC99" i="3"/>
  <c r="BA99" i="3"/>
  <c r="G99" i="3"/>
  <c r="BB99" i="3" s="1"/>
  <c r="B24" i="2"/>
  <c r="A24" i="2"/>
  <c r="C102" i="3"/>
  <c r="BE96" i="3"/>
  <c r="BD96" i="3"/>
  <c r="BC96" i="3"/>
  <c r="BA96" i="3"/>
  <c r="G96" i="3"/>
  <c r="BB96" i="3" s="1"/>
  <c r="BE95" i="3"/>
  <c r="BD95" i="3"/>
  <c r="BC95" i="3"/>
  <c r="BA95" i="3"/>
  <c r="G95" i="3"/>
  <c r="BB95" i="3" s="1"/>
  <c r="B23" i="2"/>
  <c r="A23" i="2"/>
  <c r="C97" i="3"/>
  <c r="BE92" i="3"/>
  <c r="BD92" i="3"/>
  <c r="BC92" i="3"/>
  <c r="BA92" i="3"/>
  <c r="BE91" i="3"/>
  <c r="BD91" i="3"/>
  <c r="BD93" i="3" s="1"/>
  <c r="H22" i="2" s="1"/>
  <c r="BC91" i="3"/>
  <c r="BA91" i="3"/>
  <c r="G91" i="3"/>
  <c r="B22" i="2"/>
  <c r="A22" i="2"/>
  <c r="C93" i="3"/>
  <c r="BE88" i="3"/>
  <c r="BD88" i="3"/>
  <c r="BC88" i="3"/>
  <c r="BA88" i="3"/>
  <c r="G88" i="3"/>
  <c r="BB88" i="3" s="1"/>
  <c r="BE87" i="3"/>
  <c r="BD87" i="3"/>
  <c r="BC87" i="3"/>
  <c r="BA87" i="3"/>
  <c r="G87" i="3"/>
  <c r="BB87" i="3" s="1"/>
  <c r="BE86" i="3"/>
  <c r="BD86" i="3"/>
  <c r="BC86" i="3"/>
  <c r="BA86" i="3"/>
  <c r="G86" i="3"/>
  <c r="BB86" i="3" s="1"/>
  <c r="B21" i="2"/>
  <c r="A21" i="2"/>
  <c r="C89" i="3"/>
  <c r="BE83" i="3"/>
  <c r="BD83" i="3"/>
  <c r="BC83" i="3"/>
  <c r="BA83" i="3"/>
  <c r="G83" i="3"/>
  <c r="BB83" i="3" s="1"/>
  <c r="BE82" i="3"/>
  <c r="BD82" i="3"/>
  <c r="BC82" i="3"/>
  <c r="BA82" i="3"/>
  <c r="G82" i="3"/>
  <c r="BB82" i="3" s="1"/>
  <c r="BE81" i="3"/>
  <c r="BD81" i="3"/>
  <c r="BC81" i="3"/>
  <c r="BA81" i="3"/>
  <c r="G81" i="3"/>
  <c r="BB81" i="3" s="1"/>
  <c r="BE80" i="3"/>
  <c r="BD80" i="3"/>
  <c r="BC80" i="3"/>
  <c r="BA80" i="3"/>
  <c r="G80" i="3"/>
  <c r="BB80" i="3" s="1"/>
  <c r="BE79" i="3"/>
  <c r="BD79" i="3"/>
  <c r="BC79" i="3"/>
  <c r="BA79" i="3"/>
  <c r="G79" i="3"/>
  <c r="BB79" i="3" s="1"/>
  <c r="BE78" i="3"/>
  <c r="BD78" i="3"/>
  <c r="BC78" i="3"/>
  <c r="BA78" i="3"/>
  <c r="G78" i="3"/>
  <c r="BB78" i="3" s="1"/>
  <c r="B20" i="2"/>
  <c r="A20" i="2"/>
  <c r="C84" i="3"/>
  <c r="BE75" i="3"/>
  <c r="BE76" i="3" s="1"/>
  <c r="I19" i="2" s="1"/>
  <c r="BD75" i="3"/>
  <c r="BD76" i="3" s="1"/>
  <c r="H19" i="2" s="1"/>
  <c r="BC75" i="3"/>
  <c r="BB75" i="3"/>
  <c r="BB76" i="3" s="1"/>
  <c r="F19" i="2" s="1"/>
  <c r="G75" i="3"/>
  <c r="BA75" i="3" s="1"/>
  <c r="BA76" i="3" s="1"/>
  <c r="E19" i="2" s="1"/>
  <c r="B19" i="2"/>
  <c r="A19" i="2"/>
  <c r="BC76" i="3"/>
  <c r="G19" i="2" s="1"/>
  <c r="C76" i="3"/>
  <c r="BE72" i="3"/>
  <c r="BD72" i="3"/>
  <c r="BC72" i="3"/>
  <c r="BB72" i="3"/>
  <c r="G72" i="3"/>
  <c r="BA72" i="3" s="1"/>
  <c r="BE71" i="3"/>
  <c r="BD71" i="3"/>
  <c r="BC71" i="3"/>
  <c r="BB71" i="3"/>
  <c r="G71" i="3"/>
  <c r="BA71" i="3" s="1"/>
  <c r="BE70" i="3"/>
  <c r="BD70" i="3"/>
  <c r="BC70" i="3"/>
  <c r="BB70" i="3"/>
  <c r="G70" i="3"/>
  <c r="BA70" i="3" s="1"/>
  <c r="BE69" i="3"/>
  <c r="BD69" i="3"/>
  <c r="BC69" i="3"/>
  <c r="BB69" i="3"/>
  <c r="G69" i="3"/>
  <c r="BA69" i="3" s="1"/>
  <c r="BE68" i="3"/>
  <c r="BD68" i="3"/>
  <c r="BC68" i="3"/>
  <c r="BB68" i="3"/>
  <c r="G68" i="3"/>
  <c r="BA68" i="3" s="1"/>
  <c r="B18" i="2"/>
  <c r="A18" i="2"/>
  <c r="C73" i="3"/>
  <c r="BE65" i="3"/>
  <c r="BD65" i="3"/>
  <c r="BC65" i="3"/>
  <c r="BB65" i="3"/>
  <c r="G65" i="3"/>
  <c r="BA65" i="3" s="1"/>
  <c r="BE64" i="3"/>
  <c r="BD64" i="3"/>
  <c r="BC64" i="3"/>
  <c r="BB64" i="3"/>
  <c r="G64" i="3"/>
  <c r="BA64" i="3" s="1"/>
  <c r="BE63" i="3"/>
  <c r="BD63" i="3"/>
  <c r="BC63" i="3"/>
  <c r="BB63" i="3"/>
  <c r="G63" i="3"/>
  <c r="BA63" i="3" s="1"/>
  <c r="BE62" i="3"/>
  <c r="BD62" i="3"/>
  <c r="BC62" i="3"/>
  <c r="BB62" i="3"/>
  <c r="G62" i="3"/>
  <c r="BA62" i="3" s="1"/>
  <c r="BE61" i="3"/>
  <c r="BD61" i="3"/>
  <c r="BC61" i="3"/>
  <c r="BB61" i="3"/>
  <c r="G61" i="3"/>
  <c r="BA61" i="3" s="1"/>
  <c r="BE60" i="3"/>
  <c r="BD60" i="3"/>
  <c r="BC60" i="3"/>
  <c r="BB60" i="3"/>
  <c r="G60" i="3"/>
  <c r="BA60" i="3" s="1"/>
  <c r="B17" i="2"/>
  <c r="A17" i="2"/>
  <c r="C66" i="3"/>
  <c r="BE57" i="3"/>
  <c r="BE58" i="3" s="1"/>
  <c r="I16" i="2" s="1"/>
  <c r="BD57" i="3"/>
  <c r="BD58" i="3" s="1"/>
  <c r="H16" i="2" s="1"/>
  <c r="BC57" i="3"/>
  <c r="BC58" i="3" s="1"/>
  <c r="G16" i="2" s="1"/>
  <c r="BB57" i="3"/>
  <c r="BB58" i="3" s="1"/>
  <c r="F16" i="2" s="1"/>
  <c r="G57" i="3"/>
  <c r="BA57" i="3" s="1"/>
  <c r="BA58" i="3" s="1"/>
  <c r="E16" i="2" s="1"/>
  <c r="B16" i="2"/>
  <c r="A16" i="2"/>
  <c r="C58" i="3"/>
  <c r="BE54" i="3"/>
  <c r="BD54" i="3"/>
  <c r="BC54" i="3"/>
  <c r="BB54" i="3"/>
  <c r="G54" i="3"/>
  <c r="BA54" i="3" s="1"/>
  <c r="BE53" i="3"/>
  <c r="BE55" i="3" s="1"/>
  <c r="I15" i="2" s="1"/>
  <c r="BD53" i="3"/>
  <c r="BC53" i="3"/>
  <c r="BB53" i="3"/>
  <c r="G53" i="3"/>
  <c r="BA53" i="3" s="1"/>
  <c r="B15" i="2"/>
  <c r="A15" i="2"/>
  <c r="C55" i="3"/>
  <c r="BE50" i="3"/>
  <c r="BE51" i="3" s="1"/>
  <c r="I14" i="2" s="1"/>
  <c r="BD50" i="3"/>
  <c r="BD51" i="3" s="1"/>
  <c r="H14" i="2" s="1"/>
  <c r="BC50" i="3"/>
  <c r="BC51" i="3" s="1"/>
  <c r="G14" i="2" s="1"/>
  <c r="BB50" i="3"/>
  <c r="BB51" i="3" s="1"/>
  <c r="F14" i="2" s="1"/>
  <c r="G50" i="3"/>
  <c r="BA50" i="3" s="1"/>
  <c r="BA51" i="3" s="1"/>
  <c r="E14" i="2" s="1"/>
  <c r="B14" i="2"/>
  <c r="A14" i="2"/>
  <c r="C51" i="3"/>
  <c r="BE47" i="3"/>
  <c r="BD47" i="3"/>
  <c r="BC47" i="3"/>
  <c r="BB47" i="3"/>
  <c r="G47" i="3"/>
  <c r="BA47" i="3" s="1"/>
  <c r="BE46" i="3"/>
  <c r="BD46" i="3"/>
  <c r="BC46" i="3"/>
  <c r="BB46" i="3"/>
  <c r="G46" i="3"/>
  <c r="BA46" i="3" s="1"/>
  <c r="B13" i="2"/>
  <c r="A13" i="2"/>
  <c r="C48" i="3"/>
  <c r="BE43" i="3"/>
  <c r="BD43" i="3"/>
  <c r="BC43" i="3"/>
  <c r="BB43" i="3"/>
  <c r="G43" i="3"/>
  <c r="BA43" i="3" s="1"/>
  <c r="BE42" i="3"/>
  <c r="BD42" i="3"/>
  <c r="BC42" i="3"/>
  <c r="BB42" i="3"/>
  <c r="G42" i="3"/>
  <c r="BA42" i="3" s="1"/>
  <c r="BE41" i="3"/>
  <c r="BD41" i="3"/>
  <c r="BC41" i="3"/>
  <c r="BB41" i="3"/>
  <c r="G41" i="3"/>
  <c r="BA41" i="3" s="1"/>
  <c r="BE40" i="3"/>
  <c r="BD40" i="3"/>
  <c r="BC40" i="3"/>
  <c r="BB40" i="3"/>
  <c r="G40" i="3"/>
  <c r="BA40" i="3" s="1"/>
  <c r="B12" i="2"/>
  <c r="A12" i="2"/>
  <c r="C44" i="3"/>
  <c r="BE37" i="3"/>
  <c r="BD37" i="3"/>
  <c r="BC37" i="3"/>
  <c r="BB37" i="3"/>
  <c r="G37" i="3"/>
  <c r="BA37" i="3" s="1"/>
  <c r="BE36" i="3"/>
  <c r="BD36" i="3"/>
  <c r="BC36" i="3"/>
  <c r="BB36" i="3"/>
  <c r="G36" i="3"/>
  <c r="BA36" i="3" s="1"/>
  <c r="BE35" i="3"/>
  <c r="BD35" i="3"/>
  <c r="BC35" i="3"/>
  <c r="BB35" i="3"/>
  <c r="G35" i="3"/>
  <c r="BA35" i="3" s="1"/>
  <c r="B11" i="2"/>
  <c r="A11" i="2"/>
  <c r="C38" i="3"/>
  <c r="BE32" i="3"/>
  <c r="BD32" i="3"/>
  <c r="BC32" i="3"/>
  <c r="BB32" i="3"/>
  <c r="G32" i="3"/>
  <c r="BA32" i="3" s="1"/>
  <c r="BE31" i="3"/>
  <c r="BD31" i="3"/>
  <c r="BC31" i="3"/>
  <c r="BB31" i="3"/>
  <c r="G31" i="3"/>
  <c r="BA31" i="3" s="1"/>
  <c r="B10" i="2"/>
  <c r="A10" i="2"/>
  <c r="C33" i="3"/>
  <c r="BE28" i="3"/>
  <c r="BD28" i="3"/>
  <c r="BC28" i="3"/>
  <c r="BB28" i="3"/>
  <c r="G28" i="3"/>
  <c r="BA28" i="3" s="1"/>
  <c r="BE27" i="3"/>
  <c r="BD27" i="3"/>
  <c r="BC27" i="3"/>
  <c r="BB27" i="3"/>
  <c r="G27" i="3"/>
  <c r="BA27" i="3" s="1"/>
  <c r="BE26" i="3"/>
  <c r="BD26" i="3"/>
  <c r="BC26" i="3"/>
  <c r="BB26" i="3"/>
  <c r="G26" i="3"/>
  <c r="BA26" i="3" s="1"/>
  <c r="BE25" i="3"/>
  <c r="BD25" i="3"/>
  <c r="BC25" i="3"/>
  <c r="BB25" i="3"/>
  <c r="G25" i="3"/>
  <c r="BA25" i="3" s="1"/>
  <c r="BE24" i="3"/>
  <c r="BD24" i="3"/>
  <c r="BC24" i="3"/>
  <c r="BB24" i="3"/>
  <c r="G24" i="3"/>
  <c r="BA24" i="3" s="1"/>
  <c r="BE23" i="3"/>
  <c r="BD23" i="3"/>
  <c r="BC23" i="3"/>
  <c r="BB23" i="3"/>
  <c r="G23" i="3"/>
  <c r="BA23" i="3" s="1"/>
  <c r="BE22" i="3"/>
  <c r="BD22" i="3"/>
  <c r="BC22" i="3"/>
  <c r="BB22" i="3"/>
  <c r="G22" i="3"/>
  <c r="BA22" i="3" s="1"/>
  <c r="B9" i="2"/>
  <c r="A9" i="2"/>
  <c r="C29" i="3"/>
  <c r="BE19" i="3"/>
  <c r="BD19" i="3"/>
  <c r="BC19" i="3"/>
  <c r="BB19" i="3"/>
  <c r="G19" i="3"/>
  <c r="BA19" i="3" s="1"/>
  <c r="BE18" i="3"/>
  <c r="BD18" i="3"/>
  <c r="BC18" i="3"/>
  <c r="BB18" i="3"/>
  <c r="G18" i="3"/>
  <c r="BA18" i="3" s="1"/>
  <c r="BE17" i="3"/>
  <c r="BD17" i="3"/>
  <c r="BC17" i="3"/>
  <c r="BB17" i="3"/>
  <c r="G17" i="3"/>
  <c r="BA17" i="3" s="1"/>
  <c r="BE16" i="3"/>
  <c r="BD16" i="3"/>
  <c r="BC16" i="3"/>
  <c r="BB16" i="3"/>
  <c r="G16" i="3"/>
  <c r="BA16" i="3" s="1"/>
  <c r="BE15" i="3"/>
  <c r="BD15" i="3"/>
  <c r="BC15" i="3"/>
  <c r="BB15" i="3"/>
  <c r="G15" i="3"/>
  <c r="BA15" i="3" s="1"/>
  <c r="BE14" i="3"/>
  <c r="BD14" i="3"/>
  <c r="BC14" i="3"/>
  <c r="BB14" i="3"/>
  <c r="G14" i="3"/>
  <c r="BA14" i="3" s="1"/>
  <c r="BE13" i="3"/>
  <c r="BD13" i="3"/>
  <c r="BC13" i="3"/>
  <c r="BB13" i="3"/>
  <c r="G13" i="3"/>
  <c r="BA13" i="3" s="1"/>
  <c r="BE12" i="3"/>
  <c r="BD12" i="3"/>
  <c r="BC12" i="3"/>
  <c r="BB12" i="3"/>
  <c r="G12" i="3"/>
  <c r="BA12" i="3" s="1"/>
  <c r="B8" i="2"/>
  <c r="A8" i="2"/>
  <c r="C20" i="3"/>
  <c r="BE9" i="3"/>
  <c r="BD9" i="3"/>
  <c r="BC9" i="3"/>
  <c r="BB9" i="3"/>
  <c r="G9" i="3"/>
  <c r="BA9" i="3" s="1"/>
  <c r="BE8" i="3"/>
  <c r="BD8" i="3"/>
  <c r="BC8" i="3"/>
  <c r="BB8" i="3"/>
  <c r="G8" i="3"/>
  <c r="BA8" i="3" s="1"/>
  <c r="B7" i="2"/>
  <c r="A7" i="2"/>
  <c r="C10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BE10" i="3" l="1"/>
  <c r="I7" i="2" s="1"/>
  <c r="BC48" i="3"/>
  <c r="G13" i="2" s="1"/>
  <c r="BC33" i="3"/>
  <c r="G10" i="2" s="1"/>
  <c r="BE38" i="3"/>
  <c r="I11" i="2" s="1"/>
  <c r="BC73" i="3"/>
  <c r="G18" i="2" s="1"/>
  <c r="BC139" i="3"/>
  <c r="G27" i="2" s="1"/>
  <c r="BC165" i="3"/>
  <c r="G32" i="2" s="1"/>
  <c r="BB165" i="3"/>
  <c r="F32" i="2" s="1"/>
  <c r="BC29" i="3"/>
  <c r="G9" i="2" s="1"/>
  <c r="BC38" i="3"/>
  <c r="G11" i="2" s="1"/>
  <c r="BE44" i="3"/>
  <c r="I12" i="2" s="1"/>
  <c r="BB10" i="3"/>
  <c r="F7" i="2" s="1"/>
  <c r="BE20" i="3"/>
  <c r="I8" i="2" s="1"/>
  <c r="BA48" i="3"/>
  <c r="E13" i="2" s="1"/>
  <c r="BE48" i="3"/>
  <c r="I13" i="2" s="1"/>
  <c r="BC55" i="3"/>
  <c r="G15" i="2" s="1"/>
  <c r="BD84" i="3"/>
  <c r="H20" i="2" s="1"/>
  <c r="BE84" i="3"/>
  <c r="I20" i="2" s="1"/>
  <c r="BE97" i="3"/>
  <c r="I23" i="2" s="1"/>
  <c r="BD102" i="3"/>
  <c r="H24" i="2" s="1"/>
  <c r="BC123" i="3"/>
  <c r="G25" i="2" s="1"/>
  <c r="BE29" i="3"/>
  <c r="I9" i="2" s="1"/>
  <c r="BE66" i="3"/>
  <c r="I17" i="2" s="1"/>
  <c r="BA84" i="3"/>
  <c r="E20" i="2" s="1"/>
  <c r="BD139" i="3"/>
  <c r="H27" i="2" s="1"/>
  <c r="BE123" i="3"/>
  <c r="I25" i="2" s="1"/>
  <c r="BC156" i="3"/>
  <c r="G31" i="2" s="1"/>
  <c r="BA10" i="3"/>
  <c r="E7" i="2" s="1"/>
  <c r="BE33" i="3"/>
  <c r="I10" i="2" s="1"/>
  <c r="BB55" i="3"/>
  <c r="F15" i="2" s="1"/>
  <c r="BC84" i="3"/>
  <c r="G20" i="2" s="1"/>
  <c r="BA89" i="3"/>
  <c r="E21" i="2" s="1"/>
  <c r="BD97" i="3"/>
  <c r="H23" i="2" s="1"/>
  <c r="BC102" i="3"/>
  <c r="G24" i="2" s="1"/>
  <c r="BC133" i="3"/>
  <c r="G26" i="2" s="1"/>
  <c r="BA148" i="3"/>
  <c r="E29" i="2" s="1"/>
  <c r="BE165" i="3"/>
  <c r="I32" i="2" s="1"/>
  <c r="BD165" i="3"/>
  <c r="H32" i="2" s="1"/>
  <c r="BD33" i="3"/>
  <c r="H10" i="2" s="1"/>
  <c r="BC66" i="3"/>
  <c r="G17" i="2" s="1"/>
  <c r="BE73" i="3"/>
  <c r="I18" i="2" s="1"/>
  <c r="BB89" i="3"/>
  <c r="F21" i="2" s="1"/>
  <c r="BE89" i="3"/>
  <c r="I21" i="2" s="1"/>
  <c r="BC97" i="3"/>
  <c r="G23" i="2" s="1"/>
  <c r="BA102" i="3"/>
  <c r="E24" i="2" s="1"/>
  <c r="BA133" i="3"/>
  <c r="E26" i="2" s="1"/>
  <c r="BA139" i="3"/>
  <c r="E27" i="2" s="1"/>
  <c r="BC10" i="3"/>
  <c r="G7" i="2" s="1"/>
  <c r="BB20" i="3"/>
  <c r="F8" i="2" s="1"/>
  <c r="BC20" i="3"/>
  <c r="G8" i="2" s="1"/>
  <c r="BB44" i="3"/>
  <c r="F12" i="2" s="1"/>
  <c r="BB48" i="3"/>
  <c r="F13" i="2" s="1"/>
  <c r="BD73" i="3"/>
  <c r="H18" i="2" s="1"/>
  <c r="BC89" i="3"/>
  <c r="G21" i="2" s="1"/>
  <c r="BA97" i="3"/>
  <c r="E23" i="2" s="1"/>
  <c r="BE102" i="3"/>
  <c r="I24" i="2" s="1"/>
  <c r="BE133" i="3"/>
  <c r="I26" i="2" s="1"/>
  <c r="BE139" i="3"/>
  <c r="I27" i="2" s="1"/>
  <c r="BE156" i="3"/>
  <c r="I31" i="2" s="1"/>
  <c r="BC93" i="3"/>
  <c r="G22" i="2" s="1"/>
  <c r="BA93" i="3"/>
  <c r="E22" i="2" s="1"/>
  <c r="BC152" i="3"/>
  <c r="G30" i="2" s="1"/>
  <c r="BE148" i="3"/>
  <c r="I29" i="2" s="1"/>
  <c r="BD148" i="3"/>
  <c r="H29" i="2" s="1"/>
  <c r="BC148" i="3"/>
  <c r="G29" i="2" s="1"/>
  <c r="BA123" i="3"/>
  <c r="E25" i="2" s="1"/>
  <c r="BB152" i="3"/>
  <c r="F30" i="2" s="1"/>
  <c r="BA152" i="3"/>
  <c r="E30" i="2" s="1"/>
  <c r="BE93" i="3"/>
  <c r="I22" i="2" s="1"/>
  <c r="BB91" i="3"/>
  <c r="G92" i="3"/>
  <c r="BB92" i="3" s="1"/>
  <c r="BD38" i="3"/>
  <c r="H11" i="2" s="1"/>
  <c r="BD123" i="3"/>
  <c r="H25" i="2" s="1"/>
  <c r="BD150" i="3"/>
  <c r="G151" i="3"/>
  <c r="BD151" i="3" s="1"/>
  <c r="BD154" i="3"/>
  <c r="G155" i="3"/>
  <c r="BD155" i="3" s="1"/>
  <c r="BB29" i="3"/>
  <c r="F9" i="2" s="1"/>
  <c r="BB33" i="3"/>
  <c r="F10" i="2" s="1"/>
  <c r="BC44" i="3"/>
  <c r="G12" i="2" s="1"/>
  <c r="BB73" i="3"/>
  <c r="F18" i="2" s="1"/>
  <c r="BB84" i="3"/>
  <c r="F20" i="2" s="1"/>
  <c r="BA33" i="3"/>
  <c r="E10" i="2" s="1"/>
  <c r="BB38" i="3"/>
  <c r="F11" i="2" s="1"/>
  <c r="BD66" i="3"/>
  <c r="H17" i="2" s="1"/>
  <c r="BD89" i="3"/>
  <c r="H21" i="2" s="1"/>
  <c r="BD10" i="3"/>
  <c r="H7" i="2" s="1"/>
  <c r="BD55" i="3"/>
  <c r="H15" i="2" s="1"/>
  <c r="BB123" i="3"/>
  <c r="F25" i="2" s="1"/>
  <c r="BD133" i="3"/>
  <c r="H26" i="2" s="1"/>
  <c r="BB148" i="3"/>
  <c r="F29" i="2" s="1"/>
  <c r="BA165" i="3"/>
  <c r="E32" i="2" s="1"/>
  <c r="BD20" i="3"/>
  <c r="H8" i="2" s="1"/>
  <c r="BD48" i="3"/>
  <c r="H13" i="2" s="1"/>
  <c r="BB66" i="3"/>
  <c r="F17" i="2" s="1"/>
  <c r="BD44" i="3"/>
  <c r="H12" i="2" s="1"/>
  <c r="BA66" i="3"/>
  <c r="E17" i="2" s="1"/>
  <c r="G165" i="3"/>
  <c r="BD29" i="3"/>
  <c r="H9" i="2" s="1"/>
  <c r="BB156" i="3"/>
  <c r="F31" i="2" s="1"/>
  <c r="BA20" i="3"/>
  <c r="E8" i="2" s="1"/>
  <c r="BA38" i="3"/>
  <c r="E11" i="2" s="1"/>
  <c r="BA44" i="3"/>
  <c r="E12" i="2" s="1"/>
  <c r="BA55" i="3"/>
  <c r="E15" i="2" s="1"/>
  <c r="BA73" i="3"/>
  <c r="E18" i="2" s="1"/>
  <c r="BB97" i="3"/>
  <c r="F23" i="2" s="1"/>
  <c r="BB102" i="3"/>
  <c r="F24" i="2" s="1"/>
  <c r="BB133" i="3"/>
  <c r="F26" i="2" s="1"/>
  <c r="BB139" i="3"/>
  <c r="F27" i="2" s="1"/>
  <c r="BA29" i="3"/>
  <c r="E9" i="2" s="1"/>
  <c r="G10" i="3"/>
  <c r="G20" i="3"/>
  <c r="G29" i="3"/>
  <c r="G33" i="3"/>
  <c r="G38" i="3"/>
  <c r="G44" i="3"/>
  <c r="G48" i="3"/>
  <c r="G51" i="3"/>
  <c r="G55" i="3"/>
  <c r="G58" i="3"/>
  <c r="G66" i="3"/>
  <c r="G73" i="3"/>
  <c r="G76" i="3"/>
  <c r="G84" i="3"/>
  <c r="G89" i="3"/>
  <c r="G97" i="3"/>
  <c r="G102" i="3"/>
  <c r="G123" i="3"/>
  <c r="G133" i="3"/>
  <c r="G139" i="3"/>
  <c r="G142" i="3"/>
  <c r="G148" i="3"/>
  <c r="BD156" i="3" l="1"/>
  <c r="H31" i="2" s="1"/>
  <c r="BB93" i="3"/>
  <c r="F22" i="2" s="1"/>
  <c r="I33" i="2"/>
  <c r="C21" i="1" s="1"/>
  <c r="G33" i="2"/>
  <c r="C18" i="1" s="1"/>
  <c r="G156" i="3"/>
  <c r="G152" i="3"/>
  <c r="G93" i="3"/>
  <c r="BD152" i="3"/>
  <c r="H30" i="2" s="1"/>
  <c r="H33" i="2" s="1"/>
  <c r="C17" i="1" s="1"/>
  <c r="E33" i="2"/>
  <c r="C15" i="1" s="1"/>
  <c r="F33" i="2"/>
  <c r="C16" i="1" s="1"/>
  <c r="G45" i="2" l="1"/>
  <c r="I45" i="2" s="1"/>
  <c r="G41" i="2"/>
  <c r="I41" i="2" s="1"/>
  <c r="G18" i="1" s="1"/>
  <c r="G39" i="2"/>
  <c r="I39" i="2" s="1"/>
  <c r="G16" i="1" s="1"/>
  <c r="G43" i="2"/>
  <c r="I43" i="2" s="1"/>
  <c r="G20" i="1" s="1"/>
  <c r="G38" i="2"/>
  <c r="I38" i="2" s="1"/>
  <c r="G15" i="1" s="1"/>
  <c r="G40" i="2"/>
  <c r="I40" i="2" s="1"/>
  <c r="G17" i="1" s="1"/>
  <c r="G42" i="2"/>
  <c r="I42" i="2" s="1"/>
  <c r="G19" i="1" s="1"/>
  <c r="G44" i="2"/>
  <c r="I44" i="2" s="1"/>
  <c r="G21" i="1" s="1"/>
  <c r="C19" i="1"/>
  <c r="C22" i="1" s="1"/>
  <c r="H46" i="2" l="1"/>
  <c r="G23" i="1" s="1"/>
  <c r="G22" i="1" s="1"/>
  <c r="C23" i="1" l="1"/>
  <c r="F30" i="1" s="1"/>
  <c r="F31" i="1" s="1"/>
  <c r="F34" i="1" s="1"/>
</calcChain>
</file>

<file path=xl/sharedStrings.xml><?xml version="1.0" encoding="utf-8"?>
<sst xmlns="http://schemas.openxmlformats.org/spreadsheetml/2006/main" count="1055" uniqueCount="626">
  <si>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</si>
  <si>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</si>
  <si>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</si>
  <si>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</si>
  <si>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</si>
  <si>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</si>
  <si>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</si>
  <si>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</si>
  <si>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</si>
  <si>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</si>
  <si>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</si>
  <si>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</si>
  <si>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</si>
  <si>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</si>
  <si>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</si>
  <si>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</si>
  <si>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</si>
  <si>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</si>
  <si>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</si>
  <si>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</si>
  <si>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</si>
  <si>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</si>
  <si>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</si>
  <si>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</si>
  <si>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</si>
  <si>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</si>
  <si>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</si>
  <si>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</si>
  <si>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</si>
  <si>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</si>
  <si>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</si>
  <si>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</si>
  <si>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</si>
  <si>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</si>
  <si>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</si>
  <si>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</si>
  <si>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</si>
  <si>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</si>
  <si>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</si>
  <si>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</si>
  <si>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 xml:space="preserve">Datum : 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</si>
  <si>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</si>
  <si>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</si>
  <si>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</si>
  <si>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</si>
  <si>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</si>
  <si>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</si>
  <si>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</si>
  <si>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</si>
  <si>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</si>
  <si>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</si>
  <si>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</si>
  <si>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</si>
  <si>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</si>
  <si>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</si>
  <si>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</si>
  <si>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</si>
  <si>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</si>
  <si>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</si>
  <si>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</si>
  <si>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</si>
  <si>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</si>
  <si>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</si>
  <si>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</si>
  <si>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</si>
  <si>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</si>
  <si>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</si>
  <si>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</si>
  <si>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</si>
  <si>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</si>
  <si>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</si>
  <si>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</si>
  <si>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</si>
  <si>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</si>
  <si>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</si>
  <si>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</si>
  <si>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</si>
  <si>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</si>
  <si>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ks</t>
  </si>
  <si>
    <t>Celkem za</t>
  </si>
  <si>
    <t>Zeťka1509</t>
  </si>
  <si>
    <t>Oprava stáv.soc.zař. - Zámek Poděbrady</t>
  </si>
  <si>
    <t>01</t>
  </si>
  <si>
    <t>Oprava stáv.sociálních zařízení Zámek Poděbrady</t>
  </si>
  <si>
    <t>139711101</t>
  </si>
  <si>
    <t>Vykopávka v uzavřených prostorách v hor.1-4 hornina 4</t>
  </si>
  <si>
    <t>m3</t>
  </si>
  <si>
    <t>174101102</t>
  </si>
  <si>
    <t xml:space="preserve">Zásyp ruční se zhutněním </t>
  </si>
  <si>
    <t>2</t>
  </si>
  <si>
    <t>Zakládání</t>
  </si>
  <si>
    <t>215901101</t>
  </si>
  <si>
    <t xml:space="preserve">Zhutnění podloží z hornin nesoudržných do 92% PS </t>
  </si>
  <si>
    <t>m2</t>
  </si>
  <si>
    <t>271531111</t>
  </si>
  <si>
    <t xml:space="preserve">Polštář základu z kameniva hr. drceného 16-63 mm </t>
  </si>
  <si>
    <t>273313611</t>
  </si>
  <si>
    <t xml:space="preserve">Beton základových desek prostý C 16/20 </t>
  </si>
  <si>
    <t>273361314</t>
  </si>
  <si>
    <t xml:space="preserve">Výztuž základových desek nad 12 mm z oceli 10 505 </t>
  </si>
  <si>
    <t>t</t>
  </si>
  <si>
    <t>273362021</t>
  </si>
  <si>
    <t xml:space="preserve">Výztuž základových desek ze svařovaných sití KARI </t>
  </si>
  <si>
    <t>274321311</t>
  </si>
  <si>
    <t xml:space="preserve">Železobeton základových pasů C 16/20 </t>
  </si>
  <si>
    <t>274351215</t>
  </si>
  <si>
    <t xml:space="preserve">Bednění stěn základových pasů - zřízení </t>
  </si>
  <si>
    <t>274351216</t>
  </si>
  <si>
    <t xml:space="preserve">Bednění stěn základových pasů - odstranění </t>
  </si>
  <si>
    <t>3</t>
  </si>
  <si>
    <t>Svislé a kompletní konstrukce</t>
  </si>
  <si>
    <t>317234410</t>
  </si>
  <si>
    <t xml:space="preserve">Vyzdívka mezi nosníky cihlami pálenými na MC </t>
  </si>
  <si>
    <t>317321411</t>
  </si>
  <si>
    <t xml:space="preserve">Beton překladů železový  C 25/30 </t>
  </si>
  <si>
    <t>342241151</t>
  </si>
  <si>
    <t xml:space="preserve">Příčky z cihel příčně děrovaných CDm, tl.115 mm </t>
  </si>
  <si>
    <t>346244381</t>
  </si>
  <si>
    <t xml:space="preserve">Plentování ocelových nosníků výšky do 20 cm </t>
  </si>
  <si>
    <t>346481111</t>
  </si>
  <si>
    <t xml:space="preserve">Zaplentování rýh, nosníků rabicovým pletivem </t>
  </si>
  <si>
    <t>317 00</t>
  </si>
  <si>
    <t xml:space="preserve">Vyklínování nadpraží nad nosníkem ocelovými plechy </t>
  </si>
  <si>
    <t>kpl</t>
  </si>
  <si>
    <t>321212000</t>
  </si>
  <si>
    <t xml:space="preserve">Oprava zděné šachty 600 x 600 mm v posunuté poloze </t>
  </si>
  <si>
    <t>4</t>
  </si>
  <si>
    <t>Vodorovné konstrukce</t>
  </si>
  <si>
    <t>413941123</t>
  </si>
  <si>
    <t xml:space="preserve">Osazení válcovaných nosníků ve stropech č. 14 - 22 </t>
  </si>
  <si>
    <t>13383430</t>
  </si>
  <si>
    <t>Tyč průřezu IPE 160, střední, jakost oceli 11375</t>
  </si>
  <si>
    <t>61</t>
  </si>
  <si>
    <t>Upravy povrchů vnitřní</t>
  </si>
  <si>
    <t>611421231</t>
  </si>
  <si>
    <t xml:space="preserve">Oprava váp.omítek stropů do 10% plochy - štukových </t>
  </si>
  <si>
    <t>612473182</t>
  </si>
  <si>
    <t xml:space="preserve">Omítka vnitřního zdiva ze suché směsi, štuková </t>
  </si>
  <si>
    <t>346244381R00</t>
  </si>
  <si>
    <t>Vyspravení prohlubní, dorovnání nerovností zdiva, obvodové zdivo</t>
  </si>
  <si>
    <t>62</t>
  </si>
  <si>
    <t>Úpravy povrchů vnější</t>
  </si>
  <si>
    <t>622402151</t>
  </si>
  <si>
    <t>Podhoz u zdí vnějších z malty MVC - na historické objekty, obvodové zdivo</t>
  </si>
  <si>
    <t>622472113</t>
  </si>
  <si>
    <t>Omítka stěn vnější ze SMS štuková slož. III.ručně - na historické objekty, obvodové zdivo</t>
  </si>
  <si>
    <t>622 00</t>
  </si>
  <si>
    <t>Penetrační nátěr - POROKALK P - na historické objekty, obvodové zdivo</t>
  </si>
  <si>
    <t>622 01</t>
  </si>
  <si>
    <t>Barvení omítky - POROKALK B - na historické objekty, obvodové zdivo</t>
  </si>
  <si>
    <t>63</t>
  </si>
  <si>
    <t>Podlahy a podlahové konstrukce</t>
  </si>
  <si>
    <t>631311115</t>
  </si>
  <si>
    <t xml:space="preserve">Mazanina -8cm C20/25 </t>
  </si>
  <si>
    <t>632411904</t>
  </si>
  <si>
    <t xml:space="preserve">Penetrace savých podkladů Cemix 0,25 l/m2 </t>
  </si>
  <si>
    <t>8</t>
  </si>
  <si>
    <t>Trubní vedení</t>
  </si>
  <si>
    <t>899104211</t>
  </si>
  <si>
    <t xml:space="preserve">Dmtž poklop litina+rám 150kg- </t>
  </si>
  <si>
    <t>kus</t>
  </si>
  <si>
    <t>94</t>
  </si>
  <si>
    <t>Lešení a stavební výtahy</t>
  </si>
  <si>
    <t>941955001</t>
  </si>
  <si>
    <t xml:space="preserve">Lešení lehké pomocné, výška podlahy do 1,2 m </t>
  </si>
  <si>
    <t>941955002</t>
  </si>
  <si>
    <t xml:space="preserve">Lešení lehké pomocné, výška podlahy do 1,9 m </t>
  </si>
  <si>
    <t>95</t>
  </si>
  <si>
    <t>Dokončovací konstrukce na pozemních stavbách</t>
  </si>
  <si>
    <t>952901111</t>
  </si>
  <si>
    <t xml:space="preserve">Vyčištění budov o výšce podlaží do 4 m </t>
  </si>
  <si>
    <t>96</t>
  </si>
  <si>
    <t>Bourání konstrukcí</t>
  </si>
  <si>
    <t>962031133</t>
  </si>
  <si>
    <t xml:space="preserve">Bourání příček cihelných tl. 15 cm </t>
  </si>
  <si>
    <t>962032231</t>
  </si>
  <si>
    <t xml:space="preserve">Bourání zdiva z cihel pálených na MVC </t>
  </si>
  <si>
    <t>965041441</t>
  </si>
  <si>
    <t xml:space="preserve">Bourání mazanin škvárobet. tl. nad 10 cm, nad 4 m2 </t>
  </si>
  <si>
    <t>965042241</t>
  </si>
  <si>
    <t xml:space="preserve">Bourání mazanin betonových tl. nad 10 cm, nad 4 m2 </t>
  </si>
  <si>
    <t>965043441</t>
  </si>
  <si>
    <t xml:space="preserve">Bourání podkladů bet., potěr tl. 15 cm, nad 4 m2 </t>
  </si>
  <si>
    <t>968072455</t>
  </si>
  <si>
    <t xml:space="preserve">Vybourání kovových dveřních zárubní pl. do 2 m2 </t>
  </si>
  <si>
    <t>97</t>
  </si>
  <si>
    <t>Prorážení otvorů</t>
  </si>
  <si>
    <t>971033651</t>
  </si>
  <si>
    <t xml:space="preserve">Vybourání otv. zeď cihel. pl.4 m2, tl.60 cm, MVC </t>
  </si>
  <si>
    <t>974031664</t>
  </si>
  <si>
    <t xml:space="preserve">Vysekání rýh zeď cihelná vtah. nosníků 15 x 15 cm </t>
  </si>
  <si>
    <t>m</t>
  </si>
  <si>
    <t>974031666</t>
  </si>
  <si>
    <t xml:space="preserve">Vysekání rýh zeď cihelná vtah. nosníků 15 x 25 cm </t>
  </si>
  <si>
    <t>975022241</t>
  </si>
  <si>
    <t xml:space="preserve">Podchycení zdiva výztuhou do 3 m,zdi 45 cm do 3 m </t>
  </si>
  <si>
    <t>978013191</t>
  </si>
  <si>
    <t xml:space="preserve">Otlučení omítek vnitřních stěn v rozsahu do 100 % </t>
  </si>
  <si>
    <t>99</t>
  </si>
  <si>
    <t>Staveništní přesun hmot</t>
  </si>
  <si>
    <t>999281112</t>
  </si>
  <si>
    <t xml:space="preserve">Přesun hmot pro opravy a údržbu do výšky 36 m </t>
  </si>
  <si>
    <t>711</t>
  </si>
  <si>
    <t>Izolace proti vodě</t>
  </si>
  <si>
    <t>711111001</t>
  </si>
  <si>
    <t>Provedení izolace proti zemní vlhkosti vodorovné za studena nátěrem penetračním</t>
  </si>
  <si>
    <t>711131811</t>
  </si>
  <si>
    <t xml:space="preserve">Odstranění izolace proti zemní vlhkosti vodorovné </t>
  </si>
  <si>
    <t>711141559</t>
  </si>
  <si>
    <t>Provedení izolace proti zemní vlhkosti pásy přitavením vodorovné NAIP</t>
  </si>
  <si>
    <t>246731220</t>
  </si>
  <si>
    <t>Nátěr penetrační akrylátový STANDARD 25 kg</t>
  </si>
  <si>
    <t>kg</t>
  </si>
  <si>
    <t>628521230</t>
  </si>
  <si>
    <t>Pás asfaltovaný modifikovaný směsnými polymery BITUMELIT 4 mm</t>
  </si>
  <si>
    <t>998711203</t>
  </si>
  <si>
    <t xml:space="preserve">Přesun hmot pro izolace proti vodě, výšky do 60 m </t>
  </si>
  <si>
    <t>713</t>
  </si>
  <si>
    <t>Izolace tepelné</t>
  </si>
  <si>
    <t>713121111</t>
  </si>
  <si>
    <t>Montáž izolace tepelné podlah volně kladenými rohožemi, pásy, dílci, deskami 1 vrstva</t>
  </si>
  <si>
    <t>28375856</t>
  </si>
  <si>
    <t>Deska polystyren. EXTRAPOR 150 S Stabil tl. 100 mm</t>
  </si>
  <si>
    <t>998713204</t>
  </si>
  <si>
    <t xml:space="preserve">Přesun hmot pro izolace tepelné, výšky do 36 m </t>
  </si>
  <si>
    <t>720</t>
  </si>
  <si>
    <t>Zdravotechnická instalace</t>
  </si>
  <si>
    <t>720 00</t>
  </si>
  <si>
    <t xml:space="preserve">Provedení ZTI viz samostatná část PD </t>
  </si>
  <si>
    <t>P 720</t>
  </si>
  <si>
    <t xml:space="preserve">Stavební přípomoci </t>
  </si>
  <si>
    <t>735</t>
  </si>
  <si>
    <t>Ústřední vytápění - otopná tělesa</t>
  </si>
  <si>
    <t>735111810</t>
  </si>
  <si>
    <t xml:space="preserve">Demontáž otopného tělesa </t>
  </si>
  <si>
    <t>735119140</t>
  </si>
  <si>
    <t xml:space="preserve">Montáž otopného tělesa </t>
  </si>
  <si>
    <t>763</t>
  </si>
  <si>
    <t>Dřevostavby</t>
  </si>
  <si>
    <t>763131582</t>
  </si>
  <si>
    <t>Podhled SDVK, ocel.kce, zelená deska 12,5 mm, snížení o 500 mm na drát</t>
  </si>
  <si>
    <t>R000</t>
  </si>
  <si>
    <t>Izolace Termolan Knauf 200 mm ve dvou vrstvách včetně montáže</t>
  </si>
  <si>
    <t>998763404</t>
  </si>
  <si>
    <t xml:space="preserve">Přesun % SDK kce objekt v -36m </t>
  </si>
  <si>
    <t>766</t>
  </si>
  <si>
    <t>Konstrukce truhlářské</t>
  </si>
  <si>
    <t>766660171</t>
  </si>
  <si>
    <t>Montáž dveřních křídel otvíravých 1křídlových š do 0,8 m</t>
  </si>
  <si>
    <t>766682111</t>
  </si>
  <si>
    <t>Montáž zárubní obložkových pro dveře jednokřídlové tl stěny do 170 mm</t>
  </si>
  <si>
    <t>766691914</t>
  </si>
  <si>
    <t>Vyvěšení nebo zavěšení dřevěných křídel dveří pl do 2 m2</t>
  </si>
  <si>
    <t>766811213</t>
  </si>
  <si>
    <t>D+M kuchyňské linky včetně zařizovacích předmětů, d=7m</t>
  </si>
  <si>
    <t>766 00</t>
  </si>
  <si>
    <t xml:space="preserve">Větrací mřížka do dveří 500/50, D+M </t>
  </si>
  <si>
    <t>pár</t>
  </si>
  <si>
    <t>766 01</t>
  </si>
  <si>
    <t xml:space="preserve">Obklad schodů, dub masiv, D+M </t>
  </si>
  <si>
    <t>766660000</t>
  </si>
  <si>
    <t>Replika dřevěných dveří D2 - provedení dub masiv, prosklené výplně, posuvné, dvoukřídlové, 2300/2200</t>
  </si>
  <si>
    <t>766660020</t>
  </si>
  <si>
    <t>Dřevěné dveře s nadsvětlíkem - provedení dub masiv 900/2200</t>
  </si>
  <si>
    <t>766661000</t>
  </si>
  <si>
    <t>Replika dřevěných dveří D1 - provedení dub masiv, protipožární s EW30 DP3 - C2, samozavírač, do dřev</t>
  </si>
  <si>
    <t>766662000</t>
  </si>
  <si>
    <t>Replika dřevěných dveří  - provedení dub masiv, 900/2200</t>
  </si>
  <si>
    <t>766663000</t>
  </si>
  <si>
    <t xml:space="preserve">Replika dřevěných dveří - provedení dub masiv, </t>
  </si>
  <si>
    <t>766664000</t>
  </si>
  <si>
    <t>Replika dřevěných dveří  - provedení dub masiv, 1150/2200</t>
  </si>
  <si>
    <t>766664010</t>
  </si>
  <si>
    <t>Replika venkovních vchodových dřevěných dveří  - provedení dub masiv 1520x2100</t>
  </si>
  <si>
    <t>54914620</t>
  </si>
  <si>
    <t>Dveřní kování D+M</t>
  </si>
  <si>
    <t>611603261</t>
  </si>
  <si>
    <t>Dveře dřevěné vnitřní hladké plné 1křídlové, dub, vč mřížky hliníkové, 80x197 cm</t>
  </si>
  <si>
    <t>61161717</t>
  </si>
  <si>
    <t>Dveře vnitřní hladké plné 1kř. 70x197 cm dýha dub</t>
  </si>
  <si>
    <t>61161721</t>
  </si>
  <si>
    <t>Dveře vnitřní hladké plné 1kř. 80x197 cm dýha dub</t>
  </si>
  <si>
    <t>61181151</t>
  </si>
  <si>
    <t>Zárubeň obložková š. 60-90 cm</t>
  </si>
  <si>
    <t>998766204</t>
  </si>
  <si>
    <t xml:space="preserve">Přesun hmot pro truhlářské konstr., výšky do 36 m </t>
  </si>
  <si>
    <t>771</t>
  </si>
  <si>
    <t>Podlahy z dlaždic a obklady</t>
  </si>
  <si>
    <t>771445014</t>
  </si>
  <si>
    <t>Obklad soklíků hutných, rovných,tmel vč.úpravy podkladu a spárování</t>
  </si>
  <si>
    <t>771571810</t>
  </si>
  <si>
    <t>Demontáž podlah z dlaždic keramických kladených do malty</t>
  </si>
  <si>
    <t>771574121</t>
  </si>
  <si>
    <t>Montáž podlah keramických režných hladkých lepených flexibilním lepidlem</t>
  </si>
  <si>
    <t>771990113</t>
  </si>
  <si>
    <t xml:space="preserve">Vyrovnání podkladu samonivelační stěrkou tl. 4 mm </t>
  </si>
  <si>
    <t>771551100</t>
  </si>
  <si>
    <t>597611100</t>
  </si>
  <si>
    <t>Dlaždice keramické</t>
  </si>
  <si>
    <t>59764242</t>
  </si>
  <si>
    <t>Dlažba sokl s požlábkem</t>
  </si>
  <si>
    <t>998771204</t>
  </si>
  <si>
    <t xml:space="preserve">Přesun hmot pro podlahy z dlaždic, výšky do 36 m </t>
  </si>
  <si>
    <t>781</t>
  </si>
  <si>
    <t>Obklady keramické</t>
  </si>
  <si>
    <t>781471119</t>
  </si>
  <si>
    <t>Montáž obkladů vnitřních keramických hladkých do 85 ks/m2 kladených do malty</t>
  </si>
  <si>
    <t>781471810</t>
  </si>
  <si>
    <t>Demontáž obkladů z obkladaček keramických kladených do malty</t>
  </si>
  <si>
    <t>597610000</t>
  </si>
  <si>
    <t>Obkládačky keramické</t>
  </si>
  <si>
    <t>998781204</t>
  </si>
  <si>
    <t xml:space="preserve">Přesun hmot pro obklady keramické, výšky do 36 m </t>
  </si>
  <si>
    <t>783</t>
  </si>
  <si>
    <t>Nátěry</t>
  </si>
  <si>
    <t>783950010</t>
  </si>
  <si>
    <t>Oprava nátěrů kovových konstrukcí syntet. lakem opálení, odmaštění, 1x krycí + 1x email</t>
  </si>
  <si>
    <t>784</t>
  </si>
  <si>
    <t>Malby</t>
  </si>
  <si>
    <t>784191101</t>
  </si>
  <si>
    <t xml:space="preserve">Penetrace podkladu univerzální 1x </t>
  </si>
  <si>
    <t>784195412</t>
  </si>
  <si>
    <t xml:space="preserve">Malba tekutá, 2 x na omítky </t>
  </si>
  <si>
    <t>784195512</t>
  </si>
  <si>
    <t xml:space="preserve">Malba tekutá, bílá, 2 x na SDK </t>
  </si>
  <si>
    <t>784402801</t>
  </si>
  <si>
    <t xml:space="preserve">Odstranění malby oškrábáním v místnosti H do 3,8 m </t>
  </si>
  <si>
    <t>M21</t>
  </si>
  <si>
    <t>Elektromontáže</t>
  </si>
  <si>
    <t>210 00</t>
  </si>
  <si>
    <t>Provedení silnoproudé elektroinstalace viz samostatná část PD</t>
  </si>
  <si>
    <t>P 021</t>
  </si>
  <si>
    <t>M24</t>
  </si>
  <si>
    <t>Montáže vzduchotechnických zařízení</t>
  </si>
  <si>
    <t>240 00</t>
  </si>
  <si>
    <t xml:space="preserve">Provedení VZT viz samostatná část PD </t>
  </si>
  <si>
    <t>P 024</t>
  </si>
  <si>
    <t>D96</t>
  </si>
  <si>
    <t>Přesuny suti a vybouraných hmot</t>
  </si>
  <si>
    <t>979081111</t>
  </si>
  <si>
    <t xml:space="preserve">Odvoz suti a vybour. hmot na skládku do 1 km </t>
  </si>
  <si>
    <t>979081121</t>
  </si>
  <si>
    <t xml:space="preserve">Příplatek k odvozu za každý další 1 km </t>
  </si>
  <si>
    <t>979082111</t>
  </si>
  <si>
    <t xml:space="preserve">Vnitrostaveništní doprava suti do 10 m </t>
  </si>
  <si>
    <t>979082121</t>
  </si>
  <si>
    <t xml:space="preserve">Příplatek k vnitrost. dopravě suti za dalších 5 m </t>
  </si>
  <si>
    <t>979088212</t>
  </si>
  <si>
    <t xml:space="preserve">Nakládání suti na dopravní prostředky </t>
  </si>
  <si>
    <t>979093111</t>
  </si>
  <si>
    <t xml:space="preserve">Uložení suti na skládku bez zhutnění </t>
  </si>
  <si>
    <t>979990001</t>
  </si>
  <si>
    <t xml:space="preserve">Poplatek za skládku stavební suti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</si>
  <si>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</si>
  <si>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</si>
  <si>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</si>
  <si>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</si>
  <si>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</si>
  <si>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</si>
  <si>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</si>
  <si>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</si>
  <si>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bude určen výběrovým řízením</t>
  </si>
  <si>
    <t>Univerzita Karlova v Praze</t>
  </si>
  <si>
    <t>PK p.Pavel Zeťka Jašíkova 1533/4, Praha 4</t>
  </si>
  <si>
    <t>Vysekání rýh ve zdivu z cihel, 15 x 30 cm</t>
  </si>
  <si>
    <t>Vybourání otvorů v základovém pasu tloušťka 100 cm</t>
  </si>
  <si>
    <t>721</t>
  </si>
  <si>
    <t>Vnitřní kanalizace</t>
  </si>
  <si>
    <t>Demontáž potrubí ležatého z litiny do DN 200</t>
  </si>
  <si>
    <t>Demontáž svislého potrubí litinového do DN 200</t>
  </si>
  <si>
    <t>Kanalizace vnitřní, PVC, D 150 mm</t>
  </si>
  <si>
    <t>Kanalizace vnitřní připojovací, PP, D 50x1,8 mm a D63x1,8mm</t>
  </si>
  <si>
    <t>Potrubí HT odpadní svislé D 110 x 2,7 mm</t>
  </si>
  <si>
    <t>Kanalizace vnitřní odpadní PP, D 110 x 2,7 mm</t>
  </si>
  <si>
    <t>Oprava - propojení dosavadního potrubí do DN 200</t>
  </si>
  <si>
    <t>Šachta kanalizační PVC D 400 mm</t>
  </si>
  <si>
    <t>Dodání a montáž čistící kus do D110</t>
  </si>
  <si>
    <t>Přesun hmot pro vnitřní kanalizaci</t>
  </si>
  <si>
    <t>Příplatek zvětš. přesun, vnitřní kanaliz. do 1 km</t>
  </si>
  <si>
    <t>Montáž kanalizační výustky</t>
  </si>
  <si>
    <t>Příplatek na stavební přípomoce požadavek ochrany památek</t>
  </si>
  <si>
    <t>722</t>
  </si>
  <si>
    <t>Vnitřní vodovod</t>
  </si>
  <si>
    <t>Napojení na stávající potrubí</t>
  </si>
  <si>
    <t>Demontáž potrubí ocelového do DN 2"</t>
  </si>
  <si>
    <t>Kohout kulový nerozebíratelný PP-R INSTAPLAST D 20</t>
  </si>
  <si>
    <t>Kohout kulový nerozebíratelný PP-R INSTAPLAST D 25</t>
  </si>
  <si>
    <t>Kohout kulový nerozebíratelný PP-R INSTAPLAST D 40</t>
  </si>
  <si>
    <t>Kohout kulový nerozebíratelný PP-R INSTAPLAST D 63</t>
  </si>
  <si>
    <t>Kohout kulový 2"</t>
  </si>
  <si>
    <t>Kohout kulový 5/4"</t>
  </si>
  <si>
    <t>Potrubí z PPR Ekoplastik, D 20 x 2,8 mm, PN 16</t>
  </si>
  <si>
    <t>Potrubí z PPR Ekoplastik, D 25 x 3,5 mm, PN 16</t>
  </si>
  <si>
    <t>Potrubí z PPR Ekoplastik, D 40 x 5,5 mm, PN 16</t>
  </si>
  <si>
    <t>Potrubí 2"</t>
  </si>
  <si>
    <t>Potrubí 5/4"</t>
  </si>
  <si>
    <t>Montáž vodovodní výustky</t>
  </si>
  <si>
    <t>Izolace návleková  MIRELON 20/9</t>
  </si>
  <si>
    <t>Izolace návleková  MIRELON 25/9</t>
  </si>
  <si>
    <t>Izolace návleková  MIRELON 40/9</t>
  </si>
  <si>
    <t>Izolace návleková  MIRELON 2"/9</t>
  </si>
  <si>
    <t>Izolace návleková  MIRELON 5/4"/9</t>
  </si>
  <si>
    <t>Prodloužení 1/2 "</t>
  </si>
  <si>
    <t>Přesun hmot pro vnitřní vodovod, výšky do 24 m</t>
  </si>
  <si>
    <t>Příplatek zvětš. přesun, vnitřní vodovod do 1 km</t>
  </si>
  <si>
    <t>725</t>
  </si>
  <si>
    <t>Zařizovací předměty</t>
  </si>
  <si>
    <t>Demontáž klozetu včetně splachovací nádrže výlevky, pisoárů</t>
  </si>
  <si>
    <t>Demontáž umyvadla a dřezů  včetně baterie a konzol</t>
  </si>
  <si>
    <t>Demontáž boilerů</t>
  </si>
  <si>
    <t>Dřez vč. sifonu a nástěnné baterie D+M</t>
  </si>
  <si>
    <t>Umyvadlo, nástěnná baterie, zápachová uzávěrka</t>
  </si>
  <si>
    <t>Umyvadlo invalidní, nástěnná baterie, zápachová uzávěrka</t>
  </si>
  <si>
    <t>Madlo invalidní umyvadlo D+M</t>
  </si>
  <si>
    <t>Výlevka keramická včetně baterie s ramenem 300 mm  D+M</t>
  </si>
  <si>
    <t>Pisoár včetně splachování a sifonu D+M</t>
  </si>
  <si>
    <t>Zástěna pisoár D+M</t>
  </si>
  <si>
    <t>Madlo invalidní WC, D+M</t>
  </si>
  <si>
    <t>Zásobník TUV Dražice 125l vč. pojistné soupravy D+M</t>
  </si>
  <si>
    <t>Zásobník TUV Dražice   10l vč. Pojistné soupravy D+M</t>
  </si>
  <si>
    <t>přesun hmot do výšky 24m</t>
  </si>
  <si>
    <t>726</t>
  </si>
  <si>
    <t>Instalační prefabrikáty</t>
  </si>
  <si>
    <t>Modul-WC Duofix, klozet JIKA včetně sedátka D+M</t>
  </si>
  <si>
    <t>Tlačítko ovládací plastové</t>
  </si>
  <si>
    <t>974100040</t>
  </si>
  <si>
    <t>971100011</t>
  </si>
  <si>
    <t>721300010</t>
  </si>
  <si>
    <t>721200010</t>
  </si>
  <si>
    <t>721100012</t>
  </si>
  <si>
    <t>721200001</t>
  </si>
  <si>
    <t>721176115</t>
  </si>
  <si>
    <t>721200002</t>
  </si>
  <si>
    <t>721110918</t>
  </si>
  <si>
    <t>721 00</t>
  </si>
  <si>
    <t>721 02</t>
  </si>
  <si>
    <t>998721103</t>
  </si>
  <si>
    <t>998721194</t>
  </si>
  <si>
    <t>721 03</t>
  </si>
  <si>
    <t>721 04</t>
  </si>
  <si>
    <t>722100010</t>
  </si>
  <si>
    <t>722200010</t>
  </si>
  <si>
    <t>722202412</t>
  </si>
  <si>
    <t>722202413</t>
  </si>
  <si>
    <t>722202414</t>
  </si>
  <si>
    <t>722202415</t>
  </si>
  <si>
    <t>722202416</t>
  </si>
  <si>
    <t>722202417</t>
  </si>
  <si>
    <t>722172411</t>
  </si>
  <si>
    <t>722172412</t>
  </si>
  <si>
    <t>722172413</t>
  </si>
  <si>
    <t>722172414</t>
  </si>
  <si>
    <t>722172415</t>
  </si>
  <si>
    <t>722 00</t>
  </si>
  <si>
    <t>722181215</t>
  </si>
  <si>
    <t>722181212</t>
  </si>
  <si>
    <t>722181213</t>
  </si>
  <si>
    <t>722181214</t>
  </si>
  <si>
    <t>722 01</t>
  </si>
  <si>
    <t>998722103</t>
  </si>
  <si>
    <t>998722194</t>
  </si>
  <si>
    <t>Celkem ZTI</t>
  </si>
  <si>
    <t>725290010</t>
  </si>
  <si>
    <t>725290020</t>
  </si>
  <si>
    <t>725290030</t>
  </si>
  <si>
    <t>725 01</t>
  </si>
  <si>
    <t>725 02</t>
  </si>
  <si>
    <t>725 03</t>
  </si>
  <si>
    <t>725 04</t>
  </si>
  <si>
    <t>725 05</t>
  </si>
  <si>
    <t>725 06</t>
  </si>
  <si>
    <t>725 07</t>
  </si>
  <si>
    <t>725 08</t>
  </si>
  <si>
    <t>725 09</t>
  </si>
  <si>
    <t>725 10</t>
  </si>
  <si>
    <t>998725195</t>
  </si>
  <si>
    <t>726211332</t>
  </si>
  <si>
    <t>28696752</t>
  </si>
  <si>
    <t>Položkový rozpočet - VZT</t>
  </si>
  <si>
    <t>Položkový rozpočet - Elektroinstalace</t>
  </si>
  <si>
    <t>Celkem elektroinstalace</t>
  </si>
  <si>
    <t>Dodávky zařízení</t>
  </si>
  <si>
    <t>rozv.RD1/OCEP dle obsahu</t>
  </si>
  <si>
    <t>svítidlo příložné chodby,schodište</t>
  </si>
  <si>
    <t xml:space="preserve">svítidlo příložné m.č.112,106 </t>
  </si>
  <si>
    <t xml:space="preserve">svítidlo příložné WC </t>
  </si>
  <si>
    <t xml:space="preserve">svítidlo příložné kuchyňka </t>
  </si>
  <si>
    <t xml:space="preserve">nouzové svítidlo </t>
  </si>
  <si>
    <t xml:space="preserve">skříň Mi32117 IP55 </t>
  </si>
  <si>
    <t>Dodávky zařízení celkem</t>
  </si>
  <si>
    <t>02</t>
  </si>
  <si>
    <t>Materiál elektromontážní</t>
  </si>
  <si>
    <t>kabelové oko Cu/Sn lisovací 6x6 KU-L</t>
  </si>
  <si>
    <t>kabel CYKY 3Jx1,5</t>
  </si>
  <si>
    <t>kabel CYKY 3Ox1,5</t>
  </si>
  <si>
    <t>kabel CYKY 3Jx2,5</t>
  </si>
  <si>
    <t>kabel CYKY 5x4</t>
  </si>
  <si>
    <t>kabel CYKY 5x6</t>
  </si>
  <si>
    <t>kabel CYKY 4x10</t>
  </si>
  <si>
    <t>šňůra V05SS-F 5x4</t>
  </si>
  <si>
    <t>krabice přístrojová KP68</t>
  </si>
  <si>
    <t>krabice přístrojová KPR68</t>
  </si>
  <si>
    <t>krabice univerzální/přístrojová KU68-1901</t>
  </si>
  <si>
    <t>krabice univerz/rozvodka KU68-1903 vč.KO68 +S66</t>
  </si>
  <si>
    <t>krabicová rozvodka KR97/5 vč.KO97V +SP96</t>
  </si>
  <si>
    <t>spínač/strojek 10A/250Vstř 3558-A01340 řaz. 1,1So</t>
  </si>
  <si>
    <t>kryt spínače 1-duchý 3558A-A651 pro ř.1,6,7,1/0</t>
  </si>
  <si>
    <t>rámeček pro 1 přístroj Tango 3901A-B10</t>
  </si>
  <si>
    <t>SESTAVA  přepínač sériový Tango 10A/250Vstř řaz.5</t>
  </si>
  <si>
    <t>přepínač/strojek 10A/250Vstř 3558-A05340 řazení 5</t>
  </si>
  <si>
    <t>kryt spínače dělený 3558A-A652 pro ř.5,6+6,1/0+1/0</t>
  </si>
  <si>
    <t>SESTAVA  přepín střídavý Tango 10A/250Vstř řaz.6</t>
  </si>
  <si>
    <t>přepínač/strojek 10A/250Vstř 3558-A06340 řaz.6,6So</t>
  </si>
  <si>
    <t>SESTAVA  přepínač křížový Tango 10A/250Vstř ř.7</t>
  </si>
  <si>
    <t>přepínač/strojek 10A/250Vstř 3558-A07340 řaz.7,7So</t>
  </si>
  <si>
    <t>SESTAVA  ovladač zapín Tango 10A/250Vstř řaz.1/0</t>
  </si>
  <si>
    <t>ovladač/strojek 10A/250Vstř 3558-A91342 ř.1/0,S,So</t>
  </si>
  <si>
    <t>2-zásuvka 16A/250Vstř Tango 5513A-C02357 bezŠr</t>
  </si>
  <si>
    <t>sporáková přípojka 25A/380Vstř zapušť. 39563-23C</t>
  </si>
  <si>
    <t>hmoždinka plastová HM8/8x40mm</t>
  </si>
  <si>
    <t>jistič PL6 1pól/ch.B/6kA 10A</t>
  </si>
  <si>
    <t>jistič PL6 3pól/ch.B/6kA 25A</t>
  </si>
  <si>
    <t>jistič PL6 3pól/ch.B/6kA 40A</t>
  </si>
  <si>
    <t>kryt 4M PVC</t>
  </si>
  <si>
    <t>proudový chránič 4pol PF7-25/4/003</t>
  </si>
  <si>
    <t>Materiál elektromontážní celkem</t>
  </si>
  <si>
    <t>03</t>
  </si>
  <si>
    <t>Montážní práce</t>
  </si>
  <si>
    <t>rozvodnice RD1 montáž</t>
  </si>
  <si>
    <t>ukončení v rozvaděči vč.zapojení vodiče do 2,5mm2</t>
  </si>
  <si>
    <t>ukončení kabelu do 3x6</t>
  </si>
  <si>
    <t>ukončení v rozvaděči vč.zapojení vodiče do 6mm2</t>
  </si>
  <si>
    <t>ukončení kabelu do 5x6</t>
  </si>
  <si>
    <t>ukončení v rozvaděči vč.zapojení vodiče do 16mm2</t>
  </si>
  <si>
    <t>ukončení kabelu smršťovací trubicí do 5x10</t>
  </si>
  <si>
    <t>ukončení šňůry do 5x6</t>
  </si>
  <si>
    <t>kabel Cu(-CYKY) pod omítkou do 2x4/3x2,5/5x1,5</t>
  </si>
  <si>
    <t>kabel Cu(-CYKY) pod omítkou do 5x6</t>
  </si>
  <si>
    <t>kabel Cu(-CYKY) pod omítkou do 5x10</t>
  </si>
  <si>
    <t>šňůra lehká volně ulož.do 7x2,5/12x1,5/24x1/37x0,5</t>
  </si>
  <si>
    <t>krabice přístrojová bez zapojení</t>
  </si>
  <si>
    <t>krabicová rozvodka vč.svorkovn.a zapojení(-KR68)</t>
  </si>
  <si>
    <t>krabicová rozvodka vč.svorkovn.a zapojení(-KR97)</t>
  </si>
  <si>
    <t>spínač zapuštěný vč.zapojení 1pólový/řazení 1</t>
  </si>
  <si>
    <t>přepínač zapuštěný vč.zapojení sériový/řazení 5-5A</t>
  </si>
  <si>
    <t>přepínač zapuštěný vč.zapojení střídavý/řazení 6</t>
  </si>
  <si>
    <t>přepínač zapuštěný vč.zapojení křížový/řazení 7</t>
  </si>
  <si>
    <t>ovladač zapuštěný vč.zapojení tlačítkový/ř.1/0</t>
  </si>
  <si>
    <t>zásuvka domovní zapuštěná vč.zapojení průběžně</t>
  </si>
  <si>
    <t>spínač 3pól/25A/400V(sporák přípoj)vč.zapoj zapušť</t>
  </si>
  <si>
    <t>připojení /sporák elektrický nad 5,5kW</t>
  </si>
  <si>
    <t>připojení /zásobník(ohřívač) vody</t>
  </si>
  <si>
    <t>pripojení a montáž osušovače rukou</t>
  </si>
  <si>
    <t>montáž ventilátoru/stáv konstr bez zapoj/do 1,5kW</t>
  </si>
  <si>
    <t>demontáž a montáž krytu ocep rozvaděče /od š.0,7m</t>
  </si>
  <si>
    <t>doplnění orientačního štítku na rozvodnou desku</t>
  </si>
  <si>
    <t>určení sledu fází stávaj vedení při různ zdrojích</t>
  </si>
  <si>
    <t>vypnutí hlavn vedení vč.zajištění+vyzkouš+označení</t>
  </si>
  <si>
    <t>zjišť směr vedení ve stáv krab od pr100 bez rozpoj</t>
  </si>
  <si>
    <t>prověrka elinstalace silno/škola,/do 5místn.</t>
  </si>
  <si>
    <t>okru</t>
  </si>
  <si>
    <t>svítidlo příložné kompaktní</t>
  </si>
  <si>
    <t>svítidlo příložné</t>
  </si>
  <si>
    <t>svítidlo nouzové</t>
  </si>
  <si>
    <t>skříň litinová, plast montáž a zapojení</t>
  </si>
  <si>
    <t>osazení do cihly hmoždinky HM8</t>
  </si>
  <si>
    <t>jistič vč.zapojení 1pól/25A</t>
  </si>
  <si>
    <t>jistič vč.zapojení 3pól/25A</t>
  </si>
  <si>
    <t>jistič vč.zapojení 3pól/63A</t>
  </si>
  <si>
    <t>kryt 4M montáž</t>
  </si>
  <si>
    <t>proudový chránič vč.zapojení 4pól/25A</t>
  </si>
  <si>
    <t>Montážní práce celkem</t>
  </si>
  <si>
    <t>04</t>
  </si>
  <si>
    <t>Demontážní práce</t>
  </si>
  <si>
    <t>spínač nástěnný do IP.1 vč.zapojení 1pólový/ /dmtž</t>
  </si>
  <si>
    <t>zásuvka domovní zapuštěná vč.zapojení průběž /dmtž</t>
  </si>
  <si>
    <t>svítidlo zářivkové bytové stropní/2 zdroje   /dmtž</t>
  </si>
  <si>
    <t>svítidlo zářivkové bytové stropní/1 zdroj    /dmtž</t>
  </si>
  <si>
    <t>ukončení v rozvaděči vč.zapojení vodiče do 2 /dmtž</t>
  </si>
  <si>
    <t>ukončení kabelu smršťovací trubicí do 4x10   /dmtž</t>
  </si>
  <si>
    <t>odpojení vedení vč.zajištění přívodu /dmtž</t>
  </si>
  <si>
    <t>demontáž a montáž krytu ocep rozvaděče /od š /dmtž</t>
  </si>
  <si>
    <t>vypnutí hlavn vedení vč.zajištění+vyzkouš+oz /dmtž</t>
  </si>
  <si>
    <t>přezkouš okruhu s prozvoň. vodičů +př /dmtž</t>
  </si>
  <si>
    <t>krab</t>
  </si>
  <si>
    <t>Demontážní práce celkem</t>
  </si>
  <si>
    <t>05</t>
  </si>
  <si>
    <t>Ostatní náklady</t>
  </si>
  <si>
    <t>poplatek za recyklaci svítidla</t>
  </si>
  <si>
    <t>poplatek za recyklaci světelného zdroje</t>
  </si>
  <si>
    <t>vybour.otvoru ve zdi/cihla/ do pr.60mm/tl.do 0,60m</t>
  </si>
  <si>
    <t>vybour.otvoru ve zdi/cihla/ do pr.60mm/tl.do 0,90m</t>
  </si>
  <si>
    <t>vybour.otvoru ve zdi/cihla/ do 0,25m2/tl.do 0,30m</t>
  </si>
  <si>
    <t>vysekání kapsy/zeď cihla/ do 100x100x100mm</t>
  </si>
  <si>
    <t>vysekání rýhy/zeď cihla/ hl.do 30mm/š.do 30mm</t>
  </si>
  <si>
    <t>vysekání rýhy/zeď cihla/ hl.do 70mm/š.do 70mm</t>
  </si>
  <si>
    <t>Přesun dodávek</t>
  </si>
  <si>
    <t>prořez</t>
  </si>
  <si>
    <t>materiál podružný</t>
  </si>
  <si>
    <t>PPV pro elektromontáže</t>
  </si>
  <si>
    <t>Mezisoučet</t>
  </si>
  <si>
    <t>kompletační činnost</t>
  </si>
  <si>
    <t>revize</t>
  </si>
  <si>
    <t>investorská činnost</t>
  </si>
  <si>
    <t>doprava a přesun materiálu</t>
  </si>
  <si>
    <t>Položkový rozpočet - ZTI</t>
  </si>
  <si>
    <t>Dodávka materiálů</t>
  </si>
  <si>
    <t>Potrubní ventilátor MIxvent TD   ,75W, 230V + přetlaková klapka</t>
  </si>
  <si>
    <t>Časový spínač ventilátoru 5-20 min</t>
  </si>
  <si>
    <t xml:space="preserve">PD žaluzie 200x200 </t>
  </si>
  <si>
    <t>Talířový ventil plast Æ 125</t>
  </si>
  <si>
    <t>Ohebné potrubi Aludec Æ 125</t>
  </si>
  <si>
    <t>Ohebné zvukotlumící potrubi Sonodec  Æ 150</t>
  </si>
  <si>
    <t>Úchyty ,zavěsy a spojovací materiál</t>
  </si>
  <si>
    <t>240 01</t>
  </si>
  <si>
    <t>240 02</t>
  </si>
  <si>
    <t>240 03</t>
  </si>
  <si>
    <t>240 04</t>
  </si>
  <si>
    <t>240 05</t>
  </si>
  <si>
    <t>240 06</t>
  </si>
  <si>
    <t>Montáž VZT</t>
  </si>
  <si>
    <t>240 10</t>
  </si>
  <si>
    <t>Montáž, doprava, režie</t>
  </si>
  <si>
    <t>Celkem za dodávku materiálů</t>
  </si>
  <si>
    <t>Celkem za montáž VZT</t>
  </si>
  <si>
    <t xml:space="preserve">Podlahy z imitace cihlové dlažby CD 200 R, D+M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</si>
</sst>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0.0"/>
    <numFmt numFmtId="166" formatCode="#,##0\ &quot;Kč&quot;"/>
  </numFmts>
  <fonts count="28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charset val="238"/>
    </font>
    <font>
      <b/>
      <sz val="12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4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3" fillId="2" borderId="10" xfId="1" applyFont="1" applyFill="1" applyBorder="1" applyAlignment="1">
      <alignment horizontal="center"/>
    </xf>
    <xf numFmtId="49" fontId="19" fillId="2" borderId="10" xfId="1" applyNumberFormat="1" applyFont="1" applyFill="1" applyBorder="1" applyAlignment="1">
      <alignment horizontal="left"/>
    </xf>
    <xf numFmtId="0" fontId="19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0" fillId="0" borderId="0" xfId="1" applyFont="1" applyAlignment="1"/>
    <xf numFmtId="0" fontId="10" fillId="0" borderId="0" xfId="1" applyAlignment="1">
      <alignment horizontal="right"/>
    </xf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23" fillId="0" borderId="0" xfId="1" applyFont="1" applyAlignment="1">
      <alignment horizontal="centerContinuous"/>
    </xf>
    <xf numFmtId="0" fontId="24" fillId="0" borderId="0" xfId="1" applyFont="1" applyAlignment="1">
      <alignment horizontal="centerContinuous"/>
    </xf>
    <xf numFmtId="0" fontId="24" fillId="0" borderId="0" xfId="1" applyFont="1" applyFill="1" applyAlignment="1">
      <alignment horizontal="right"/>
    </xf>
    <xf numFmtId="0" fontId="25" fillId="0" borderId="0" xfId="1" applyFont="1" applyFill="1"/>
    <xf numFmtId="0" fontId="25" fillId="0" borderId="0" xfId="1" applyFont="1" applyFill="1" applyAlignment="1">
      <alignment horizontal="right"/>
    </xf>
    <xf numFmtId="0" fontId="25" fillId="0" borderId="0" xfId="1" applyFont="1" applyFill="1" applyAlignment="1"/>
    <xf numFmtId="0" fontId="26" fillId="0" borderId="0" xfId="1" applyFont="1" applyFill="1"/>
    <xf numFmtId="0" fontId="27" fillId="0" borderId="0" xfId="1" applyFont="1" applyFill="1"/>
    <xf numFmtId="3" fontId="8" fillId="0" borderId="0" xfId="1" applyNumberFormat="1" applyFont="1" applyFill="1"/>
    <xf numFmtId="0" fontId="4" fillId="0" borderId="59" xfId="1" applyFont="1" applyBorder="1" applyAlignment="1">
      <alignment vertical="top" wrapText="1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0" fontId="22" fillId="0" borderId="0" xfId="1" applyFont="1" applyAlignment="1">
      <alignment horizontal="center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workbookViewId="0">
      <selection activeCell="F8" sqref="F8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0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1</v>
      </c>
      <c r="B2" s="4"/>
      <c r="C2" s="5" t="str">
        <f>Rekapitulace!H1</f>
        <v>01</v>
      </c>
      <c r="D2" s="5" t="str">
        <f>Rekapitulace!G2</f>
        <v>Oprava stáv.sociálních zařízení Zámek Poděbrady</v>
      </c>
      <c r="E2" s="6"/>
      <c r="F2" s="7" t="s">
        <v>2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3</v>
      </c>
      <c r="B4" s="10"/>
      <c r="C4" s="11" t="s">
        <v>4</v>
      </c>
      <c r="D4" s="11"/>
      <c r="E4" s="12"/>
      <c r="F4" s="13" t="s">
        <v>5</v>
      </c>
      <c r="G4" s="16"/>
    </row>
    <row r="5" spans="1:57" ht="12.95" customHeight="1" x14ac:dyDescent="0.2">
      <c r="A5" s="17" t="s">
        <v>82</v>
      </c>
      <c r="B5" s="18"/>
      <c r="C5" s="19" t="s">
        <v>81</v>
      </c>
      <c r="D5" s="20"/>
      <c r="E5" s="18"/>
      <c r="F5" s="13" t="s">
        <v>7</v>
      </c>
      <c r="G5" s="14"/>
    </row>
    <row r="6" spans="1:57" ht="12.95" customHeight="1" x14ac:dyDescent="0.2">
      <c r="A6" s="15" t="s">
        <v>8</v>
      </c>
      <c r="B6" s="10"/>
      <c r="C6" s="11" t="s">
        <v>9</v>
      </c>
      <c r="D6" s="11"/>
      <c r="E6" s="12"/>
      <c r="F6" s="21" t="s">
        <v>10</v>
      </c>
      <c r="G6" s="22">
        <v>0</v>
      </c>
      <c r="O6" s="23"/>
    </row>
    <row r="7" spans="1:57" ht="12.95" customHeight="1" x14ac:dyDescent="0.2">
      <c r="A7" s="24" t="s">
        <v>80</v>
      </c>
      <c r="B7" s="25"/>
      <c r="C7" s="26" t="s">
        <v>81</v>
      </c>
      <c r="D7" s="27"/>
      <c r="E7" s="27"/>
      <c r="F7" s="28" t="s">
        <v>11</v>
      </c>
      <c r="G7" s="22">
        <f>IF(PocetMJ=0,,ROUND((F30+F32)/PocetMJ,1))</f>
        <v>0</v>
      </c>
    </row>
    <row r="8" spans="1:57" x14ac:dyDescent="0.2">
      <c r="A8" s="29" t="s">
        <v>12</v>
      </c>
      <c r="B8" s="13"/>
      <c r="C8" s="210" t="s">
        <v>363</v>
      </c>
      <c r="D8" s="210"/>
      <c r="E8" s="211"/>
      <c r="F8" s="30" t="s">
        <v>13</v>
      </c>
      <c r="G8" s="31"/>
      <c r="H8" s="32"/>
      <c r="I8" s="33"/>
    </row>
    <row r="9" spans="1:57" x14ac:dyDescent="0.2">
      <c r="A9" s="29" t="s">
        <v>14</v>
      </c>
      <c r="B9" s="13"/>
      <c r="C9" s="210" t="str">
        <f>Projektant</f>
        <v>PK p.Pavel Zeťka Jašíkova 1533/4, Praha 4</v>
      </c>
      <c r="D9" s="210"/>
      <c r="E9" s="211"/>
      <c r="F9" s="13"/>
      <c r="G9" s="34"/>
      <c r="H9" s="35"/>
    </row>
    <row r="10" spans="1:57" x14ac:dyDescent="0.2">
      <c r="A10" s="29" t="s">
        <v>15</v>
      </c>
      <c r="B10" s="13"/>
      <c r="C10" s="210" t="s">
        <v>362</v>
      </c>
      <c r="D10" s="210"/>
      <c r="E10" s="210"/>
      <c r="F10" s="36"/>
      <c r="G10" s="37"/>
      <c r="H10" s="38"/>
    </row>
    <row r="11" spans="1:57" ht="13.5" customHeight="1" x14ac:dyDescent="0.2">
      <c r="A11" s="29" t="s">
        <v>16</v>
      </c>
      <c r="B11" s="13"/>
      <c r="C11" s="210" t="s">
        <v>361</v>
      </c>
      <c r="D11" s="210"/>
      <c r="E11" s="210"/>
      <c r="F11" s="39" t="s">
        <v>17</v>
      </c>
      <c r="G11" s="40" t="s">
        <v>80</v>
      </c>
      <c r="H11" s="35"/>
      <c r="BA11" s="41"/>
      <c r="BB11" s="41"/>
      <c r="BC11" s="41"/>
      <c r="BD11" s="41"/>
      <c r="BE11" s="41"/>
    </row>
    <row r="12" spans="1:57" ht="12.75" customHeight="1" x14ac:dyDescent="0.2">
      <c r="A12" s="42" t="s">
        <v>18</v>
      </c>
      <c r="B12" s="10"/>
      <c r="C12" s="212"/>
      <c r="D12" s="212"/>
      <c r="E12" s="212"/>
      <c r="F12" s="43" t="s">
        <v>19</v>
      </c>
      <c r="G12" s="44"/>
      <c r="H12" s="35"/>
    </row>
    <row r="13" spans="1:57" ht="28.5" customHeight="1" thickBot="1" x14ac:dyDescent="0.25">
      <c r="A13" s="45" t="s">
        <v>20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25">
      <c r="A14" s="49" t="s">
        <v>21</v>
      </c>
      <c r="B14" s="50"/>
      <c r="C14" s="51"/>
      <c r="D14" s="52" t="s">
        <v>22</v>
      </c>
      <c r="E14" s="53"/>
      <c r="F14" s="53"/>
      <c r="G14" s="51"/>
    </row>
    <row r="15" spans="1:57" ht="15.95" customHeight="1" x14ac:dyDescent="0.2">
      <c r="A15" s="54"/>
      <c r="B15" s="55" t="s">
        <v>23</v>
      </c>
      <c r="C15" s="56">
        <f>HSV</f>
        <v>0</v>
      </c>
      <c r="D15" s="57" t="str">
        <f>Rekapitulace!A38</f>
        <v>Ztížené výrobní podmínky</v>
      </c>
      <c r="E15" s="58"/>
      <c r="F15" s="59"/>
      <c r="G15" s="56">
        <f>Rekapitulace!I38</f>
        <v>0</v>
      </c>
    </row>
    <row r="16" spans="1:57" ht="15.95" customHeight="1" x14ac:dyDescent="0.2">
      <c r="A16" s="54" t="s">
        <v>24</v>
      </c>
      <c r="B16" s="55" t="s">
        <v>25</v>
      </c>
      <c r="C16" s="56">
        <f>PSV</f>
        <v>0</v>
      </c>
      <c r="D16" s="9" t="str">
        <f>Rekapitulace!A39</f>
        <v>Oborová přirážka</v>
      </c>
      <c r="E16" s="60"/>
      <c r="F16" s="61"/>
      <c r="G16" s="56">
        <f>Rekapitulace!I39</f>
        <v>0</v>
      </c>
    </row>
    <row r="17" spans="1:7" ht="15.95" customHeight="1" x14ac:dyDescent="0.2">
      <c r="A17" s="54" t="s">
        <v>26</v>
      </c>
      <c r="B17" s="55" t="s">
        <v>27</v>
      </c>
      <c r="C17" s="56">
        <f>Mont</f>
        <v>0</v>
      </c>
      <c r="D17" s="9" t="str">
        <f>Rekapitulace!A40</f>
        <v>Přesun stavebních kapacit</v>
      </c>
      <c r="E17" s="60"/>
      <c r="F17" s="61"/>
      <c r="G17" s="56">
        <f>Rekapitulace!I40</f>
        <v>0</v>
      </c>
    </row>
    <row r="18" spans="1:7" ht="15.95" customHeight="1" x14ac:dyDescent="0.2">
      <c r="A18" s="62" t="s">
        <v>28</v>
      </c>
      <c r="B18" s="63" t="s">
        <v>29</v>
      </c>
      <c r="C18" s="56">
        <f>Dodavka</f>
        <v>0</v>
      </c>
      <c r="D18" s="9" t="str">
        <f>Rekapitulace!A41</f>
        <v>Mimostaveništní doprava</v>
      </c>
      <c r="E18" s="60"/>
      <c r="F18" s="61"/>
      <c r="G18" s="56">
        <f>Rekapitulace!I41</f>
        <v>0</v>
      </c>
    </row>
    <row r="19" spans="1:7" ht="15.95" customHeight="1" x14ac:dyDescent="0.2">
      <c r="A19" s="64" t="s">
        <v>30</v>
      </c>
      <c r="B19" s="55"/>
      <c r="C19" s="56">
        <f>SUM(C15:C18)</f>
        <v>0</v>
      </c>
      <c r="D19" s="9" t="str">
        <f>Rekapitulace!A42</f>
        <v>Zařízení staveniště</v>
      </c>
      <c r="E19" s="60"/>
      <c r="F19" s="61"/>
      <c r="G19" s="56">
        <f>Rekapitulace!I42</f>
        <v>0</v>
      </c>
    </row>
    <row r="20" spans="1:7" ht="15.95" customHeight="1" x14ac:dyDescent="0.2">
      <c r="A20" s="64"/>
      <c r="B20" s="55"/>
      <c r="C20" s="56"/>
      <c r="D20" s="9" t="str">
        <f>Rekapitulace!A43</f>
        <v>Provoz investora</v>
      </c>
      <c r="E20" s="60"/>
      <c r="F20" s="61"/>
      <c r="G20" s="56">
        <f>Rekapitulace!I43</f>
        <v>0</v>
      </c>
    </row>
    <row r="21" spans="1:7" ht="15.95" customHeight="1" x14ac:dyDescent="0.2">
      <c r="A21" s="64" t="s">
        <v>31</v>
      </c>
      <c r="B21" s="55"/>
      <c r="C21" s="56">
        <f>HZS</f>
        <v>0</v>
      </c>
      <c r="D21" s="9" t="str">
        <f>Rekapitulace!A44</f>
        <v>Kompletační činnost (IČD)</v>
      </c>
      <c r="E21" s="60"/>
      <c r="F21" s="61"/>
      <c r="G21" s="56">
        <f>Rekapitulace!I44</f>
        <v>0</v>
      </c>
    </row>
    <row r="22" spans="1:7" ht="15.95" customHeight="1" x14ac:dyDescent="0.2">
      <c r="A22" s="65" t="s">
        <v>32</v>
      </c>
      <c r="B22" s="66"/>
      <c r="C22" s="56">
        <f>C19+C21</f>
        <v>0</v>
      </c>
      <c r="D22" s="9" t="s">
        <v>33</v>
      </c>
      <c r="E22" s="60"/>
      <c r="F22" s="61"/>
      <c r="G22" s="56">
        <f>G23-SUM(G15:G21)</f>
        <v>0</v>
      </c>
    </row>
    <row r="23" spans="1:7" ht="15.95" customHeight="1" thickBot="1" x14ac:dyDescent="0.25">
      <c r="A23" s="213" t="s">
        <v>34</v>
      </c>
      <c r="B23" s="214"/>
      <c r="C23" s="67">
        <f>C22+G23</f>
        <v>0</v>
      </c>
      <c r="D23" s="68" t="s">
        <v>35</v>
      </c>
      <c r="E23" s="69"/>
      <c r="F23" s="70"/>
      <c r="G23" s="56">
        <f>VRN</f>
        <v>0</v>
      </c>
    </row>
    <row r="24" spans="1:7" x14ac:dyDescent="0.2">
      <c r="A24" s="71" t="s">
        <v>36</v>
      </c>
      <c r="B24" s="72"/>
      <c r="C24" s="73"/>
      <c r="D24" s="72" t="s">
        <v>37</v>
      </c>
      <c r="E24" s="72"/>
      <c r="F24" s="74" t="s">
        <v>38</v>
      </c>
      <c r="G24" s="75"/>
    </row>
    <row r="25" spans="1:7" x14ac:dyDescent="0.2">
      <c r="A25" s="65" t="s">
        <v>39</v>
      </c>
      <c r="B25" s="66"/>
      <c r="C25" s="76"/>
      <c r="D25" s="66" t="s">
        <v>39</v>
      </c>
      <c r="E25" s="77"/>
      <c r="F25" s="78" t="s">
        <v>39</v>
      </c>
      <c r="G25" s="79"/>
    </row>
    <row r="26" spans="1:7" ht="37.5" customHeight="1" x14ac:dyDescent="0.2">
      <c r="A26" s="65" t="s">
        <v>40</v>
      </c>
      <c r="B26" s="80"/>
      <c r="C26" s="76"/>
      <c r="D26" s="66" t="s">
        <v>41</v>
      </c>
      <c r="E26" s="77"/>
      <c r="F26" s="78" t="s">
        <v>41</v>
      </c>
      <c r="G26" s="79"/>
    </row>
    <row r="27" spans="1:7" x14ac:dyDescent="0.2">
      <c r="A27" s="65"/>
      <c r="B27" s="81"/>
      <c r="C27" s="76"/>
      <c r="D27" s="66"/>
      <c r="E27" s="77"/>
      <c r="F27" s="78"/>
      <c r="G27" s="79"/>
    </row>
    <row r="28" spans="1:7" x14ac:dyDescent="0.2">
      <c r="A28" s="65" t="s">
        <v>42</v>
      </c>
      <c r="B28" s="66"/>
      <c r="C28" s="76"/>
      <c r="D28" s="78" t="s">
        <v>43</v>
      </c>
      <c r="E28" s="76"/>
      <c r="F28" s="82" t="s">
        <v>43</v>
      </c>
      <c r="G28" s="79"/>
    </row>
    <row r="29" spans="1:7" ht="69" customHeight="1" x14ac:dyDescent="0.2">
      <c r="A29" s="65"/>
      <c r="B29" s="66"/>
      <c r="C29" s="83"/>
      <c r="D29" s="84"/>
      <c r="E29" s="83"/>
      <c r="F29" s="66"/>
      <c r="G29" s="79"/>
    </row>
    <row r="30" spans="1:7" x14ac:dyDescent="0.2">
      <c r="A30" s="85" t="s">
        <v>44</v>
      </c>
      <c r="B30" s="86"/>
      <c r="C30" s="87">
        <v>21</v>
      </c>
      <c r="D30" s="86" t="s">
        <v>45</v>
      </c>
      <c r="E30" s="88"/>
      <c r="F30" s="215">
        <f>C23-F32</f>
        <v>0</v>
      </c>
      <c r="G30" s="216"/>
    </row>
    <row r="31" spans="1:7" x14ac:dyDescent="0.2">
      <c r="A31" s="85" t="s">
        <v>46</v>
      </c>
      <c r="B31" s="86"/>
      <c r="C31" s="87">
        <f>SazbaDPH1</f>
        <v>21</v>
      </c>
      <c r="D31" s="86" t="s">
        <v>47</v>
      </c>
      <c r="E31" s="88"/>
      <c r="F31" s="215">
        <f>ROUND(PRODUCT(F30,C31/100),0)</f>
        <v>0</v>
      </c>
      <c r="G31" s="216"/>
    </row>
    <row r="32" spans="1:7" x14ac:dyDescent="0.2">
      <c r="A32" s="85" t="s">
        <v>44</v>
      </c>
      <c r="B32" s="86"/>
      <c r="C32" s="87">
        <v>0</v>
      </c>
      <c r="D32" s="86" t="s">
        <v>47</v>
      </c>
      <c r="E32" s="88"/>
      <c r="F32" s="215">
        <v>0</v>
      </c>
      <c r="G32" s="216"/>
    </row>
    <row r="33" spans="1:8" x14ac:dyDescent="0.2">
      <c r="A33" s="85" t="s">
        <v>46</v>
      </c>
      <c r="B33" s="89"/>
      <c r="C33" s="90">
        <f>SazbaDPH2</f>
        <v>0</v>
      </c>
      <c r="D33" s="86" t="s">
        <v>47</v>
      </c>
      <c r="E33" s="61"/>
      <c r="F33" s="215">
        <f>ROUND(PRODUCT(F32,C33/100),0)</f>
        <v>0</v>
      </c>
      <c r="G33" s="216"/>
    </row>
    <row r="34" spans="1:8" s="94" customFormat="1" ht="19.5" customHeight="1" thickBot="1" x14ac:dyDescent="0.3">
      <c r="A34" s="91" t="s">
        <v>48</v>
      </c>
      <c r="B34" s="92"/>
      <c r="C34" s="92"/>
      <c r="D34" s="92"/>
      <c r="E34" s="93"/>
      <c r="F34" s="217">
        <f>ROUND(SUM(F30:F33),0)</f>
        <v>0</v>
      </c>
      <c r="G34" s="218"/>
    </row>
    <row r="36" spans="1:8" x14ac:dyDescent="0.2">
      <c r="A36" s="95" t="s">
        <v>49</v>
      </c>
      <c r="B36" s="95"/>
      <c r="C36" s="95"/>
      <c r="D36" s="95"/>
      <c r="E36" s="95"/>
      <c r="F36" s="95"/>
      <c r="G36" s="95"/>
      <c r="H36" t="s">
        <v>6</v>
      </c>
    </row>
    <row r="37" spans="1:8" ht="14.25" customHeight="1" x14ac:dyDescent="0.2">
      <c r="A37" s="95"/>
      <c r="B37" s="209"/>
      <c r="C37" s="209"/>
      <c r="D37" s="209"/>
      <c r="E37" s="209"/>
      <c r="F37" s="209"/>
      <c r="G37" s="209"/>
      <c r="H37" t="s">
        <v>6</v>
      </c>
    </row>
    <row r="38" spans="1:8" ht="12.75" customHeight="1" x14ac:dyDescent="0.2">
      <c r="A38" s="96"/>
      <c r="B38" s="209"/>
      <c r="C38" s="209"/>
      <c r="D38" s="209"/>
      <c r="E38" s="209"/>
      <c r="F38" s="209"/>
      <c r="G38" s="209"/>
      <c r="H38" t="s">
        <v>6</v>
      </c>
    </row>
    <row r="39" spans="1:8" x14ac:dyDescent="0.2">
      <c r="A39" s="96"/>
      <c r="B39" s="209"/>
      <c r="C39" s="209"/>
      <c r="D39" s="209"/>
      <c r="E39" s="209"/>
      <c r="F39" s="209"/>
      <c r="G39" s="209"/>
      <c r="H39" t="s">
        <v>6</v>
      </c>
    </row>
    <row r="40" spans="1:8" x14ac:dyDescent="0.2">
      <c r="A40" s="96"/>
      <c r="B40" s="209"/>
      <c r="C40" s="209"/>
      <c r="D40" s="209"/>
      <c r="E40" s="209"/>
      <c r="F40" s="209"/>
      <c r="G40" s="209"/>
      <c r="H40" t="s">
        <v>6</v>
      </c>
    </row>
    <row r="41" spans="1:8" x14ac:dyDescent="0.2">
      <c r="A41" s="96"/>
      <c r="B41" s="209"/>
      <c r="C41" s="209"/>
      <c r="D41" s="209"/>
      <c r="E41" s="209"/>
      <c r="F41" s="209"/>
      <c r="G41" s="209"/>
      <c r="H41" t="s">
        <v>6</v>
      </c>
    </row>
    <row r="42" spans="1:8" x14ac:dyDescent="0.2">
      <c r="A42" s="96"/>
      <c r="B42" s="209"/>
      <c r="C42" s="209"/>
      <c r="D42" s="209"/>
      <c r="E42" s="209"/>
      <c r="F42" s="209"/>
      <c r="G42" s="209"/>
      <c r="H42" t="s">
        <v>6</v>
      </c>
    </row>
    <row r="43" spans="1:8" x14ac:dyDescent="0.2">
      <c r="A43" s="96"/>
      <c r="B43" s="209"/>
      <c r="C43" s="209"/>
      <c r="D43" s="209"/>
      <c r="E43" s="209"/>
      <c r="F43" s="209"/>
      <c r="G43" s="209"/>
      <c r="H43" t="s">
        <v>6</v>
      </c>
    </row>
    <row r="44" spans="1:8" x14ac:dyDescent="0.2">
      <c r="A44" s="96"/>
      <c r="B44" s="209"/>
      <c r="C44" s="209"/>
      <c r="D44" s="209"/>
      <c r="E44" s="209"/>
      <c r="F44" s="209"/>
      <c r="G44" s="209"/>
      <c r="H44" t="s">
        <v>6</v>
      </c>
    </row>
    <row r="45" spans="1:8" ht="0.75" customHeight="1" x14ac:dyDescent="0.2">
      <c r="A45" s="96"/>
      <c r="B45" s="209"/>
      <c r="C45" s="209"/>
      <c r="D45" s="209"/>
      <c r="E45" s="209"/>
      <c r="F45" s="209"/>
      <c r="G45" s="209"/>
      <c r="H45" t="s">
        <v>6</v>
      </c>
    </row>
    <row r="46" spans="1:8" x14ac:dyDescent="0.2">
      <c r="B46" s="208"/>
      <c r="C46" s="208"/>
      <c r="D46" s="208"/>
      <c r="E46" s="208"/>
      <c r="F46" s="208"/>
      <c r="G46" s="208"/>
    </row>
    <row r="47" spans="1:8" x14ac:dyDescent="0.2">
      <c r="B47" s="208"/>
      <c r="C47" s="208"/>
      <c r="D47" s="208"/>
      <c r="E47" s="208"/>
      <c r="F47" s="208"/>
      <c r="G47" s="208"/>
    </row>
    <row r="48" spans="1:8" x14ac:dyDescent="0.2">
      <c r="B48" s="208"/>
      <c r="C48" s="208"/>
      <c r="D48" s="208"/>
      <c r="E48" s="208"/>
      <c r="F48" s="208"/>
      <c r="G48" s="208"/>
    </row>
    <row r="49" spans="2:7" x14ac:dyDescent="0.2">
      <c r="B49" s="208"/>
      <c r="C49" s="208"/>
      <c r="D49" s="208"/>
      <c r="E49" s="208"/>
      <c r="F49" s="208"/>
      <c r="G49" s="208"/>
    </row>
    <row r="50" spans="2:7" x14ac:dyDescent="0.2">
      <c r="B50" s="208"/>
      <c r="C50" s="208"/>
      <c r="D50" s="208"/>
      <c r="E50" s="208"/>
      <c r="F50" s="208"/>
      <c r="G50" s="208"/>
    </row>
    <row r="51" spans="2:7" x14ac:dyDescent="0.2">
      <c r="B51" s="208"/>
      <c r="C51" s="208"/>
      <c r="D51" s="208"/>
      <c r="E51" s="208"/>
      <c r="F51" s="208"/>
      <c r="G51" s="208"/>
    </row>
    <row r="52" spans="2:7" x14ac:dyDescent="0.2">
      <c r="B52" s="208"/>
      <c r="C52" s="208"/>
      <c r="D52" s="208"/>
      <c r="E52" s="208"/>
      <c r="F52" s="208"/>
      <c r="G52" s="208"/>
    </row>
    <row r="53" spans="2:7" x14ac:dyDescent="0.2">
      <c r="B53" s="208"/>
      <c r="C53" s="208"/>
      <c r="D53" s="208"/>
      <c r="E53" s="208"/>
      <c r="F53" s="208"/>
      <c r="G53" s="208"/>
    </row>
    <row r="54" spans="2:7" x14ac:dyDescent="0.2">
      <c r="B54" s="208"/>
      <c r="C54" s="208"/>
      <c r="D54" s="208"/>
      <c r="E54" s="208"/>
      <c r="F54" s="208"/>
      <c r="G54" s="208"/>
    </row>
    <row r="55" spans="2:7" x14ac:dyDescent="0.2">
      <c r="B55" s="208"/>
      <c r="C55" s="208"/>
      <c r="D55" s="208"/>
      <c r="E55" s="208"/>
      <c r="F55" s="208"/>
      <c r="G55" s="208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97"/>
  <sheetViews>
    <sheetView tabSelected="1" workbookViewId="0">
      <selection activeCell="F45" sqref="F45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19" t="s">
        <v>50</v>
      </c>
      <c r="B1" s="220"/>
      <c r="C1" s="97" t="str">
        <f>CONCATENATE(cislostavby," ",nazevstavby)</f>
        <v>Zeťka1509 Oprava stáv.soc.zař. - Zámek Poděbrady</v>
      </c>
      <c r="D1" s="98"/>
      <c r="E1" s="99"/>
      <c r="F1" s="98"/>
      <c r="G1" s="100" t="s">
        <v>51</v>
      </c>
      <c r="H1" s="101" t="s">
        <v>82</v>
      </c>
      <c r="I1" s="102"/>
    </row>
    <row r="2" spans="1:9" ht="13.5" thickBot="1" x14ac:dyDescent="0.25">
      <c r="A2" s="221" t="s">
        <v>52</v>
      </c>
      <c r="B2" s="222"/>
      <c r="C2" s="103" t="str">
        <f>CONCATENATE(cisloobjektu," ",nazevobjektu)</f>
        <v>01 Oprava stáv.soc.zař. - Zámek Poděbrady</v>
      </c>
      <c r="D2" s="104"/>
      <c r="E2" s="105"/>
      <c r="F2" s="104"/>
      <c r="G2" s="223" t="s">
        <v>83</v>
      </c>
      <c r="H2" s="224"/>
      <c r="I2" s="225"/>
    </row>
    <row r="3" spans="1:9" ht="13.5" thickTop="1" x14ac:dyDescent="0.2">
      <c r="A3" s="77"/>
      <c r="B3" s="77"/>
      <c r="C3" s="77"/>
      <c r="D3" s="77"/>
      <c r="E3" s="77"/>
      <c r="F3" s="66"/>
      <c r="G3" s="77"/>
      <c r="H3" s="77"/>
      <c r="I3" s="77"/>
    </row>
    <row r="4" spans="1:9" ht="19.5" customHeight="1" x14ac:dyDescent="0.25">
      <c r="A4" s="106" t="s">
        <v>53</v>
      </c>
      <c r="B4" s="107"/>
      <c r="C4" s="107"/>
      <c r="D4" s="107"/>
      <c r="E4" s="108"/>
      <c r="F4" s="107"/>
      <c r="G4" s="107"/>
      <c r="H4" s="107"/>
      <c r="I4" s="107"/>
    </row>
    <row r="5" spans="1:9" ht="13.5" thickBot="1" x14ac:dyDescent="0.25">
      <c r="A5" s="77"/>
      <c r="B5" s="77"/>
      <c r="C5" s="77"/>
      <c r="D5" s="77"/>
      <c r="E5" s="77"/>
      <c r="F5" s="77"/>
      <c r="G5" s="77"/>
      <c r="H5" s="77"/>
      <c r="I5" s="77"/>
    </row>
    <row r="6" spans="1:9" s="35" customFormat="1" ht="13.5" thickBot="1" x14ac:dyDescent="0.25">
      <c r="A6" s="109"/>
      <c r="B6" s="110" t="s">
        <v>54</v>
      </c>
      <c r="C6" s="110"/>
      <c r="D6" s="111"/>
      <c r="E6" s="112" t="s">
        <v>55</v>
      </c>
      <c r="F6" s="113" t="s">
        <v>56</v>
      </c>
      <c r="G6" s="113" t="s">
        <v>57</v>
      </c>
      <c r="H6" s="113" t="s">
        <v>58</v>
      </c>
      <c r="I6" s="114" t="s">
        <v>31</v>
      </c>
    </row>
    <row r="7" spans="1:9" s="35" customFormat="1" x14ac:dyDescent="0.2">
      <c r="A7" s="194" t="str">
        <f>Položky!B7</f>
        <v>1</v>
      </c>
      <c r="B7" s="115" t="str">
        <f>Položky!C7</f>
        <v>Zemní práce</v>
      </c>
      <c r="C7" s="66"/>
      <c r="D7" s="116"/>
      <c r="E7" s="195">
        <f>Položky!BA10</f>
        <v>0</v>
      </c>
      <c r="F7" s="196">
        <f>Položky!BB10</f>
        <v>0</v>
      </c>
      <c r="G7" s="196">
        <f>Položky!BC10</f>
        <v>0</v>
      </c>
      <c r="H7" s="196">
        <f>Položky!BD10</f>
        <v>0</v>
      </c>
      <c r="I7" s="197">
        <f>Položky!BE10</f>
        <v>0</v>
      </c>
    </row>
    <row r="8" spans="1:9" s="35" customFormat="1" x14ac:dyDescent="0.2">
      <c r="A8" s="194" t="str">
        <f>Položky!B11</f>
        <v>2</v>
      </c>
      <c r="B8" s="115" t="str">
        <f>Položky!C11</f>
        <v>Zakládání</v>
      </c>
      <c r="C8" s="66"/>
      <c r="D8" s="116"/>
      <c r="E8" s="195">
        <f>Položky!BA20</f>
        <v>0</v>
      </c>
      <c r="F8" s="196">
        <f>Položky!BB20</f>
        <v>0</v>
      </c>
      <c r="G8" s="196">
        <f>Položky!BC20</f>
        <v>0</v>
      </c>
      <c r="H8" s="196">
        <f>Položky!BD20</f>
        <v>0</v>
      </c>
      <c r="I8" s="197">
        <f>Položky!BE20</f>
        <v>0</v>
      </c>
    </row>
    <row r="9" spans="1:9" s="35" customFormat="1" x14ac:dyDescent="0.2">
      <c r="A9" s="194" t="str">
        <f>Položky!B21</f>
        <v>3</v>
      </c>
      <c r="B9" s="115" t="str">
        <f>Položky!C21</f>
        <v>Svislé a kompletní konstrukce</v>
      </c>
      <c r="C9" s="66"/>
      <c r="D9" s="116"/>
      <c r="E9" s="195">
        <f>Položky!BA29</f>
        <v>0</v>
      </c>
      <c r="F9" s="196">
        <f>Položky!BB29</f>
        <v>0</v>
      </c>
      <c r="G9" s="196">
        <f>Položky!BC29</f>
        <v>0</v>
      </c>
      <c r="H9" s="196">
        <f>Položky!BD29</f>
        <v>0</v>
      </c>
      <c r="I9" s="197">
        <f>Položky!BE29</f>
        <v>0</v>
      </c>
    </row>
    <row r="10" spans="1:9" s="35" customFormat="1" x14ac:dyDescent="0.2">
      <c r="A10" s="194" t="str">
        <f>Položky!B30</f>
        <v>4</v>
      </c>
      <c r="B10" s="115" t="str">
        <f>Položky!C30</f>
        <v>Vodorovné konstrukce</v>
      </c>
      <c r="C10" s="66"/>
      <c r="D10" s="116"/>
      <c r="E10" s="195">
        <f>Položky!BA33</f>
        <v>0</v>
      </c>
      <c r="F10" s="196">
        <f>Položky!BB33</f>
        <v>0</v>
      </c>
      <c r="G10" s="196">
        <f>Položky!BC33</f>
        <v>0</v>
      </c>
      <c r="H10" s="196">
        <f>Položky!BD33</f>
        <v>0</v>
      </c>
      <c r="I10" s="197">
        <f>Položky!BE33</f>
        <v>0</v>
      </c>
    </row>
    <row r="11" spans="1:9" s="35" customFormat="1" x14ac:dyDescent="0.2">
      <c r="A11" s="194" t="str">
        <f>Položky!B34</f>
        <v>61</v>
      </c>
      <c r="B11" s="115" t="str">
        <f>Položky!C34</f>
        <v>Upravy povrchů vnitřní</v>
      </c>
      <c r="C11" s="66"/>
      <c r="D11" s="116"/>
      <c r="E11" s="195">
        <f>Položky!BA38</f>
        <v>0</v>
      </c>
      <c r="F11" s="196">
        <f>Položky!BB38</f>
        <v>0</v>
      </c>
      <c r="G11" s="196">
        <f>Položky!BC38</f>
        <v>0</v>
      </c>
      <c r="H11" s="196">
        <f>Položky!BD38</f>
        <v>0</v>
      </c>
      <c r="I11" s="197">
        <f>Položky!BE38</f>
        <v>0</v>
      </c>
    </row>
    <row r="12" spans="1:9" s="35" customFormat="1" x14ac:dyDescent="0.2">
      <c r="A12" s="194" t="str">
        <f>Položky!B39</f>
        <v>62</v>
      </c>
      <c r="B12" s="115" t="str">
        <f>Položky!C39</f>
        <v>Úpravy povrchů vnější</v>
      </c>
      <c r="C12" s="66"/>
      <c r="D12" s="116"/>
      <c r="E12" s="195">
        <f>Položky!BA44</f>
        <v>0</v>
      </c>
      <c r="F12" s="196">
        <f>Položky!BB44</f>
        <v>0</v>
      </c>
      <c r="G12" s="196">
        <f>Položky!BC44</f>
        <v>0</v>
      </c>
      <c r="H12" s="196">
        <f>Položky!BD44</f>
        <v>0</v>
      </c>
      <c r="I12" s="197">
        <f>Položky!BE44</f>
        <v>0</v>
      </c>
    </row>
    <row r="13" spans="1:9" s="35" customFormat="1" x14ac:dyDescent="0.2">
      <c r="A13" s="194" t="str">
        <f>Položky!B45</f>
        <v>63</v>
      </c>
      <c r="B13" s="115" t="str">
        <f>Položky!C45</f>
        <v>Podlahy a podlahové konstrukce</v>
      </c>
      <c r="C13" s="66"/>
      <c r="D13" s="116"/>
      <c r="E13" s="195">
        <f>Položky!BA48</f>
        <v>0</v>
      </c>
      <c r="F13" s="196">
        <f>Položky!BB48</f>
        <v>0</v>
      </c>
      <c r="G13" s="196">
        <f>Položky!BC48</f>
        <v>0</v>
      </c>
      <c r="H13" s="196">
        <f>Položky!BD48</f>
        <v>0</v>
      </c>
      <c r="I13" s="197">
        <f>Položky!BE48</f>
        <v>0</v>
      </c>
    </row>
    <row r="14" spans="1:9" s="35" customFormat="1" x14ac:dyDescent="0.2">
      <c r="A14" s="194" t="str">
        <f>Položky!B49</f>
        <v>8</v>
      </c>
      <c r="B14" s="115" t="str">
        <f>Položky!C49</f>
        <v>Trubní vedení</v>
      </c>
      <c r="C14" s="66"/>
      <c r="D14" s="116"/>
      <c r="E14" s="195">
        <f>Položky!BA51</f>
        <v>0</v>
      </c>
      <c r="F14" s="196">
        <f>Položky!BB51</f>
        <v>0</v>
      </c>
      <c r="G14" s="196">
        <f>Položky!BC51</f>
        <v>0</v>
      </c>
      <c r="H14" s="196">
        <f>Položky!BD51</f>
        <v>0</v>
      </c>
      <c r="I14" s="197">
        <f>Položky!BE51</f>
        <v>0</v>
      </c>
    </row>
    <row r="15" spans="1:9" s="35" customFormat="1" x14ac:dyDescent="0.2">
      <c r="A15" s="194" t="str">
        <f>Položky!B52</f>
        <v>94</v>
      </c>
      <c r="B15" s="115" t="str">
        <f>Položky!C52</f>
        <v>Lešení a stavební výtahy</v>
      </c>
      <c r="C15" s="66"/>
      <c r="D15" s="116"/>
      <c r="E15" s="195">
        <f>Položky!BA55</f>
        <v>0</v>
      </c>
      <c r="F15" s="196">
        <f>Položky!BB55</f>
        <v>0</v>
      </c>
      <c r="G15" s="196">
        <f>Položky!BC55</f>
        <v>0</v>
      </c>
      <c r="H15" s="196">
        <f>Položky!BD55</f>
        <v>0</v>
      </c>
      <c r="I15" s="197">
        <f>Položky!BE55</f>
        <v>0</v>
      </c>
    </row>
    <row r="16" spans="1:9" s="35" customFormat="1" x14ac:dyDescent="0.2">
      <c r="A16" s="194" t="str">
        <f>Položky!B56</f>
        <v>95</v>
      </c>
      <c r="B16" s="115" t="str">
        <f>Položky!C56</f>
        <v>Dokončovací konstrukce na pozemních stavbách</v>
      </c>
      <c r="C16" s="66"/>
      <c r="D16" s="116"/>
      <c r="E16" s="195">
        <f>Položky!BA58</f>
        <v>0</v>
      </c>
      <c r="F16" s="196">
        <f>Položky!BB58</f>
        <v>0</v>
      </c>
      <c r="G16" s="196">
        <f>Položky!BC58</f>
        <v>0</v>
      </c>
      <c r="H16" s="196">
        <f>Položky!BD58</f>
        <v>0</v>
      </c>
      <c r="I16" s="197">
        <f>Položky!BE58</f>
        <v>0</v>
      </c>
    </row>
    <row r="17" spans="1:9" s="35" customFormat="1" x14ac:dyDescent="0.2">
      <c r="A17" s="194" t="str">
        <f>Položky!B59</f>
        <v>96</v>
      </c>
      <c r="B17" s="115" t="str">
        <f>Položky!C59</f>
        <v>Bourání konstrukcí</v>
      </c>
      <c r="C17" s="66"/>
      <c r="D17" s="116"/>
      <c r="E17" s="195">
        <f>Položky!BA66</f>
        <v>0</v>
      </c>
      <c r="F17" s="196">
        <f>Položky!BB66</f>
        <v>0</v>
      </c>
      <c r="G17" s="196">
        <f>Položky!BC66</f>
        <v>0</v>
      </c>
      <c r="H17" s="196">
        <f>Položky!BD66</f>
        <v>0</v>
      </c>
      <c r="I17" s="197">
        <f>Položky!BE66</f>
        <v>0</v>
      </c>
    </row>
    <row r="18" spans="1:9" s="35" customFormat="1" x14ac:dyDescent="0.2">
      <c r="A18" s="194" t="str">
        <f>Položky!B67</f>
        <v>97</v>
      </c>
      <c r="B18" s="115" t="str">
        <f>Položky!C67</f>
        <v>Prorážení otvorů</v>
      </c>
      <c r="C18" s="66"/>
      <c r="D18" s="116"/>
      <c r="E18" s="195">
        <f>Položky!BA73</f>
        <v>0</v>
      </c>
      <c r="F18" s="196">
        <f>Položky!BB73</f>
        <v>0</v>
      </c>
      <c r="G18" s="196">
        <f>Položky!BC73</f>
        <v>0</v>
      </c>
      <c r="H18" s="196">
        <f>Položky!BD73</f>
        <v>0</v>
      </c>
      <c r="I18" s="197">
        <f>Položky!BE73</f>
        <v>0</v>
      </c>
    </row>
    <row r="19" spans="1:9" s="35" customFormat="1" x14ac:dyDescent="0.2">
      <c r="A19" s="194" t="str">
        <f>Položky!B74</f>
        <v>99</v>
      </c>
      <c r="B19" s="115" t="str">
        <f>Položky!C74</f>
        <v>Staveništní přesun hmot</v>
      </c>
      <c r="C19" s="66"/>
      <c r="D19" s="116"/>
      <c r="E19" s="195">
        <f>Položky!BA76</f>
        <v>0</v>
      </c>
      <c r="F19" s="196">
        <f>Položky!BB76</f>
        <v>0</v>
      </c>
      <c r="G19" s="196">
        <f>Položky!BC76</f>
        <v>0</v>
      </c>
      <c r="H19" s="196">
        <f>Položky!BD76</f>
        <v>0</v>
      </c>
      <c r="I19" s="197">
        <f>Položky!BE76</f>
        <v>0</v>
      </c>
    </row>
    <row r="20" spans="1:9" s="35" customFormat="1" x14ac:dyDescent="0.2">
      <c r="A20" s="194" t="str">
        <f>Položky!B77</f>
        <v>711</v>
      </c>
      <c r="B20" s="115" t="str">
        <f>Položky!C77</f>
        <v>Izolace proti vodě</v>
      </c>
      <c r="C20" s="66"/>
      <c r="D20" s="116"/>
      <c r="E20" s="195">
        <f>Položky!BA84</f>
        <v>0</v>
      </c>
      <c r="F20" s="196">
        <f>Položky!BB84</f>
        <v>0</v>
      </c>
      <c r="G20" s="196">
        <f>Položky!BC84</f>
        <v>0</v>
      </c>
      <c r="H20" s="196">
        <f>Položky!BD84</f>
        <v>0</v>
      </c>
      <c r="I20" s="197">
        <f>Položky!BE84</f>
        <v>0</v>
      </c>
    </row>
    <row r="21" spans="1:9" s="35" customFormat="1" x14ac:dyDescent="0.2">
      <c r="A21" s="194" t="str">
        <f>Položky!B85</f>
        <v>713</v>
      </c>
      <c r="B21" s="115" t="str">
        <f>Položky!C85</f>
        <v>Izolace tepelné</v>
      </c>
      <c r="C21" s="66"/>
      <c r="D21" s="116"/>
      <c r="E21" s="195">
        <f>Položky!BA89</f>
        <v>0</v>
      </c>
      <c r="F21" s="196">
        <f>Položky!BB89</f>
        <v>0</v>
      </c>
      <c r="G21" s="196">
        <f>Položky!BC89</f>
        <v>0</v>
      </c>
      <c r="H21" s="196">
        <f>Položky!BD89</f>
        <v>0</v>
      </c>
      <c r="I21" s="197">
        <f>Položky!BE89</f>
        <v>0</v>
      </c>
    </row>
    <row r="22" spans="1:9" s="35" customFormat="1" x14ac:dyDescent="0.2">
      <c r="A22" s="194" t="str">
        <f>Položky!B90</f>
        <v>720</v>
      </c>
      <c r="B22" s="115" t="str">
        <f>Položky!C90</f>
        <v>Zdravotechnická instalace</v>
      </c>
      <c r="C22" s="66"/>
      <c r="D22" s="116"/>
      <c r="E22" s="195">
        <f>Položky!BA93</f>
        <v>0</v>
      </c>
      <c r="F22" s="196">
        <f>Položky!BB93</f>
        <v>0</v>
      </c>
      <c r="G22" s="196">
        <f>Položky!BC93</f>
        <v>0</v>
      </c>
      <c r="H22" s="196">
        <f>Položky!BD93</f>
        <v>0</v>
      </c>
      <c r="I22" s="197">
        <f>Položky!BE93</f>
        <v>0</v>
      </c>
    </row>
    <row r="23" spans="1:9" s="35" customFormat="1" x14ac:dyDescent="0.2">
      <c r="A23" s="194" t="str">
        <f>Položky!B94</f>
        <v>735</v>
      </c>
      <c r="B23" s="115" t="str">
        <f>Položky!C94</f>
        <v>Ústřední vytápění - otopná tělesa</v>
      </c>
      <c r="C23" s="66"/>
      <c r="D23" s="116"/>
      <c r="E23" s="195">
        <f>Položky!BA97</f>
        <v>0</v>
      </c>
      <c r="F23" s="196">
        <f>Položky!BB97</f>
        <v>0</v>
      </c>
      <c r="G23" s="196">
        <f>Položky!BC97</f>
        <v>0</v>
      </c>
      <c r="H23" s="196">
        <f>Položky!BD97</f>
        <v>0</v>
      </c>
      <c r="I23" s="197">
        <f>Položky!BE97</f>
        <v>0</v>
      </c>
    </row>
    <row r="24" spans="1:9" s="35" customFormat="1" x14ac:dyDescent="0.2">
      <c r="A24" s="194" t="str">
        <f>Položky!B98</f>
        <v>763</v>
      </c>
      <c r="B24" s="115" t="str">
        <f>Položky!C98</f>
        <v>Dřevostavby</v>
      </c>
      <c r="C24" s="66"/>
      <c r="D24" s="116"/>
      <c r="E24" s="195">
        <f>Položky!BA102</f>
        <v>0</v>
      </c>
      <c r="F24" s="196">
        <f>Položky!BB102</f>
        <v>0</v>
      </c>
      <c r="G24" s="196">
        <f>Položky!BC102</f>
        <v>0</v>
      </c>
      <c r="H24" s="196">
        <f>Položky!BD102</f>
        <v>0</v>
      </c>
      <c r="I24" s="197">
        <f>Položky!BE102</f>
        <v>0</v>
      </c>
    </row>
    <row r="25" spans="1:9" s="35" customFormat="1" x14ac:dyDescent="0.2">
      <c r="A25" s="194" t="str">
        <f>Položky!B103</f>
        <v>766</v>
      </c>
      <c r="B25" s="115" t="str">
        <f>Položky!C103</f>
        <v>Konstrukce truhlářské</v>
      </c>
      <c r="C25" s="66"/>
      <c r="D25" s="116"/>
      <c r="E25" s="195">
        <f>Položky!BA123</f>
        <v>0</v>
      </c>
      <c r="F25" s="196">
        <f>Položky!BB123</f>
        <v>0</v>
      </c>
      <c r="G25" s="196">
        <f>Položky!BC123</f>
        <v>0</v>
      </c>
      <c r="H25" s="196">
        <f>Položky!BD123</f>
        <v>0</v>
      </c>
      <c r="I25" s="197">
        <f>Položky!BE123</f>
        <v>0</v>
      </c>
    </row>
    <row r="26" spans="1:9" s="35" customFormat="1" x14ac:dyDescent="0.2">
      <c r="A26" s="194" t="str">
        <f>Položky!B124</f>
        <v>771</v>
      </c>
      <c r="B26" s="115" t="str">
        <f>Položky!C124</f>
        <v>Podlahy z dlaždic a obklady</v>
      </c>
      <c r="C26" s="66"/>
      <c r="D26" s="116"/>
      <c r="E26" s="195">
        <f>Položky!BA133</f>
        <v>0</v>
      </c>
      <c r="F26" s="196">
        <f>Položky!BB133</f>
        <v>0</v>
      </c>
      <c r="G26" s="196">
        <f>Položky!BC133</f>
        <v>0</v>
      </c>
      <c r="H26" s="196">
        <f>Položky!BD133</f>
        <v>0</v>
      </c>
      <c r="I26" s="197">
        <f>Položky!BE133</f>
        <v>0</v>
      </c>
    </row>
    <row r="27" spans="1:9" s="35" customFormat="1" x14ac:dyDescent="0.2">
      <c r="A27" s="194" t="str">
        <f>Položky!B134</f>
        <v>781</v>
      </c>
      <c r="B27" s="115" t="str">
        <f>Položky!C134</f>
        <v>Obklady keramické</v>
      </c>
      <c r="C27" s="66"/>
      <c r="D27" s="116"/>
      <c r="E27" s="195">
        <f>Položky!BA139</f>
        <v>0</v>
      </c>
      <c r="F27" s="196">
        <f>Položky!BB139</f>
        <v>0</v>
      </c>
      <c r="G27" s="196">
        <f>Položky!BC139</f>
        <v>0</v>
      </c>
      <c r="H27" s="196">
        <f>Položky!BD139</f>
        <v>0</v>
      </c>
      <c r="I27" s="197">
        <f>Položky!BE139</f>
        <v>0</v>
      </c>
    </row>
    <row r="28" spans="1:9" s="35" customFormat="1" x14ac:dyDescent="0.2">
      <c r="A28" s="194" t="str">
        <f>Položky!B140</f>
        <v>783</v>
      </c>
      <c r="B28" s="115" t="str">
        <f>Položky!C140</f>
        <v>Nátěry</v>
      </c>
      <c r="C28" s="66"/>
      <c r="D28" s="116"/>
      <c r="E28" s="195">
        <f>Položky!BA142</f>
        <v>0</v>
      </c>
      <c r="F28" s="196">
        <f>Položky!BB142</f>
        <v>0</v>
      </c>
      <c r="G28" s="196">
        <f>Položky!BC142</f>
        <v>0</v>
      </c>
      <c r="H28" s="196">
        <f>Položky!BD142</f>
        <v>0</v>
      </c>
      <c r="I28" s="197">
        <f>Položky!BE142</f>
        <v>0</v>
      </c>
    </row>
    <row r="29" spans="1:9" s="35" customFormat="1" x14ac:dyDescent="0.2">
      <c r="A29" s="194" t="str">
        <f>Položky!B143</f>
        <v>784</v>
      </c>
      <c r="B29" s="115" t="str">
        <f>Položky!C143</f>
        <v>Malby</v>
      </c>
      <c r="C29" s="66"/>
      <c r="D29" s="116"/>
      <c r="E29" s="195">
        <f>Položky!BA148</f>
        <v>0</v>
      </c>
      <c r="F29" s="196">
        <f>Položky!BB148</f>
        <v>0</v>
      </c>
      <c r="G29" s="196">
        <f>Položky!BC148</f>
        <v>0</v>
      </c>
      <c r="H29" s="196">
        <f>Položky!BD148</f>
        <v>0</v>
      </c>
      <c r="I29" s="197">
        <f>Položky!BE148</f>
        <v>0</v>
      </c>
    </row>
    <row r="30" spans="1:9" s="35" customFormat="1" x14ac:dyDescent="0.2">
      <c r="A30" s="194" t="str">
        <f>Položky!B149</f>
        <v>M21</v>
      </c>
      <c r="B30" s="115" t="str">
        <f>Položky!C149</f>
        <v>Elektromontáže</v>
      </c>
      <c r="C30" s="66"/>
      <c r="D30" s="116"/>
      <c r="E30" s="195">
        <f>Položky!BA152</f>
        <v>0</v>
      </c>
      <c r="F30" s="196">
        <f>Položky!BB152</f>
        <v>0</v>
      </c>
      <c r="G30" s="196">
        <f>Položky!BC152</f>
        <v>0</v>
      </c>
      <c r="H30" s="196">
        <f>Položky!BD152</f>
        <v>0</v>
      </c>
      <c r="I30" s="197">
        <f>Položky!BE152</f>
        <v>0</v>
      </c>
    </row>
    <row r="31" spans="1:9" s="35" customFormat="1" x14ac:dyDescent="0.2">
      <c r="A31" s="194" t="str">
        <f>Položky!B153</f>
        <v>M24</v>
      </c>
      <c r="B31" s="115" t="str">
        <f>Položky!C153</f>
        <v>Montáže vzduchotechnických zařízení</v>
      </c>
      <c r="C31" s="66"/>
      <c r="D31" s="116"/>
      <c r="E31" s="195">
        <f>Položky!BA156</f>
        <v>0</v>
      </c>
      <c r="F31" s="196">
        <f>Položky!BB156</f>
        <v>0</v>
      </c>
      <c r="G31" s="196">
        <f>Položky!BC156</f>
        <v>0</v>
      </c>
      <c r="H31" s="196">
        <f>Položky!BD156</f>
        <v>0</v>
      </c>
      <c r="I31" s="197">
        <f>Položky!BE156</f>
        <v>0</v>
      </c>
    </row>
    <row r="32" spans="1:9" s="35" customFormat="1" ht="13.5" thickBot="1" x14ac:dyDescent="0.25">
      <c r="A32" s="194" t="str">
        <f>Položky!B157</f>
        <v>D96</v>
      </c>
      <c r="B32" s="115" t="str">
        <f>Položky!C157</f>
        <v>Přesuny suti a vybouraných hmot</v>
      </c>
      <c r="C32" s="66"/>
      <c r="D32" s="116"/>
      <c r="E32" s="195">
        <f>Položky!BA165</f>
        <v>0</v>
      </c>
      <c r="F32" s="196">
        <f>Položky!BB165</f>
        <v>0</v>
      </c>
      <c r="G32" s="196">
        <f>Položky!BC165</f>
        <v>0</v>
      </c>
      <c r="H32" s="196">
        <f>Položky!BD165</f>
        <v>0</v>
      </c>
      <c r="I32" s="197">
        <f>Položky!BE165</f>
        <v>0</v>
      </c>
    </row>
    <row r="33" spans="1:57" s="123" customFormat="1" ht="13.5" thickBot="1" x14ac:dyDescent="0.25">
      <c r="A33" s="117"/>
      <c r="B33" s="118" t="s">
        <v>59</v>
      </c>
      <c r="C33" s="118"/>
      <c r="D33" s="119"/>
      <c r="E33" s="120">
        <f>SUM(E7:E32)</f>
        <v>0</v>
      </c>
      <c r="F33" s="121">
        <f>SUM(F7:F32)</f>
        <v>0</v>
      </c>
      <c r="G33" s="121">
        <f>SUM(G7:G32)</f>
        <v>0</v>
      </c>
      <c r="H33" s="121">
        <f>SUM(H7:H32)</f>
        <v>0</v>
      </c>
      <c r="I33" s="122">
        <f>SUM(I7:I32)</f>
        <v>0</v>
      </c>
    </row>
    <row r="34" spans="1:57" x14ac:dyDescent="0.2">
      <c r="A34" s="66"/>
      <c r="B34" s="66"/>
      <c r="C34" s="66"/>
      <c r="D34" s="66"/>
      <c r="E34" s="66"/>
      <c r="F34" s="66"/>
      <c r="G34" s="66"/>
      <c r="H34" s="66"/>
      <c r="I34" s="66"/>
    </row>
    <row r="35" spans="1:57" ht="19.5" customHeight="1" x14ac:dyDescent="0.25">
      <c r="A35" s="107" t="s">
        <v>60</v>
      </c>
      <c r="B35" s="107"/>
      <c r="C35" s="107"/>
      <c r="D35" s="107"/>
      <c r="E35" s="107"/>
      <c r="F35" s="107"/>
      <c r="G35" s="124"/>
      <c r="H35" s="107"/>
      <c r="I35" s="107"/>
      <c r="BA35" s="41"/>
      <c r="BB35" s="41"/>
      <c r="BC35" s="41"/>
      <c r="BD35" s="41"/>
      <c r="BE35" s="41"/>
    </row>
    <row r="36" spans="1:57" ht="13.5" thickBot="1" x14ac:dyDescent="0.25">
      <c r="A36" s="77"/>
      <c r="B36" s="77"/>
      <c r="C36" s="77"/>
      <c r="D36" s="77"/>
      <c r="E36" s="77"/>
      <c r="F36" s="77"/>
      <c r="G36" s="77"/>
      <c r="H36" s="77"/>
      <c r="I36" s="77"/>
    </row>
    <row r="37" spans="1:57" x14ac:dyDescent="0.2">
      <c r="A37" s="71" t="s">
        <v>61</v>
      </c>
      <c r="B37" s="72"/>
      <c r="C37" s="72"/>
      <c r="D37" s="125"/>
      <c r="E37" s="126" t="s">
        <v>62</v>
      </c>
      <c r="F37" s="127" t="s">
        <v>63</v>
      </c>
      <c r="G37" s="128" t="s">
        <v>64</v>
      </c>
      <c r="H37" s="129"/>
      <c r="I37" s="130" t="s">
        <v>62</v>
      </c>
    </row>
    <row r="38" spans="1:57" x14ac:dyDescent="0.2">
      <c r="A38" s="64" t="s">
        <v>353</v>
      </c>
      <c r="B38" s="55"/>
      <c r="C38" s="55"/>
      <c r="D38" s="131"/>
      <c r="E38" s="132">
        <v>0</v>
      </c>
      <c r="F38" s="133">
        <v>0</v>
      </c>
      <c r="G38" s="134">
        <f t="shared" ref="G38:G45" si="0">CHOOSE(BA38+1,HSV+PSV,HSV+PSV+Mont,HSV+PSV+Dodavka+Mont,HSV,PSV,Mont,Dodavka,Mont+Dodavka,0)</f>
        <v>0</v>
      </c>
      <c r="H38" s="135"/>
      <c r="I38" s="136">
        <f t="shared" ref="I38:I45" si="1">E38+F38*G38/100</f>
        <v>0</v>
      </c>
      <c r="BA38">
        <v>2</v>
      </c>
    </row>
    <row r="39" spans="1:57" x14ac:dyDescent="0.2">
      <c r="A39" s="64" t="s">
        <v>354</v>
      </c>
      <c r="B39" s="55"/>
      <c r="C39" s="55"/>
      <c r="D39" s="131"/>
      <c r="E39" s="132">
        <v>0</v>
      </c>
      <c r="F39" s="133">
        <v>0</v>
      </c>
      <c r="G39" s="134">
        <f t="shared" si="0"/>
        <v>0</v>
      </c>
      <c r="H39" s="135"/>
      <c r="I39" s="136">
        <f t="shared" si="1"/>
        <v>0</v>
      </c>
      <c r="BA39">
        <v>2</v>
      </c>
    </row>
    <row r="40" spans="1:57" x14ac:dyDescent="0.2">
      <c r="A40" s="64" t="s">
        <v>355</v>
      </c>
      <c r="B40" s="55"/>
      <c r="C40" s="55"/>
      <c r="D40" s="131"/>
      <c r="E40" s="132">
        <v>0</v>
      </c>
      <c r="F40" s="133">
        <v>0</v>
      </c>
      <c r="G40" s="134">
        <f t="shared" si="0"/>
        <v>0</v>
      </c>
      <c r="H40" s="135"/>
      <c r="I40" s="136">
        <f t="shared" si="1"/>
        <v>0</v>
      </c>
      <c r="BA40">
        <v>2</v>
      </c>
    </row>
    <row r="41" spans="1:57" x14ac:dyDescent="0.2">
      <c r="A41" s="64" t="s">
        <v>356</v>
      </c>
      <c r="B41" s="55"/>
      <c r="C41" s="55"/>
      <c r="D41" s="131"/>
      <c r="E41" s="132">
        <v>0</v>
      </c>
      <c r="F41" s="133">
        <v>0</v>
      </c>
      <c r="G41" s="134">
        <f t="shared" si="0"/>
        <v>0</v>
      </c>
      <c r="H41" s="135"/>
      <c r="I41" s="136">
        <f t="shared" si="1"/>
        <v>0</v>
      </c>
      <c r="BA41">
        <v>2</v>
      </c>
    </row>
    <row r="42" spans="1:57" x14ac:dyDescent="0.2">
      <c r="A42" s="64" t="s">
        <v>357</v>
      </c>
      <c r="B42" s="55"/>
      <c r="C42" s="55"/>
      <c r="D42" s="131"/>
      <c r="E42" s="132">
        <v>0</v>
      </c>
      <c r="F42" s="133">
        <v>3</v>
      </c>
      <c r="G42" s="134">
        <f t="shared" si="0"/>
        <v>0</v>
      </c>
      <c r="H42" s="135"/>
      <c r="I42" s="136">
        <f t="shared" si="1"/>
        <v>0</v>
      </c>
      <c r="BA42">
        <v>2</v>
      </c>
    </row>
    <row r="43" spans="1:57" x14ac:dyDescent="0.2">
      <c r="A43" s="64" t="s">
        <v>358</v>
      </c>
      <c r="B43" s="55"/>
      <c r="C43" s="55"/>
      <c r="D43" s="131"/>
      <c r="E43" s="132">
        <v>0</v>
      </c>
      <c r="F43" s="133">
        <v>0</v>
      </c>
      <c r="G43" s="134">
        <f t="shared" si="0"/>
        <v>0</v>
      </c>
      <c r="H43" s="135"/>
      <c r="I43" s="136">
        <f t="shared" si="1"/>
        <v>0</v>
      </c>
      <c r="BA43">
        <v>2</v>
      </c>
    </row>
    <row r="44" spans="1:57" x14ac:dyDescent="0.2">
      <c r="A44" s="64" t="s">
        <v>359</v>
      </c>
      <c r="B44" s="55"/>
      <c r="C44" s="55"/>
      <c r="D44" s="131"/>
      <c r="E44" s="132">
        <v>0</v>
      </c>
      <c r="F44" s="133">
        <v>2</v>
      </c>
      <c r="G44" s="134">
        <f t="shared" si="0"/>
        <v>0</v>
      </c>
      <c r="H44" s="135"/>
      <c r="I44" s="136">
        <f t="shared" si="1"/>
        <v>0</v>
      </c>
      <c r="BA44">
        <v>2</v>
      </c>
    </row>
    <row r="45" spans="1:57" x14ac:dyDescent="0.2">
      <c r="A45" s="64" t="s">
        <v>360</v>
      </c>
      <c r="B45" s="55"/>
      <c r="C45" s="55"/>
      <c r="D45" s="131"/>
      <c r="E45" s="132">
        <v>0</v>
      </c>
      <c r="F45" s="133">
        <v>2</v>
      </c>
      <c r="G45" s="134">
        <f t="shared" si="0"/>
        <v>0</v>
      </c>
      <c r="H45" s="135"/>
      <c r="I45" s="136">
        <f t="shared" si="1"/>
        <v>0</v>
      </c>
      <c r="BA45">
        <v>2</v>
      </c>
    </row>
    <row r="46" spans="1:57" ht="13.5" thickBot="1" x14ac:dyDescent="0.25">
      <c r="A46" s="137"/>
      <c r="B46" s="138" t="s">
        <v>65</v>
      </c>
      <c r="C46" s="139"/>
      <c r="D46" s="140"/>
      <c r="E46" s="141"/>
      <c r="F46" s="142"/>
      <c r="G46" s="142"/>
      <c r="H46" s="226">
        <f>SUM(I38:I45)</f>
        <v>0</v>
      </c>
      <c r="I46" s="227"/>
    </row>
    <row r="48" spans="1:57" x14ac:dyDescent="0.2">
      <c r="B48" s="123"/>
      <c r="F48" s="143"/>
      <c r="G48" s="144"/>
      <c r="H48" s="144"/>
      <c r="I48" s="145"/>
    </row>
    <row r="49" spans="6:9" x14ac:dyDescent="0.2">
      <c r="F49" s="143"/>
      <c r="G49" s="144"/>
      <c r="H49" s="144"/>
      <c r="I49" s="145"/>
    </row>
    <row r="50" spans="6:9" x14ac:dyDescent="0.2">
      <c r="F50" s="143"/>
      <c r="G50" s="144"/>
      <c r="H50" s="144"/>
      <c r="I50" s="145"/>
    </row>
    <row r="51" spans="6:9" x14ac:dyDescent="0.2">
      <c r="F51" s="143"/>
      <c r="G51" s="144"/>
      <c r="H51" s="144"/>
      <c r="I51" s="145"/>
    </row>
    <row r="52" spans="6:9" x14ac:dyDescent="0.2">
      <c r="F52" s="143"/>
      <c r="G52" s="144"/>
      <c r="H52" s="144"/>
      <c r="I52" s="145"/>
    </row>
    <row r="53" spans="6:9" x14ac:dyDescent="0.2">
      <c r="F53" s="143"/>
      <c r="G53" s="144"/>
      <c r="H53" s="144"/>
      <c r="I53" s="145"/>
    </row>
    <row r="54" spans="6:9" x14ac:dyDescent="0.2">
      <c r="F54" s="143"/>
      <c r="G54" s="144"/>
      <c r="H54" s="144"/>
      <c r="I54" s="145"/>
    </row>
    <row r="55" spans="6:9" x14ac:dyDescent="0.2">
      <c r="F55" s="143"/>
      <c r="G55" s="144"/>
      <c r="H55" s="144"/>
      <c r="I55" s="145"/>
    </row>
    <row r="56" spans="6:9" x14ac:dyDescent="0.2">
      <c r="F56" s="143"/>
      <c r="G56" s="144"/>
      <c r="H56" s="144"/>
      <c r="I56" s="145"/>
    </row>
    <row r="57" spans="6:9" x14ac:dyDescent="0.2">
      <c r="F57" s="143"/>
      <c r="G57" s="144"/>
      <c r="H57" s="144"/>
      <c r="I57" s="145"/>
    </row>
    <row r="58" spans="6:9" x14ac:dyDescent="0.2">
      <c r="F58" s="143"/>
      <c r="G58" s="144"/>
      <c r="H58" s="144"/>
      <c r="I58" s="145"/>
    </row>
    <row r="59" spans="6:9" x14ac:dyDescent="0.2">
      <c r="F59" s="143"/>
      <c r="G59" s="144"/>
      <c r="H59" s="144"/>
      <c r="I59" s="145"/>
    </row>
    <row r="60" spans="6:9" x14ac:dyDescent="0.2">
      <c r="F60" s="143"/>
      <c r="G60" s="144"/>
      <c r="H60" s="144"/>
      <c r="I60" s="145"/>
    </row>
    <row r="61" spans="6:9" x14ac:dyDescent="0.2">
      <c r="F61" s="143"/>
      <c r="G61" s="144"/>
      <c r="H61" s="144"/>
      <c r="I61" s="145"/>
    </row>
    <row r="62" spans="6:9" x14ac:dyDescent="0.2">
      <c r="F62" s="143"/>
      <c r="G62" s="144"/>
      <c r="H62" s="144"/>
      <c r="I62" s="145"/>
    </row>
    <row r="63" spans="6:9" x14ac:dyDescent="0.2">
      <c r="F63" s="143"/>
      <c r="G63" s="144"/>
      <c r="H63" s="144"/>
      <c r="I63" s="145"/>
    </row>
    <row r="64" spans="6:9" x14ac:dyDescent="0.2">
      <c r="F64" s="143"/>
      <c r="G64" s="144"/>
      <c r="H64" s="144"/>
      <c r="I64" s="145"/>
    </row>
    <row r="65" spans="6:9" x14ac:dyDescent="0.2">
      <c r="F65" s="143"/>
      <c r="G65" s="144"/>
      <c r="H65" s="144"/>
      <c r="I65" s="145"/>
    </row>
    <row r="66" spans="6:9" x14ac:dyDescent="0.2">
      <c r="F66" s="143"/>
      <c r="G66" s="144"/>
      <c r="H66" s="144"/>
      <c r="I66" s="145"/>
    </row>
    <row r="67" spans="6:9" x14ac:dyDescent="0.2">
      <c r="F67" s="143"/>
      <c r="G67" s="144"/>
      <c r="H67" s="144"/>
      <c r="I67" s="145"/>
    </row>
    <row r="68" spans="6:9" x14ac:dyDescent="0.2">
      <c r="F68" s="143"/>
      <c r="G68" s="144"/>
      <c r="H68" s="144"/>
      <c r="I68" s="145"/>
    </row>
    <row r="69" spans="6:9" x14ac:dyDescent="0.2">
      <c r="F69" s="143"/>
      <c r="G69" s="144"/>
      <c r="H69" s="144"/>
      <c r="I69" s="145"/>
    </row>
    <row r="70" spans="6:9" x14ac:dyDescent="0.2">
      <c r="F70" s="143"/>
      <c r="G70" s="144"/>
      <c r="H70" s="144"/>
      <c r="I70" s="145"/>
    </row>
    <row r="71" spans="6:9" x14ac:dyDescent="0.2">
      <c r="F71" s="143"/>
      <c r="G71" s="144"/>
      <c r="H71" s="144"/>
      <c r="I71" s="145"/>
    </row>
    <row r="72" spans="6:9" x14ac:dyDescent="0.2">
      <c r="F72" s="143"/>
      <c r="G72" s="144"/>
      <c r="H72" s="144"/>
      <c r="I72" s="145"/>
    </row>
    <row r="73" spans="6:9" x14ac:dyDescent="0.2">
      <c r="F73" s="143"/>
      <c r="G73" s="144"/>
      <c r="H73" s="144"/>
      <c r="I73" s="145"/>
    </row>
    <row r="74" spans="6:9" x14ac:dyDescent="0.2">
      <c r="F74" s="143"/>
      <c r="G74" s="144"/>
      <c r="H74" s="144"/>
      <c r="I74" s="145"/>
    </row>
    <row r="75" spans="6:9" x14ac:dyDescent="0.2">
      <c r="F75" s="143"/>
      <c r="G75" s="144"/>
      <c r="H75" s="144"/>
      <c r="I75" s="145"/>
    </row>
    <row r="76" spans="6:9" x14ac:dyDescent="0.2">
      <c r="F76" s="143"/>
      <c r="G76" s="144"/>
      <c r="H76" s="144"/>
      <c r="I76" s="145"/>
    </row>
    <row r="77" spans="6:9" x14ac:dyDescent="0.2">
      <c r="F77" s="143"/>
      <c r="G77" s="144"/>
      <c r="H77" s="144"/>
      <c r="I77" s="145"/>
    </row>
    <row r="78" spans="6:9" x14ac:dyDescent="0.2">
      <c r="F78" s="143"/>
      <c r="G78" s="144"/>
      <c r="H78" s="144"/>
      <c r="I78" s="145"/>
    </row>
    <row r="79" spans="6:9" x14ac:dyDescent="0.2">
      <c r="F79" s="143"/>
      <c r="G79" s="144"/>
      <c r="H79" s="144"/>
      <c r="I79" s="145"/>
    </row>
    <row r="80" spans="6:9" x14ac:dyDescent="0.2">
      <c r="F80" s="143"/>
      <c r="G80" s="144"/>
      <c r="H80" s="144"/>
      <c r="I80" s="145"/>
    </row>
    <row r="81" spans="6:9" x14ac:dyDescent="0.2">
      <c r="F81" s="143"/>
      <c r="G81" s="144"/>
      <c r="H81" s="144"/>
      <c r="I81" s="145"/>
    </row>
    <row r="82" spans="6:9" x14ac:dyDescent="0.2">
      <c r="F82" s="143"/>
      <c r="G82" s="144"/>
      <c r="H82" s="144"/>
      <c r="I82" s="145"/>
    </row>
    <row r="83" spans="6:9" x14ac:dyDescent="0.2">
      <c r="F83" s="143"/>
      <c r="G83" s="144"/>
      <c r="H83" s="144"/>
      <c r="I83" s="145"/>
    </row>
    <row r="84" spans="6:9" x14ac:dyDescent="0.2">
      <c r="F84" s="143"/>
      <c r="G84" s="144"/>
      <c r="H84" s="144"/>
      <c r="I84" s="145"/>
    </row>
    <row r="85" spans="6:9" x14ac:dyDescent="0.2">
      <c r="F85" s="143"/>
      <c r="G85" s="144"/>
      <c r="H85" s="144"/>
      <c r="I85" s="145"/>
    </row>
    <row r="86" spans="6:9" x14ac:dyDescent="0.2">
      <c r="F86" s="143"/>
      <c r="G86" s="144"/>
      <c r="H86" s="144"/>
      <c r="I86" s="145"/>
    </row>
    <row r="87" spans="6:9" x14ac:dyDescent="0.2">
      <c r="F87" s="143"/>
      <c r="G87" s="144"/>
      <c r="H87" s="144"/>
      <c r="I87" s="145"/>
    </row>
    <row r="88" spans="6:9" x14ac:dyDescent="0.2">
      <c r="F88" s="143"/>
      <c r="G88" s="144"/>
      <c r="H88" s="144"/>
      <c r="I88" s="145"/>
    </row>
    <row r="89" spans="6:9" x14ac:dyDescent="0.2">
      <c r="F89" s="143"/>
      <c r="G89" s="144"/>
      <c r="H89" s="144"/>
      <c r="I89" s="145"/>
    </row>
    <row r="90" spans="6:9" x14ac:dyDescent="0.2">
      <c r="F90" s="143"/>
      <c r="G90" s="144"/>
      <c r="H90" s="144"/>
      <c r="I90" s="145"/>
    </row>
    <row r="91" spans="6:9" x14ac:dyDescent="0.2">
      <c r="F91" s="143"/>
      <c r="G91" s="144"/>
      <c r="H91" s="144"/>
      <c r="I91" s="145"/>
    </row>
    <row r="92" spans="6:9" x14ac:dyDescent="0.2">
      <c r="F92" s="143"/>
      <c r="G92" s="144"/>
      <c r="H92" s="144"/>
      <c r="I92" s="145"/>
    </row>
    <row r="93" spans="6:9" x14ac:dyDescent="0.2">
      <c r="F93" s="143"/>
      <c r="G93" s="144"/>
      <c r="H93" s="144"/>
      <c r="I93" s="145"/>
    </row>
    <row r="94" spans="6:9" x14ac:dyDescent="0.2">
      <c r="F94" s="143"/>
      <c r="G94" s="144"/>
      <c r="H94" s="144"/>
      <c r="I94" s="145"/>
    </row>
    <row r="95" spans="6:9" x14ac:dyDescent="0.2">
      <c r="F95" s="143"/>
      <c r="G95" s="144"/>
      <c r="H95" s="144"/>
      <c r="I95" s="145"/>
    </row>
    <row r="96" spans="6:9" x14ac:dyDescent="0.2">
      <c r="F96" s="143"/>
      <c r="G96" s="144"/>
      <c r="H96" s="144"/>
      <c r="I96" s="145"/>
    </row>
    <row r="97" spans="6:9" x14ac:dyDescent="0.2">
      <c r="F97" s="143"/>
      <c r="G97" s="144"/>
      <c r="H97" s="144"/>
      <c r="I97" s="145"/>
    </row>
  </sheetData>
  <mergeCells count="4">
    <mergeCell ref="A1:B1"/>
    <mergeCell ref="A2:B2"/>
    <mergeCell ref="G2:I2"/>
    <mergeCell ref="H46:I4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238"/>
  <sheetViews>
    <sheetView showGridLines="0" showZeros="0" zoomScaleNormal="100" workbookViewId="0">
      <selection activeCell="C18" sqref="C18"/>
    </sheetView>
  </sheetViews>
  <sheetFormatPr defaultColWidth="9.140625" defaultRowHeight="12.75" x14ac:dyDescent="0.2"/>
  <cols>
    <col min="1" max="1" width="4.42578125" style="146" customWidth="1"/>
    <col min="2" max="2" width="11.5703125" style="146" customWidth="1"/>
    <col min="3" max="3" width="40.42578125" style="146" customWidth="1"/>
    <col min="4" max="4" width="5.5703125" style="146" customWidth="1"/>
    <col min="5" max="5" width="8.5703125" style="188" customWidth="1"/>
    <col min="6" max="6" width="9.85546875" style="146" customWidth="1"/>
    <col min="7" max="7" width="13.85546875" style="146" customWidth="1"/>
    <col min="8" max="11" width="9.140625" style="146"/>
    <col min="12" max="12" width="75.42578125" style="146" customWidth="1"/>
    <col min="13" max="13" width="45.28515625" style="146" customWidth="1"/>
    <col min="14" max="16384" width="9.140625" style="146"/>
  </cols>
  <sheetData>
    <row r="1" spans="1:104" ht="15.75" x14ac:dyDescent="0.25">
      <c r="A1" s="228" t="s">
        <v>66</v>
      </c>
      <c r="B1" s="228"/>
      <c r="C1" s="228"/>
      <c r="D1" s="228"/>
      <c r="E1" s="228"/>
      <c r="F1" s="228"/>
      <c r="G1" s="228"/>
    </row>
    <row r="2" spans="1:104" ht="14.25" customHeight="1" thickBot="1" x14ac:dyDescent="0.25">
      <c r="A2" s="147"/>
      <c r="B2" s="148"/>
      <c r="C2" s="149"/>
      <c r="D2" s="149"/>
      <c r="E2" s="150"/>
      <c r="F2" s="149"/>
      <c r="G2" s="149"/>
    </row>
    <row r="3" spans="1:104" ht="13.5" thickTop="1" x14ac:dyDescent="0.2">
      <c r="A3" s="219" t="s">
        <v>50</v>
      </c>
      <c r="B3" s="220"/>
      <c r="C3" s="97" t="str">
        <f>CONCATENATE(cislostavby," ",nazevstavby)</f>
        <v>Zeťka1509 Oprava stáv.soc.zař. - Zámek Poděbrady</v>
      </c>
      <c r="D3" s="151"/>
      <c r="E3" s="152" t="s">
        <v>67</v>
      </c>
      <c r="F3" s="153" t="str">
        <f>Rekapitulace!H1</f>
        <v>01</v>
      </c>
      <c r="G3" s="154"/>
    </row>
    <row r="4" spans="1:104" ht="13.5" thickBot="1" x14ac:dyDescent="0.25">
      <c r="A4" s="229" t="s">
        <v>52</v>
      </c>
      <c r="B4" s="222"/>
      <c r="C4" s="103" t="str">
        <f>CONCATENATE(cisloobjektu," ",nazevobjektu)</f>
        <v>01 Oprava stáv.soc.zař. - Zámek Poděbrady</v>
      </c>
      <c r="D4" s="155"/>
      <c r="E4" s="230" t="str">
        <f>Rekapitulace!G2</f>
        <v>Oprava stáv.sociálních zařízení Zámek Poděbrady</v>
      </c>
      <c r="F4" s="231"/>
      <c r="G4" s="232"/>
    </row>
    <row r="5" spans="1:104" ht="13.5" thickTop="1" x14ac:dyDescent="0.2">
      <c r="A5" s="156"/>
      <c r="B5" s="147"/>
      <c r="C5" s="147"/>
      <c r="D5" s="147"/>
      <c r="E5" s="157"/>
      <c r="F5" s="147"/>
      <c r="G5" s="158"/>
    </row>
    <row r="6" spans="1:104" x14ac:dyDescent="0.2">
      <c r="A6" s="159" t="s">
        <v>68</v>
      </c>
      <c r="B6" s="160" t="s">
        <v>69</v>
      </c>
      <c r="C6" s="160" t="s">
        <v>70</v>
      </c>
      <c r="D6" s="160" t="s">
        <v>71</v>
      </c>
      <c r="E6" s="161" t="s">
        <v>72</v>
      </c>
      <c r="F6" s="160" t="s">
        <v>73</v>
      </c>
      <c r="G6" s="162" t="s">
        <v>74</v>
      </c>
    </row>
    <row r="7" spans="1:104" x14ac:dyDescent="0.2">
      <c r="A7" s="163" t="s">
        <v>75</v>
      </c>
      <c r="B7" s="164" t="s">
        <v>76</v>
      </c>
      <c r="C7" s="165" t="s">
        <v>77</v>
      </c>
      <c r="D7" s="166"/>
      <c r="E7" s="167"/>
      <c r="F7" s="167"/>
      <c r="G7" s="168"/>
      <c r="H7" s="169"/>
      <c r="I7" s="169"/>
      <c r="O7" s="170">
        <v>1</v>
      </c>
    </row>
    <row r="8" spans="1:104" ht="22.5" x14ac:dyDescent="0.2">
      <c r="A8" s="171">
        <v>1</v>
      </c>
      <c r="B8" s="172" t="s">
        <v>84</v>
      </c>
      <c r="C8" s="173" t="s">
        <v>85</v>
      </c>
      <c r="D8" s="174" t="s">
        <v>86</v>
      </c>
      <c r="E8" s="175">
        <v>45</v>
      </c>
      <c r="F8" s="175"/>
      <c r="G8" s="176">
        <f>E8*F8</f>
        <v>0</v>
      </c>
      <c r="O8" s="170">
        <v>2</v>
      </c>
      <c r="AA8" s="146">
        <v>1</v>
      </c>
      <c r="AB8" s="146">
        <v>1</v>
      </c>
      <c r="AC8" s="146">
        <v>1</v>
      </c>
      <c r="AZ8" s="146">
        <v>1</v>
      </c>
      <c r="BA8" s="146">
        <f>IF(AZ8=1,G8,0)</f>
        <v>0</v>
      </c>
      <c r="BB8" s="146">
        <f>IF(AZ8=2,G8,0)</f>
        <v>0</v>
      </c>
      <c r="BC8" s="146">
        <f>IF(AZ8=3,G8,0)</f>
        <v>0</v>
      </c>
      <c r="BD8" s="146">
        <f>IF(AZ8=4,G8,0)</f>
        <v>0</v>
      </c>
      <c r="BE8" s="146">
        <f>IF(AZ8=5,G8,0)</f>
        <v>0</v>
      </c>
      <c r="CA8" s="177">
        <v>1</v>
      </c>
      <c r="CB8" s="177">
        <v>1</v>
      </c>
      <c r="CZ8" s="146">
        <v>0</v>
      </c>
    </row>
    <row r="9" spans="1:104" x14ac:dyDescent="0.2">
      <c r="A9" s="171">
        <v>2</v>
      </c>
      <c r="B9" s="172" t="s">
        <v>87</v>
      </c>
      <c r="C9" s="173" t="s">
        <v>88</v>
      </c>
      <c r="D9" s="174" t="s">
        <v>86</v>
      </c>
      <c r="E9" s="175">
        <v>22</v>
      </c>
      <c r="F9" s="175"/>
      <c r="G9" s="176">
        <f>E9*F9</f>
        <v>0</v>
      </c>
      <c r="O9" s="170">
        <v>2</v>
      </c>
      <c r="AA9" s="146">
        <v>1</v>
      </c>
      <c r="AB9" s="146">
        <v>1</v>
      </c>
      <c r="AC9" s="146">
        <v>1</v>
      </c>
      <c r="AZ9" s="146">
        <v>1</v>
      </c>
      <c r="BA9" s="146">
        <f>IF(AZ9=1,G9,0)</f>
        <v>0</v>
      </c>
      <c r="BB9" s="146">
        <f>IF(AZ9=2,G9,0)</f>
        <v>0</v>
      </c>
      <c r="BC9" s="146">
        <f>IF(AZ9=3,G9,0)</f>
        <v>0</v>
      </c>
      <c r="BD9" s="146">
        <f>IF(AZ9=4,G9,0)</f>
        <v>0</v>
      </c>
      <c r="BE9" s="146">
        <f>IF(AZ9=5,G9,0)</f>
        <v>0</v>
      </c>
      <c r="CA9" s="177">
        <v>1</v>
      </c>
      <c r="CB9" s="177">
        <v>1</v>
      </c>
      <c r="CZ9" s="146">
        <v>0</v>
      </c>
    </row>
    <row r="10" spans="1:104" x14ac:dyDescent="0.2">
      <c r="A10" s="178"/>
      <c r="B10" s="179" t="s">
        <v>79</v>
      </c>
      <c r="C10" s="180" t="str">
        <f>CONCATENATE(B7," ",C7)</f>
        <v>1 Zemní práce</v>
      </c>
      <c r="D10" s="181"/>
      <c r="E10" s="182"/>
      <c r="F10" s="183"/>
      <c r="G10" s="184">
        <f>SUM(G7:G9)</f>
        <v>0</v>
      </c>
      <c r="O10" s="170">
        <v>4</v>
      </c>
      <c r="BA10" s="185">
        <f>SUM(BA7:BA9)</f>
        <v>0</v>
      </c>
      <c r="BB10" s="185">
        <f>SUM(BB7:BB9)</f>
        <v>0</v>
      </c>
      <c r="BC10" s="185">
        <f>SUM(BC7:BC9)</f>
        <v>0</v>
      </c>
      <c r="BD10" s="185">
        <f>SUM(BD7:BD9)</f>
        <v>0</v>
      </c>
      <c r="BE10" s="185">
        <f>SUM(BE7:BE9)</f>
        <v>0</v>
      </c>
    </row>
    <row r="11" spans="1:104" x14ac:dyDescent="0.2">
      <c r="A11" s="163" t="s">
        <v>75</v>
      </c>
      <c r="B11" s="164" t="s">
        <v>89</v>
      </c>
      <c r="C11" s="165" t="s">
        <v>90</v>
      </c>
      <c r="D11" s="166"/>
      <c r="E11" s="167"/>
      <c r="F11" s="167"/>
      <c r="G11" s="168"/>
      <c r="H11" s="169"/>
      <c r="I11" s="169"/>
      <c r="O11" s="170">
        <v>1</v>
      </c>
    </row>
    <row r="12" spans="1:104" x14ac:dyDescent="0.2">
      <c r="A12" s="171">
        <v>3</v>
      </c>
      <c r="B12" s="172" t="s">
        <v>91</v>
      </c>
      <c r="C12" s="173" t="s">
        <v>92</v>
      </c>
      <c r="D12" s="174" t="s">
        <v>93</v>
      </c>
      <c r="E12" s="175">
        <v>147.37</v>
      </c>
      <c r="F12" s="175"/>
      <c r="G12" s="176">
        <f t="shared" ref="G12:G19" si="0">E12*F12</f>
        <v>0</v>
      </c>
      <c r="O12" s="170">
        <v>2</v>
      </c>
      <c r="AA12" s="146">
        <v>1</v>
      </c>
      <c r="AB12" s="146">
        <v>1</v>
      </c>
      <c r="AC12" s="146">
        <v>1</v>
      </c>
      <c r="AZ12" s="146">
        <v>1</v>
      </c>
      <c r="BA12" s="146">
        <f t="shared" ref="BA12:BA19" si="1">IF(AZ12=1,G12,0)</f>
        <v>0</v>
      </c>
      <c r="BB12" s="146">
        <f t="shared" ref="BB12:BB19" si="2">IF(AZ12=2,G12,0)</f>
        <v>0</v>
      </c>
      <c r="BC12" s="146">
        <f t="shared" ref="BC12:BC19" si="3">IF(AZ12=3,G12,0)</f>
        <v>0</v>
      </c>
      <c r="BD12" s="146">
        <f t="shared" ref="BD12:BD19" si="4">IF(AZ12=4,G12,0)</f>
        <v>0</v>
      </c>
      <c r="BE12" s="146">
        <f t="shared" ref="BE12:BE19" si="5">IF(AZ12=5,G12,0)</f>
        <v>0</v>
      </c>
      <c r="CA12" s="177">
        <v>1</v>
      </c>
      <c r="CB12" s="177">
        <v>1</v>
      </c>
      <c r="CZ12" s="146">
        <v>0</v>
      </c>
    </row>
    <row r="13" spans="1:104" x14ac:dyDescent="0.2">
      <c r="A13" s="171">
        <v>4</v>
      </c>
      <c r="B13" s="172" t="s">
        <v>94</v>
      </c>
      <c r="C13" s="173" t="s">
        <v>95</v>
      </c>
      <c r="D13" s="174" t="s">
        <v>86</v>
      </c>
      <c r="E13" s="175">
        <v>69.849999999999994</v>
      </c>
      <c r="F13" s="175"/>
      <c r="G13" s="176">
        <f t="shared" si="0"/>
        <v>0</v>
      </c>
      <c r="O13" s="170">
        <v>2</v>
      </c>
      <c r="AA13" s="146">
        <v>1</v>
      </c>
      <c r="AB13" s="146">
        <v>1</v>
      </c>
      <c r="AC13" s="146">
        <v>1</v>
      </c>
      <c r="AZ13" s="146">
        <v>1</v>
      </c>
      <c r="BA13" s="146">
        <f t="shared" si="1"/>
        <v>0</v>
      </c>
      <c r="BB13" s="146">
        <f t="shared" si="2"/>
        <v>0</v>
      </c>
      <c r="BC13" s="146">
        <f t="shared" si="3"/>
        <v>0</v>
      </c>
      <c r="BD13" s="146">
        <f t="shared" si="4"/>
        <v>0</v>
      </c>
      <c r="BE13" s="146">
        <f t="shared" si="5"/>
        <v>0</v>
      </c>
      <c r="CA13" s="177">
        <v>1</v>
      </c>
      <c r="CB13" s="177">
        <v>1</v>
      </c>
      <c r="CZ13" s="146">
        <v>1.7816399999999999</v>
      </c>
    </row>
    <row r="14" spans="1:104" x14ac:dyDescent="0.2">
      <c r="A14" s="171">
        <v>5</v>
      </c>
      <c r="B14" s="172" t="s">
        <v>96</v>
      </c>
      <c r="C14" s="173" t="s">
        <v>97</v>
      </c>
      <c r="D14" s="174" t="s">
        <v>86</v>
      </c>
      <c r="E14" s="175">
        <v>22.5</v>
      </c>
      <c r="F14" s="175"/>
      <c r="G14" s="176">
        <f t="shared" si="0"/>
        <v>0</v>
      </c>
      <c r="O14" s="170">
        <v>2</v>
      </c>
      <c r="AA14" s="146">
        <v>1</v>
      </c>
      <c r="AB14" s="146">
        <v>1</v>
      </c>
      <c r="AC14" s="146">
        <v>1</v>
      </c>
      <c r="AZ14" s="146">
        <v>1</v>
      </c>
      <c r="BA14" s="146">
        <f t="shared" si="1"/>
        <v>0</v>
      </c>
      <c r="BB14" s="146">
        <f t="shared" si="2"/>
        <v>0</v>
      </c>
      <c r="BC14" s="146">
        <f t="shared" si="3"/>
        <v>0</v>
      </c>
      <c r="BD14" s="146">
        <f t="shared" si="4"/>
        <v>0</v>
      </c>
      <c r="BE14" s="146">
        <f t="shared" si="5"/>
        <v>0</v>
      </c>
      <c r="CA14" s="177">
        <v>1</v>
      </c>
      <c r="CB14" s="177">
        <v>1</v>
      </c>
      <c r="CZ14" s="146">
        <v>2.5249999999999999</v>
      </c>
    </row>
    <row r="15" spans="1:104" x14ac:dyDescent="0.2">
      <c r="A15" s="171">
        <v>6</v>
      </c>
      <c r="B15" s="172" t="s">
        <v>98</v>
      </c>
      <c r="C15" s="173" t="s">
        <v>99</v>
      </c>
      <c r="D15" s="174" t="s">
        <v>100</v>
      </c>
      <c r="E15" s="175">
        <v>0.33</v>
      </c>
      <c r="F15" s="175"/>
      <c r="G15" s="176">
        <f t="shared" si="0"/>
        <v>0</v>
      </c>
      <c r="O15" s="170">
        <v>2</v>
      </c>
      <c r="AA15" s="146">
        <v>1</v>
      </c>
      <c r="AB15" s="146">
        <v>1</v>
      </c>
      <c r="AC15" s="146">
        <v>1</v>
      </c>
      <c r="AZ15" s="146">
        <v>1</v>
      </c>
      <c r="BA15" s="146">
        <f t="shared" si="1"/>
        <v>0</v>
      </c>
      <c r="BB15" s="146">
        <f t="shared" si="2"/>
        <v>0</v>
      </c>
      <c r="BC15" s="146">
        <f t="shared" si="3"/>
        <v>0</v>
      </c>
      <c r="BD15" s="146">
        <f t="shared" si="4"/>
        <v>0</v>
      </c>
      <c r="BE15" s="146">
        <f t="shared" si="5"/>
        <v>0</v>
      </c>
      <c r="CA15" s="177">
        <v>1</v>
      </c>
      <c r="CB15" s="177">
        <v>1</v>
      </c>
      <c r="CZ15" s="146">
        <v>1.0085200000000001</v>
      </c>
    </row>
    <row r="16" spans="1:104" x14ac:dyDescent="0.2">
      <c r="A16" s="171">
        <v>7</v>
      </c>
      <c r="B16" s="172" t="s">
        <v>101</v>
      </c>
      <c r="C16" s="173" t="s">
        <v>102</v>
      </c>
      <c r="D16" s="174" t="s">
        <v>100</v>
      </c>
      <c r="E16" s="175">
        <v>2.25</v>
      </c>
      <c r="F16" s="175"/>
      <c r="G16" s="176">
        <f t="shared" si="0"/>
        <v>0</v>
      </c>
      <c r="O16" s="170">
        <v>2</v>
      </c>
      <c r="AA16" s="146">
        <v>1</v>
      </c>
      <c r="AB16" s="146">
        <v>1</v>
      </c>
      <c r="AC16" s="146">
        <v>1</v>
      </c>
      <c r="AZ16" s="146">
        <v>1</v>
      </c>
      <c r="BA16" s="146">
        <f t="shared" si="1"/>
        <v>0</v>
      </c>
      <c r="BB16" s="146">
        <f t="shared" si="2"/>
        <v>0</v>
      </c>
      <c r="BC16" s="146">
        <f t="shared" si="3"/>
        <v>0</v>
      </c>
      <c r="BD16" s="146">
        <f t="shared" si="4"/>
        <v>0</v>
      </c>
      <c r="BE16" s="146">
        <f t="shared" si="5"/>
        <v>0</v>
      </c>
      <c r="CA16" s="177">
        <v>1</v>
      </c>
      <c r="CB16" s="177">
        <v>1</v>
      </c>
      <c r="CZ16" s="146">
        <v>1.0570200000000001</v>
      </c>
    </row>
    <row r="17" spans="1:104" x14ac:dyDescent="0.2">
      <c r="A17" s="171">
        <v>8</v>
      </c>
      <c r="B17" s="172" t="s">
        <v>103</v>
      </c>
      <c r="C17" s="173" t="s">
        <v>104</v>
      </c>
      <c r="D17" s="174" t="s">
        <v>86</v>
      </c>
      <c r="E17" s="175">
        <v>6.35</v>
      </c>
      <c r="F17" s="175"/>
      <c r="G17" s="176">
        <f t="shared" si="0"/>
        <v>0</v>
      </c>
      <c r="O17" s="170">
        <v>2</v>
      </c>
      <c r="AA17" s="146">
        <v>1</v>
      </c>
      <c r="AB17" s="146">
        <v>1</v>
      </c>
      <c r="AC17" s="146">
        <v>1</v>
      </c>
      <c r="AZ17" s="146">
        <v>1</v>
      </c>
      <c r="BA17" s="146">
        <f t="shared" si="1"/>
        <v>0</v>
      </c>
      <c r="BB17" s="146">
        <f t="shared" si="2"/>
        <v>0</v>
      </c>
      <c r="BC17" s="146">
        <f t="shared" si="3"/>
        <v>0</v>
      </c>
      <c r="BD17" s="146">
        <f t="shared" si="4"/>
        <v>0</v>
      </c>
      <c r="BE17" s="146">
        <f t="shared" si="5"/>
        <v>0</v>
      </c>
      <c r="CA17" s="177">
        <v>1</v>
      </c>
      <c r="CB17" s="177">
        <v>1</v>
      </c>
      <c r="CZ17" s="146">
        <v>2.5249999999999999</v>
      </c>
    </row>
    <row r="18" spans="1:104" x14ac:dyDescent="0.2">
      <c r="A18" s="171">
        <v>9</v>
      </c>
      <c r="B18" s="172" t="s">
        <v>105</v>
      </c>
      <c r="C18" s="173" t="s">
        <v>106</v>
      </c>
      <c r="D18" s="174" t="s">
        <v>93</v>
      </c>
      <c r="E18" s="175">
        <v>6.2270000000000003</v>
      </c>
      <c r="F18" s="175"/>
      <c r="G18" s="176">
        <f t="shared" si="0"/>
        <v>0</v>
      </c>
      <c r="O18" s="170">
        <v>2</v>
      </c>
      <c r="AA18" s="146">
        <v>1</v>
      </c>
      <c r="AB18" s="146">
        <v>1</v>
      </c>
      <c r="AC18" s="146">
        <v>1</v>
      </c>
      <c r="AZ18" s="146">
        <v>1</v>
      </c>
      <c r="BA18" s="146">
        <f t="shared" si="1"/>
        <v>0</v>
      </c>
      <c r="BB18" s="146">
        <f t="shared" si="2"/>
        <v>0</v>
      </c>
      <c r="BC18" s="146">
        <f t="shared" si="3"/>
        <v>0</v>
      </c>
      <c r="BD18" s="146">
        <f t="shared" si="4"/>
        <v>0</v>
      </c>
      <c r="BE18" s="146">
        <f t="shared" si="5"/>
        <v>0</v>
      </c>
      <c r="CA18" s="177">
        <v>1</v>
      </c>
      <c r="CB18" s="177">
        <v>1</v>
      </c>
      <c r="CZ18" s="146">
        <v>3.916E-2</v>
      </c>
    </row>
    <row r="19" spans="1:104" x14ac:dyDescent="0.2">
      <c r="A19" s="171">
        <v>10</v>
      </c>
      <c r="B19" s="172" t="s">
        <v>107</v>
      </c>
      <c r="C19" s="173" t="s">
        <v>108</v>
      </c>
      <c r="D19" s="174" t="s">
        <v>93</v>
      </c>
      <c r="E19" s="175">
        <v>6.2270000000000003</v>
      </c>
      <c r="F19" s="175"/>
      <c r="G19" s="176">
        <f t="shared" si="0"/>
        <v>0</v>
      </c>
      <c r="O19" s="170">
        <v>2</v>
      </c>
      <c r="AA19" s="146">
        <v>1</v>
      </c>
      <c r="AB19" s="146">
        <v>1</v>
      </c>
      <c r="AC19" s="146">
        <v>1</v>
      </c>
      <c r="AZ19" s="146">
        <v>1</v>
      </c>
      <c r="BA19" s="146">
        <f t="shared" si="1"/>
        <v>0</v>
      </c>
      <c r="BB19" s="146">
        <f t="shared" si="2"/>
        <v>0</v>
      </c>
      <c r="BC19" s="146">
        <f t="shared" si="3"/>
        <v>0</v>
      </c>
      <c r="BD19" s="146">
        <f t="shared" si="4"/>
        <v>0</v>
      </c>
      <c r="BE19" s="146">
        <f t="shared" si="5"/>
        <v>0</v>
      </c>
      <c r="CA19" s="177">
        <v>1</v>
      </c>
      <c r="CB19" s="177">
        <v>1</v>
      </c>
      <c r="CZ19" s="146">
        <v>0</v>
      </c>
    </row>
    <row r="20" spans="1:104" x14ac:dyDescent="0.2">
      <c r="A20" s="178"/>
      <c r="B20" s="179" t="s">
        <v>79</v>
      </c>
      <c r="C20" s="180" t="str">
        <f>CONCATENATE(B11," ",C11)</f>
        <v>2 Zakládání</v>
      </c>
      <c r="D20" s="181"/>
      <c r="E20" s="182"/>
      <c r="F20" s="183"/>
      <c r="G20" s="184">
        <f>SUM(G11:G19)</f>
        <v>0</v>
      </c>
      <c r="O20" s="170">
        <v>4</v>
      </c>
      <c r="BA20" s="185">
        <f>SUM(BA11:BA19)</f>
        <v>0</v>
      </c>
      <c r="BB20" s="185">
        <f>SUM(BB11:BB19)</f>
        <v>0</v>
      </c>
      <c r="BC20" s="185">
        <f>SUM(BC11:BC19)</f>
        <v>0</v>
      </c>
      <c r="BD20" s="185">
        <f>SUM(BD11:BD19)</f>
        <v>0</v>
      </c>
      <c r="BE20" s="185">
        <f>SUM(BE11:BE19)</f>
        <v>0</v>
      </c>
    </row>
    <row r="21" spans="1:104" x14ac:dyDescent="0.2">
      <c r="A21" s="163" t="s">
        <v>75</v>
      </c>
      <c r="B21" s="164" t="s">
        <v>109</v>
      </c>
      <c r="C21" s="165" t="s">
        <v>110</v>
      </c>
      <c r="D21" s="166"/>
      <c r="E21" s="167"/>
      <c r="F21" s="167"/>
      <c r="G21" s="168"/>
      <c r="H21" s="169"/>
      <c r="I21" s="169"/>
      <c r="O21" s="170">
        <v>1</v>
      </c>
    </row>
    <row r="22" spans="1:104" x14ac:dyDescent="0.2">
      <c r="A22" s="171">
        <v>11</v>
      </c>
      <c r="B22" s="172" t="s">
        <v>111</v>
      </c>
      <c r="C22" s="173" t="s">
        <v>112</v>
      </c>
      <c r="D22" s="174" t="s">
        <v>86</v>
      </c>
      <c r="E22" s="175">
        <v>0.1</v>
      </c>
      <c r="F22" s="175"/>
      <c r="G22" s="176">
        <f t="shared" ref="G22:G28" si="6">E22*F22</f>
        <v>0</v>
      </c>
      <c r="O22" s="170">
        <v>2</v>
      </c>
      <c r="AA22" s="146">
        <v>1</v>
      </c>
      <c r="AB22" s="146">
        <v>1</v>
      </c>
      <c r="AC22" s="146">
        <v>1</v>
      </c>
      <c r="AZ22" s="146">
        <v>1</v>
      </c>
      <c r="BA22" s="146">
        <f t="shared" ref="BA22:BA28" si="7">IF(AZ22=1,G22,0)</f>
        <v>0</v>
      </c>
      <c r="BB22" s="146">
        <f t="shared" ref="BB22:BB28" si="8">IF(AZ22=2,G22,0)</f>
        <v>0</v>
      </c>
      <c r="BC22" s="146">
        <f t="shared" ref="BC22:BC28" si="9">IF(AZ22=3,G22,0)</f>
        <v>0</v>
      </c>
      <c r="BD22" s="146">
        <f t="shared" ref="BD22:BD28" si="10">IF(AZ22=4,G22,0)</f>
        <v>0</v>
      </c>
      <c r="BE22" s="146">
        <f t="shared" ref="BE22:BE28" si="11">IF(AZ22=5,G22,0)</f>
        <v>0</v>
      </c>
      <c r="CA22" s="177">
        <v>1</v>
      </c>
      <c r="CB22" s="177">
        <v>1</v>
      </c>
      <c r="CZ22" s="146">
        <v>1.9332</v>
      </c>
    </row>
    <row r="23" spans="1:104" x14ac:dyDescent="0.2">
      <c r="A23" s="171">
        <v>12</v>
      </c>
      <c r="B23" s="172" t="s">
        <v>113</v>
      </c>
      <c r="C23" s="173" t="s">
        <v>114</v>
      </c>
      <c r="D23" s="174" t="s">
        <v>86</v>
      </c>
      <c r="E23" s="175">
        <v>0.72899999999999998</v>
      </c>
      <c r="F23" s="175"/>
      <c r="G23" s="176">
        <f t="shared" si="6"/>
        <v>0</v>
      </c>
      <c r="O23" s="170">
        <v>2</v>
      </c>
      <c r="AA23" s="146">
        <v>1</v>
      </c>
      <c r="AB23" s="146">
        <v>1</v>
      </c>
      <c r="AC23" s="146">
        <v>1</v>
      </c>
      <c r="AZ23" s="146">
        <v>1</v>
      </c>
      <c r="BA23" s="146">
        <f t="shared" si="7"/>
        <v>0</v>
      </c>
      <c r="BB23" s="146">
        <f t="shared" si="8"/>
        <v>0</v>
      </c>
      <c r="BC23" s="146">
        <f t="shared" si="9"/>
        <v>0</v>
      </c>
      <c r="BD23" s="146">
        <f t="shared" si="10"/>
        <v>0</v>
      </c>
      <c r="BE23" s="146">
        <f t="shared" si="11"/>
        <v>0</v>
      </c>
      <c r="CA23" s="177">
        <v>1</v>
      </c>
      <c r="CB23" s="177">
        <v>1</v>
      </c>
      <c r="CZ23" s="146">
        <v>2.52501</v>
      </c>
    </row>
    <row r="24" spans="1:104" x14ac:dyDescent="0.2">
      <c r="A24" s="171">
        <v>13</v>
      </c>
      <c r="B24" s="172" t="s">
        <v>115</v>
      </c>
      <c r="C24" s="173" t="s">
        <v>116</v>
      </c>
      <c r="D24" s="174" t="s">
        <v>93</v>
      </c>
      <c r="E24" s="175">
        <v>129.636</v>
      </c>
      <c r="F24" s="175"/>
      <c r="G24" s="176">
        <f t="shared" si="6"/>
        <v>0</v>
      </c>
      <c r="O24" s="170">
        <v>2</v>
      </c>
      <c r="AA24" s="146">
        <v>1</v>
      </c>
      <c r="AB24" s="146">
        <v>1</v>
      </c>
      <c r="AC24" s="146">
        <v>1</v>
      </c>
      <c r="AZ24" s="146">
        <v>1</v>
      </c>
      <c r="BA24" s="146">
        <f t="shared" si="7"/>
        <v>0</v>
      </c>
      <c r="BB24" s="146">
        <f t="shared" si="8"/>
        <v>0</v>
      </c>
      <c r="BC24" s="146">
        <f t="shared" si="9"/>
        <v>0</v>
      </c>
      <c r="BD24" s="146">
        <f t="shared" si="10"/>
        <v>0</v>
      </c>
      <c r="BE24" s="146">
        <f t="shared" si="11"/>
        <v>0</v>
      </c>
      <c r="CA24" s="177">
        <v>1</v>
      </c>
      <c r="CB24" s="177">
        <v>1</v>
      </c>
      <c r="CZ24" s="146">
        <v>0.18615999999999999</v>
      </c>
    </row>
    <row r="25" spans="1:104" x14ac:dyDescent="0.2">
      <c r="A25" s="171">
        <v>14</v>
      </c>
      <c r="B25" s="172" t="s">
        <v>117</v>
      </c>
      <c r="C25" s="173" t="s">
        <v>118</v>
      </c>
      <c r="D25" s="174" t="s">
        <v>93</v>
      </c>
      <c r="E25" s="175">
        <v>1.1000000000000001</v>
      </c>
      <c r="F25" s="175"/>
      <c r="G25" s="176">
        <f t="shared" si="6"/>
        <v>0</v>
      </c>
      <c r="O25" s="170">
        <v>2</v>
      </c>
      <c r="AA25" s="146">
        <v>1</v>
      </c>
      <c r="AB25" s="146">
        <v>1</v>
      </c>
      <c r="AC25" s="146">
        <v>1</v>
      </c>
      <c r="AZ25" s="146">
        <v>1</v>
      </c>
      <c r="BA25" s="146">
        <f t="shared" si="7"/>
        <v>0</v>
      </c>
      <c r="BB25" s="146">
        <f t="shared" si="8"/>
        <v>0</v>
      </c>
      <c r="BC25" s="146">
        <f t="shared" si="9"/>
        <v>0</v>
      </c>
      <c r="BD25" s="146">
        <f t="shared" si="10"/>
        <v>0</v>
      </c>
      <c r="BE25" s="146">
        <f t="shared" si="11"/>
        <v>0</v>
      </c>
      <c r="CA25" s="177">
        <v>1</v>
      </c>
      <c r="CB25" s="177">
        <v>1</v>
      </c>
      <c r="CZ25" s="146">
        <v>0.18323999999999999</v>
      </c>
    </row>
    <row r="26" spans="1:104" x14ac:dyDescent="0.2">
      <c r="A26" s="171">
        <v>15</v>
      </c>
      <c r="B26" s="172" t="s">
        <v>119</v>
      </c>
      <c r="C26" s="173" t="s">
        <v>120</v>
      </c>
      <c r="D26" s="174" t="s">
        <v>93</v>
      </c>
      <c r="E26" s="175">
        <v>2.25</v>
      </c>
      <c r="F26" s="175"/>
      <c r="G26" s="176">
        <f t="shared" si="6"/>
        <v>0</v>
      </c>
      <c r="O26" s="170">
        <v>2</v>
      </c>
      <c r="AA26" s="146">
        <v>1</v>
      </c>
      <c r="AB26" s="146">
        <v>1</v>
      </c>
      <c r="AC26" s="146">
        <v>1</v>
      </c>
      <c r="AZ26" s="146">
        <v>1</v>
      </c>
      <c r="BA26" s="146">
        <f t="shared" si="7"/>
        <v>0</v>
      </c>
      <c r="BB26" s="146">
        <f t="shared" si="8"/>
        <v>0</v>
      </c>
      <c r="BC26" s="146">
        <f t="shared" si="9"/>
        <v>0</v>
      </c>
      <c r="BD26" s="146">
        <f t="shared" si="10"/>
        <v>0</v>
      </c>
      <c r="BE26" s="146">
        <f t="shared" si="11"/>
        <v>0</v>
      </c>
      <c r="CA26" s="177">
        <v>1</v>
      </c>
      <c r="CB26" s="177">
        <v>1</v>
      </c>
      <c r="CZ26" s="146">
        <v>8.4600000000000005E-3</v>
      </c>
    </row>
    <row r="27" spans="1:104" x14ac:dyDescent="0.2">
      <c r="A27" s="171">
        <v>16</v>
      </c>
      <c r="B27" s="172" t="s">
        <v>121</v>
      </c>
      <c r="C27" s="173" t="s">
        <v>122</v>
      </c>
      <c r="D27" s="174" t="s">
        <v>123</v>
      </c>
      <c r="E27" s="175">
        <v>2</v>
      </c>
      <c r="F27" s="175"/>
      <c r="G27" s="176">
        <f t="shared" si="6"/>
        <v>0</v>
      </c>
      <c r="O27" s="170">
        <v>2</v>
      </c>
      <c r="AA27" s="146">
        <v>12</v>
      </c>
      <c r="AB27" s="146">
        <v>0</v>
      </c>
      <c r="AC27" s="146">
        <v>17</v>
      </c>
      <c r="AZ27" s="146">
        <v>1</v>
      </c>
      <c r="BA27" s="146">
        <f t="shared" si="7"/>
        <v>0</v>
      </c>
      <c r="BB27" s="146">
        <f t="shared" si="8"/>
        <v>0</v>
      </c>
      <c r="BC27" s="146">
        <f t="shared" si="9"/>
        <v>0</v>
      </c>
      <c r="BD27" s="146">
        <f t="shared" si="10"/>
        <v>0</v>
      </c>
      <c r="BE27" s="146">
        <f t="shared" si="11"/>
        <v>0</v>
      </c>
      <c r="CA27" s="177">
        <v>12</v>
      </c>
      <c r="CB27" s="177">
        <v>0</v>
      </c>
      <c r="CZ27" s="146">
        <v>0.05</v>
      </c>
    </row>
    <row r="28" spans="1:104" x14ac:dyDescent="0.2">
      <c r="A28" s="171">
        <v>17</v>
      </c>
      <c r="B28" s="172" t="s">
        <v>124</v>
      </c>
      <c r="C28" s="173" t="s">
        <v>125</v>
      </c>
      <c r="D28" s="174" t="s">
        <v>123</v>
      </c>
      <c r="E28" s="175">
        <v>1</v>
      </c>
      <c r="F28" s="175"/>
      <c r="G28" s="176">
        <f t="shared" si="6"/>
        <v>0</v>
      </c>
      <c r="O28" s="170">
        <v>2</v>
      </c>
      <c r="AA28" s="146">
        <v>12</v>
      </c>
      <c r="AB28" s="146">
        <v>0</v>
      </c>
      <c r="AC28" s="146">
        <v>12</v>
      </c>
      <c r="AZ28" s="146">
        <v>1</v>
      </c>
      <c r="BA28" s="146">
        <f t="shared" si="7"/>
        <v>0</v>
      </c>
      <c r="BB28" s="146">
        <f t="shared" si="8"/>
        <v>0</v>
      </c>
      <c r="BC28" s="146">
        <f t="shared" si="9"/>
        <v>0</v>
      </c>
      <c r="BD28" s="146">
        <f t="shared" si="10"/>
        <v>0</v>
      </c>
      <c r="BE28" s="146">
        <f t="shared" si="11"/>
        <v>0</v>
      </c>
      <c r="CA28" s="177">
        <v>12</v>
      </c>
      <c r="CB28" s="177">
        <v>0</v>
      </c>
      <c r="CZ28" s="146">
        <v>1</v>
      </c>
    </row>
    <row r="29" spans="1:104" x14ac:dyDescent="0.2">
      <c r="A29" s="178"/>
      <c r="B29" s="179" t="s">
        <v>79</v>
      </c>
      <c r="C29" s="180" t="str">
        <f>CONCATENATE(B21," ",C21)</f>
        <v>3 Svislé a kompletní konstrukce</v>
      </c>
      <c r="D29" s="181"/>
      <c r="E29" s="182"/>
      <c r="F29" s="183"/>
      <c r="G29" s="184">
        <f>SUM(G21:G28)</f>
        <v>0</v>
      </c>
      <c r="O29" s="170">
        <v>4</v>
      </c>
      <c r="BA29" s="185">
        <f>SUM(BA21:BA28)</f>
        <v>0</v>
      </c>
      <c r="BB29" s="185">
        <f>SUM(BB21:BB28)</f>
        <v>0</v>
      </c>
      <c r="BC29" s="185">
        <f>SUM(BC21:BC28)</f>
        <v>0</v>
      </c>
      <c r="BD29" s="185">
        <f>SUM(BD21:BD28)</f>
        <v>0</v>
      </c>
      <c r="BE29" s="185">
        <f>SUM(BE21:BE28)</f>
        <v>0</v>
      </c>
    </row>
    <row r="30" spans="1:104" x14ac:dyDescent="0.2">
      <c r="A30" s="163" t="s">
        <v>75</v>
      </c>
      <c r="B30" s="164" t="s">
        <v>126</v>
      </c>
      <c r="C30" s="165" t="s">
        <v>127</v>
      </c>
      <c r="D30" s="166"/>
      <c r="E30" s="167"/>
      <c r="F30" s="167"/>
      <c r="G30" s="168"/>
      <c r="H30" s="169"/>
      <c r="I30" s="169"/>
      <c r="O30" s="170">
        <v>1</v>
      </c>
    </row>
    <row r="31" spans="1:104" x14ac:dyDescent="0.2">
      <c r="A31" s="171">
        <v>18</v>
      </c>
      <c r="B31" s="172" t="s">
        <v>128</v>
      </c>
      <c r="C31" s="173" t="s">
        <v>129</v>
      </c>
      <c r="D31" s="174" t="s">
        <v>100</v>
      </c>
      <c r="E31" s="175">
        <v>0.214</v>
      </c>
      <c r="F31" s="175"/>
      <c r="G31" s="176">
        <f>E31*F31</f>
        <v>0</v>
      </c>
      <c r="O31" s="170">
        <v>2</v>
      </c>
      <c r="AA31" s="146">
        <v>1</v>
      </c>
      <c r="AB31" s="146">
        <v>1</v>
      </c>
      <c r="AC31" s="146">
        <v>1</v>
      </c>
      <c r="AZ31" s="146">
        <v>1</v>
      </c>
      <c r="BA31" s="146">
        <f>IF(AZ31=1,G31,0)</f>
        <v>0</v>
      </c>
      <c r="BB31" s="146">
        <f>IF(AZ31=2,G31,0)</f>
        <v>0</v>
      </c>
      <c r="BC31" s="146">
        <f>IF(AZ31=3,G31,0)</f>
        <v>0</v>
      </c>
      <c r="BD31" s="146">
        <f>IF(AZ31=4,G31,0)</f>
        <v>0</v>
      </c>
      <c r="BE31" s="146">
        <f>IF(AZ31=5,G31,0)</f>
        <v>0</v>
      </c>
      <c r="CA31" s="177">
        <v>1</v>
      </c>
      <c r="CB31" s="177">
        <v>1</v>
      </c>
      <c r="CZ31" s="146">
        <v>1.6629999999999999E-2</v>
      </c>
    </row>
    <row r="32" spans="1:104" x14ac:dyDescent="0.2">
      <c r="A32" s="171">
        <v>19</v>
      </c>
      <c r="B32" s="172" t="s">
        <v>130</v>
      </c>
      <c r="C32" s="173" t="s">
        <v>131</v>
      </c>
      <c r="D32" s="174" t="s">
        <v>100</v>
      </c>
      <c r="E32" s="175">
        <v>0.214</v>
      </c>
      <c r="F32" s="175"/>
      <c r="G32" s="176">
        <f>E32*F32</f>
        <v>0</v>
      </c>
      <c r="O32" s="170">
        <v>2</v>
      </c>
      <c r="AA32" s="146">
        <v>3</v>
      </c>
      <c r="AB32" s="146">
        <v>1</v>
      </c>
      <c r="AC32" s="146">
        <v>13383430</v>
      </c>
      <c r="AZ32" s="146">
        <v>1</v>
      </c>
      <c r="BA32" s="146">
        <f>IF(AZ32=1,G32,0)</f>
        <v>0</v>
      </c>
      <c r="BB32" s="146">
        <f>IF(AZ32=2,G32,0)</f>
        <v>0</v>
      </c>
      <c r="BC32" s="146">
        <f>IF(AZ32=3,G32,0)</f>
        <v>0</v>
      </c>
      <c r="BD32" s="146">
        <f>IF(AZ32=4,G32,0)</f>
        <v>0</v>
      </c>
      <c r="BE32" s="146">
        <f>IF(AZ32=5,G32,0)</f>
        <v>0</v>
      </c>
      <c r="CA32" s="177">
        <v>3</v>
      </c>
      <c r="CB32" s="177">
        <v>1</v>
      </c>
      <c r="CZ32" s="146">
        <v>1</v>
      </c>
    </row>
    <row r="33" spans="1:104" x14ac:dyDescent="0.2">
      <c r="A33" s="178"/>
      <c r="B33" s="179" t="s">
        <v>79</v>
      </c>
      <c r="C33" s="180" t="str">
        <f>CONCATENATE(B30," ",C30)</f>
        <v>4 Vodorovné konstrukce</v>
      </c>
      <c r="D33" s="181"/>
      <c r="E33" s="182"/>
      <c r="F33" s="183"/>
      <c r="G33" s="184">
        <f>SUM(G30:G32)</f>
        <v>0</v>
      </c>
      <c r="O33" s="170">
        <v>4</v>
      </c>
      <c r="BA33" s="185">
        <f>SUM(BA30:BA32)</f>
        <v>0</v>
      </c>
      <c r="BB33" s="185">
        <f>SUM(BB30:BB32)</f>
        <v>0</v>
      </c>
      <c r="BC33" s="185">
        <f>SUM(BC30:BC32)</f>
        <v>0</v>
      </c>
      <c r="BD33" s="185">
        <f>SUM(BD30:BD32)</f>
        <v>0</v>
      </c>
      <c r="BE33" s="185">
        <f>SUM(BE30:BE32)</f>
        <v>0</v>
      </c>
    </row>
    <row r="34" spans="1:104" x14ac:dyDescent="0.2">
      <c r="A34" s="163" t="s">
        <v>75</v>
      </c>
      <c r="B34" s="164" t="s">
        <v>132</v>
      </c>
      <c r="C34" s="165" t="s">
        <v>133</v>
      </c>
      <c r="D34" s="166"/>
      <c r="E34" s="167"/>
      <c r="F34" s="167"/>
      <c r="G34" s="168"/>
      <c r="H34" s="169"/>
      <c r="I34" s="169"/>
      <c r="O34" s="170">
        <v>1</v>
      </c>
    </row>
    <row r="35" spans="1:104" x14ac:dyDescent="0.2">
      <c r="A35" s="171">
        <v>20</v>
      </c>
      <c r="B35" s="172" t="s">
        <v>134</v>
      </c>
      <c r="C35" s="173" t="s">
        <v>135</v>
      </c>
      <c r="D35" s="174" t="s">
        <v>93</v>
      </c>
      <c r="E35" s="175">
        <v>45</v>
      </c>
      <c r="F35" s="175"/>
      <c r="G35" s="176">
        <f>E35*F35</f>
        <v>0</v>
      </c>
      <c r="O35" s="170">
        <v>2</v>
      </c>
      <c r="AA35" s="146">
        <v>1</v>
      </c>
      <c r="AB35" s="146">
        <v>1</v>
      </c>
      <c r="AC35" s="146">
        <v>1</v>
      </c>
      <c r="AZ35" s="146">
        <v>1</v>
      </c>
      <c r="BA35" s="146">
        <f>IF(AZ35=1,G35,0)</f>
        <v>0</v>
      </c>
      <c r="BB35" s="146">
        <f>IF(AZ35=2,G35,0)</f>
        <v>0</v>
      </c>
      <c r="BC35" s="146">
        <f>IF(AZ35=3,G35,0)</f>
        <v>0</v>
      </c>
      <c r="BD35" s="146">
        <f>IF(AZ35=4,G35,0)</f>
        <v>0</v>
      </c>
      <c r="BE35" s="146">
        <f>IF(AZ35=5,G35,0)</f>
        <v>0</v>
      </c>
      <c r="CA35" s="177">
        <v>1</v>
      </c>
      <c r="CB35" s="177">
        <v>1</v>
      </c>
      <c r="CZ35" s="146">
        <v>6.45E-3</v>
      </c>
    </row>
    <row r="36" spans="1:104" x14ac:dyDescent="0.2">
      <c r="A36" s="171">
        <v>21</v>
      </c>
      <c r="B36" s="172" t="s">
        <v>136</v>
      </c>
      <c r="C36" s="173" t="s">
        <v>137</v>
      </c>
      <c r="D36" s="174" t="s">
        <v>93</v>
      </c>
      <c r="E36" s="175">
        <v>309.072</v>
      </c>
      <c r="F36" s="175"/>
      <c r="G36" s="176">
        <f>E36*F36</f>
        <v>0</v>
      </c>
      <c r="O36" s="170">
        <v>2</v>
      </c>
      <c r="AA36" s="146">
        <v>1</v>
      </c>
      <c r="AB36" s="146">
        <v>1</v>
      </c>
      <c r="AC36" s="146">
        <v>1</v>
      </c>
      <c r="AZ36" s="146">
        <v>1</v>
      </c>
      <c r="BA36" s="146">
        <f>IF(AZ36=1,G36,0)</f>
        <v>0</v>
      </c>
      <c r="BB36" s="146">
        <f>IF(AZ36=2,G36,0)</f>
        <v>0</v>
      </c>
      <c r="BC36" s="146">
        <f>IF(AZ36=3,G36,0)</f>
        <v>0</v>
      </c>
      <c r="BD36" s="146">
        <f>IF(AZ36=4,G36,0)</f>
        <v>0</v>
      </c>
      <c r="BE36" s="146">
        <f>IF(AZ36=5,G36,0)</f>
        <v>0</v>
      </c>
      <c r="CA36" s="177">
        <v>1</v>
      </c>
      <c r="CB36" s="177">
        <v>1</v>
      </c>
      <c r="CZ36" s="146">
        <v>2.7980000000000001E-2</v>
      </c>
    </row>
    <row r="37" spans="1:104" ht="22.5" x14ac:dyDescent="0.2">
      <c r="A37" s="171">
        <v>22</v>
      </c>
      <c r="B37" s="172" t="s">
        <v>138</v>
      </c>
      <c r="C37" s="173" t="s">
        <v>139</v>
      </c>
      <c r="D37" s="174" t="s">
        <v>93</v>
      </c>
      <c r="E37" s="175">
        <v>184</v>
      </c>
      <c r="F37" s="175"/>
      <c r="G37" s="176">
        <f>E37*F37</f>
        <v>0</v>
      </c>
      <c r="O37" s="170">
        <v>2</v>
      </c>
      <c r="AA37" s="146">
        <v>12</v>
      </c>
      <c r="AB37" s="146">
        <v>0</v>
      </c>
      <c r="AC37" s="146">
        <v>22</v>
      </c>
      <c r="AZ37" s="146">
        <v>1</v>
      </c>
      <c r="BA37" s="146">
        <f>IF(AZ37=1,G37,0)</f>
        <v>0</v>
      </c>
      <c r="BB37" s="146">
        <f>IF(AZ37=2,G37,0)</f>
        <v>0</v>
      </c>
      <c r="BC37" s="146">
        <f>IF(AZ37=3,G37,0)</f>
        <v>0</v>
      </c>
      <c r="BD37" s="146">
        <f>IF(AZ37=4,G37,0)</f>
        <v>0</v>
      </c>
      <c r="BE37" s="146">
        <f>IF(AZ37=5,G37,0)</f>
        <v>0</v>
      </c>
      <c r="CA37" s="177">
        <v>12</v>
      </c>
      <c r="CB37" s="177">
        <v>0</v>
      </c>
      <c r="CZ37" s="146">
        <v>0.18323999999999999</v>
      </c>
    </row>
    <row r="38" spans="1:104" x14ac:dyDescent="0.2">
      <c r="A38" s="178"/>
      <c r="B38" s="179" t="s">
        <v>79</v>
      </c>
      <c r="C38" s="180" t="str">
        <f>CONCATENATE(B34," ",C34)</f>
        <v>61 Upravy povrchů vnitřní</v>
      </c>
      <c r="D38" s="181"/>
      <c r="E38" s="182"/>
      <c r="F38" s="183"/>
      <c r="G38" s="184">
        <f>SUM(G34:G37)</f>
        <v>0</v>
      </c>
      <c r="O38" s="170">
        <v>4</v>
      </c>
      <c r="BA38" s="185">
        <f>SUM(BA34:BA37)</f>
        <v>0</v>
      </c>
      <c r="BB38" s="185">
        <f>SUM(BB34:BB37)</f>
        <v>0</v>
      </c>
      <c r="BC38" s="185">
        <f>SUM(BC34:BC37)</f>
        <v>0</v>
      </c>
      <c r="BD38" s="185">
        <f>SUM(BD34:BD37)</f>
        <v>0</v>
      </c>
      <c r="BE38" s="185">
        <f>SUM(BE34:BE37)</f>
        <v>0</v>
      </c>
    </row>
    <row r="39" spans="1:104" x14ac:dyDescent="0.2">
      <c r="A39" s="163" t="s">
        <v>75</v>
      </c>
      <c r="B39" s="164" t="s">
        <v>140</v>
      </c>
      <c r="C39" s="165" t="s">
        <v>141</v>
      </c>
      <c r="D39" s="166"/>
      <c r="E39" s="167"/>
      <c r="F39" s="167"/>
      <c r="G39" s="168"/>
      <c r="H39" s="169"/>
      <c r="I39" s="169"/>
      <c r="O39" s="170">
        <v>1</v>
      </c>
    </row>
    <row r="40" spans="1:104" ht="22.5" x14ac:dyDescent="0.2">
      <c r="A40" s="171">
        <v>23</v>
      </c>
      <c r="B40" s="172" t="s">
        <v>142</v>
      </c>
      <c r="C40" s="173" t="s">
        <v>143</v>
      </c>
      <c r="D40" s="174" t="s">
        <v>93</v>
      </c>
      <c r="E40" s="175">
        <v>236.4</v>
      </c>
      <c r="F40" s="175"/>
      <c r="G40" s="176">
        <f>E40*F40</f>
        <v>0</v>
      </c>
      <c r="O40" s="170">
        <v>2</v>
      </c>
      <c r="AA40" s="146">
        <v>1</v>
      </c>
      <c r="AB40" s="146">
        <v>1</v>
      </c>
      <c r="AC40" s="146">
        <v>1</v>
      </c>
      <c r="AZ40" s="146">
        <v>1</v>
      </c>
      <c r="BA40" s="146">
        <f>IF(AZ40=1,G40,0)</f>
        <v>0</v>
      </c>
      <c r="BB40" s="146">
        <f>IF(AZ40=2,G40,0)</f>
        <v>0</v>
      </c>
      <c r="BC40" s="146">
        <f>IF(AZ40=3,G40,0)</f>
        <v>0</v>
      </c>
      <c r="BD40" s="146">
        <f>IF(AZ40=4,G40,0)</f>
        <v>0</v>
      </c>
      <c r="BE40" s="146">
        <f>IF(AZ40=5,G40,0)</f>
        <v>0</v>
      </c>
      <c r="CA40" s="177">
        <v>1</v>
      </c>
      <c r="CB40" s="177">
        <v>1</v>
      </c>
      <c r="CZ40" s="146">
        <v>1.1310000000000001E-2</v>
      </c>
    </row>
    <row r="41" spans="1:104" ht="22.5" x14ac:dyDescent="0.2">
      <c r="A41" s="171">
        <v>24</v>
      </c>
      <c r="B41" s="172" t="s">
        <v>144</v>
      </c>
      <c r="C41" s="173" t="s">
        <v>145</v>
      </c>
      <c r="D41" s="174" t="s">
        <v>93</v>
      </c>
      <c r="E41" s="175">
        <v>236.4</v>
      </c>
      <c r="F41" s="175"/>
      <c r="G41" s="176">
        <f>E41*F41</f>
        <v>0</v>
      </c>
      <c r="O41" s="170">
        <v>2</v>
      </c>
      <c r="AA41" s="146">
        <v>1</v>
      </c>
      <c r="AB41" s="146">
        <v>1</v>
      </c>
      <c r="AC41" s="146">
        <v>1</v>
      </c>
      <c r="AZ41" s="146">
        <v>1</v>
      </c>
      <c r="BA41" s="146">
        <f>IF(AZ41=1,G41,0)</f>
        <v>0</v>
      </c>
      <c r="BB41" s="146">
        <f>IF(AZ41=2,G41,0)</f>
        <v>0</v>
      </c>
      <c r="BC41" s="146">
        <f>IF(AZ41=3,G41,0)</f>
        <v>0</v>
      </c>
      <c r="BD41" s="146">
        <f>IF(AZ41=4,G41,0)</f>
        <v>0</v>
      </c>
      <c r="BE41" s="146">
        <f>IF(AZ41=5,G41,0)</f>
        <v>0</v>
      </c>
      <c r="CA41" s="177">
        <v>1</v>
      </c>
      <c r="CB41" s="177">
        <v>1</v>
      </c>
      <c r="CZ41" s="146">
        <v>3.8899999999999997E-2</v>
      </c>
    </row>
    <row r="42" spans="1:104" ht="22.5" x14ac:dyDescent="0.2">
      <c r="A42" s="171">
        <v>25</v>
      </c>
      <c r="B42" s="172" t="s">
        <v>146</v>
      </c>
      <c r="C42" s="173" t="s">
        <v>147</v>
      </c>
      <c r="D42" s="174" t="s">
        <v>93</v>
      </c>
      <c r="E42" s="175">
        <v>236.4</v>
      </c>
      <c r="F42" s="175"/>
      <c r="G42" s="176">
        <f>E42*F42</f>
        <v>0</v>
      </c>
      <c r="O42" s="170">
        <v>2</v>
      </c>
      <c r="AA42" s="146">
        <v>12</v>
      </c>
      <c r="AB42" s="146">
        <v>0</v>
      </c>
      <c r="AC42" s="146">
        <v>94</v>
      </c>
      <c r="AZ42" s="146">
        <v>1</v>
      </c>
      <c r="BA42" s="146">
        <f>IF(AZ42=1,G42,0)</f>
        <v>0</v>
      </c>
      <c r="BB42" s="146">
        <f>IF(AZ42=2,G42,0)</f>
        <v>0</v>
      </c>
      <c r="BC42" s="146">
        <f>IF(AZ42=3,G42,0)</f>
        <v>0</v>
      </c>
      <c r="BD42" s="146">
        <f>IF(AZ42=4,G42,0)</f>
        <v>0</v>
      </c>
      <c r="BE42" s="146">
        <f>IF(AZ42=5,G42,0)</f>
        <v>0</v>
      </c>
      <c r="CA42" s="177">
        <v>12</v>
      </c>
      <c r="CB42" s="177">
        <v>0</v>
      </c>
      <c r="CZ42" s="146">
        <v>0</v>
      </c>
    </row>
    <row r="43" spans="1:104" ht="22.5" x14ac:dyDescent="0.2">
      <c r="A43" s="171">
        <v>26</v>
      </c>
      <c r="B43" s="172" t="s">
        <v>148</v>
      </c>
      <c r="C43" s="173" t="s">
        <v>149</v>
      </c>
      <c r="D43" s="174" t="s">
        <v>93</v>
      </c>
      <c r="E43" s="175">
        <v>236.4</v>
      </c>
      <c r="F43" s="175"/>
      <c r="G43" s="176">
        <f>E43*F43</f>
        <v>0</v>
      </c>
      <c r="O43" s="170">
        <v>2</v>
      </c>
      <c r="AA43" s="146">
        <v>12</v>
      </c>
      <c r="AB43" s="146">
        <v>0</v>
      </c>
      <c r="AC43" s="146">
        <v>95</v>
      </c>
      <c r="AZ43" s="146">
        <v>1</v>
      </c>
      <c r="BA43" s="146">
        <f>IF(AZ43=1,G43,0)</f>
        <v>0</v>
      </c>
      <c r="BB43" s="146">
        <f>IF(AZ43=2,G43,0)</f>
        <v>0</v>
      </c>
      <c r="BC43" s="146">
        <f>IF(AZ43=3,G43,0)</f>
        <v>0</v>
      </c>
      <c r="BD43" s="146">
        <f>IF(AZ43=4,G43,0)</f>
        <v>0</v>
      </c>
      <c r="BE43" s="146">
        <f>IF(AZ43=5,G43,0)</f>
        <v>0</v>
      </c>
      <c r="CA43" s="177">
        <v>12</v>
      </c>
      <c r="CB43" s="177">
        <v>0</v>
      </c>
      <c r="CZ43" s="146">
        <v>0</v>
      </c>
    </row>
    <row r="44" spans="1:104" x14ac:dyDescent="0.2">
      <c r="A44" s="178"/>
      <c r="B44" s="179" t="s">
        <v>79</v>
      </c>
      <c r="C44" s="180" t="str">
        <f>CONCATENATE(B39," ",C39)</f>
        <v>62 Úpravy povrchů vnější</v>
      </c>
      <c r="D44" s="181"/>
      <c r="E44" s="182"/>
      <c r="F44" s="183"/>
      <c r="G44" s="184">
        <f>SUM(G39:G43)</f>
        <v>0</v>
      </c>
      <c r="O44" s="170">
        <v>4</v>
      </c>
      <c r="BA44" s="185">
        <f>SUM(BA39:BA43)</f>
        <v>0</v>
      </c>
      <c r="BB44" s="185">
        <f>SUM(BB39:BB43)</f>
        <v>0</v>
      </c>
      <c r="BC44" s="185">
        <f>SUM(BC39:BC43)</f>
        <v>0</v>
      </c>
      <c r="BD44" s="185">
        <f>SUM(BD39:BD43)</f>
        <v>0</v>
      </c>
      <c r="BE44" s="185">
        <f>SUM(BE39:BE43)</f>
        <v>0</v>
      </c>
    </row>
    <row r="45" spans="1:104" x14ac:dyDescent="0.2">
      <c r="A45" s="163" t="s">
        <v>75</v>
      </c>
      <c r="B45" s="164" t="s">
        <v>150</v>
      </c>
      <c r="C45" s="165" t="s">
        <v>151</v>
      </c>
      <c r="D45" s="166"/>
      <c r="E45" s="167"/>
      <c r="F45" s="167"/>
      <c r="G45" s="168"/>
      <c r="H45" s="169"/>
      <c r="I45" s="169"/>
      <c r="O45" s="170">
        <v>1</v>
      </c>
    </row>
    <row r="46" spans="1:104" x14ac:dyDescent="0.2">
      <c r="A46" s="171">
        <v>27</v>
      </c>
      <c r="B46" s="172" t="s">
        <v>152</v>
      </c>
      <c r="C46" s="173" t="s">
        <v>153</v>
      </c>
      <c r="D46" s="174" t="s">
        <v>86</v>
      </c>
      <c r="E46" s="175">
        <v>14.737</v>
      </c>
      <c r="F46" s="175"/>
      <c r="G46" s="176">
        <f>E46*F46</f>
        <v>0</v>
      </c>
      <c r="O46" s="170">
        <v>2</v>
      </c>
      <c r="AA46" s="146">
        <v>1</v>
      </c>
      <c r="AB46" s="146">
        <v>1</v>
      </c>
      <c r="AC46" s="146">
        <v>1</v>
      </c>
      <c r="AZ46" s="146">
        <v>1</v>
      </c>
      <c r="BA46" s="146">
        <f>IF(AZ46=1,G46,0)</f>
        <v>0</v>
      </c>
      <c r="BB46" s="146">
        <f>IF(AZ46=2,G46,0)</f>
        <v>0</v>
      </c>
      <c r="BC46" s="146">
        <f>IF(AZ46=3,G46,0)</f>
        <v>0</v>
      </c>
      <c r="BD46" s="146">
        <f>IF(AZ46=4,G46,0)</f>
        <v>0</v>
      </c>
      <c r="BE46" s="146">
        <f>IF(AZ46=5,G46,0)</f>
        <v>0</v>
      </c>
      <c r="CA46" s="177">
        <v>1</v>
      </c>
      <c r="CB46" s="177">
        <v>1</v>
      </c>
      <c r="CZ46" s="146">
        <v>2.45329</v>
      </c>
    </row>
    <row r="47" spans="1:104" x14ac:dyDescent="0.2">
      <c r="A47" s="171">
        <v>28</v>
      </c>
      <c r="B47" s="172" t="s">
        <v>154</v>
      </c>
      <c r="C47" s="173" t="s">
        <v>155</v>
      </c>
      <c r="D47" s="174" t="s">
        <v>93</v>
      </c>
      <c r="E47" s="175">
        <v>149.4</v>
      </c>
      <c r="F47" s="175"/>
      <c r="G47" s="176">
        <f>E47*F47</f>
        <v>0</v>
      </c>
      <c r="O47" s="170">
        <v>2</v>
      </c>
      <c r="AA47" s="146">
        <v>1</v>
      </c>
      <c r="AB47" s="146">
        <v>1</v>
      </c>
      <c r="AC47" s="146">
        <v>1</v>
      </c>
      <c r="AZ47" s="146">
        <v>1</v>
      </c>
      <c r="BA47" s="146">
        <f>IF(AZ47=1,G47,0)</f>
        <v>0</v>
      </c>
      <c r="BB47" s="146">
        <f>IF(AZ47=2,G47,0)</f>
        <v>0</v>
      </c>
      <c r="BC47" s="146">
        <f>IF(AZ47=3,G47,0)</f>
        <v>0</v>
      </c>
      <c r="BD47" s="146">
        <f>IF(AZ47=4,G47,0)</f>
        <v>0</v>
      </c>
      <c r="BE47" s="146">
        <f>IF(AZ47=5,G47,0)</f>
        <v>0</v>
      </c>
      <c r="CA47" s="177">
        <v>1</v>
      </c>
      <c r="CB47" s="177">
        <v>1</v>
      </c>
      <c r="CZ47" s="146">
        <v>2.7999999999999998E-4</v>
      </c>
    </row>
    <row r="48" spans="1:104" x14ac:dyDescent="0.2">
      <c r="A48" s="178"/>
      <c r="B48" s="179" t="s">
        <v>79</v>
      </c>
      <c r="C48" s="180" t="str">
        <f>CONCATENATE(B45," ",C45)</f>
        <v>63 Podlahy a podlahové konstrukce</v>
      </c>
      <c r="D48" s="181"/>
      <c r="E48" s="182"/>
      <c r="F48" s="183"/>
      <c r="G48" s="184">
        <f>SUM(G45:G47)</f>
        <v>0</v>
      </c>
      <c r="O48" s="170">
        <v>4</v>
      </c>
      <c r="BA48" s="185">
        <f>SUM(BA45:BA47)</f>
        <v>0</v>
      </c>
      <c r="BB48" s="185">
        <f>SUM(BB45:BB47)</f>
        <v>0</v>
      </c>
      <c r="BC48" s="185">
        <f>SUM(BC45:BC47)</f>
        <v>0</v>
      </c>
      <c r="BD48" s="185">
        <f>SUM(BD45:BD47)</f>
        <v>0</v>
      </c>
      <c r="BE48" s="185">
        <f>SUM(BE45:BE47)</f>
        <v>0</v>
      </c>
    </row>
    <row r="49" spans="1:104" x14ac:dyDescent="0.2">
      <c r="A49" s="163" t="s">
        <v>75</v>
      </c>
      <c r="B49" s="164" t="s">
        <v>156</v>
      </c>
      <c r="C49" s="165" t="s">
        <v>157</v>
      </c>
      <c r="D49" s="166"/>
      <c r="E49" s="167"/>
      <c r="F49" s="167"/>
      <c r="G49" s="168"/>
      <c r="H49" s="169"/>
      <c r="I49" s="169"/>
      <c r="O49" s="170">
        <v>1</v>
      </c>
    </row>
    <row r="50" spans="1:104" x14ac:dyDescent="0.2">
      <c r="A50" s="171">
        <v>29</v>
      </c>
      <c r="B50" s="172" t="s">
        <v>158</v>
      </c>
      <c r="C50" s="173" t="s">
        <v>159</v>
      </c>
      <c r="D50" s="174" t="s">
        <v>160</v>
      </c>
      <c r="E50" s="175">
        <v>8</v>
      </c>
      <c r="F50" s="175"/>
      <c r="G50" s="176">
        <f>E50*F50</f>
        <v>0</v>
      </c>
      <c r="O50" s="170">
        <v>2</v>
      </c>
      <c r="AA50" s="146">
        <v>1</v>
      </c>
      <c r="AB50" s="146">
        <v>1</v>
      </c>
      <c r="AC50" s="146">
        <v>1</v>
      </c>
      <c r="AZ50" s="146">
        <v>1</v>
      </c>
      <c r="BA50" s="146">
        <f>IF(AZ50=1,G50,0)</f>
        <v>0</v>
      </c>
      <c r="BB50" s="146">
        <f>IF(AZ50=2,G50,0)</f>
        <v>0</v>
      </c>
      <c r="BC50" s="146">
        <f>IF(AZ50=3,G50,0)</f>
        <v>0</v>
      </c>
      <c r="BD50" s="146">
        <f>IF(AZ50=4,G50,0)</f>
        <v>0</v>
      </c>
      <c r="BE50" s="146">
        <f>IF(AZ50=5,G50,0)</f>
        <v>0</v>
      </c>
      <c r="CA50" s="177">
        <v>1</v>
      </c>
      <c r="CB50" s="177">
        <v>1</v>
      </c>
      <c r="CZ50" s="146">
        <v>0</v>
      </c>
    </row>
    <row r="51" spans="1:104" x14ac:dyDescent="0.2">
      <c r="A51" s="178"/>
      <c r="B51" s="179" t="s">
        <v>79</v>
      </c>
      <c r="C51" s="180" t="str">
        <f>CONCATENATE(B49," ",C49)</f>
        <v>8 Trubní vedení</v>
      </c>
      <c r="D51" s="181"/>
      <c r="E51" s="182"/>
      <c r="F51" s="183"/>
      <c r="G51" s="184">
        <f>SUM(G49:G50)</f>
        <v>0</v>
      </c>
      <c r="O51" s="170">
        <v>4</v>
      </c>
      <c r="BA51" s="185">
        <f>SUM(BA49:BA50)</f>
        <v>0</v>
      </c>
      <c r="BB51" s="185">
        <f>SUM(BB49:BB50)</f>
        <v>0</v>
      </c>
      <c r="BC51" s="185">
        <f>SUM(BC49:BC50)</f>
        <v>0</v>
      </c>
      <c r="BD51" s="185">
        <f>SUM(BD49:BD50)</f>
        <v>0</v>
      </c>
      <c r="BE51" s="185">
        <f>SUM(BE49:BE50)</f>
        <v>0</v>
      </c>
    </row>
    <row r="52" spans="1:104" x14ac:dyDescent="0.2">
      <c r="A52" s="163" t="s">
        <v>75</v>
      </c>
      <c r="B52" s="164" t="s">
        <v>161</v>
      </c>
      <c r="C52" s="165" t="s">
        <v>162</v>
      </c>
      <c r="D52" s="166"/>
      <c r="E52" s="167"/>
      <c r="F52" s="167"/>
      <c r="G52" s="168"/>
      <c r="H52" s="169"/>
      <c r="I52" s="169"/>
      <c r="O52" s="170">
        <v>1</v>
      </c>
    </row>
    <row r="53" spans="1:104" x14ac:dyDescent="0.2">
      <c r="A53" s="171">
        <v>30</v>
      </c>
      <c r="B53" s="172" t="s">
        <v>163</v>
      </c>
      <c r="C53" s="173" t="s">
        <v>164</v>
      </c>
      <c r="D53" s="174" t="s">
        <v>93</v>
      </c>
      <c r="E53" s="175">
        <v>152</v>
      </c>
      <c r="F53" s="175"/>
      <c r="G53" s="176">
        <f>E53*F53</f>
        <v>0</v>
      </c>
      <c r="O53" s="170">
        <v>2</v>
      </c>
      <c r="AA53" s="146">
        <v>1</v>
      </c>
      <c r="AB53" s="146">
        <v>1</v>
      </c>
      <c r="AC53" s="146">
        <v>1</v>
      </c>
      <c r="AZ53" s="146">
        <v>1</v>
      </c>
      <c r="BA53" s="146">
        <f>IF(AZ53=1,G53,0)</f>
        <v>0</v>
      </c>
      <c r="BB53" s="146">
        <f>IF(AZ53=2,G53,0)</f>
        <v>0</v>
      </c>
      <c r="BC53" s="146">
        <f>IF(AZ53=3,G53,0)</f>
        <v>0</v>
      </c>
      <c r="BD53" s="146">
        <f>IF(AZ53=4,G53,0)</f>
        <v>0</v>
      </c>
      <c r="BE53" s="146">
        <f>IF(AZ53=5,G53,0)</f>
        <v>0</v>
      </c>
      <c r="CA53" s="177">
        <v>1</v>
      </c>
      <c r="CB53" s="177">
        <v>1</v>
      </c>
      <c r="CZ53" s="146">
        <v>1.2099999999999999E-3</v>
      </c>
    </row>
    <row r="54" spans="1:104" x14ac:dyDescent="0.2">
      <c r="A54" s="171">
        <v>31</v>
      </c>
      <c r="B54" s="172" t="s">
        <v>165</v>
      </c>
      <c r="C54" s="173" t="s">
        <v>166</v>
      </c>
      <c r="D54" s="174" t="s">
        <v>93</v>
      </c>
      <c r="E54" s="175">
        <v>35.799999999999997</v>
      </c>
      <c r="F54" s="175"/>
      <c r="G54" s="176">
        <f>E54*F54</f>
        <v>0</v>
      </c>
      <c r="O54" s="170">
        <v>2</v>
      </c>
      <c r="AA54" s="146">
        <v>1</v>
      </c>
      <c r="AB54" s="146">
        <v>1</v>
      </c>
      <c r="AC54" s="146">
        <v>1</v>
      </c>
      <c r="AZ54" s="146">
        <v>1</v>
      </c>
      <c r="BA54" s="146">
        <f>IF(AZ54=1,G54,0)</f>
        <v>0</v>
      </c>
      <c r="BB54" s="146">
        <f>IF(AZ54=2,G54,0)</f>
        <v>0</v>
      </c>
      <c r="BC54" s="146">
        <f>IF(AZ54=3,G54,0)</f>
        <v>0</v>
      </c>
      <c r="BD54" s="146">
        <f>IF(AZ54=4,G54,0)</f>
        <v>0</v>
      </c>
      <c r="BE54" s="146">
        <f>IF(AZ54=5,G54,0)</f>
        <v>0</v>
      </c>
      <c r="CA54" s="177">
        <v>1</v>
      </c>
      <c r="CB54" s="177">
        <v>1</v>
      </c>
      <c r="CZ54" s="146">
        <v>1.58E-3</v>
      </c>
    </row>
    <row r="55" spans="1:104" x14ac:dyDescent="0.2">
      <c r="A55" s="178"/>
      <c r="B55" s="179" t="s">
        <v>79</v>
      </c>
      <c r="C55" s="180" t="str">
        <f>CONCATENATE(B52," ",C52)</f>
        <v>94 Lešení a stavební výtahy</v>
      </c>
      <c r="D55" s="181"/>
      <c r="E55" s="182"/>
      <c r="F55" s="183"/>
      <c r="G55" s="184">
        <f>SUM(G52:G54)</f>
        <v>0</v>
      </c>
      <c r="O55" s="170">
        <v>4</v>
      </c>
      <c r="BA55" s="185">
        <f>SUM(BA52:BA54)</f>
        <v>0</v>
      </c>
      <c r="BB55" s="185">
        <f>SUM(BB52:BB54)</f>
        <v>0</v>
      </c>
      <c r="BC55" s="185">
        <f>SUM(BC52:BC54)</f>
        <v>0</v>
      </c>
      <c r="BD55" s="185">
        <f>SUM(BD52:BD54)</f>
        <v>0</v>
      </c>
      <c r="BE55" s="185">
        <f>SUM(BE52:BE54)</f>
        <v>0</v>
      </c>
    </row>
    <row r="56" spans="1:104" x14ac:dyDescent="0.2">
      <c r="A56" s="163" t="s">
        <v>75</v>
      </c>
      <c r="B56" s="164" t="s">
        <v>167</v>
      </c>
      <c r="C56" s="165" t="s">
        <v>168</v>
      </c>
      <c r="D56" s="166"/>
      <c r="E56" s="167"/>
      <c r="F56" s="167"/>
      <c r="G56" s="168"/>
      <c r="H56" s="169"/>
      <c r="I56" s="169"/>
      <c r="O56" s="170">
        <v>1</v>
      </c>
    </row>
    <row r="57" spans="1:104" x14ac:dyDescent="0.2">
      <c r="A57" s="171">
        <v>32</v>
      </c>
      <c r="B57" s="172" t="s">
        <v>169</v>
      </c>
      <c r="C57" s="173" t="s">
        <v>170</v>
      </c>
      <c r="D57" s="174" t="s">
        <v>93</v>
      </c>
      <c r="E57" s="175">
        <v>225</v>
      </c>
      <c r="F57" s="175"/>
      <c r="G57" s="176">
        <f>E57*F57</f>
        <v>0</v>
      </c>
      <c r="O57" s="170">
        <v>2</v>
      </c>
      <c r="AA57" s="146">
        <v>1</v>
      </c>
      <c r="AB57" s="146">
        <v>1</v>
      </c>
      <c r="AC57" s="146">
        <v>1</v>
      </c>
      <c r="AZ57" s="146">
        <v>1</v>
      </c>
      <c r="BA57" s="146">
        <f>IF(AZ57=1,G57,0)</f>
        <v>0</v>
      </c>
      <c r="BB57" s="146">
        <f>IF(AZ57=2,G57,0)</f>
        <v>0</v>
      </c>
      <c r="BC57" s="146">
        <f>IF(AZ57=3,G57,0)</f>
        <v>0</v>
      </c>
      <c r="BD57" s="146">
        <f>IF(AZ57=4,G57,0)</f>
        <v>0</v>
      </c>
      <c r="BE57" s="146">
        <f>IF(AZ57=5,G57,0)</f>
        <v>0</v>
      </c>
      <c r="CA57" s="177">
        <v>1</v>
      </c>
      <c r="CB57" s="177">
        <v>1</v>
      </c>
      <c r="CZ57" s="146">
        <v>4.0000000000000003E-5</v>
      </c>
    </row>
    <row r="58" spans="1:104" x14ac:dyDescent="0.2">
      <c r="A58" s="178"/>
      <c r="B58" s="179" t="s">
        <v>79</v>
      </c>
      <c r="C58" s="180" t="str">
        <f>CONCATENATE(B56," ",C56)</f>
        <v>95 Dokončovací konstrukce na pozemních stavbách</v>
      </c>
      <c r="D58" s="181"/>
      <c r="E58" s="182"/>
      <c r="F58" s="183"/>
      <c r="G58" s="184">
        <f>SUM(G56:G57)</f>
        <v>0</v>
      </c>
      <c r="O58" s="170">
        <v>4</v>
      </c>
      <c r="BA58" s="185">
        <f>SUM(BA56:BA57)</f>
        <v>0</v>
      </c>
      <c r="BB58" s="185">
        <f>SUM(BB56:BB57)</f>
        <v>0</v>
      </c>
      <c r="BC58" s="185">
        <f>SUM(BC56:BC57)</f>
        <v>0</v>
      </c>
      <c r="BD58" s="185">
        <f>SUM(BD56:BD57)</f>
        <v>0</v>
      </c>
      <c r="BE58" s="185">
        <f>SUM(BE56:BE57)</f>
        <v>0</v>
      </c>
    </row>
    <row r="59" spans="1:104" x14ac:dyDescent="0.2">
      <c r="A59" s="163" t="s">
        <v>75</v>
      </c>
      <c r="B59" s="164" t="s">
        <v>171</v>
      </c>
      <c r="C59" s="165" t="s">
        <v>172</v>
      </c>
      <c r="D59" s="166"/>
      <c r="E59" s="167"/>
      <c r="F59" s="167"/>
      <c r="G59" s="168"/>
      <c r="H59" s="169"/>
      <c r="I59" s="169"/>
      <c r="O59" s="170">
        <v>1</v>
      </c>
    </row>
    <row r="60" spans="1:104" x14ac:dyDescent="0.2">
      <c r="A60" s="171">
        <v>33</v>
      </c>
      <c r="B60" s="172" t="s">
        <v>173</v>
      </c>
      <c r="C60" s="173" t="s">
        <v>174</v>
      </c>
      <c r="D60" s="174" t="s">
        <v>93</v>
      </c>
      <c r="E60" s="175">
        <v>116.36799999999999</v>
      </c>
      <c r="F60" s="175"/>
      <c r="G60" s="176">
        <f t="shared" ref="G60:G65" si="12">E60*F60</f>
        <v>0</v>
      </c>
      <c r="O60" s="170">
        <v>2</v>
      </c>
      <c r="AA60" s="146">
        <v>1</v>
      </c>
      <c r="AB60" s="146">
        <v>1</v>
      </c>
      <c r="AC60" s="146">
        <v>1</v>
      </c>
      <c r="AZ60" s="146">
        <v>1</v>
      </c>
      <c r="BA60" s="146">
        <f t="shared" ref="BA60:BA65" si="13">IF(AZ60=1,G60,0)</f>
        <v>0</v>
      </c>
      <c r="BB60" s="146">
        <f t="shared" ref="BB60:BB65" si="14">IF(AZ60=2,G60,0)</f>
        <v>0</v>
      </c>
      <c r="BC60" s="146">
        <f t="shared" ref="BC60:BC65" si="15">IF(AZ60=3,G60,0)</f>
        <v>0</v>
      </c>
      <c r="BD60" s="146">
        <f t="shared" ref="BD60:BD65" si="16">IF(AZ60=4,G60,0)</f>
        <v>0</v>
      </c>
      <c r="BE60" s="146">
        <f t="shared" ref="BE60:BE65" si="17">IF(AZ60=5,G60,0)</f>
        <v>0</v>
      </c>
      <c r="CA60" s="177">
        <v>1</v>
      </c>
      <c r="CB60" s="177">
        <v>1</v>
      </c>
      <c r="CZ60" s="146">
        <v>6.7000000000000002E-4</v>
      </c>
    </row>
    <row r="61" spans="1:104" x14ac:dyDescent="0.2">
      <c r="A61" s="171">
        <v>34</v>
      </c>
      <c r="B61" s="172" t="s">
        <v>175</v>
      </c>
      <c r="C61" s="173" t="s">
        <v>176</v>
      </c>
      <c r="D61" s="174" t="s">
        <v>86</v>
      </c>
      <c r="E61" s="175">
        <v>1.5840000000000001</v>
      </c>
      <c r="F61" s="175"/>
      <c r="G61" s="176">
        <f t="shared" si="12"/>
        <v>0</v>
      </c>
      <c r="O61" s="170">
        <v>2</v>
      </c>
      <c r="AA61" s="146">
        <v>1</v>
      </c>
      <c r="AB61" s="146">
        <v>1</v>
      </c>
      <c r="AC61" s="146">
        <v>1</v>
      </c>
      <c r="AZ61" s="146">
        <v>1</v>
      </c>
      <c r="BA61" s="146">
        <f t="shared" si="13"/>
        <v>0</v>
      </c>
      <c r="BB61" s="146">
        <f t="shared" si="14"/>
        <v>0</v>
      </c>
      <c r="BC61" s="146">
        <f t="shared" si="15"/>
        <v>0</v>
      </c>
      <c r="BD61" s="146">
        <f t="shared" si="16"/>
        <v>0</v>
      </c>
      <c r="BE61" s="146">
        <f t="shared" si="17"/>
        <v>0</v>
      </c>
      <c r="CA61" s="177">
        <v>1</v>
      </c>
      <c r="CB61" s="177">
        <v>1</v>
      </c>
      <c r="CZ61" s="146">
        <v>1.2800000000000001E-3</v>
      </c>
    </row>
    <row r="62" spans="1:104" x14ac:dyDescent="0.2">
      <c r="A62" s="171">
        <v>35</v>
      </c>
      <c r="B62" s="172" t="s">
        <v>177</v>
      </c>
      <c r="C62" s="173" t="s">
        <v>178</v>
      </c>
      <c r="D62" s="174" t="s">
        <v>86</v>
      </c>
      <c r="E62" s="175">
        <v>37.5</v>
      </c>
      <c r="F62" s="175"/>
      <c r="G62" s="176">
        <f t="shared" si="12"/>
        <v>0</v>
      </c>
      <c r="O62" s="170">
        <v>2</v>
      </c>
      <c r="AA62" s="146">
        <v>1</v>
      </c>
      <c r="AB62" s="146">
        <v>1</v>
      </c>
      <c r="AC62" s="146">
        <v>1</v>
      </c>
      <c r="AZ62" s="146">
        <v>1</v>
      </c>
      <c r="BA62" s="146">
        <f t="shared" si="13"/>
        <v>0</v>
      </c>
      <c r="BB62" s="146">
        <f t="shared" si="14"/>
        <v>0</v>
      </c>
      <c r="BC62" s="146">
        <f t="shared" si="15"/>
        <v>0</v>
      </c>
      <c r="BD62" s="146">
        <f t="shared" si="16"/>
        <v>0</v>
      </c>
      <c r="BE62" s="146">
        <f t="shared" si="17"/>
        <v>0</v>
      </c>
      <c r="CA62" s="177">
        <v>1</v>
      </c>
      <c r="CB62" s="177">
        <v>1</v>
      </c>
      <c r="CZ62" s="146">
        <v>0</v>
      </c>
    </row>
    <row r="63" spans="1:104" x14ac:dyDescent="0.2">
      <c r="A63" s="171">
        <v>36</v>
      </c>
      <c r="B63" s="172" t="s">
        <v>179</v>
      </c>
      <c r="C63" s="173" t="s">
        <v>180</v>
      </c>
      <c r="D63" s="174" t="s">
        <v>86</v>
      </c>
      <c r="E63" s="175">
        <v>28.736999999999998</v>
      </c>
      <c r="F63" s="175"/>
      <c r="G63" s="176">
        <f t="shared" si="12"/>
        <v>0</v>
      </c>
      <c r="O63" s="170">
        <v>2</v>
      </c>
      <c r="AA63" s="146">
        <v>1</v>
      </c>
      <c r="AB63" s="146">
        <v>1</v>
      </c>
      <c r="AC63" s="146">
        <v>1</v>
      </c>
      <c r="AZ63" s="146">
        <v>1</v>
      </c>
      <c r="BA63" s="146">
        <f t="shared" si="13"/>
        <v>0</v>
      </c>
      <c r="BB63" s="146">
        <f t="shared" si="14"/>
        <v>0</v>
      </c>
      <c r="BC63" s="146">
        <f t="shared" si="15"/>
        <v>0</v>
      </c>
      <c r="BD63" s="146">
        <f t="shared" si="16"/>
        <v>0</v>
      </c>
      <c r="BE63" s="146">
        <f t="shared" si="17"/>
        <v>0</v>
      </c>
      <c r="CA63" s="177">
        <v>1</v>
      </c>
      <c r="CB63" s="177">
        <v>1</v>
      </c>
      <c r="CZ63" s="146">
        <v>0</v>
      </c>
    </row>
    <row r="64" spans="1:104" x14ac:dyDescent="0.2">
      <c r="A64" s="171">
        <v>37</v>
      </c>
      <c r="B64" s="172" t="s">
        <v>181</v>
      </c>
      <c r="C64" s="173" t="s">
        <v>182</v>
      </c>
      <c r="D64" s="174" t="s">
        <v>86</v>
      </c>
      <c r="E64" s="175">
        <v>2.2109999999999999</v>
      </c>
      <c r="F64" s="175"/>
      <c r="G64" s="176">
        <f t="shared" si="12"/>
        <v>0</v>
      </c>
      <c r="O64" s="170">
        <v>2</v>
      </c>
      <c r="AA64" s="146">
        <v>1</v>
      </c>
      <c r="AB64" s="146">
        <v>1</v>
      </c>
      <c r="AC64" s="146">
        <v>1</v>
      </c>
      <c r="AZ64" s="146">
        <v>1</v>
      </c>
      <c r="BA64" s="146">
        <f t="shared" si="13"/>
        <v>0</v>
      </c>
      <c r="BB64" s="146">
        <f t="shared" si="14"/>
        <v>0</v>
      </c>
      <c r="BC64" s="146">
        <f t="shared" si="15"/>
        <v>0</v>
      </c>
      <c r="BD64" s="146">
        <f t="shared" si="16"/>
        <v>0</v>
      </c>
      <c r="BE64" s="146">
        <f t="shared" si="17"/>
        <v>0</v>
      </c>
      <c r="CA64" s="177">
        <v>1</v>
      </c>
      <c r="CB64" s="177">
        <v>1</v>
      </c>
      <c r="CZ64" s="146">
        <v>0</v>
      </c>
    </row>
    <row r="65" spans="1:104" x14ac:dyDescent="0.2">
      <c r="A65" s="171">
        <v>38</v>
      </c>
      <c r="B65" s="172" t="s">
        <v>183</v>
      </c>
      <c r="C65" s="173" t="s">
        <v>184</v>
      </c>
      <c r="D65" s="174" t="s">
        <v>93</v>
      </c>
      <c r="E65" s="175">
        <v>38</v>
      </c>
      <c r="F65" s="175"/>
      <c r="G65" s="176">
        <f t="shared" si="12"/>
        <v>0</v>
      </c>
      <c r="O65" s="170">
        <v>2</v>
      </c>
      <c r="AA65" s="146">
        <v>1</v>
      </c>
      <c r="AB65" s="146">
        <v>1</v>
      </c>
      <c r="AC65" s="146">
        <v>1</v>
      </c>
      <c r="AZ65" s="146">
        <v>1</v>
      </c>
      <c r="BA65" s="146">
        <f t="shared" si="13"/>
        <v>0</v>
      </c>
      <c r="BB65" s="146">
        <f t="shared" si="14"/>
        <v>0</v>
      </c>
      <c r="BC65" s="146">
        <f t="shared" si="15"/>
        <v>0</v>
      </c>
      <c r="BD65" s="146">
        <f t="shared" si="16"/>
        <v>0</v>
      </c>
      <c r="BE65" s="146">
        <f t="shared" si="17"/>
        <v>0</v>
      </c>
      <c r="CA65" s="177">
        <v>1</v>
      </c>
      <c r="CB65" s="177">
        <v>1</v>
      </c>
      <c r="CZ65" s="146">
        <v>1.17E-3</v>
      </c>
    </row>
    <row r="66" spans="1:104" x14ac:dyDescent="0.2">
      <c r="A66" s="178"/>
      <c r="B66" s="179" t="s">
        <v>79</v>
      </c>
      <c r="C66" s="180" t="str">
        <f>CONCATENATE(B59," ",C59)</f>
        <v>96 Bourání konstrukcí</v>
      </c>
      <c r="D66" s="181"/>
      <c r="E66" s="182"/>
      <c r="F66" s="183"/>
      <c r="G66" s="184">
        <f>SUM(G59:G65)</f>
        <v>0</v>
      </c>
      <c r="O66" s="170">
        <v>4</v>
      </c>
      <c r="BA66" s="185">
        <f>SUM(BA59:BA65)</f>
        <v>0</v>
      </c>
      <c r="BB66" s="185">
        <f>SUM(BB59:BB65)</f>
        <v>0</v>
      </c>
      <c r="BC66" s="185">
        <f>SUM(BC59:BC65)</f>
        <v>0</v>
      </c>
      <c r="BD66" s="185">
        <f>SUM(BD59:BD65)</f>
        <v>0</v>
      </c>
      <c r="BE66" s="185">
        <f>SUM(BE59:BE65)</f>
        <v>0</v>
      </c>
    </row>
    <row r="67" spans="1:104" x14ac:dyDescent="0.2">
      <c r="A67" s="163" t="s">
        <v>75</v>
      </c>
      <c r="B67" s="164" t="s">
        <v>185</v>
      </c>
      <c r="C67" s="165" t="s">
        <v>186</v>
      </c>
      <c r="D67" s="166"/>
      <c r="E67" s="167"/>
      <c r="F67" s="167"/>
      <c r="G67" s="168"/>
      <c r="H67" s="169"/>
      <c r="I67" s="169"/>
      <c r="O67" s="170">
        <v>1</v>
      </c>
    </row>
    <row r="68" spans="1:104" x14ac:dyDescent="0.2">
      <c r="A68" s="171">
        <v>39</v>
      </c>
      <c r="B68" s="172" t="s">
        <v>187</v>
      </c>
      <c r="C68" s="173" t="s">
        <v>188</v>
      </c>
      <c r="D68" s="174" t="s">
        <v>86</v>
      </c>
      <c r="E68" s="175">
        <v>5.76</v>
      </c>
      <c r="F68" s="175"/>
      <c r="G68" s="176">
        <f>E68*F68</f>
        <v>0</v>
      </c>
      <c r="O68" s="170">
        <v>2</v>
      </c>
      <c r="AA68" s="146">
        <v>1</v>
      </c>
      <c r="AB68" s="146">
        <v>1</v>
      </c>
      <c r="AC68" s="146">
        <v>1</v>
      </c>
      <c r="AZ68" s="146">
        <v>1</v>
      </c>
      <c r="BA68" s="146">
        <f>IF(AZ68=1,G68,0)</f>
        <v>0</v>
      </c>
      <c r="BB68" s="146">
        <f>IF(AZ68=2,G68,0)</f>
        <v>0</v>
      </c>
      <c r="BC68" s="146">
        <f>IF(AZ68=3,G68,0)</f>
        <v>0</v>
      </c>
      <c r="BD68" s="146">
        <f>IF(AZ68=4,G68,0)</f>
        <v>0</v>
      </c>
      <c r="BE68" s="146">
        <f>IF(AZ68=5,G68,0)</f>
        <v>0</v>
      </c>
      <c r="CA68" s="177">
        <v>1</v>
      </c>
      <c r="CB68" s="177">
        <v>1</v>
      </c>
      <c r="CZ68" s="146">
        <v>1.82E-3</v>
      </c>
    </row>
    <row r="69" spans="1:104" x14ac:dyDescent="0.2">
      <c r="A69" s="171">
        <v>40</v>
      </c>
      <c r="B69" s="172" t="s">
        <v>189</v>
      </c>
      <c r="C69" s="173" t="s">
        <v>190</v>
      </c>
      <c r="D69" s="174" t="s">
        <v>191</v>
      </c>
      <c r="E69" s="175">
        <v>49</v>
      </c>
      <c r="F69" s="175"/>
      <c r="G69" s="176">
        <f>E69*F69</f>
        <v>0</v>
      </c>
      <c r="O69" s="170">
        <v>2</v>
      </c>
      <c r="AA69" s="146">
        <v>1</v>
      </c>
      <c r="AB69" s="146">
        <v>1</v>
      </c>
      <c r="AC69" s="146">
        <v>1</v>
      </c>
      <c r="AZ69" s="146">
        <v>1</v>
      </c>
      <c r="BA69" s="146">
        <f>IF(AZ69=1,G69,0)</f>
        <v>0</v>
      </c>
      <c r="BB69" s="146">
        <f>IF(AZ69=2,G69,0)</f>
        <v>0</v>
      </c>
      <c r="BC69" s="146">
        <f>IF(AZ69=3,G69,0)</f>
        <v>0</v>
      </c>
      <c r="BD69" s="146">
        <f>IF(AZ69=4,G69,0)</f>
        <v>0</v>
      </c>
      <c r="BE69" s="146">
        <f>IF(AZ69=5,G69,0)</f>
        <v>0</v>
      </c>
      <c r="CA69" s="177">
        <v>1</v>
      </c>
      <c r="CB69" s="177">
        <v>1</v>
      </c>
      <c r="CZ69" s="146">
        <v>0</v>
      </c>
    </row>
    <row r="70" spans="1:104" x14ac:dyDescent="0.2">
      <c r="A70" s="171">
        <v>41</v>
      </c>
      <c r="B70" s="172" t="s">
        <v>192</v>
      </c>
      <c r="C70" s="173" t="s">
        <v>193</v>
      </c>
      <c r="D70" s="174" t="s">
        <v>191</v>
      </c>
      <c r="E70" s="175">
        <v>17</v>
      </c>
      <c r="F70" s="175"/>
      <c r="G70" s="176">
        <f>E70*F70</f>
        <v>0</v>
      </c>
      <c r="O70" s="170">
        <v>2</v>
      </c>
      <c r="AA70" s="146">
        <v>1</v>
      </c>
      <c r="AB70" s="146">
        <v>1</v>
      </c>
      <c r="AC70" s="146">
        <v>1</v>
      </c>
      <c r="AZ70" s="146">
        <v>1</v>
      </c>
      <c r="BA70" s="146">
        <f>IF(AZ70=1,G70,0)</f>
        <v>0</v>
      </c>
      <c r="BB70" s="146">
        <f>IF(AZ70=2,G70,0)</f>
        <v>0</v>
      </c>
      <c r="BC70" s="146">
        <f>IF(AZ70=3,G70,0)</f>
        <v>0</v>
      </c>
      <c r="BD70" s="146">
        <f>IF(AZ70=4,G70,0)</f>
        <v>0</v>
      </c>
      <c r="BE70" s="146">
        <f>IF(AZ70=5,G70,0)</f>
        <v>0</v>
      </c>
      <c r="CA70" s="177">
        <v>1</v>
      </c>
      <c r="CB70" s="177">
        <v>1</v>
      </c>
      <c r="CZ70" s="146">
        <v>0</v>
      </c>
    </row>
    <row r="71" spans="1:104" x14ac:dyDescent="0.2">
      <c r="A71" s="171">
        <v>42</v>
      </c>
      <c r="B71" s="172" t="s">
        <v>194</v>
      </c>
      <c r="C71" s="173" t="s">
        <v>195</v>
      </c>
      <c r="D71" s="174" t="s">
        <v>191</v>
      </c>
      <c r="E71" s="175">
        <v>2.4</v>
      </c>
      <c r="F71" s="175"/>
      <c r="G71" s="176">
        <f>E71*F71</f>
        <v>0</v>
      </c>
      <c r="O71" s="170">
        <v>2</v>
      </c>
      <c r="AA71" s="146">
        <v>1</v>
      </c>
      <c r="AB71" s="146">
        <v>1</v>
      </c>
      <c r="AC71" s="146">
        <v>1</v>
      </c>
      <c r="AZ71" s="146">
        <v>1</v>
      </c>
      <c r="BA71" s="146">
        <f>IF(AZ71=1,G71,0)</f>
        <v>0</v>
      </c>
      <c r="BB71" s="146">
        <f>IF(AZ71=2,G71,0)</f>
        <v>0</v>
      </c>
      <c r="BC71" s="146">
        <f>IF(AZ71=3,G71,0)</f>
        <v>0</v>
      </c>
      <c r="BD71" s="146">
        <f>IF(AZ71=4,G71,0)</f>
        <v>0</v>
      </c>
      <c r="BE71" s="146">
        <f>IF(AZ71=5,G71,0)</f>
        <v>0</v>
      </c>
      <c r="CA71" s="177">
        <v>1</v>
      </c>
      <c r="CB71" s="177">
        <v>1</v>
      </c>
      <c r="CZ71" s="146">
        <v>4.7489999999999997E-2</v>
      </c>
    </row>
    <row r="72" spans="1:104" x14ac:dyDescent="0.2">
      <c r="A72" s="171">
        <v>43</v>
      </c>
      <c r="B72" s="172" t="s">
        <v>196</v>
      </c>
      <c r="C72" s="173" t="s">
        <v>197</v>
      </c>
      <c r="D72" s="174" t="s">
        <v>93</v>
      </c>
      <c r="E72" s="175">
        <v>236.4</v>
      </c>
      <c r="F72" s="175"/>
      <c r="G72" s="176">
        <f>E72*F72</f>
        <v>0</v>
      </c>
      <c r="O72" s="170">
        <v>2</v>
      </c>
      <c r="AA72" s="146">
        <v>1</v>
      </c>
      <c r="AB72" s="146">
        <v>1</v>
      </c>
      <c r="AC72" s="146">
        <v>1</v>
      </c>
      <c r="AZ72" s="146">
        <v>1</v>
      </c>
      <c r="BA72" s="146">
        <f>IF(AZ72=1,G72,0)</f>
        <v>0</v>
      </c>
      <c r="BB72" s="146">
        <f>IF(AZ72=2,G72,0)</f>
        <v>0</v>
      </c>
      <c r="BC72" s="146">
        <f>IF(AZ72=3,G72,0)</f>
        <v>0</v>
      </c>
      <c r="BD72" s="146">
        <f>IF(AZ72=4,G72,0)</f>
        <v>0</v>
      </c>
      <c r="BE72" s="146">
        <f>IF(AZ72=5,G72,0)</f>
        <v>0</v>
      </c>
      <c r="CA72" s="177">
        <v>1</v>
      </c>
      <c r="CB72" s="177">
        <v>1</v>
      </c>
      <c r="CZ72" s="146">
        <v>0</v>
      </c>
    </row>
    <row r="73" spans="1:104" x14ac:dyDescent="0.2">
      <c r="A73" s="178"/>
      <c r="B73" s="179" t="s">
        <v>79</v>
      </c>
      <c r="C73" s="180" t="str">
        <f>CONCATENATE(B67," ",C67)</f>
        <v>97 Prorážení otvorů</v>
      </c>
      <c r="D73" s="181"/>
      <c r="E73" s="182"/>
      <c r="F73" s="183"/>
      <c r="G73" s="184">
        <f>SUM(G67:G72)</f>
        <v>0</v>
      </c>
      <c r="O73" s="170">
        <v>4</v>
      </c>
      <c r="BA73" s="185">
        <f>SUM(BA67:BA72)</f>
        <v>0</v>
      </c>
      <c r="BB73" s="185">
        <f>SUM(BB67:BB72)</f>
        <v>0</v>
      </c>
      <c r="BC73" s="185">
        <f>SUM(BC67:BC72)</f>
        <v>0</v>
      </c>
      <c r="BD73" s="185">
        <f>SUM(BD67:BD72)</f>
        <v>0</v>
      </c>
      <c r="BE73" s="185">
        <f>SUM(BE67:BE72)</f>
        <v>0</v>
      </c>
    </row>
    <row r="74" spans="1:104" x14ac:dyDescent="0.2">
      <c r="A74" s="163" t="s">
        <v>75</v>
      </c>
      <c r="B74" s="164" t="s">
        <v>198</v>
      </c>
      <c r="C74" s="165" t="s">
        <v>199</v>
      </c>
      <c r="D74" s="166"/>
      <c r="E74" s="167"/>
      <c r="F74" s="167"/>
      <c r="G74" s="168"/>
      <c r="H74" s="169"/>
      <c r="I74" s="169"/>
      <c r="O74" s="170">
        <v>1</v>
      </c>
    </row>
    <row r="75" spans="1:104" x14ac:dyDescent="0.2">
      <c r="A75" s="171">
        <v>44</v>
      </c>
      <c r="B75" s="172" t="s">
        <v>200</v>
      </c>
      <c r="C75" s="173" t="s">
        <v>201</v>
      </c>
      <c r="D75" s="174" t="s">
        <v>100</v>
      </c>
      <c r="E75" s="175">
        <v>319.17226036</v>
      </c>
      <c r="F75" s="175"/>
      <c r="G75" s="176">
        <f>E75*F75</f>
        <v>0</v>
      </c>
      <c r="O75" s="170">
        <v>2</v>
      </c>
      <c r="AA75" s="146">
        <v>7</v>
      </c>
      <c r="AB75" s="146">
        <v>1</v>
      </c>
      <c r="AC75" s="146">
        <v>2</v>
      </c>
      <c r="AZ75" s="146">
        <v>1</v>
      </c>
      <c r="BA75" s="146">
        <f>IF(AZ75=1,G75,0)</f>
        <v>0</v>
      </c>
      <c r="BB75" s="146">
        <f>IF(AZ75=2,G75,0)</f>
        <v>0</v>
      </c>
      <c r="BC75" s="146">
        <f>IF(AZ75=3,G75,0)</f>
        <v>0</v>
      </c>
      <c r="BD75" s="146">
        <f>IF(AZ75=4,G75,0)</f>
        <v>0</v>
      </c>
      <c r="BE75" s="146">
        <f>IF(AZ75=5,G75,0)</f>
        <v>0</v>
      </c>
      <c r="CA75" s="177">
        <v>7</v>
      </c>
      <c r="CB75" s="177">
        <v>1</v>
      </c>
      <c r="CZ75" s="146">
        <v>0</v>
      </c>
    </row>
    <row r="76" spans="1:104" x14ac:dyDescent="0.2">
      <c r="A76" s="178"/>
      <c r="B76" s="179" t="s">
        <v>79</v>
      </c>
      <c r="C76" s="180" t="str">
        <f>CONCATENATE(B74," ",C74)</f>
        <v>99 Staveništní přesun hmot</v>
      </c>
      <c r="D76" s="181"/>
      <c r="E76" s="182"/>
      <c r="F76" s="183"/>
      <c r="G76" s="184">
        <f>SUM(G74:G75)</f>
        <v>0</v>
      </c>
      <c r="O76" s="170">
        <v>4</v>
      </c>
      <c r="BA76" s="185">
        <f>SUM(BA74:BA75)</f>
        <v>0</v>
      </c>
      <c r="BB76" s="185">
        <f>SUM(BB74:BB75)</f>
        <v>0</v>
      </c>
      <c r="BC76" s="185">
        <f>SUM(BC74:BC75)</f>
        <v>0</v>
      </c>
      <c r="BD76" s="185">
        <f>SUM(BD74:BD75)</f>
        <v>0</v>
      </c>
      <c r="BE76" s="185">
        <f>SUM(BE74:BE75)</f>
        <v>0</v>
      </c>
    </row>
    <row r="77" spans="1:104" x14ac:dyDescent="0.2">
      <c r="A77" s="163" t="s">
        <v>75</v>
      </c>
      <c r="B77" s="164" t="s">
        <v>202</v>
      </c>
      <c r="C77" s="165" t="s">
        <v>203</v>
      </c>
      <c r="D77" s="166"/>
      <c r="E77" s="167"/>
      <c r="F77" s="167"/>
      <c r="G77" s="168"/>
      <c r="H77" s="169"/>
      <c r="I77" s="169"/>
      <c r="O77" s="170">
        <v>1</v>
      </c>
    </row>
    <row r="78" spans="1:104" ht="22.5" x14ac:dyDescent="0.2">
      <c r="A78" s="171">
        <v>45</v>
      </c>
      <c r="B78" s="172" t="s">
        <v>204</v>
      </c>
      <c r="C78" s="173" t="s">
        <v>205</v>
      </c>
      <c r="D78" s="174" t="s">
        <v>93</v>
      </c>
      <c r="E78" s="175">
        <v>147.37</v>
      </c>
      <c r="F78" s="175"/>
      <c r="G78" s="176">
        <f t="shared" ref="G78:G83" si="18">E78*F78</f>
        <v>0</v>
      </c>
      <c r="O78" s="170">
        <v>2</v>
      </c>
      <c r="AA78" s="146">
        <v>1</v>
      </c>
      <c r="AB78" s="146">
        <v>7</v>
      </c>
      <c r="AC78" s="146">
        <v>7</v>
      </c>
      <c r="AZ78" s="146">
        <v>2</v>
      </c>
      <c r="BA78" s="146">
        <f t="shared" ref="BA78:BA83" si="19">IF(AZ78=1,G78,0)</f>
        <v>0</v>
      </c>
      <c r="BB78" s="146">
        <f t="shared" ref="BB78:BB83" si="20">IF(AZ78=2,G78,0)</f>
        <v>0</v>
      </c>
      <c r="BC78" s="146">
        <f t="shared" ref="BC78:BC83" si="21">IF(AZ78=3,G78,0)</f>
        <v>0</v>
      </c>
      <c r="BD78" s="146">
        <f t="shared" ref="BD78:BD83" si="22">IF(AZ78=4,G78,0)</f>
        <v>0</v>
      </c>
      <c r="BE78" s="146">
        <f t="shared" ref="BE78:BE83" si="23">IF(AZ78=5,G78,0)</f>
        <v>0</v>
      </c>
      <c r="CA78" s="177">
        <v>1</v>
      </c>
      <c r="CB78" s="177">
        <v>7</v>
      </c>
      <c r="CZ78" s="146">
        <v>0</v>
      </c>
    </row>
    <row r="79" spans="1:104" x14ac:dyDescent="0.2">
      <c r="A79" s="171">
        <v>46</v>
      </c>
      <c r="B79" s="172" t="s">
        <v>206</v>
      </c>
      <c r="C79" s="173" t="s">
        <v>207</v>
      </c>
      <c r="D79" s="174" t="s">
        <v>93</v>
      </c>
      <c r="E79" s="175">
        <v>147.37</v>
      </c>
      <c r="F79" s="175"/>
      <c r="G79" s="176">
        <f t="shared" si="18"/>
        <v>0</v>
      </c>
      <c r="O79" s="170">
        <v>2</v>
      </c>
      <c r="AA79" s="146">
        <v>1</v>
      </c>
      <c r="AB79" s="146">
        <v>7</v>
      </c>
      <c r="AC79" s="146">
        <v>7</v>
      </c>
      <c r="AZ79" s="146">
        <v>2</v>
      </c>
      <c r="BA79" s="146">
        <f t="shared" si="19"/>
        <v>0</v>
      </c>
      <c r="BB79" s="146">
        <f t="shared" si="20"/>
        <v>0</v>
      </c>
      <c r="BC79" s="146">
        <f t="shared" si="21"/>
        <v>0</v>
      </c>
      <c r="BD79" s="146">
        <f t="shared" si="22"/>
        <v>0</v>
      </c>
      <c r="BE79" s="146">
        <f t="shared" si="23"/>
        <v>0</v>
      </c>
      <c r="CA79" s="177">
        <v>1</v>
      </c>
      <c r="CB79" s="177">
        <v>7</v>
      </c>
      <c r="CZ79" s="146">
        <v>0</v>
      </c>
    </row>
    <row r="80" spans="1:104" ht="22.5" x14ac:dyDescent="0.2">
      <c r="A80" s="171">
        <v>47</v>
      </c>
      <c r="B80" s="172" t="s">
        <v>208</v>
      </c>
      <c r="C80" s="173" t="s">
        <v>209</v>
      </c>
      <c r="D80" s="174" t="s">
        <v>93</v>
      </c>
      <c r="E80" s="175">
        <v>294.74</v>
      </c>
      <c r="F80" s="175"/>
      <c r="G80" s="176">
        <f t="shared" si="18"/>
        <v>0</v>
      </c>
      <c r="O80" s="170">
        <v>2</v>
      </c>
      <c r="AA80" s="146">
        <v>1</v>
      </c>
      <c r="AB80" s="146">
        <v>7</v>
      </c>
      <c r="AC80" s="146">
        <v>7</v>
      </c>
      <c r="AZ80" s="146">
        <v>2</v>
      </c>
      <c r="BA80" s="146">
        <f t="shared" si="19"/>
        <v>0</v>
      </c>
      <c r="BB80" s="146">
        <f t="shared" si="20"/>
        <v>0</v>
      </c>
      <c r="BC80" s="146">
        <f t="shared" si="21"/>
        <v>0</v>
      </c>
      <c r="BD80" s="146">
        <f t="shared" si="22"/>
        <v>0</v>
      </c>
      <c r="BE80" s="146">
        <f t="shared" si="23"/>
        <v>0</v>
      </c>
      <c r="CA80" s="177">
        <v>1</v>
      </c>
      <c r="CB80" s="177">
        <v>7</v>
      </c>
      <c r="CZ80" s="146">
        <v>0</v>
      </c>
    </row>
    <row r="81" spans="1:104" x14ac:dyDescent="0.2">
      <c r="A81" s="171">
        <v>48</v>
      </c>
      <c r="B81" s="172" t="s">
        <v>210</v>
      </c>
      <c r="C81" s="173" t="s">
        <v>211</v>
      </c>
      <c r="D81" s="174" t="s">
        <v>212</v>
      </c>
      <c r="E81" s="175">
        <v>45</v>
      </c>
      <c r="F81" s="175"/>
      <c r="G81" s="176">
        <f t="shared" si="18"/>
        <v>0</v>
      </c>
      <c r="O81" s="170">
        <v>2</v>
      </c>
      <c r="AA81" s="146">
        <v>3</v>
      </c>
      <c r="AB81" s="146">
        <v>7</v>
      </c>
      <c r="AC81" s="146">
        <v>246731220</v>
      </c>
      <c r="AZ81" s="146">
        <v>2</v>
      </c>
      <c r="BA81" s="146">
        <f t="shared" si="19"/>
        <v>0</v>
      </c>
      <c r="BB81" s="146">
        <f t="shared" si="20"/>
        <v>0</v>
      </c>
      <c r="BC81" s="146">
        <f t="shared" si="21"/>
        <v>0</v>
      </c>
      <c r="BD81" s="146">
        <f t="shared" si="22"/>
        <v>0</v>
      </c>
      <c r="BE81" s="146">
        <f t="shared" si="23"/>
        <v>0</v>
      </c>
      <c r="CA81" s="177">
        <v>3</v>
      </c>
      <c r="CB81" s="177">
        <v>7</v>
      </c>
      <c r="CZ81" s="146">
        <v>0</v>
      </c>
    </row>
    <row r="82" spans="1:104" ht="22.5" x14ac:dyDescent="0.2">
      <c r="A82" s="171">
        <v>49</v>
      </c>
      <c r="B82" s="172" t="s">
        <v>213</v>
      </c>
      <c r="C82" s="173" t="s">
        <v>214</v>
      </c>
      <c r="D82" s="174" t="s">
        <v>93</v>
      </c>
      <c r="E82" s="175">
        <v>338.95100000000002</v>
      </c>
      <c r="F82" s="175"/>
      <c r="G82" s="176">
        <f t="shared" si="18"/>
        <v>0</v>
      </c>
      <c r="O82" s="170">
        <v>2</v>
      </c>
      <c r="AA82" s="146">
        <v>3</v>
      </c>
      <c r="AB82" s="146">
        <v>7</v>
      </c>
      <c r="AC82" s="146">
        <v>628521230</v>
      </c>
      <c r="AZ82" s="146">
        <v>2</v>
      </c>
      <c r="BA82" s="146">
        <f t="shared" si="19"/>
        <v>0</v>
      </c>
      <c r="BB82" s="146">
        <f t="shared" si="20"/>
        <v>0</v>
      </c>
      <c r="BC82" s="146">
        <f t="shared" si="21"/>
        <v>0</v>
      </c>
      <c r="BD82" s="146">
        <f t="shared" si="22"/>
        <v>0</v>
      </c>
      <c r="BE82" s="146">
        <f t="shared" si="23"/>
        <v>0</v>
      </c>
      <c r="CA82" s="177">
        <v>3</v>
      </c>
      <c r="CB82" s="177">
        <v>7</v>
      </c>
      <c r="CZ82" s="146">
        <v>0</v>
      </c>
    </row>
    <row r="83" spans="1:104" x14ac:dyDescent="0.2">
      <c r="A83" s="171">
        <v>50</v>
      </c>
      <c r="B83" s="172" t="s">
        <v>215</v>
      </c>
      <c r="C83" s="173" t="s">
        <v>216</v>
      </c>
      <c r="D83" s="174" t="s">
        <v>63</v>
      </c>
      <c r="E83" s="175">
        <v>1064.5924500000001</v>
      </c>
      <c r="F83" s="175"/>
      <c r="G83" s="176">
        <f t="shared" si="18"/>
        <v>0</v>
      </c>
      <c r="O83" s="170">
        <v>2</v>
      </c>
      <c r="AA83" s="146">
        <v>7</v>
      </c>
      <c r="AB83" s="146">
        <v>1002</v>
      </c>
      <c r="AC83" s="146">
        <v>5</v>
      </c>
      <c r="AZ83" s="146">
        <v>2</v>
      </c>
      <c r="BA83" s="146">
        <f t="shared" si="19"/>
        <v>0</v>
      </c>
      <c r="BB83" s="146">
        <f t="shared" si="20"/>
        <v>0</v>
      </c>
      <c r="BC83" s="146">
        <f t="shared" si="21"/>
        <v>0</v>
      </c>
      <c r="BD83" s="146">
        <f t="shared" si="22"/>
        <v>0</v>
      </c>
      <c r="BE83" s="146">
        <f t="shared" si="23"/>
        <v>0</v>
      </c>
      <c r="CA83" s="177">
        <v>7</v>
      </c>
      <c r="CB83" s="177">
        <v>1002</v>
      </c>
      <c r="CZ83" s="146">
        <v>0</v>
      </c>
    </row>
    <row r="84" spans="1:104" x14ac:dyDescent="0.2">
      <c r="A84" s="178"/>
      <c r="B84" s="179" t="s">
        <v>79</v>
      </c>
      <c r="C84" s="180" t="str">
        <f>CONCATENATE(B77," ",C77)</f>
        <v>711 Izolace proti vodě</v>
      </c>
      <c r="D84" s="181"/>
      <c r="E84" s="182"/>
      <c r="F84" s="183"/>
      <c r="G84" s="184">
        <f>SUM(G77:G83)</f>
        <v>0</v>
      </c>
      <c r="O84" s="170">
        <v>4</v>
      </c>
      <c r="BA84" s="185">
        <f>SUM(BA77:BA83)</f>
        <v>0</v>
      </c>
      <c r="BB84" s="185">
        <f>SUM(BB77:BB83)</f>
        <v>0</v>
      </c>
      <c r="BC84" s="185">
        <f>SUM(BC77:BC83)</f>
        <v>0</v>
      </c>
      <c r="BD84" s="185">
        <f>SUM(BD77:BD83)</f>
        <v>0</v>
      </c>
      <c r="BE84" s="185">
        <f>SUM(BE77:BE83)</f>
        <v>0</v>
      </c>
    </row>
    <row r="85" spans="1:104" x14ac:dyDescent="0.2">
      <c r="A85" s="163" t="s">
        <v>75</v>
      </c>
      <c r="B85" s="164" t="s">
        <v>217</v>
      </c>
      <c r="C85" s="165" t="s">
        <v>218</v>
      </c>
      <c r="D85" s="166"/>
      <c r="E85" s="167"/>
      <c r="F85" s="167"/>
      <c r="G85" s="168"/>
      <c r="H85" s="169"/>
      <c r="I85" s="169"/>
      <c r="O85" s="170">
        <v>1</v>
      </c>
    </row>
    <row r="86" spans="1:104" ht="22.5" x14ac:dyDescent="0.2">
      <c r="A86" s="171">
        <v>51</v>
      </c>
      <c r="B86" s="172" t="s">
        <v>219</v>
      </c>
      <c r="C86" s="173" t="s">
        <v>220</v>
      </c>
      <c r="D86" s="174" t="s">
        <v>93</v>
      </c>
      <c r="E86" s="175">
        <v>147.37</v>
      </c>
      <c r="F86" s="175"/>
      <c r="G86" s="176">
        <f>E86*F86</f>
        <v>0</v>
      </c>
      <c r="O86" s="170">
        <v>2</v>
      </c>
      <c r="AA86" s="146">
        <v>1</v>
      </c>
      <c r="AB86" s="146">
        <v>7</v>
      </c>
      <c r="AC86" s="146">
        <v>7</v>
      </c>
      <c r="AZ86" s="146">
        <v>2</v>
      </c>
      <c r="BA86" s="146">
        <f>IF(AZ86=1,G86,0)</f>
        <v>0</v>
      </c>
      <c r="BB86" s="146">
        <f>IF(AZ86=2,G86,0)</f>
        <v>0</v>
      </c>
      <c r="BC86" s="146">
        <f>IF(AZ86=3,G86,0)</f>
        <v>0</v>
      </c>
      <c r="BD86" s="146">
        <f>IF(AZ86=4,G86,0)</f>
        <v>0</v>
      </c>
      <c r="BE86" s="146">
        <f>IF(AZ86=5,G86,0)</f>
        <v>0</v>
      </c>
      <c r="CA86" s="177">
        <v>1</v>
      </c>
      <c r="CB86" s="177">
        <v>7</v>
      </c>
      <c r="CZ86" s="146">
        <v>0</v>
      </c>
    </row>
    <row r="87" spans="1:104" x14ac:dyDescent="0.2">
      <c r="A87" s="171">
        <v>52</v>
      </c>
      <c r="B87" s="172" t="s">
        <v>221</v>
      </c>
      <c r="C87" s="173" t="s">
        <v>222</v>
      </c>
      <c r="D87" s="174" t="s">
        <v>93</v>
      </c>
      <c r="E87" s="175">
        <v>150.31700000000001</v>
      </c>
      <c r="F87" s="175"/>
      <c r="G87" s="176">
        <f>E87*F87</f>
        <v>0</v>
      </c>
      <c r="O87" s="170">
        <v>2</v>
      </c>
      <c r="AA87" s="146">
        <v>3</v>
      </c>
      <c r="AB87" s="146">
        <v>7</v>
      </c>
      <c r="AC87" s="146">
        <v>28375856</v>
      </c>
      <c r="AZ87" s="146">
        <v>2</v>
      </c>
      <c r="BA87" s="146">
        <f>IF(AZ87=1,G87,0)</f>
        <v>0</v>
      </c>
      <c r="BB87" s="146">
        <f>IF(AZ87=2,G87,0)</f>
        <v>0</v>
      </c>
      <c r="BC87" s="146">
        <f>IF(AZ87=3,G87,0)</f>
        <v>0</v>
      </c>
      <c r="BD87" s="146">
        <f>IF(AZ87=4,G87,0)</f>
        <v>0</v>
      </c>
      <c r="BE87" s="146">
        <f>IF(AZ87=5,G87,0)</f>
        <v>0</v>
      </c>
      <c r="CA87" s="177">
        <v>3</v>
      </c>
      <c r="CB87" s="177">
        <v>7</v>
      </c>
      <c r="CZ87" s="146">
        <v>2.5000000000000001E-3</v>
      </c>
    </row>
    <row r="88" spans="1:104" x14ac:dyDescent="0.2">
      <c r="A88" s="171">
        <v>53</v>
      </c>
      <c r="B88" s="172" t="s">
        <v>223</v>
      </c>
      <c r="C88" s="173" t="s">
        <v>224</v>
      </c>
      <c r="D88" s="174" t="s">
        <v>63</v>
      </c>
      <c r="E88" s="175">
        <v>474.16356519999999</v>
      </c>
      <c r="F88" s="175"/>
      <c r="G88" s="176">
        <f>E88*F88</f>
        <v>0</v>
      </c>
      <c r="O88" s="170">
        <v>2</v>
      </c>
      <c r="AA88" s="146">
        <v>7</v>
      </c>
      <c r="AB88" s="146">
        <v>1002</v>
      </c>
      <c r="AC88" s="146">
        <v>5</v>
      </c>
      <c r="AZ88" s="146">
        <v>2</v>
      </c>
      <c r="BA88" s="146">
        <f>IF(AZ88=1,G88,0)</f>
        <v>0</v>
      </c>
      <c r="BB88" s="146">
        <f>IF(AZ88=2,G88,0)</f>
        <v>0</v>
      </c>
      <c r="BC88" s="146">
        <f>IF(AZ88=3,G88,0)</f>
        <v>0</v>
      </c>
      <c r="BD88" s="146">
        <f>IF(AZ88=4,G88,0)</f>
        <v>0</v>
      </c>
      <c r="BE88" s="146">
        <f>IF(AZ88=5,G88,0)</f>
        <v>0</v>
      </c>
      <c r="CA88" s="177">
        <v>7</v>
      </c>
      <c r="CB88" s="177">
        <v>1002</v>
      </c>
      <c r="CZ88" s="146">
        <v>0</v>
      </c>
    </row>
    <row r="89" spans="1:104" x14ac:dyDescent="0.2">
      <c r="A89" s="178"/>
      <c r="B89" s="179" t="s">
        <v>79</v>
      </c>
      <c r="C89" s="180" t="str">
        <f>CONCATENATE(B85," ",C85)</f>
        <v>713 Izolace tepelné</v>
      </c>
      <c r="D89" s="181"/>
      <c r="E89" s="182"/>
      <c r="F89" s="183"/>
      <c r="G89" s="184">
        <f>SUM(G85:G88)</f>
        <v>0</v>
      </c>
      <c r="O89" s="170">
        <v>4</v>
      </c>
      <c r="BA89" s="185">
        <f>SUM(BA85:BA88)</f>
        <v>0</v>
      </c>
      <c r="BB89" s="185">
        <f>SUM(BB85:BB88)</f>
        <v>0</v>
      </c>
      <c r="BC89" s="185">
        <f>SUM(BC85:BC88)</f>
        <v>0</v>
      </c>
      <c r="BD89" s="185">
        <f>SUM(BD85:BD88)</f>
        <v>0</v>
      </c>
      <c r="BE89" s="185">
        <f>SUM(BE85:BE88)</f>
        <v>0</v>
      </c>
    </row>
    <row r="90" spans="1:104" x14ac:dyDescent="0.2">
      <c r="A90" s="163" t="s">
        <v>75</v>
      </c>
      <c r="B90" s="164" t="s">
        <v>225</v>
      </c>
      <c r="C90" s="165" t="s">
        <v>226</v>
      </c>
      <c r="D90" s="166"/>
      <c r="E90" s="167"/>
      <c r="F90" s="167"/>
      <c r="G90" s="168"/>
      <c r="H90" s="169"/>
      <c r="I90" s="169"/>
      <c r="O90" s="170">
        <v>1</v>
      </c>
    </row>
    <row r="91" spans="1:104" x14ac:dyDescent="0.2">
      <c r="A91" s="171">
        <v>54</v>
      </c>
      <c r="B91" s="172" t="s">
        <v>227</v>
      </c>
      <c r="C91" s="173" t="s">
        <v>228</v>
      </c>
      <c r="D91" s="174" t="s">
        <v>123</v>
      </c>
      <c r="E91" s="175">
        <v>1</v>
      </c>
      <c r="F91" s="175"/>
      <c r="G91" s="176">
        <f>E91*F91</f>
        <v>0</v>
      </c>
      <c r="O91" s="170">
        <v>2</v>
      </c>
      <c r="AA91" s="146">
        <v>12</v>
      </c>
      <c r="AB91" s="146">
        <v>0</v>
      </c>
      <c r="AC91" s="146">
        <v>54</v>
      </c>
      <c r="AZ91" s="146">
        <v>2</v>
      </c>
      <c r="BA91" s="146">
        <f>IF(AZ91=1,G91,0)</f>
        <v>0</v>
      </c>
      <c r="BB91" s="146">
        <f>IF(AZ91=2,G91,0)</f>
        <v>0</v>
      </c>
      <c r="BC91" s="146">
        <f>IF(AZ91=3,G91,0)</f>
        <v>0</v>
      </c>
      <c r="BD91" s="146">
        <f>IF(AZ91=4,G91,0)</f>
        <v>0</v>
      </c>
      <c r="BE91" s="146">
        <f>IF(AZ91=5,G91,0)</f>
        <v>0</v>
      </c>
      <c r="CA91" s="177">
        <v>12</v>
      </c>
      <c r="CB91" s="177">
        <v>0</v>
      </c>
      <c r="CZ91" s="146">
        <v>0</v>
      </c>
    </row>
    <row r="92" spans="1:104" x14ac:dyDescent="0.2">
      <c r="A92" s="171">
        <v>55</v>
      </c>
      <c r="B92" s="172" t="s">
        <v>229</v>
      </c>
      <c r="C92" s="173" t="s">
        <v>230</v>
      </c>
      <c r="D92" s="174" t="s">
        <v>63</v>
      </c>
      <c r="E92" s="175">
        <v>5</v>
      </c>
      <c r="F92" s="175"/>
      <c r="G92" s="176">
        <f>E92*F92</f>
        <v>0</v>
      </c>
      <c r="O92" s="170">
        <v>2</v>
      </c>
      <c r="AA92" s="146">
        <v>12</v>
      </c>
      <c r="AB92" s="146">
        <v>0</v>
      </c>
      <c r="AC92" s="146">
        <v>107</v>
      </c>
      <c r="AZ92" s="146">
        <v>2</v>
      </c>
      <c r="BA92" s="146">
        <f>IF(AZ92=1,G92,0)</f>
        <v>0</v>
      </c>
      <c r="BB92" s="146">
        <f>IF(AZ92=2,G92,0)</f>
        <v>0</v>
      </c>
      <c r="BC92" s="146">
        <f>IF(AZ92=3,G92,0)</f>
        <v>0</v>
      </c>
      <c r="BD92" s="146">
        <f>IF(AZ92=4,G92,0)</f>
        <v>0</v>
      </c>
      <c r="BE92" s="146">
        <f>IF(AZ92=5,G92,0)</f>
        <v>0</v>
      </c>
      <c r="CA92" s="177">
        <v>12</v>
      </c>
      <c r="CB92" s="177">
        <v>0</v>
      </c>
      <c r="CZ92" s="146">
        <v>0</v>
      </c>
    </row>
    <row r="93" spans="1:104" x14ac:dyDescent="0.2">
      <c r="A93" s="178"/>
      <c r="B93" s="179" t="s">
        <v>79</v>
      </c>
      <c r="C93" s="180" t="str">
        <f>CONCATENATE(B90," ",C90)</f>
        <v>720 Zdravotechnická instalace</v>
      </c>
      <c r="D93" s="181"/>
      <c r="E93" s="182"/>
      <c r="F93" s="183"/>
      <c r="G93" s="184">
        <f>SUM(G90:G92)</f>
        <v>0</v>
      </c>
      <c r="O93" s="170">
        <v>4</v>
      </c>
      <c r="BA93" s="185">
        <f>SUM(BA90:BA92)</f>
        <v>0</v>
      </c>
      <c r="BB93" s="185">
        <f>SUM(BB90:BB92)</f>
        <v>0</v>
      </c>
      <c r="BC93" s="185">
        <f>SUM(BC90:BC92)</f>
        <v>0</v>
      </c>
      <c r="BD93" s="185">
        <f>SUM(BD90:BD92)</f>
        <v>0</v>
      </c>
      <c r="BE93" s="185">
        <f>SUM(BE90:BE92)</f>
        <v>0</v>
      </c>
    </row>
    <row r="94" spans="1:104" x14ac:dyDescent="0.2">
      <c r="A94" s="163" t="s">
        <v>75</v>
      </c>
      <c r="B94" s="164" t="s">
        <v>231</v>
      </c>
      <c r="C94" s="165" t="s">
        <v>232</v>
      </c>
      <c r="D94" s="166"/>
      <c r="E94" s="167"/>
      <c r="F94" s="167"/>
      <c r="G94" s="168"/>
      <c r="H94" s="169"/>
      <c r="I94" s="169"/>
      <c r="O94" s="170">
        <v>1</v>
      </c>
    </row>
    <row r="95" spans="1:104" x14ac:dyDescent="0.2">
      <c r="A95" s="171">
        <v>56</v>
      </c>
      <c r="B95" s="172" t="s">
        <v>233</v>
      </c>
      <c r="C95" s="173" t="s">
        <v>234</v>
      </c>
      <c r="D95" s="174" t="s">
        <v>93</v>
      </c>
      <c r="E95" s="175">
        <v>8.1999999999999993</v>
      </c>
      <c r="F95" s="175"/>
      <c r="G95" s="176">
        <f>E95*F95</f>
        <v>0</v>
      </c>
      <c r="O95" s="170">
        <v>2</v>
      </c>
      <c r="AA95" s="146">
        <v>1</v>
      </c>
      <c r="AB95" s="146">
        <v>7</v>
      </c>
      <c r="AC95" s="146">
        <v>7</v>
      </c>
      <c r="AZ95" s="146">
        <v>2</v>
      </c>
      <c r="BA95" s="146">
        <f>IF(AZ95=1,G95,0)</f>
        <v>0</v>
      </c>
      <c r="BB95" s="146">
        <f>IF(AZ95=2,G95,0)</f>
        <v>0</v>
      </c>
      <c r="BC95" s="146">
        <f>IF(AZ95=3,G95,0)</f>
        <v>0</v>
      </c>
      <c r="BD95" s="146">
        <f>IF(AZ95=4,G95,0)</f>
        <v>0</v>
      </c>
      <c r="BE95" s="146">
        <f>IF(AZ95=5,G95,0)</f>
        <v>0</v>
      </c>
      <c r="CA95" s="177">
        <v>1</v>
      </c>
      <c r="CB95" s="177">
        <v>7</v>
      </c>
      <c r="CZ95" s="146">
        <v>0</v>
      </c>
    </row>
    <row r="96" spans="1:104" x14ac:dyDescent="0.2">
      <c r="A96" s="171">
        <v>57</v>
      </c>
      <c r="B96" s="172" t="s">
        <v>235</v>
      </c>
      <c r="C96" s="173" t="s">
        <v>236</v>
      </c>
      <c r="D96" s="174" t="s">
        <v>93</v>
      </c>
      <c r="E96" s="175">
        <v>8.1999999999999993</v>
      </c>
      <c r="F96" s="175"/>
      <c r="G96" s="176">
        <f>E96*F96</f>
        <v>0</v>
      </c>
      <c r="O96" s="170">
        <v>2</v>
      </c>
      <c r="AA96" s="146">
        <v>1</v>
      </c>
      <c r="AB96" s="146">
        <v>7</v>
      </c>
      <c r="AC96" s="146">
        <v>7</v>
      </c>
      <c r="AZ96" s="146">
        <v>2</v>
      </c>
      <c r="BA96" s="146">
        <f>IF(AZ96=1,G96,0)</f>
        <v>0</v>
      </c>
      <c r="BB96" s="146">
        <f>IF(AZ96=2,G96,0)</f>
        <v>0</v>
      </c>
      <c r="BC96" s="146">
        <f>IF(AZ96=3,G96,0)</f>
        <v>0</v>
      </c>
      <c r="BD96" s="146">
        <f>IF(AZ96=4,G96,0)</f>
        <v>0</v>
      </c>
      <c r="BE96" s="146">
        <f>IF(AZ96=5,G96,0)</f>
        <v>0</v>
      </c>
      <c r="CA96" s="177">
        <v>1</v>
      </c>
      <c r="CB96" s="177">
        <v>7</v>
      </c>
      <c r="CZ96" s="146">
        <v>0</v>
      </c>
    </row>
    <row r="97" spans="1:104" x14ac:dyDescent="0.2">
      <c r="A97" s="178"/>
      <c r="B97" s="179" t="s">
        <v>79</v>
      </c>
      <c r="C97" s="180" t="str">
        <f>CONCATENATE(B94," ",C94)</f>
        <v>735 Ústřední vytápění - otopná tělesa</v>
      </c>
      <c r="D97" s="181"/>
      <c r="E97" s="182"/>
      <c r="F97" s="183"/>
      <c r="G97" s="184">
        <f>SUM(G94:G96)</f>
        <v>0</v>
      </c>
      <c r="O97" s="170">
        <v>4</v>
      </c>
      <c r="BA97" s="185">
        <f>SUM(BA94:BA96)</f>
        <v>0</v>
      </c>
      <c r="BB97" s="185">
        <f>SUM(BB94:BB96)</f>
        <v>0</v>
      </c>
      <c r="BC97" s="185">
        <f>SUM(BC94:BC96)</f>
        <v>0</v>
      </c>
      <c r="BD97" s="185">
        <f>SUM(BD94:BD96)</f>
        <v>0</v>
      </c>
      <c r="BE97" s="185">
        <f>SUM(BE94:BE96)</f>
        <v>0</v>
      </c>
    </row>
    <row r="98" spans="1:104" x14ac:dyDescent="0.2">
      <c r="A98" s="163" t="s">
        <v>75</v>
      </c>
      <c r="B98" s="164" t="s">
        <v>237</v>
      </c>
      <c r="C98" s="165" t="s">
        <v>238</v>
      </c>
      <c r="D98" s="166"/>
      <c r="E98" s="167"/>
      <c r="F98" s="167"/>
      <c r="G98" s="168"/>
      <c r="H98" s="169"/>
      <c r="I98" s="169"/>
      <c r="O98" s="170">
        <v>1</v>
      </c>
    </row>
    <row r="99" spans="1:104" ht="22.5" x14ac:dyDescent="0.2">
      <c r="A99" s="171">
        <v>58</v>
      </c>
      <c r="B99" s="172" t="s">
        <v>239</v>
      </c>
      <c r="C99" s="173" t="s">
        <v>240</v>
      </c>
      <c r="D99" s="174" t="s">
        <v>93</v>
      </c>
      <c r="E99" s="175">
        <v>79</v>
      </c>
      <c r="F99" s="175"/>
      <c r="G99" s="176">
        <f>E99*F99</f>
        <v>0</v>
      </c>
      <c r="O99" s="170">
        <v>2</v>
      </c>
      <c r="AA99" s="146">
        <v>1</v>
      </c>
      <c r="AB99" s="146">
        <v>7</v>
      </c>
      <c r="AC99" s="146">
        <v>7</v>
      </c>
      <c r="AZ99" s="146">
        <v>2</v>
      </c>
      <c r="BA99" s="146">
        <f>IF(AZ99=1,G99,0)</f>
        <v>0</v>
      </c>
      <c r="BB99" s="146">
        <f>IF(AZ99=2,G99,0)</f>
        <v>0</v>
      </c>
      <c r="BC99" s="146">
        <f>IF(AZ99=3,G99,0)</f>
        <v>0</v>
      </c>
      <c r="BD99" s="146">
        <f>IF(AZ99=4,G99,0)</f>
        <v>0</v>
      </c>
      <c r="BE99" s="146">
        <f>IF(AZ99=5,G99,0)</f>
        <v>0</v>
      </c>
      <c r="CA99" s="177">
        <v>1</v>
      </c>
      <c r="CB99" s="177">
        <v>7</v>
      </c>
      <c r="CZ99" s="146">
        <v>0</v>
      </c>
    </row>
    <row r="100" spans="1:104" ht="22.5" x14ac:dyDescent="0.2">
      <c r="A100" s="171">
        <v>59</v>
      </c>
      <c r="B100" s="172" t="s">
        <v>241</v>
      </c>
      <c r="C100" s="173" t="s">
        <v>242</v>
      </c>
      <c r="D100" s="174" t="s">
        <v>93</v>
      </c>
      <c r="E100" s="175">
        <v>79</v>
      </c>
      <c r="F100" s="175"/>
      <c r="G100" s="176">
        <f>E100*F100</f>
        <v>0</v>
      </c>
      <c r="O100" s="170">
        <v>2</v>
      </c>
      <c r="AA100" s="146">
        <v>12</v>
      </c>
      <c r="AB100" s="146">
        <v>0</v>
      </c>
      <c r="AC100" s="146">
        <v>56</v>
      </c>
      <c r="AZ100" s="146">
        <v>2</v>
      </c>
      <c r="BA100" s="146">
        <f>IF(AZ100=1,G100,0)</f>
        <v>0</v>
      </c>
      <c r="BB100" s="146">
        <f>IF(AZ100=2,G100,0)</f>
        <v>0</v>
      </c>
      <c r="BC100" s="146">
        <f>IF(AZ100=3,G100,0)</f>
        <v>0</v>
      </c>
      <c r="BD100" s="146">
        <f>IF(AZ100=4,G100,0)</f>
        <v>0</v>
      </c>
      <c r="BE100" s="146">
        <f>IF(AZ100=5,G100,0)</f>
        <v>0</v>
      </c>
      <c r="CA100" s="177">
        <v>12</v>
      </c>
      <c r="CB100" s="177">
        <v>0</v>
      </c>
      <c r="CZ100" s="146">
        <v>0</v>
      </c>
    </row>
    <row r="101" spans="1:104" x14ac:dyDescent="0.2">
      <c r="A101" s="171">
        <v>60</v>
      </c>
      <c r="B101" s="172" t="s">
        <v>243</v>
      </c>
      <c r="C101" s="173" t="s">
        <v>244</v>
      </c>
      <c r="D101" s="174" t="s">
        <v>63</v>
      </c>
      <c r="E101" s="175">
        <v>1117.8499999999999</v>
      </c>
      <c r="F101" s="175"/>
      <c r="G101" s="176">
        <f>E101*F101</f>
        <v>0</v>
      </c>
      <c r="O101" s="170">
        <v>2</v>
      </c>
      <c r="AA101" s="146">
        <v>7</v>
      </c>
      <c r="AB101" s="146">
        <v>1002</v>
      </c>
      <c r="AC101" s="146">
        <v>5</v>
      </c>
      <c r="AZ101" s="146">
        <v>2</v>
      </c>
      <c r="BA101" s="146">
        <f>IF(AZ101=1,G101,0)</f>
        <v>0</v>
      </c>
      <c r="BB101" s="146">
        <f>IF(AZ101=2,G101,0)</f>
        <v>0</v>
      </c>
      <c r="BC101" s="146">
        <f>IF(AZ101=3,G101,0)</f>
        <v>0</v>
      </c>
      <c r="BD101" s="146">
        <f>IF(AZ101=4,G101,0)</f>
        <v>0</v>
      </c>
      <c r="BE101" s="146">
        <f>IF(AZ101=5,G101,0)</f>
        <v>0</v>
      </c>
      <c r="CA101" s="177">
        <v>7</v>
      </c>
      <c r="CB101" s="177">
        <v>1002</v>
      </c>
      <c r="CZ101" s="146">
        <v>0</v>
      </c>
    </row>
    <row r="102" spans="1:104" x14ac:dyDescent="0.2">
      <c r="A102" s="178"/>
      <c r="B102" s="179" t="s">
        <v>79</v>
      </c>
      <c r="C102" s="180" t="str">
        <f>CONCATENATE(B98," ",C98)</f>
        <v>763 Dřevostavby</v>
      </c>
      <c r="D102" s="181"/>
      <c r="E102" s="182"/>
      <c r="F102" s="183"/>
      <c r="G102" s="184">
        <f>SUM(G98:G101)</f>
        <v>0</v>
      </c>
      <c r="O102" s="170">
        <v>4</v>
      </c>
      <c r="BA102" s="185">
        <f>SUM(BA98:BA101)</f>
        <v>0</v>
      </c>
      <c r="BB102" s="185">
        <f>SUM(BB98:BB101)</f>
        <v>0</v>
      </c>
      <c r="BC102" s="185">
        <f>SUM(BC98:BC101)</f>
        <v>0</v>
      </c>
      <c r="BD102" s="185">
        <f>SUM(BD98:BD101)</f>
        <v>0</v>
      </c>
      <c r="BE102" s="185">
        <f>SUM(BE98:BE101)</f>
        <v>0</v>
      </c>
    </row>
    <row r="103" spans="1:104" x14ac:dyDescent="0.2">
      <c r="A103" s="163" t="s">
        <v>75</v>
      </c>
      <c r="B103" s="164" t="s">
        <v>245</v>
      </c>
      <c r="C103" s="165" t="s">
        <v>246</v>
      </c>
      <c r="D103" s="166"/>
      <c r="E103" s="167"/>
      <c r="F103" s="167"/>
      <c r="G103" s="168"/>
      <c r="H103" s="169"/>
      <c r="I103" s="169"/>
      <c r="O103" s="170">
        <v>1</v>
      </c>
    </row>
    <row r="104" spans="1:104" ht="22.5" x14ac:dyDescent="0.2">
      <c r="A104" s="171">
        <v>61</v>
      </c>
      <c r="B104" s="172" t="s">
        <v>247</v>
      </c>
      <c r="C104" s="173" t="s">
        <v>248</v>
      </c>
      <c r="D104" s="174" t="s">
        <v>160</v>
      </c>
      <c r="E104" s="175">
        <v>12</v>
      </c>
      <c r="F104" s="175"/>
      <c r="G104" s="176">
        <f t="shared" ref="G104:G122" si="24">E104*F104</f>
        <v>0</v>
      </c>
      <c r="O104" s="170">
        <v>2</v>
      </c>
      <c r="AA104" s="146">
        <v>1</v>
      </c>
      <c r="AB104" s="146">
        <v>7</v>
      </c>
      <c r="AC104" s="146">
        <v>7</v>
      </c>
      <c r="AZ104" s="146">
        <v>2</v>
      </c>
      <c r="BA104" s="146">
        <f t="shared" ref="BA104:BA122" si="25">IF(AZ104=1,G104,0)</f>
        <v>0</v>
      </c>
      <c r="BB104" s="146">
        <f t="shared" ref="BB104:BB122" si="26">IF(AZ104=2,G104,0)</f>
        <v>0</v>
      </c>
      <c r="BC104" s="146">
        <f t="shared" ref="BC104:BC122" si="27">IF(AZ104=3,G104,0)</f>
        <v>0</v>
      </c>
      <c r="BD104" s="146">
        <f t="shared" ref="BD104:BD122" si="28">IF(AZ104=4,G104,0)</f>
        <v>0</v>
      </c>
      <c r="BE104" s="146">
        <f t="shared" ref="BE104:BE122" si="29">IF(AZ104=5,G104,0)</f>
        <v>0</v>
      </c>
      <c r="CA104" s="177">
        <v>1</v>
      </c>
      <c r="CB104" s="177">
        <v>7</v>
      </c>
      <c r="CZ104" s="146">
        <v>0</v>
      </c>
    </row>
    <row r="105" spans="1:104" ht="22.5" x14ac:dyDescent="0.2">
      <c r="A105" s="171">
        <v>62</v>
      </c>
      <c r="B105" s="172" t="s">
        <v>249</v>
      </c>
      <c r="C105" s="173" t="s">
        <v>250</v>
      </c>
      <c r="D105" s="174" t="s">
        <v>160</v>
      </c>
      <c r="E105" s="175">
        <v>12</v>
      </c>
      <c r="F105" s="175"/>
      <c r="G105" s="176">
        <f t="shared" si="24"/>
        <v>0</v>
      </c>
      <c r="O105" s="170">
        <v>2</v>
      </c>
      <c r="AA105" s="146">
        <v>1</v>
      </c>
      <c r="AB105" s="146">
        <v>7</v>
      </c>
      <c r="AC105" s="146">
        <v>7</v>
      </c>
      <c r="AZ105" s="146">
        <v>2</v>
      </c>
      <c r="BA105" s="146">
        <f t="shared" si="25"/>
        <v>0</v>
      </c>
      <c r="BB105" s="146">
        <f t="shared" si="26"/>
        <v>0</v>
      </c>
      <c r="BC105" s="146">
        <f t="shared" si="27"/>
        <v>0</v>
      </c>
      <c r="BD105" s="146">
        <f t="shared" si="28"/>
        <v>0</v>
      </c>
      <c r="BE105" s="146">
        <f t="shared" si="29"/>
        <v>0</v>
      </c>
      <c r="CA105" s="177">
        <v>1</v>
      </c>
      <c r="CB105" s="177">
        <v>7</v>
      </c>
      <c r="CZ105" s="146">
        <v>0</v>
      </c>
    </row>
    <row r="106" spans="1:104" ht="22.5" x14ac:dyDescent="0.2">
      <c r="A106" s="171">
        <v>63</v>
      </c>
      <c r="B106" s="172" t="s">
        <v>251</v>
      </c>
      <c r="C106" s="173" t="s">
        <v>252</v>
      </c>
      <c r="D106" s="174" t="s">
        <v>160</v>
      </c>
      <c r="E106" s="175">
        <v>18</v>
      </c>
      <c r="F106" s="175"/>
      <c r="G106" s="176">
        <f t="shared" si="24"/>
        <v>0</v>
      </c>
      <c r="O106" s="170">
        <v>2</v>
      </c>
      <c r="AA106" s="146">
        <v>1</v>
      </c>
      <c r="AB106" s="146">
        <v>7</v>
      </c>
      <c r="AC106" s="146">
        <v>7</v>
      </c>
      <c r="AZ106" s="146">
        <v>2</v>
      </c>
      <c r="BA106" s="146">
        <f t="shared" si="25"/>
        <v>0</v>
      </c>
      <c r="BB106" s="146">
        <f t="shared" si="26"/>
        <v>0</v>
      </c>
      <c r="BC106" s="146">
        <f t="shared" si="27"/>
        <v>0</v>
      </c>
      <c r="BD106" s="146">
        <f t="shared" si="28"/>
        <v>0</v>
      </c>
      <c r="BE106" s="146">
        <f t="shared" si="29"/>
        <v>0</v>
      </c>
      <c r="CA106" s="177">
        <v>1</v>
      </c>
      <c r="CB106" s="177">
        <v>7</v>
      </c>
      <c r="CZ106" s="146">
        <v>0</v>
      </c>
    </row>
    <row r="107" spans="1:104" ht="22.5" x14ac:dyDescent="0.2">
      <c r="A107" s="171">
        <v>64</v>
      </c>
      <c r="B107" s="172" t="s">
        <v>253</v>
      </c>
      <c r="C107" s="173" t="s">
        <v>254</v>
      </c>
      <c r="D107" s="174" t="s">
        <v>123</v>
      </c>
      <c r="E107" s="175">
        <v>1</v>
      </c>
      <c r="F107" s="175"/>
      <c r="G107" s="176">
        <f t="shared" si="24"/>
        <v>0</v>
      </c>
      <c r="O107" s="170">
        <v>2</v>
      </c>
      <c r="AA107" s="146">
        <v>1</v>
      </c>
      <c r="AB107" s="146">
        <v>7</v>
      </c>
      <c r="AC107" s="146">
        <v>7</v>
      </c>
      <c r="AZ107" s="146">
        <v>2</v>
      </c>
      <c r="BA107" s="146">
        <f t="shared" si="25"/>
        <v>0</v>
      </c>
      <c r="BB107" s="146">
        <f t="shared" si="26"/>
        <v>0</v>
      </c>
      <c r="BC107" s="146">
        <f t="shared" si="27"/>
        <v>0</v>
      </c>
      <c r="BD107" s="146">
        <f t="shared" si="28"/>
        <v>0</v>
      </c>
      <c r="BE107" s="146">
        <f t="shared" si="29"/>
        <v>0</v>
      </c>
      <c r="CA107" s="177">
        <v>1</v>
      </c>
      <c r="CB107" s="177">
        <v>7</v>
      </c>
      <c r="CZ107" s="146">
        <v>0</v>
      </c>
    </row>
    <row r="108" spans="1:104" x14ac:dyDescent="0.2">
      <c r="A108" s="171">
        <v>65</v>
      </c>
      <c r="B108" s="172" t="s">
        <v>255</v>
      </c>
      <c r="C108" s="173" t="s">
        <v>256</v>
      </c>
      <c r="D108" s="174" t="s">
        <v>257</v>
      </c>
      <c r="E108" s="175">
        <v>2</v>
      </c>
      <c r="F108" s="175"/>
      <c r="G108" s="176">
        <f t="shared" si="24"/>
        <v>0</v>
      </c>
      <c r="O108" s="170">
        <v>2</v>
      </c>
      <c r="AA108" s="146">
        <v>12</v>
      </c>
      <c r="AB108" s="146">
        <v>0</v>
      </c>
      <c r="AC108" s="146">
        <v>75</v>
      </c>
      <c r="AZ108" s="146">
        <v>2</v>
      </c>
      <c r="BA108" s="146">
        <f t="shared" si="25"/>
        <v>0</v>
      </c>
      <c r="BB108" s="146">
        <f t="shared" si="26"/>
        <v>0</v>
      </c>
      <c r="BC108" s="146">
        <f t="shared" si="27"/>
        <v>0</v>
      </c>
      <c r="BD108" s="146">
        <f t="shared" si="28"/>
        <v>0</v>
      </c>
      <c r="BE108" s="146">
        <f t="shared" si="29"/>
        <v>0</v>
      </c>
      <c r="CA108" s="177">
        <v>12</v>
      </c>
      <c r="CB108" s="177">
        <v>0</v>
      </c>
      <c r="CZ108" s="146">
        <v>0</v>
      </c>
    </row>
    <row r="109" spans="1:104" x14ac:dyDescent="0.2">
      <c r="A109" s="171">
        <v>66</v>
      </c>
      <c r="B109" s="172" t="s">
        <v>258</v>
      </c>
      <c r="C109" s="173" t="s">
        <v>259</v>
      </c>
      <c r="D109" s="174" t="s">
        <v>123</v>
      </c>
      <c r="E109" s="175">
        <v>1</v>
      </c>
      <c r="F109" s="175"/>
      <c r="G109" s="176">
        <f t="shared" si="24"/>
        <v>0</v>
      </c>
      <c r="O109" s="170">
        <v>2</v>
      </c>
      <c r="AA109" s="146">
        <v>12</v>
      </c>
      <c r="AB109" s="146">
        <v>0</v>
      </c>
      <c r="AC109" s="146">
        <v>73</v>
      </c>
      <c r="AZ109" s="146">
        <v>2</v>
      </c>
      <c r="BA109" s="146">
        <f t="shared" si="25"/>
        <v>0</v>
      </c>
      <c r="BB109" s="146">
        <f t="shared" si="26"/>
        <v>0</v>
      </c>
      <c r="BC109" s="146">
        <f t="shared" si="27"/>
        <v>0</v>
      </c>
      <c r="BD109" s="146">
        <f t="shared" si="28"/>
        <v>0</v>
      </c>
      <c r="BE109" s="146">
        <f t="shared" si="29"/>
        <v>0</v>
      </c>
      <c r="CA109" s="177">
        <v>12</v>
      </c>
      <c r="CB109" s="177">
        <v>0</v>
      </c>
      <c r="CZ109" s="146">
        <v>0</v>
      </c>
    </row>
    <row r="110" spans="1:104" ht="22.5" x14ac:dyDescent="0.2">
      <c r="A110" s="171">
        <v>67</v>
      </c>
      <c r="B110" s="172" t="s">
        <v>260</v>
      </c>
      <c r="C110" s="173" t="s">
        <v>261</v>
      </c>
      <c r="D110" s="174" t="s">
        <v>160</v>
      </c>
      <c r="E110" s="175">
        <v>1</v>
      </c>
      <c r="F110" s="175"/>
      <c r="G110" s="176">
        <f t="shared" si="24"/>
        <v>0</v>
      </c>
      <c r="O110" s="170">
        <v>2</v>
      </c>
      <c r="AA110" s="146">
        <v>12</v>
      </c>
      <c r="AB110" s="146">
        <v>0</v>
      </c>
      <c r="AC110" s="146">
        <v>58</v>
      </c>
      <c r="AZ110" s="146">
        <v>2</v>
      </c>
      <c r="BA110" s="146">
        <f t="shared" si="25"/>
        <v>0</v>
      </c>
      <c r="BB110" s="146">
        <f t="shared" si="26"/>
        <v>0</v>
      </c>
      <c r="BC110" s="146">
        <f t="shared" si="27"/>
        <v>0</v>
      </c>
      <c r="BD110" s="146">
        <f t="shared" si="28"/>
        <v>0</v>
      </c>
      <c r="BE110" s="146">
        <f t="shared" si="29"/>
        <v>0</v>
      </c>
      <c r="CA110" s="177">
        <v>12</v>
      </c>
      <c r="CB110" s="177">
        <v>0</v>
      </c>
      <c r="CZ110" s="146">
        <v>0</v>
      </c>
    </row>
    <row r="111" spans="1:104" ht="22.5" x14ac:dyDescent="0.2">
      <c r="A111" s="171">
        <v>68</v>
      </c>
      <c r="B111" s="172" t="s">
        <v>262</v>
      </c>
      <c r="C111" s="173" t="s">
        <v>263</v>
      </c>
      <c r="D111" s="174" t="s">
        <v>160</v>
      </c>
      <c r="E111" s="175">
        <v>1</v>
      </c>
      <c r="F111" s="175"/>
      <c r="G111" s="176">
        <f t="shared" si="24"/>
        <v>0</v>
      </c>
      <c r="O111" s="170">
        <v>2</v>
      </c>
      <c r="AA111" s="146">
        <v>12</v>
      </c>
      <c r="AB111" s="146">
        <v>0</v>
      </c>
      <c r="AC111" s="146">
        <v>74</v>
      </c>
      <c r="AZ111" s="146">
        <v>2</v>
      </c>
      <c r="BA111" s="146">
        <f t="shared" si="25"/>
        <v>0</v>
      </c>
      <c r="BB111" s="146">
        <f t="shared" si="26"/>
        <v>0</v>
      </c>
      <c r="BC111" s="146">
        <f t="shared" si="27"/>
        <v>0</v>
      </c>
      <c r="BD111" s="146">
        <f t="shared" si="28"/>
        <v>0</v>
      </c>
      <c r="BE111" s="146">
        <f t="shared" si="29"/>
        <v>0</v>
      </c>
      <c r="CA111" s="177">
        <v>12</v>
      </c>
      <c r="CB111" s="177">
        <v>0</v>
      </c>
      <c r="CZ111" s="146">
        <v>0</v>
      </c>
    </row>
    <row r="112" spans="1:104" ht="22.5" x14ac:dyDescent="0.2">
      <c r="A112" s="171">
        <v>69</v>
      </c>
      <c r="B112" s="172" t="s">
        <v>264</v>
      </c>
      <c r="C112" s="173" t="s">
        <v>265</v>
      </c>
      <c r="D112" s="174" t="s">
        <v>160</v>
      </c>
      <c r="E112" s="175">
        <v>1</v>
      </c>
      <c r="F112" s="175"/>
      <c r="G112" s="176">
        <f t="shared" si="24"/>
        <v>0</v>
      </c>
      <c r="O112" s="170">
        <v>2</v>
      </c>
      <c r="AA112" s="146">
        <v>12</v>
      </c>
      <c r="AB112" s="146">
        <v>0</v>
      </c>
      <c r="AC112" s="146">
        <v>63</v>
      </c>
      <c r="AZ112" s="146">
        <v>2</v>
      </c>
      <c r="BA112" s="146">
        <f t="shared" si="25"/>
        <v>0</v>
      </c>
      <c r="BB112" s="146">
        <f t="shared" si="26"/>
        <v>0</v>
      </c>
      <c r="BC112" s="146">
        <f t="shared" si="27"/>
        <v>0</v>
      </c>
      <c r="BD112" s="146">
        <f t="shared" si="28"/>
        <v>0</v>
      </c>
      <c r="BE112" s="146">
        <f t="shared" si="29"/>
        <v>0</v>
      </c>
      <c r="CA112" s="177">
        <v>12</v>
      </c>
      <c r="CB112" s="177">
        <v>0</v>
      </c>
      <c r="CZ112" s="146">
        <v>0</v>
      </c>
    </row>
    <row r="113" spans="1:104" ht="22.5" x14ac:dyDescent="0.2">
      <c r="A113" s="171">
        <v>70</v>
      </c>
      <c r="B113" s="172" t="s">
        <v>266</v>
      </c>
      <c r="C113" s="173" t="s">
        <v>267</v>
      </c>
      <c r="D113" s="174" t="s">
        <v>160</v>
      </c>
      <c r="E113" s="175">
        <v>2</v>
      </c>
      <c r="F113" s="175"/>
      <c r="G113" s="176">
        <f t="shared" si="24"/>
        <v>0</v>
      </c>
      <c r="O113" s="170">
        <v>2</v>
      </c>
      <c r="AA113" s="146">
        <v>12</v>
      </c>
      <c r="AB113" s="146">
        <v>0</v>
      </c>
      <c r="AC113" s="146">
        <v>64</v>
      </c>
      <c r="AZ113" s="146">
        <v>2</v>
      </c>
      <c r="BA113" s="146">
        <f t="shared" si="25"/>
        <v>0</v>
      </c>
      <c r="BB113" s="146">
        <f t="shared" si="26"/>
        <v>0</v>
      </c>
      <c r="BC113" s="146">
        <f t="shared" si="27"/>
        <v>0</v>
      </c>
      <c r="BD113" s="146">
        <f t="shared" si="28"/>
        <v>0</v>
      </c>
      <c r="BE113" s="146">
        <f t="shared" si="29"/>
        <v>0</v>
      </c>
      <c r="CA113" s="177">
        <v>12</v>
      </c>
      <c r="CB113" s="177">
        <v>0</v>
      </c>
      <c r="CZ113" s="146">
        <v>0</v>
      </c>
    </row>
    <row r="114" spans="1:104" x14ac:dyDescent="0.2">
      <c r="A114" s="171">
        <v>71</v>
      </c>
      <c r="B114" s="172" t="s">
        <v>268</v>
      </c>
      <c r="C114" s="173" t="s">
        <v>269</v>
      </c>
      <c r="D114" s="174" t="s">
        <v>160</v>
      </c>
      <c r="E114" s="175">
        <v>1</v>
      </c>
      <c r="F114" s="175"/>
      <c r="G114" s="176">
        <f t="shared" si="24"/>
        <v>0</v>
      </c>
      <c r="O114" s="170">
        <v>2</v>
      </c>
      <c r="AA114" s="146">
        <v>12</v>
      </c>
      <c r="AB114" s="146">
        <v>0</v>
      </c>
      <c r="AC114" s="146">
        <v>65</v>
      </c>
      <c r="AZ114" s="146">
        <v>2</v>
      </c>
      <c r="BA114" s="146">
        <f t="shared" si="25"/>
        <v>0</v>
      </c>
      <c r="BB114" s="146">
        <f t="shared" si="26"/>
        <v>0</v>
      </c>
      <c r="BC114" s="146">
        <f t="shared" si="27"/>
        <v>0</v>
      </c>
      <c r="BD114" s="146">
        <f t="shared" si="28"/>
        <v>0</v>
      </c>
      <c r="BE114" s="146">
        <f t="shared" si="29"/>
        <v>0</v>
      </c>
      <c r="CA114" s="177">
        <v>12</v>
      </c>
      <c r="CB114" s="177">
        <v>0</v>
      </c>
      <c r="CZ114" s="146">
        <v>0</v>
      </c>
    </row>
    <row r="115" spans="1:104" ht="22.5" x14ac:dyDescent="0.2">
      <c r="A115" s="171">
        <v>72</v>
      </c>
      <c r="B115" s="172" t="s">
        <v>270</v>
      </c>
      <c r="C115" s="173" t="s">
        <v>271</v>
      </c>
      <c r="D115" s="174" t="s">
        <v>160</v>
      </c>
      <c r="E115" s="175">
        <v>1</v>
      </c>
      <c r="F115" s="175"/>
      <c r="G115" s="176">
        <f t="shared" si="24"/>
        <v>0</v>
      </c>
      <c r="O115" s="170">
        <v>2</v>
      </c>
      <c r="AA115" s="146">
        <v>12</v>
      </c>
      <c r="AB115" s="146">
        <v>0</v>
      </c>
      <c r="AC115" s="146">
        <v>66</v>
      </c>
      <c r="AZ115" s="146">
        <v>2</v>
      </c>
      <c r="BA115" s="146">
        <f t="shared" si="25"/>
        <v>0</v>
      </c>
      <c r="BB115" s="146">
        <f t="shared" si="26"/>
        <v>0</v>
      </c>
      <c r="BC115" s="146">
        <f t="shared" si="27"/>
        <v>0</v>
      </c>
      <c r="BD115" s="146">
        <f t="shared" si="28"/>
        <v>0</v>
      </c>
      <c r="BE115" s="146">
        <f t="shared" si="29"/>
        <v>0</v>
      </c>
      <c r="CA115" s="177">
        <v>12</v>
      </c>
      <c r="CB115" s="177">
        <v>0</v>
      </c>
      <c r="CZ115" s="146">
        <v>0</v>
      </c>
    </row>
    <row r="116" spans="1:104" ht="22.5" x14ac:dyDescent="0.2">
      <c r="A116" s="171">
        <v>73</v>
      </c>
      <c r="B116" s="172" t="s">
        <v>272</v>
      </c>
      <c r="C116" s="173" t="s">
        <v>273</v>
      </c>
      <c r="D116" s="174" t="s">
        <v>160</v>
      </c>
      <c r="E116" s="175">
        <v>1</v>
      </c>
      <c r="F116" s="175"/>
      <c r="G116" s="176">
        <f t="shared" si="24"/>
        <v>0</v>
      </c>
      <c r="O116" s="170">
        <v>2</v>
      </c>
      <c r="AA116" s="146">
        <v>12</v>
      </c>
      <c r="AB116" s="146">
        <v>0</v>
      </c>
      <c r="AC116" s="146">
        <v>72</v>
      </c>
      <c r="AZ116" s="146">
        <v>2</v>
      </c>
      <c r="BA116" s="146">
        <f t="shared" si="25"/>
        <v>0</v>
      </c>
      <c r="BB116" s="146">
        <f t="shared" si="26"/>
        <v>0</v>
      </c>
      <c r="BC116" s="146">
        <f t="shared" si="27"/>
        <v>0</v>
      </c>
      <c r="BD116" s="146">
        <f t="shared" si="28"/>
        <v>0</v>
      </c>
      <c r="BE116" s="146">
        <f t="shared" si="29"/>
        <v>0</v>
      </c>
      <c r="CA116" s="177">
        <v>12</v>
      </c>
      <c r="CB116" s="177">
        <v>0</v>
      </c>
      <c r="CZ116" s="146">
        <v>0</v>
      </c>
    </row>
    <row r="117" spans="1:104" x14ac:dyDescent="0.2">
      <c r="A117" s="171">
        <v>74</v>
      </c>
      <c r="B117" s="172" t="s">
        <v>274</v>
      </c>
      <c r="C117" s="173" t="s">
        <v>275</v>
      </c>
      <c r="D117" s="174" t="s">
        <v>160</v>
      </c>
      <c r="E117" s="175">
        <v>20</v>
      </c>
      <c r="F117" s="175"/>
      <c r="G117" s="176">
        <f t="shared" si="24"/>
        <v>0</v>
      </c>
      <c r="O117" s="170">
        <v>2</v>
      </c>
      <c r="AA117" s="146">
        <v>3</v>
      </c>
      <c r="AB117" s="146">
        <v>7</v>
      </c>
      <c r="AC117" s="146">
        <v>54914620</v>
      </c>
      <c r="AZ117" s="146">
        <v>2</v>
      </c>
      <c r="BA117" s="146">
        <f t="shared" si="25"/>
        <v>0</v>
      </c>
      <c r="BB117" s="146">
        <f t="shared" si="26"/>
        <v>0</v>
      </c>
      <c r="BC117" s="146">
        <f t="shared" si="27"/>
        <v>0</v>
      </c>
      <c r="BD117" s="146">
        <f t="shared" si="28"/>
        <v>0</v>
      </c>
      <c r="BE117" s="146">
        <f t="shared" si="29"/>
        <v>0</v>
      </c>
      <c r="CA117" s="177">
        <v>3</v>
      </c>
      <c r="CB117" s="177">
        <v>7</v>
      </c>
      <c r="CZ117" s="146">
        <v>0</v>
      </c>
    </row>
    <row r="118" spans="1:104" ht="22.5" x14ac:dyDescent="0.2">
      <c r="A118" s="171">
        <v>75</v>
      </c>
      <c r="B118" s="172" t="s">
        <v>276</v>
      </c>
      <c r="C118" s="173" t="s">
        <v>277</v>
      </c>
      <c r="D118" s="174" t="s">
        <v>160</v>
      </c>
      <c r="E118" s="175">
        <v>1</v>
      </c>
      <c r="F118" s="175"/>
      <c r="G118" s="176">
        <f t="shared" si="24"/>
        <v>0</v>
      </c>
      <c r="O118" s="170">
        <v>2</v>
      </c>
      <c r="AA118" s="146">
        <v>3</v>
      </c>
      <c r="AB118" s="146">
        <v>7</v>
      </c>
      <c r="AC118" s="146">
        <v>611603261</v>
      </c>
      <c r="AZ118" s="146">
        <v>2</v>
      </c>
      <c r="BA118" s="146">
        <f t="shared" si="25"/>
        <v>0</v>
      </c>
      <c r="BB118" s="146">
        <f t="shared" si="26"/>
        <v>0</v>
      </c>
      <c r="BC118" s="146">
        <f t="shared" si="27"/>
        <v>0</v>
      </c>
      <c r="BD118" s="146">
        <f t="shared" si="28"/>
        <v>0</v>
      </c>
      <c r="BE118" s="146">
        <f t="shared" si="29"/>
        <v>0</v>
      </c>
      <c r="CA118" s="177">
        <v>3</v>
      </c>
      <c r="CB118" s="177">
        <v>7</v>
      </c>
      <c r="CZ118" s="146">
        <v>0</v>
      </c>
    </row>
    <row r="119" spans="1:104" x14ac:dyDescent="0.2">
      <c r="A119" s="171">
        <v>76</v>
      </c>
      <c r="B119" s="172" t="s">
        <v>278</v>
      </c>
      <c r="C119" s="173" t="s">
        <v>279</v>
      </c>
      <c r="D119" s="174" t="s">
        <v>160</v>
      </c>
      <c r="E119" s="175">
        <v>6</v>
      </c>
      <c r="F119" s="175"/>
      <c r="G119" s="176">
        <f t="shared" si="24"/>
        <v>0</v>
      </c>
      <c r="O119" s="170">
        <v>2</v>
      </c>
      <c r="AA119" s="146">
        <v>3</v>
      </c>
      <c r="AB119" s="146">
        <v>7</v>
      </c>
      <c r="AC119" s="146">
        <v>61161717</v>
      </c>
      <c r="AZ119" s="146">
        <v>2</v>
      </c>
      <c r="BA119" s="146">
        <f t="shared" si="25"/>
        <v>0</v>
      </c>
      <c r="BB119" s="146">
        <f t="shared" si="26"/>
        <v>0</v>
      </c>
      <c r="BC119" s="146">
        <f t="shared" si="27"/>
        <v>0</v>
      </c>
      <c r="BD119" s="146">
        <f t="shared" si="28"/>
        <v>0</v>
      </c>
      <c r="BE119" s="146">
        <f t="shared" si="29"/>
        <v>0</v>
      </c>
      <c r="CA119" s="177">
        <v>3</v>
      </c>
      <c r="CB119" s="177">
        <v>7</v>
      </c>
      <c r="CZ119" s="146">
        <v>1.7999999999999999E-2</v>
      </c>
    </row>
    <row r="120" spans="1:104" x14ac:dyDescent="0.2">
      <c r="A120" s="171">
        <v>77</v>
      </c>
      <c r="B120" s="172" t="s">
        <v>280</v>
      </c>
      <c r="C120" s="173" t="s">
        <v>281</v>
      </c>
      <c r="D120" s="174" t="s">
        <v>160</v>
      </c>
      <c r="E120" s="175">
        <v>5</v>
      </c>
      <c r="F120" s="175"/>
      <c r="G120" s="176">
        <f t="shared" si="24"/>
        <v>0</v>
      </c>
      <c r="O120" s="170">
        <v>2</v>
      </c>
      <c r="AA120" s="146">
        <v>3</v>
      </c>
      <c r="AB120" s="146">
        <v>7</v>
      </c>
      <c r="AC120" s="146">
        <v>61161721</v>
      </c>
      <c r="AZ120" s="146">
        <v>2</v>
      </c>
      <c r="BA120" s="146">
        <f t="shared" si="25"/>
        <v>0</v>
      </c>
      <c r="BB120" s="146">
        <f t="shared" si="26"/>
        <v>0</v>
      </c>
      <c r="BC120" s="146">
        <f t="shared" si="27"/>
        <v>0</v>
      </c>
      <c r="BD120" s="146">
        <f t="shared" si="28"/>
        <v>0</v>
      </c>
      <c r="BE120" s="146">
        <f t="shared" si="29"/>
        <v>0</v>
      </c>
      <c r="CA120" s="177">
        <v>3</v>
      </c>
      <c r="CB120" s="177">
        <v>7</v>
      </c>
      <c r="CZ120" s="146">
        <v>0.02</v>
      </c>
    </row>
    <row r="121" spans="1:104" x14ac:dyDescent="0.2">
      <c r="A121" s="171">
        <v>78</v>
      </c>
      <c r="B121" s="172" t="s">
        <v>282</v>
      </c>
      <c r="C121" s="173" t="s">
        <v>283</v>
      </c>
      <c r="D121" s="174" t="s">
        <v>160</v>
      </c>
      <c r="E121" s="175">
        <v>12</v>
      </c>
      <c r="F121" s="175"/>
      <c r="G121" s="176">
        <f t="shared" si="24"/>
        <v>0</v>
      </c>
      <c r="O121" s="170">
        <v>2</v>
      </c>
      <c r="AA121" s="146">
        <v>3</v>
      </c>
      <c r="AB121" s="146">
        <v>7</v>
      </c>
      <c r="AC121" s="146">
        <v>61181151</v>
      </c>
      <c r="AZ121" s="146">
        <v>2</v>
      </c>
      <c r="BA121" s="146">
        <f t="shared" si="25"/>
        <v>0</v>
      </c>
      <c r="BB121" s="146">
        <f t="shared" si="26"/>
        <v>0</v>
      </c>
      <c r="BC121" s="146">
        <f t="shared" si="27"/>
        <v>0</v>
      </c>
      <c r="BD121" s="146">
        <f t="shared" si="28"/>
        <v>0</v>
      </c>
      <c r="BE121" s="146">
        <f t="shared" si="29"/>
        <v>0</v>
      </c>
      <c r="CA121" s="177">
        <v>3</v>
      </c>
      <c r="CB121" s="177">
        <v>7</v>
      </c>
      <c r="CZ121" s="146">
        <v>1.7999999999999999E-2</v>
      </c>
    </row>
    <row r="122" spans="1:104" x14ac:dyDescent="0.2">
      <c r="A122" s="171">
        <v>79</v>
      </c>
      <c r="B122" s="172" t="s">
        <v>284</v>
      </c>
      <c r="C122" s="173" t="s">
        <v>285</v>
      </c>
      <c r="D122" s="174" t="s">
        <v>63</v>
      </c>
      <c r="E122" s="175">
        <v>6075.6792999999998</v>
      </c>
      <c r="F122" s="175"/>
      <c r="G122" s="176">
        <f t="shared" si="24"/>
        <v>0</v>
      </c>
      <c r="O122" s="170">
        <v>2</v>
      </c>
      <c r="AA122" s="146">
        <v>7</v>
      </c>
      <c r="AB122" s="146">
        <v>1002</v>
      </c>
      <c r="AC122" s="146">
        <v>5</v>
      </c>
      <c r="AZ122" s="146">
        <v>2</v>
      </c>
      <c r="BA122" s="146">
        <f t="shared" si="25"/>
        <v>0</v>
      </c>
      <c r="BB122" s="146">
        <f t="shared" si="26"/>
        <v>0</v>
      </c>
      <c r="BC122" s="146">
        <f t="shared" si="27"/>
        <v>0</v>
      </c>
      <c r="BD122" s="146">
        <f t="shared" si="28"/>
        <v>0</v>
      </c>
      <c r="BE122" s="146">
        <f t="shared" si="29"/>
        <v>0</v>
      </c>
      <c r="CA122" s="177">
        <v>7</v>
      </c>
      <c r="CB122" s="177">
        <v>1002</v>
      </c>
      <c r="CZ122" s="146">
        <v>0</v>
      </c>
    </row>
    <row r="123" spans="1:104" x14ac:dyDescent="0.2">
      <c r="A123" s="178"/>
      <c r="B123" s="179" t="s">
        <v>79</v>
      </c>
      <c r="C123" s="180" t="str">
        <f>CONCATENATE(B103," ",C103)</f>
        <v>766 Konstrukce truhlářské</v>
      </c>
      <c r="D123" s="181"/>
      <c r="E123" s="182"/>
      <c r="F123" s="183"/>
      <c r="G123" s="184">
        <f>SUM(G103:G122)</f>
        <v>0</v>
      </c>
      <c r="O123" s="170">
        <v>4</v>
      </c>
      <c r="BA123" s="185">
        <f>SUM(BA103:BA122)</f>
        <v>0</v>
      </c>
      <c r="BB123" s="185">
        <f>SUM(BB103:BB122)</f>
        <v>0</v>
      </c>
      <c r="BC123" s="185">
        <f>SUM(BC103:BC122)</f>
        <v>0</v>
      </c>
      <c r="BD123" s="185">
        <f>SUM(BD103:BD122)</f>
        <v>0</v>
      </c>
      <c r="BE123" s="185">
        <f>SUM(BE103:BE122)</f>
        <v>0</v>
      </c>
    </row>
    <row r="124" spans="1:104" x14ac:dyDescent="0.2">
      <c r="A124" s="163" t="s">
        <v>75</v>
      </c>
      <c r="B124" s="164" t="s">
        <v>286</v>
      </c>
      <c r="C124" s="165" t="s">
        <v>287</v>
      </c>
      <c r="D124" s="166"/>
      <c r="E124" s="167"/>
      <c r="F124" s="167"/>
      <c r="G124" s="168"/>
      <c r="H124" s="169"/>
      <c r="I124" s="169"/>
      <c r="O124" s="170">
        <v>1</v>
      </c>
    </row>
    <row r="125" spans="1:104" ht="22.5" x14ac:dyDescent="0.2">
      <c r="A125" s="171">
        <v>80</v>
      </c>
      <c r="B125" s="172" t="s">
        <v>288</v>
      </c>
      <c r="C125" s="173" t="s">
        <v>289</v>
      </c>
      <c r="D125" s="174" t="s">
        <v>191</v>
      </c>
      <c r="E125" s="175">
        <v>156</v>
      </c>
      <c r="F125" s="175"/>
      <c r="G125" s="176">
        <f t="shared" ref="G125:G132" si="30">E125*F125</f>
        <v>0</v>
      </c>
      <c r="O125" s="170">
        <v>2</v>
      </c>
      <c r="AA125" s="146">
        <v>1</v>
      </c>
      <c r="AB125" s="146">
        <v>7</v>
      </c>
      <c r="AC125" s="146">
        <v>7</v>
      </c>
      <c r="AZ125" s="146">
        <v>2</v>
      </c>
      <c r="BA125" s="146">
        <f t="shared" ref="BA125:BA132" si="31">IF(AZ125=1,G125,0)</f>
        <v>0</v>
      </c>
      <c r="BB125" s="146">
        <f t="shared" ref="BB125:BB132" si="32">IF(AZ125=2,G125,0)</f>
        <v>0</v>
      </c>
      <c r="BC125" s="146">
        <f t="shared" ref="BC125:BC132" si="33">IF(AZ125=3,G125,0)</f>
        <v>0</v>
      </c>
      <c r="BD125" s="146">
        <f t="shared" ref="BD125:BD132" si="34">IF(AZ125=4,G125,0)</f>
        <v>0</v>
      </c>
      <c r="BE125" s="146">
        <f t="shared" ref="BE125:BE132" si="35">IF(AZ125=5,G125,0)</f>
        <v>0</v>
      </c>
      <c r="CA125" s="177">
        <v>1</v>
      </c>
      <c r="CB125" s="177">
        <v>7</v>
      </c>
      <c r="CZ125" s="146">
        <v>0</v>
      </c>
    </row>
    <row r="126" spans="1:104" ht="22.5" x14ac:dyDescent="0.2">
      <c r="A126" s="171">
        <v>81</v>
      </c>
      <c r="B126" s="172" t="s">
        <v>290</v>
      </c>
      <c r="C126" s="173" t="s">
        <v>291</v>
      </c>
      <c r="D126" s="174" t="s">
        <v>93</v>
      </c>
      <c r="E126" s="175">
        <v>147.37</v>
      </c>
      <c r="F126" s="175"/>
      <c r="G126" s="176">
        <f t="shared" si="30"/>
        <v>0</v>
      </c>
      <c r="O126" s="170">
        <v>2</v>
      </c>
      <c r="AA126" s="146">
        <v>1</v>
      </c>
      <c r="AB126" s="146">
        <v>7</v>
      </c>
      <c r="AC126" s="146">
        <v>7</v>
      </c>
      <c r="AZ126" s="146">
        <v>2</v>
      </c>
      <c r="BA126" s="146">
        <f t="shared" si="31"/>
        <v>0</v>
      </c>
      <c r="BB126" s="146">
        <f t="shared" si="32"/>
        <v>0</v>
      </c>
      <c r="BC126" s="146">
        <f t="shared" si="33"/>
        <v>0</v>
      </c>
      <c r="BD126" s="146">
        <f t="shared" si="34"/>
        <v>0</v>
      </c>
      <c r="BE126" s="146">
        <f t="shared" si="35"/>
        <v>0</v>
      </c>
      <c r="CA126" s="177">
        <v>1</v>
      </c>
      <c r="CB126" s="177">
        <v>7</v>
      </c>
      <c r="CZ126" s="146">
        <v>0</v>
      </c>
    </row>
    <row r="127" spans="1:104" ht="22.5" x14ac:dyDescent="0.2">
      <c r="A127" s="171">
        <v>82</v>
      </c>
      <c r="B127" s="172" t="s">
        <v>292</v>
      </c>
      <c r="C127" s="173" t="s">
        <v>293</v>
      </c>
      <c r="D127" s="174" t="s">
        <v>93</v>
      </c>
      <c r="E127" s="175">
        <v>39</v>
      </c>
      <c r="F127" s="175"/>
      <c r="G127" s="176">
        <f t="shared" si="30"/>
        <v>0</v>
      </c>
      <c r="O127" s="170">
        <v>2</v>
      </c>
      <c r="AA127" s="146">
        <v>1</v>
      </c>
      <c r="AB127" s="146">
        <v>7</v>
      </c>
      <c r="AC127" s="146">
        <v>7</v>
      </c>
      <c r="AZ127" s="146">
        <v>2</v>
      </c>
      <c r="BA127" s="146">
        <f t="shared" si="31"/>
        <v>0</v>
      </c>
      <c r="BB127" s="146">
        <f t="shared" si="32"/>
        <v>0</v>
      </c>
      <c r="BC127" s="146">
        <f t="shared" si="33"/>
        <v>0</v>
      </c>
      <c r="BD127" s="146">
        <f t="shared" si="34"/>
        <v>0</v>
      </c>
      <c r="BE127" s="146">
        <f t="shared" si="35"/>
        <v>0</v>
      </c>
      <c r="CA127" s="177">
        <v>1</v>
      </c>
      <c r="CB127" s="177">
        <v>7</v>
      </c>
      <c r="CZ127" s="146">
        <v>0</v>
      </c>
    </row>
    <row r="128" spans="1:104" x14ac:dyDescent="0.2">
      <c r="A128" s="171">
        <v>83</v>
      </c>
      <c r="B128" s="172" t="s">
        <v>294</v>
      </c>
      <c r="C128" s="173" t="s">
        <v>295</v>
      </c>
      <c r="D128" s="174" t="s">
        <v>93</v>
      </c>
      <c r="E128" s="175">
        <v>149.4</v>
      </c>
      <c r="F128" s="175"/>
      <c r="G128" s="176">
        <f t="shared" si="30"/>
        <v>0</v>
      </c>
      <c r="O128" s="170">
        <v>2</v>
      </c>
      <c r="AA128" s="146">
        <v>1</v>
      </c>
      <c r="AB128" s="146">
        <v>7</v>
      </c>
      <c r="AC128" s="146">
        <v>7</v>
      </c>
      <c r="AZ128" s="146">
        <v>2</v>
      </c>
      <c r="BA128" s="146">
        <f t="shared" si="31"/>
        <v>0</v>
      </c>
      <c r="BB128" s="146">
        <f t="shared" si="32"/>
        <v>0</v>
      </c>
      <c r="BC128" s="146">
        <f t="shared" si="33"/>
        <v>0</v>
      </c>
      <c r="BD128" s="146">
        <f t="shared" si="34"/>
        <v>0</v>
      </c>
      <c r="BE128" s="146">
        <f t="shared" si="35"/>
        <v>0</v>
      </c>
      <c r="CA128" s="177">
        <v>1</v>
      </c>
      <c r="CB128" s="177">
        <v>7</v>
      </c>
      <c r="CZ128" s="146">
        <v>0</v>
      </c>
    </row>
    <row r="129" spans="1:104" x14ac:dyDescent="0.2">
      <c r="A129" s="171">
        <v>84</v>
      </c>
      <c r="B129" s="172" t="s">
        <v>296</v>
      </c>
      <c r="C129" s="173" t="s">
        <v>625</v>
      </c>
      <c r="D129" s="174" t="s">
        <v>93</v>
      </c>
      <c r="E129" s="175">
        <v>110.41</v>
      </c>
      <c r="F129" s="175"/>
      <c r="G129" s="176">
        <f t="shared" si="30"/>
        <v>0</v>
      </c>
      <c r="O129" s="170">
        <v>2</v>
      </c>
      <c r="AA129" s="146">
        <v>12</v>
      </c>
      <c r="AB129" s="146">
        <v>0</v>
      </c>
      <c r="AC129" s="146">
        <v>78</v>
      </c>
      <c r="AZ129" s="146">
        <v>2</v>
      </c>
      <c r="BA129" s="146">
        <f t="shared" si="31"/>
        <v>0</v>
      </c>
      <c r="BB129" s="146">
        <f t="shared" si="32"/>
        <v>0</v>
      </c>
      <c r="BC129" s="146">
        <f t="shared" si="33"/>
        <v>0</v>
      </c>
      <c r="BD129" s="146">
        <f t="shared" si="34"/>
        <v>0</v>
      </c>
      <c r="BE129" s="146">
        <f t="shared" si="35"/>
        <v>0</v>
      </c>
      <c r="CA129" s="177">
        <v>12</v>
      </c>
      <c r="CB129" s="177">
        <v>0</v>
      </c>
      <c r="CZ129" s="146">
        <v>0</v>
      </c>
    </row>
    <row r="130" spans="1:104" x14ac:dyDescent="0.2">
      <c r="A130" s="171">
        <v>85</v>
      </c>
      <c r="B130" s="172" t="s">
        <v>297</v>
      </c>
      <c r="C130" s="173" t="s">
        <v>298</v>
      </c>
      <c r="D130" s="174" t="s">
        <v>93</v>
      </c>
      <c r="E130" s="175">
        <v>42.9</v>
      </c>
      <c r="F130" s="175"/>
      <c r="G130" s="176">
        <f t="shared" si="30"/>
        <v>0</v>
      </c>
      <c r="O130" s="170">
        <v>2</v>
      </c>
      <c r="AA130" s="146">
        <v>3</v>
      </c>
      <c r="AB130" s="146">
        <v>7</v>
      </c>
      <c r="AC130" s="146">
        <v>597611100</v>
      </c>
      <c r="AZ130" s="146">
        <v>2</v>
      </c>
      <c r="BA130" s="146">
        <f t="shared" si="31"/>
        <v>0</v>
      </c>
      <c r="BB130" s="146">
        <f t="shared" si="32"/>
        <v>0</v>
      </c>
      <c r="BC130" s="146">
        <f t="shared" si="33"/>
        <v>0</v>
      </c>
      <c r="BD130" s="146">
        <f t="shared" si="34"/>
        <v>0</v>
      </c>
      <c r="BE130" s="146">
        <f t="shared" si="35"/>
        <v>0</v>
      </c>
      <c r="CA130" s="177">
        <v>3</v>
      </c>
      <c r="CB130" s="177">
        <v>7</v>
      </c>
      <c r="CZ130" s="146">
        <v>0</v>
      </c>
    </row>
    <row r="131" spans="1:104" x14ac:dyDescent="0.2">
      <c r="A131" s="171">
        <v>86</v>
      </c>
      <c r="B131" s="172" t="s">
        <v>299</v>
      </c>
      <c r="C131" s="173" t="s">
        <v>300</v>
      </c>
      <c r="D131" s="174" t="s">
        <v>191</v>
      </c>
      <c r="E131" s="175">
        <v>189</v>
      </c>
      <c r="F131" s="175"/>
      <c r="G131" s="176">
        <f t="shared" si="30"/>
        <v>0</v>
      </c>
      <c r="O131" s="170">
        <v>2</v>
      </c>
      <c r="AA131" s="146">
        <v>3</v>
      </c>
      <c r="AB131" s="146">
        <v>7</v>
      </c>
      <c r="AC131" s="146">
        <v>59764242</v>
      </c>
      <c r="AZ131" s="146">
        <v>2</v>
      </c>
      <c r="BA131" s="146">
        <f t="shared" si="31"/>
        <v>0</v>
      </c>
      <c r="BB131" s="146">
        <f t="shared" si="32"/>
        <v>0</v>
      </c>
      <c r="BC131" s="146">
        <f t="shared" si="33"/>
        <v>0</v>
      </c>
      <c r="BD131" s="146">
        <f t="shared" si="34"/>
        <v>0</v>
      </c>
      <c r="BE131" s="146">
        <f t="shared" si="35"/>
        <v>0</v>
      </c>
      <c r="CA131" s="177">
        <v>3</v>
      </c>
      <c r="CB131" s="177">
        <v>7</v>
      </c>
      <c r="CZ131" s="146">
        <v>0</v>
      </c>
    </row>
    <row r="132" spans="1:104" x14ac:dyDescent="0.2">
      <c r="A132" s="171">
        <v>87</v>
      </c>
      <c r="B132" s="172" t="s">
        <v>301</v>
      </c>
      <c r="C132" s="173" t="s">
        <v>302</v>
      </c>
      <c r="D132" s="174" t="s">
        <v>63</v>
      </c>
      <c r="E132" s="175">
        <v>3398.9636</v>
      </c>
      <c r="F132" s="175"/>
      <c r="G132" s="176">
        <f t="shared" si="30"/>
        <v>0</v>
      </c>
      <c r="O132" s="170">
        <v>2</v>
      </c>
      <c r="AA132" s="146">
        <v>7</v>
      </c>
      <c r="AB132" s="146">
        <v>1002</v>
      </c>
      <c r="AC132" s="146">
        <v>5</v>
      </c>
      <c r="AZ132" s="146">
        <v>2</v>
      </c>
      <c r="BA132" s="146">
        <f t="shared" si="31"/>
        <v>0</v>
      </c>
      <c r="BB132" s="146">
        <f t="shared" si="32"/>
        <v>0</v>
      </c>
      <c r="BC132" s="146">
        <f t="shared" si="33"/>
        <v>0</v>
      </c>
      <c r="BD132" s="146">
        <f t="shared" si="34"/>
        <v>0</v>
      </c>
      <c r="BE132" s="146">
        <f t="shared" si="35"/>
        <v>0</v>
      </c>
      <c r="CA132" s="177">
        <v>7</v>
      </c>
      <c r="CB132" s="177">
        <v>1002</v>
      </c>
      <c r="CZ132" s="146">
        <v>0</v>
      </c>
    </row>
    <row r="133" spans="1:104" x14ac:dyDescent="0.2">
      <c r="A133" s="178"/>
      <c r="B133" s="179" t="s">
        <v>79</v>
      </c>
      <c r="C133" s="180" t="str">
        <f>CONCATENATE(B124," ",C124)</f>
        <v>771 Podlahy z dlaždic a obklady</v>
      </c>
      <c r="D133" s="181"/>
      <c r="E133" s="182"/>
      <c r="F133" s="183"/>
      <c r="G133" s="184">
        <f>SUM(G124:G132)</f>
        <v>0</v>
      </c>
      <c r="O133" s="170">
        <v>4</v>
      </c>
      <c r="BA133" s="185">
        <f>SUM(BA124:BA132)</f>
        <v>0</v>
      </c>
      <c r="BB133" s="185">
        <f>SUM(BB124:BB132)</f>
        <v>0</v>
      </c>
      <c r="BC133" s="185">
        <f>SUM(BC124:BC132)</f>
        <v>0</v>
      </c>
      <c r="BD133" s="185">
        <f>SUM(BD124:BD132)</f>
        <v>0</v>
      </c>
      <c r="BE133" s="185">
        <f>SUM(BE124:BE132)</f>
        <v>0</v>
      </c>
    </row>
    <row r="134" spans="1:104" x14ac:dyDescent="0.2">
      <c r="A134" s="163" t="s">
        <v>75</v>
      </c>
      <c r="B134" s="164" t="s">
        <v>303</v>
      </c>
      <c r="C134" s="165" t="s">
        <v>304</v>
      </c>
      <c r="D134" s="166"/>
      <c r="E134" s="167"/>
      <c r="F134" s="167"/>
      <c r="G134" s="168"/>
      <c r="H134" s="169"/>
      <c r="I134" s="169"/>
      <c r="O134" s="170">
        <v>1</v>
      </c>
    </row>
    <row r="135" spans="1:104" ht="22.5" x14ac:dyDescent="0.2">
      <c r="A135" s="171">
        <v>88</v>
      </c>
      <c r="B135" s="172" t="s">
        <v>305</v>
      </c>
      <c r="C135" s="173" t="s">
        <v>306</v>
      </c>
      <c r="D135" s="174" t="s">
        <v>93</v>
      </c>
      <c r="E135" s="175">
        <v>163.21799999999999</v>
      </c>
      <c r="F135" s="175"/>
      <c r="G135" s="176">
        <f>E135*F135</f>
        <v>0</v>
      </c>
      <c r="O135" s="170">
        <v>2</v>
      </c>
      <c r="AA135" s="146">
        <v>1</v>
      </c>
      <c r="AB135" s="146">
        <v>7</v>
      </c>
      <c r="AC135" s="146">
        <v>7</v>
      </c>
      <c r="AZ135" s="146">
        <v>2</v>
      </c>
      <c r="BA135" s="146">
        <f>IF(AZ135=1,G135,0)</f>
        <v>0</v>
      </c>
      <c r="BB135" s="146">
        <f>IF(AZ135=2,G135,0)</f>
        <v>0</v>
      </c>
      <c r="BC135" s="146">
        <f>IF(AZ135=3,G135,0)</f>
        <v>0</v>
      </c>
      <c r="BD135" s="146">
        <f>IF(AZ135=4,G135,0)</f>
        <v>0</v>
      </c>
      <c r="BE135" s="146">
        <f>IF(AZ135=5,G135,0)</f>
        <v>0</v>
      </c>
      <c r="CA135" s="177">
        <v>1</v>
      </c>
      <c r="CB135" s="177">
        <v>7</v>
      </c>
      <c r="CZ135" s="146">
        <v>0</v>
      </c>
    </row>
    <row r="136" spans="1:104" ht="22.5" x14ac:dyDescent="0.2">
      <c r="A136" s="171">
        <v>89</v>
      </c>
      <c r="B136" s="172" t="s">
        <v>307</v>
      </c>
      <c r="C136" s="173" t="s">
        <v>308</v>
      </c>
      <c r="D136" s="174" t="s">
        <v>93</v>
      </c>
      <c r="E136" s="175">
        <v>206.85400000000001</v>
      </c>
      <c r="F136" s="175"/>
      <c r="G136" s="176">
        <f>E136*F136</f>
        <v>0</v>
      </c>
      <c r="O136" s="170">
        <v>2</v>
      </c>
      <c r="AA136" s="146">
        <v>1</v>
      </c>
      <c r="AB136" s="146">
        <v>7</v>
      </c>
      <c r="AC136" s="146">
        <v>7</v>
      </c>
      <c r="AZ136" s="146">
        <v>2</v>
      </c>
      <c r="BA136" s="146">
        <f>IF(AZ136=1,G136,0)</f>
        <v>0</v>
      </c>
      <c r="BB136" s="146">
        <f>IF(AZ136=2,G136,0)</f>
        <v>0</v>
      </c>
      <c r="BC136" s="146">
        <f>IF(AZ136=3,G136,0)</f>
        <v>0</v>
      </c>
      <c r="BD136" s="146">
        <f>IF(AZ136=4,G136,0)</f>
        <v>0</v>
      </c>
      <c r="BE136" s="146">
        <f>IF(AZ136=5,G136,0)</f>
        <v>0</v>
      </c>
      <c r="CA136" s="177">
        <v>1</v>
      </c>
      <c r="CB136" s="177">
        <v>7</v>
      </c>
      <c r="CZ136" s="146">
        <v>0</v>
      </c>
    </row>
    <row r="137" spans="1:104" x14ac:dyDescent="0.2">
      <c r="A137" s="171">
        <v>90</v>
      </c>
      <c r="B137" s="172" t="s">
        <v>309</v>
      </c>
      <c r="C137" s="173" t="s">
        <v>310</v>
      </c>
      <c r="D137" s="174" t="s">
        <v>93</v>
      </c>
      <c r="E137" s="175">
        <v>169.74700000000001</v>
      </c>
      <c r="F137" s="175"/>
      <c r="G137" s="176">
        <f>E137*F137</f>
        <v>0</v>
      </c>
      <c r="O137" s="170">
        <v>2</v>
      </c>
      <c r="AA137" s="146">
        <v>3</v>
      </c>
      <c r="AB137" s="146">
        <v>7</v>
      </c>
      <c r="AC137" s="146">
        <v>597610000</v>
      </c>
      <c r="AZ137" s="146">
        <v>2</v>
      </c>
      <c r="BA137" s="146">
        <f>IF(AZ137=1,G137,0)</f>
        <v>0</v>
      </c>
      <c r="BB137" s="146">
        <f>IF(AZ137=2,G137,0)</f>
        <v>0</v>
      </c>
      <c r="BC137" s="146">
        <f>IF(AZ137=3,G137,0)</f>
        <v>0</v>
      </c>
      <c r="BD137" s="146">
        <f>IF(AZ137=4,G137,0)</f>
        <v>0</v>
      </c>
      <c r="BE137" s="146">
        <f>IF(AZ137=5,G137,0)</f>
        <v>0</v>
      </c>
      <c r="CA137" s="177">
        <v>3</v>
      </c>
      <c r="CB137" s="177">
        <v>7</v>
      </c>
      <c r="CZ137" s="146">
        <v>0</v>
      </c>
    </row>
    <row r="138" spans="1:104" x14ac:dyDescent="0.2">
      <c r="A138" s="171">
        <v>91</v>
      </c>
      <c r="B138" s="172" t="s">
        <v>311</v>
      </c>
      <c r="C138" s="173" t="s">
        <v>312</v>
      </c>
      <c r="D138" s="174" t="s">
        <v>63</v>
      </c>
      <c r="E138" s="175">
        <v>1950.953608</v>
      </c>
      <c r="F138" s="175"/>
      <c r="G138" s="176">
        <f>E138*F138</f>
        <v>0</v>
      </c>
      <c r="O138" s="170">
        <v>2</v>
      </c>
      <c r="AA138" s="146">
        <v>7</v>
      </c>
      <c r="AB138" s="146">
        <v>1002</v>
      </c>
      <c r="AC138" s="146">
        <v>5</v>
      </c>
      <c r="AZ138" s="146">
        <v>2</v>
      </c>
      <c r="BA138" s="146">
        <f>IF(AZ138=1,G138,0)</f>
        <v>0</v>
      </c>
      <c r="BB138" s="146">
        <f>IF(AZ138=2,G138,0)</f>
        <v>0</v>
      </c>
      <c r="BC138" s="146">
        <f>IF(AZ138=3,G138,0)</f>
        <v>0</v>
      </c>
      <c r="BD138" s="146">
        <f>IF(AZ138=4,G138,0)</f>
        <v>0</v>
      </c>
      <c r="BE138" s="146">
        <f>IF(AZ138=5,G138,0)</f>
        <v>0</v>
      </c>
      <c r="CA138" s="177">
        <v>7</v>
      </c>
      <c r="CB138" s="177">
        <v>1002</v>
      </c>
      <c r="CZ138" s="146">
        <v>0</v>
      </c>
    </row>
    <row r="139" spans="1:104" x14ac:dyDescent="0.2">
      <c r="A139" s="178"/>
      <c r="B139" s="179" t="s">
        <v>79</v>
      </c>
      <c r="C139" s="180" t="str">
        <f>CONCATENATE(B134," ",C134)</f>
        <v>781 Obklady keramické</v>
      </c>
      <c r="D139" s="181"/>
      <c r="E139" s="182"/>
      <c r="F139" s="183"/>
      <c r="G139" s="184">
        <f>SUM(G134:G138)</f>
        <v>0</v>
      </c>
      <c r="O139" s="170">
        <v>4</v>
      </c>
      <c r="BA139" s="185">
        <f>SUM(BA134:BA138)</f>
        <v>0</v>
      </c>
      <c r="BB139" s="185">
        <f>SUM(BB134:BB138)</f>
        <v>0</v>
      </c>
      <c r="BC139" s="185">
        <f>SUM(BC134:BC138)</f>
        <v>0</v>
      </c>
      <c r="BD139" s="185">
        <f>SUM(BD134:BD138)</f>
        <v>0</v>
      </c>
      <c r="BE139" s="185">
        <f>SUM(BE134:BE138)</f>
        <v>0</v>
      </c>
    </row>
    <row r="140" spans="1:104" x14ac:dyDescent="0.2">
      <c r="A140" s="163" t="s">
        <v>75</v>
      </c>
      <c r="B140" s="164" t="s">
        <v>313</v>
      </c>
      <c r="C140" s="165" t="s">
        <v>314</v>
      </c>
      <c r="D140" s="166"/>
      <c r="E140" s="167"/>
      <c r="F140" s="167"/>
      <c r="G140" s="168"/>
      <c r="H140" s="169"/>
      <c r="I140" s="169"/>
      <c r="O140" s="170">
        <v>1</v>
      </c>
    </row>
    <row r="141" spans="1:104" ht="22.5" x14ac:dyDescent="0.2">
      <c r="A141" s="171">
        <v>92</v>
      </c>
      <c r="B141" s="172" t="s">
        <v>315</v>
      </c>
      <c r="C141" s="173" t="s">
        <v>316</v>
      </c>
      <c r="D141" s="174" t="s">
        <v>93</v>
      </c>
      <c r="E141" s="175">
        <v>8.5</v>
      </c>
      <c r="F141" s="175"/>
      <c r="G141" s="176">
        <f>E141*F141</f>
        <v>0</v>
      </c>
      <c r="O141" s="170">
        <v>2</v>
      </c>
      <c r="AA141" s="146">
        <v>12</v>
      </c>
      <c r="AB141" s="146">
        <v>0</v>
      </c>
      <c r="AC141" s="146">
        <v>89</v>
      </c>
      <c r="AZ141" s="146">
        <v>2</v>
      </c>
      <c r="BA141" s="146">
        <f>IF(AZ141=1,G141,0)</f>
        <v>0</v>
      </c>
      <c r="BB141" s="146">
        <f>IF(AZ141=2,G141,0)</f>
        <v>0</v>
      </c>
      <c r="BC141" s="146">
        <f>IF(AZ141=3,G141,0)</f>
        <v>0</v>
      </c>
      <c r="BD141" s="146">
        <f>IF(AZ141=4,G141,0)</f>
        <v>0</v>
      </c>
      <c r="BE141" s="146">
        <f>IF(AZ141=5,G141,0)</f>
        <v>0</v>
      </c>
      <c r="CA141" s="177">
        <v>12</v>
      </c>
      <c r="CB141" s="177">
        <v>0</v>
      </c>
      <c r="CZ141" s="146">
        <v>0</v>
      </c>
    </row>
    <row r="142" spans="1:104" x14ac:dyDescent="0.2">
      <c r="A142" s="178"/>
      <c r="B142" s="179" t="s">
        <v>79</v>
      </c>
      <c r="C142" s="180" t="str">
        <f>CONCATENATE(B140," ",C140)</f>
        <v>783 Nátěry</v>
      </c>
      <c r="D142" s="181"/>
      <c r="E142" s="182"/>
      <c r="F142" s="183"/>
      <c r="G142" s="184">
        <f>SUM(G140:G141)</f>
        <v>0</v>
      </c>
      <c r="O142" s="170">
        <v>4</v>
      </c>
      <c r="BA142" s="185">
        <f>SUM(BA140:BA141)</f>
        <v>0</v>
      </c>
      <c r="BB142" s="185">
        <f>SUM(BB140:BB141)</f>
        <v>0</v>
      </c>
      <c r="BC142" s="185">
        <f>SUM(BC140:BC141)</f>
        <v>0</v>
      </c>
      <c r="BD142" s="185">
        <f>SUM(BD140:BD141)</f>
        <v>0</v>
      </c>
      <c r="BE142" s="185">
        <f>SUM(BE140:BE141)</f>
        <v>0</v>
      </c>
    </row>
    <row r="143" spans="1:104" x14ac:dyDescent="0.2">
      <c r="A143" s="163" t="s">
        <v>75</v>
      </c>
      <c r="B143" s="164" t="s">
        <v>317</v>
      </c>
      <c r="C143" s="165" t="s">
        <v>318</v>
      </c>
      <c r="D143" s="166"/>
      <c r="E143" s="167"/>
      <c r="F143" s="167"/>
      <c r="G143" s="168"/>
      <c r="H143" s="169"/>
      <c r="I143" s="169"/>
      <c r="O143" s="170">
        <v>1</v>
      </c>
    </row>
    <row r="144" spans="1:104" x14ac:dyDescent="0.2">
      <c r="A144" s="171">
        <v>93</v>
      </c>
      <c r="B144" s="172" t="s">
        <v>319</v>
      </c>
      <c r="C144" s="173" t="s">
        <v>320</v>
      </c>
      <c r="D144" s="174" t="s">
        <v>93</v>
      </c>
      <c r="E144" s="175">
        <v>385</v>
      </c>
      <c r="F144" s="175"/>
      <c r="G144" s="176">
        <f>E144*F144</f>
        <v>0</v>
      </c>
      <c r="O144" s="170">
        <v>2</v>
      </c>
      <c r="AA144" s="146">
        <v>1</v>
      </c>
      <c r="AB144" s="146">
        <v>7</v>
      </c>
      <c r="AC144" s="146">
        <v>7</v>
      </c>
      <c r="AZ144" s="146">
        <v>2</v>
      </c>
      <c r="BA144" s="146">
        <f>IF(AZ144=1,G144,0)</f>
        <v>0</v>
      </c>
      <c r="BB144" s="146">
        <f>IF(AZ144=2,G144,0)</f>
        <v>0</v>
      </c>
      <c r="BC144" s="146">
        <f>IF(AZ144=3,G144,0)</f>
        <v>0</v>
      </c>
      <c r="BD144" s="146">
        <f>IF(AZ144=4,G144,0)</f>
        <v>0</v>
      </c>
      <c r="BE144" s="146">
        <f>IF(AZ144=5,G144,0)</f>
        <v>0</v>
      </c>
      <c r="CA144" s="177">
        <v>1</v>
      </c>
      <c r="CB144" s="177">
        <v>7</v>
      </c>
      <c r="CZ144" s="146">
        <v>0</v>
      </c>
    </row>
    <row r="145" spans="1:104" x14ac:dyDescent="0.2">
      <c r="A145" s="171">
        <v>94</v>
      </c>
      <c r="B145" s="172" t="s">
        <v>321</v>
      </c>
      <c r="C145" s="173" t="s">
        <v>322</v>
      </c>
      <c r="D145" s="174" t="s">
        <v>93</v>
      </c>
      <c r="E145" s="175">
        <v>154</v>
      </c>
      <c r="F145" s="175"/>
      <c r="G145" s="176">
        <f>E145*F145</f>
        <v>0</v>
      </c>
      <c r="O145" s="170">
        <v>2</v>
      </c>
      <c r="AA145" s="146">
        <v>1</v>
      </c>
      <c r="AB145" s="146">
        <v>7</v>
      </c>
      <c r="AC145" s="146">
        <v>7</v>
      </c>
      <c r="AZ145" s="146">
        <v>2</v>
      </c>
      <c r="BA145" s="146">
        <f>IF(AZ145=1,G145,0)</f>
        <v>0</v>
      </c>
      <c r="BB145" s="146">
        <f>IF(AZ145=2,G145,0)</f>
        <v>0</v>
      </c>
      <c r="BC145" s="146">
        <f>IF(AZ145=3,G145,0)</f>
        <v>0</v>
      </c>
      <c r="BD145" s="146">
        <f>IF(AZ145=4,G145,0)</f>
        <v>0</v>
      </c>
      <c r="BE145" s="146">
        <f>IF(AZ145=5,G145,0)</f>
        <v>0</v>
      </c>
      <c r="CA145" s="177">
        <v>1</v>
      </c>
      <c r="CB145" s="177">
        <v>7</v>
      </c>
      <c r="CZ145" s="146">
        <v>0</v>
      </c>
    </row>
    <row r="146" spans="1:104" x14ac:dyDescent="0.2">
      <c r="A146" s="171">
        <v>95</v>
      </c>
      <c r="B146" s="172" t="s">
        <v>323</v>
      </c>
      <c r="C146" s="173" t="s">
        <v>324</v>
      </c>
      <c r="D146" s="174" t="s">
        <v>93</v>
      </c>
      <c r="E146" s="175">
        <v>79</v>
      </c>
      <c r="F146" s="175"/>
      <c r="G146" s="176">
        <f>E146*F146</f>
        <v>0</v>
      </c>
      <c r="O146" s="170">
        <v>2</v>
      </c>
      <c r="AA146" s="146">
        <v>1</v>
      </c>
      <c r="AB146" s="146">
        <v>7</v>
      </c>
      <c r="AC146" s="146">
        <v>7</v>
      </c>
      <c r="AZ146" s="146">
        <v>2</v>
      </c>
      <c r="BA146" s="146">
        <f>IF(AZ146=1,G146,0)</f>
        <v>0</v>
      </c>
      <c r="BB146" s="146">
        <f>IF(AZ146=2,G146,0)</f>
        <v>0</v>
      </c>
      <c r="BC146" s="146">
        <f>IF(AZ146=3,G146,0)</f>
        <v>0</v>
      </c>
      <c r="BD146" s="146">
        <f>IF(AZ146=4,G146,0)</f>
        <v>0</v>
      </c>
      <c r="BE146" s="146">
        <f>IF(AZ146=5,G146,0)</f>
        <v>0</v>
      </c>
      <c r="CA146" s="177">
        <v>1</v>
      </c>
      <c r="CB146" s="177">
        <v>7</v>
      </c>
      <c r="CZ146" s="146">
        <v>0</v>
      </c>
    </row>
    <row r="147" spans="1:104" x14ac:dyDescent="0.2">
      <c r="A147" s="171">
        <v>96</v>
      </c>
      <c r="B147" s="172" t="s">
        <v>325</v>
      </c>
      <c r="C147" s="173" t="s">
        <v>326</v>
      </c>
      <c r="D147" s="174" t="s">
        <v>93</v>
      </c>
      <c r="E147" s="175">
        <v>152</v>
      </c>
      <c r="F147" s="175"/>
      <c r="G147" s="176">
        <f>E147*F147</f>
        <v>0</v>
      </c>
      <c r="O147" s="170">
        <v>2</v>
      </c>
      <c r="AA147" s="146">
        <v>1</v>
      </c>
      <c r="AB147" s="146">
        <v>7</v>
      </c>
      <c r="AC147" s="146">
        <v>7</v>
      </c>
      <c r="AZ147" s="146">
        <v>2</v>
      </c>
      <c r="BA147" s="146">
        <f>IF(AZ147=1,G147,0)</f>
        <v>0</v>
      </c>
      <c r="BB147" s="146">
        <f>IF(AZ147=2,G147,0)</f>
        <v>0</v>
      </c>
      <c r="BC147" s="146">
        <f>IF(AZ147=3,G147,0)</f>
        <v>0</v>
      </c>
      <c r="BD147" s="146">
        <f>IF(AZ147=4,G147,0)</f>
        <v>0</v>
      </c>
      <c r="BE147" s="146">
        <f>IF(AZ147=5,G147,0)</f>
        <v>0</v>
      </c>
      <c r="CA147" s="177">
        <v>1</v>
      </c>
      <c r="CB147" s="177">
        <v>7</v>
      </c>
      <c r="CZ147" s="146">
        <v>0</v>
      </c>
    </row>
    <row r="148" spans="1:104" x14ac:dyDescent="0.2">
      <c r="A148" s="178"/>
      <c r="B148" s="179" t="s">
        <v>79</v>
      </c>
      <c r="C148" s="180" t="str">
        <f>CONCATENATE(B143," ",C143)</f>
        <v>784 Malby</v>
      </c>
      <c r="D148" s="181"/>
      <c r="E148" s="182"/>
      <c r="F148" s="183"/>
      <c r="G148" s="184">
        <f>SUM(G143:G147)</f>
        <v>0</v>
      </c>
      <c r="O148" s="170">
        <v>4</v>
      </c>
      <c r="BA148" s="185">
        <f>SUM(BA143:BA147)</f>
        <v>0</v>
      </c>
      <c r="BB148" s="185">
        <f>SUM(BB143:BB147)</f>
        <v>0</v>
      </c>
      <c r="BC148" s="185">
        <f>SUM(BC143:BC147)</f>
        <v>0</v>
      </c>
      <c r="BD148" s="185">
        <f>SUM(BD143:BD147)</f>
        <v>0</v>
      </c>
      <c r="BE148" s="185">
        <f>SUM(BE143:BE147)</f>
        <v>0</v>
      </c>
    </row>
    <row r="149" spans="1:104" x14ac:dyDescent="0.2">
      <c r="A149" s="163" t="s">
        <v>75</v>
      </c>
      <c r="B149" s="164" t="s">
        <v>327</v>
      </c>
      <c r="C149" s="165" t="s">
        <v>328</v>
      </c>
      <c r="D149" s="166"/>
      <c r="E149" s="167"/>
      <c r="F149" s="167"/>
      <c r="G149" s="168"/>
      <c r="H149" s="169"/>
      <c r="I149" s="169"/>
      <c r="O149" s="170">
        <v>1</v>
      </c>
    </row>
    <row r="150" spans="1:104" ht="22.5" x14ac:dyDescent="0.2">
      <c r="A150" s="171">
        <v>97</v>
      </c>
      <c r="B150" s="172" t="s">
        <v>329</v>
      </c>
      <c r="C150" s="173" t="s">
        <v>330</v>
      </c>
      <c r="D150" s="174" t="s">
        <v>123</v>
      </c>
      <c r="E150" s="175">
        <v>1</v>
      </c>
      <c r="F150" s="175"/>
      <c r="G150" s="176">
        <f>E150*F150</f>
        <v>0</v>
      </c>
      <c r="O150" s="170">
        <v>2</v>
      </c>
      <c r="AA150" s="146">
        <v>12</v>
      </c>
      <c r="AB150" s="146">
        <v>0</v>
      </c>
      <c r="AC150" s="146">
        <v>96</v>
      </c>
      <c r="AZ150" s="146">
        <v>4</v>
      </c>
      <c r="BA150" s="146">
        <f>IF(AZ150=1,G150,0)</f>
        <v>0</v>
      </c>
      <c r="BB150" s="146">
        <f>IF(AZ150=2,G150,0)</f>
        <v>0</v>
      </c>
      <c r="BC150" s="146">
        <f>IF(AZ150=3,G150,0)</f>
        <v>0</v>
      </c>
      <c r="BD150" s="146">
        <f>IF(AZ150=4,G150,0)</f>
        <v>0</v>
      </c>
      <c r="BE150" s="146">
        <f>IF(AZ150=5,G150,0)</f>
        <v>0</v>
      </c>
      <c r="CA150" s="177">
        <v>12</v>
      </c>
      <c r="CB150" s="177">
        <v>0</v>
      </c>
      <c r="CZ150" s="146">
        <v>0</v>
      </c>
    </row>
    <row r="151" spans="1:104" x14ac:dyDescent="0.2">
      <c r="A151" s="171">
        <v>98</v>
      </c>
      <c r="B151" s="172" t="s">
        <v>331</v>
      </c>
      <c r="C151" s="173" t="s">
        <v>230</v>
      </c>
      <c r="D151" s="174" t="s">
        <v>63</v>
      </c>
      <c r="E151" s="175">
        <v>10</v>
      </c>
      <c r="F151" s="175"/>
      <c r="G151" s="176">
        <f>E151*F151</f>
        <v>0</v>
      </c>
      <c r="O151" s="170">
        <v>2</v>
      </c>
      <c r="AA151" s="146">
        <v>12</v>
      </c>
      <c r="AB151" s="146">
        <v>0</v>
      </c>
      <c r="AC151" s="146">
        <v>97</v>
      </c>
      <c r="AZ151" s="146">
        <v>4</v>
      </c>
      <c r="BA151" s="146">
        <f>IF(AZ151=1,G151,0)</f>
        <v>0</v>
      </c>
      <c r="BB151" s="146">
        <f>IF(AZ151=2,G151,0)</f>
        <v>0</v>
      </c>
      <c r="BC151" s="146">
        <f>IF(AZ151=3,G151,0)</f>
        <v>0</v>
      </c>
      <c r="BD151" s="146">
        <f>IF(AZ151=4,G151,0)</f>
        <v>0</v>
      </c>
      <c r="BE151" s="146">
        <f>IF(AZ151=5,G151,0)</f>
        <v>0</v>
      </c>
      <c r="CA151" s="177">
        <v>12</v>
      </c>
      <c r="CB151" s="177">
        <v>0</v>
      </c>
      <c r="CZ151" s="146">
        <v>0</v>
      </c>
    </row>
    <row r="152" spans="1:104" x14ac:dyDescent="0.2">
      <c r="A152" s="178"/>
      <c r="B152" s="179" t="s">
        <v>79</v>
      </c>
      <c r="C152" s="180" t="str">
        <f>CONCATENATE(B149," ",C149)</f>
        <v>M21 Elektromontáže</v>
      </c>
      <c r="D152" s="181"/>
      <c r="E152" s="182"/>
      <c r="F152" s="183"/>
      <c r="G152" s="184">
        <f>SUM(G149:G151)</f>
        <v>0</v>
      </c>
      <c r="O152" s="170">
        <v>4</v>
      </c>
      <c r="BA152" s="185">
        <f>SUM(BA149:BA151)</f>
        <v>0</v>
      </c>
      <c r="BB152" s="185">
        <f>SUM(BB149:BB151)</f>
        <v>0</v>
      </c>
      <c r="BC152" s="185">
        <f>SUM(BC149:BC151)</f>
        <v>0</v>
      </c>
      <c r="BD152" s="185">
        <f>SUM(BD149:BD151)</f>
        <v>0</v>
      </c>
      <c r="BE152" s="185">
        <f>SUM(BE149:BE151)</f>
        <v>0</v>
      </c>
    </row>
    <row r="153" spans="1:104" x14ac:dyDescent="0.2">
      <c r="A153" s="163" t="s">
        <v>75</v>
      </c>
      <c r="B153" s="164" t="s">
        <v>332</v>
      </c>
      <c r="C153" s="165" t="s">
        <v>333</v>
      </c>
      <c r="D153" s="166"/>
      <c r="E153" s="167"/>
      <c r="F153" s="167"/>
      <c r="G153" s="168"/>
      <c r="H153" s="169"/>
      <c r="I153" s="169"/>
      <c r="O153" s="170">
        <v>1</v>
      </c>
    </row>
    <row r="154" spans="1:104" x14ac:dyDescent="0.2">
      <c r="A154" s="171">
        <v>99</v>
      </c>
      <c r="B154" s="172" t="s">
        <v>334</v>
      </c>
      <c r="C154" s="173" t="s">
        <v>335</v>
      </c>
      <c r="D154" s="174" t="s">
        <v>123</v>
      </c>
      <c r="E154" s="175">
        <v>1</v>
      </c>
      <c r="F154" s="175"/>
      <c r="G154" s="176">
        <f>E154*F154</f>
        <v>0</v>
      </c>
      <c r="O154" s="170">
        <v>2</v>
      </c>
      <c r="AA154" s="146">
        <v>12</v>
      </c>
      <c r="AB154" s="146">
        <v>0</v>
      </c>
      <c r="AC154" s="146">
        <v>98</v>
      </c>
      <c r="AZ154" s="146">
        <v>4</v>
      </c>
      <c r="BA154" s="146">
        <f>IF(AZ154=1,G154,0)</f>
        <v>0</v>
      </c>
      <c r="BB154" s="146">
        <f>IF(AZ154=2,G154,0)</f>
        <v>0</v>
      </c>
      <c r="BC154" s="146">
        <f>IF(AZ154=3,G154,0)</f>
        <v>0</v>
      </c>
      <c r="BD154" s="146">
        <f>IF(AZ154=4,G154,0)</f>
        <v>0</v>
      </c>
      <c r="BE154" s="146">
        <f>IF(AZ154=5,G154,0)</f>
        <v>0</v>
      </c>
      <c r="CA154" s="177">
        <v>12</v>
      </c>
      <c r="CB154" s="177">
        <v>0</v>
      </c>
      <c r="CZ154" s="146">
        <v>0</v>
      </c>
    </row>
    <row r="155" spans="1:104" x14ac:dyDescent="0.2">
      <c r="A155" s="171">
        <v>100</v>
      </c>
      <c r="B155" s="172" t="s">
        <v>336</v>
      </c>
      <c r="C155" s="173" t="s">
        <v>230</v>
      </c>
      <c r="D155" s="174" t="s">
        <v>63</v>
      </c>
      <c r="E155" s="175">
        <v>10</v>
      </c>
      <c r="F155" s="175"/>
      <c r="G155" s="176">
        <f>E155*F155</f>
        <v>0</v>
      </c>
      <c r="O155" s="170">
        <v>2</v>
      </c>
      <c r="AA155" s="146">
        <v>12</v>
      </c>
      <c r="AB155" s="146">
        <v>0</v>
      </c>
      <c r="AC155" s="146">
        <v>99</v>
      </c>
      <c r="AZ155" s="146">
        <v>4</v>
      </c>
      <c r="BA155" s="146">
        <f>IF(AZ155=1,G155,0)</f>
        <v>0</v>
      </c>
      <c r="BB155" s="146">
        <f>IF(AZ155=2,G155,0)</f>
        <v>0</v>
      </c>
      <c r="BC155" s="146">
        <f>IF(AZ155=3,G155,0)</f>
        <v>0</v>
      </c>
      <c r="BD155" s="146">
        <f>IF(AZ155=4,G155,0)</f>
        <v>0</v>
      </c>
      <c r="BE155" s="146">
        <f>IF(AZ155=5,G155,0)</f>
        <v>0</v>
      </c>
      <c r="CA155" s="177">
        <v>12</v>
      </c>
      <c r="CB155" s="177">
        <v>0</v>
      </c>
      <c r="CZ155" s="146">
        <v>0</v>
      </c>
    </row>
    <row r="156" spans="1:104" x14ac:dyDescent="0.2">
      <c r="A156" s="178"/>
      <c r="B156" s="179" t="s">
        <v>79</v>
      </c>
      <c r="C156" s="180" t="str">
        <f>CONCATENATE(B153," ",C153)</f>
        <v>M24 Montáže vzduchotechnických zařízení</v>
      </c>
      <c r="D156" s="181"/>
      <c r="E156" s="182"/>
      <c r="F156" s="183"/>
      <c r="G156" s="184">
        <f>SUM(G153:G155)</f>
        <v>0</v>
      </c>
      <c r="O156" s="170">
        <v>4</v>
      </c>
      <c r="BA156" s="185">
        <f>SUM(BA153:BA155)</f>
        <v>0</v>
      </c>
      <c r="BB156" s="185">
        <f>SUM(BB153:BB155)</f>
        <v>0</v>
      </c>
      <c r="BC156" s="185">
        <f>SUM(BC153:BC155)</f>
        <v>0</v>
      </c>
      <c r="BD156" s="185">
        <f>SUM(BD153:BD155)</f>
        <v>0</v>
      </c>
      <c r="BE156" s="185">
        <f>SUM(BE153:BE155)</f>
        <v>0</v>
      </c>
    </row>
    <row r="157" spans="1:104" x14ac:dyDescent="0.2">
      <c r="A157" s="163" t="s">
        <v>75</v>
      </c>
      <c r="B157" s="164" t="s">
        <v>337</v>
      </c>
      <c r="C157" s="165" t="s">
        <v>338</v>
      </c>
      <c r="D157" s="166"/>
      <c r="E157" s="167"/>
      <c r="F157" s="167"/>
      <c r="G157" s="168"/>
      <c r="H157" s="169"/>
      <c r="I157" s="169"/>
      <c r="O157" s="170">
        <v>1</v>
      </c>
    </row>
    <row r="158" spans="1:104" x14ac:dyDescent="0.2">
      <c r="A158" s="171">
        <v>101</v>
      </c>
      <c r="B158" s="172" t="s">
        <v>339</v>
      </c>
      <c r="C158" s="173" t="s">
        <v>340</v>
      </c>
      <c r="D158" s="174" t="s">
        <v>100</v>
      </c>
      <c r="E158" s="175">
        <v>190.202248</v>
      </c>
      <c r="F158" s="175"/>
      <c r="G158" s="176">
        <f t="shared" ref="G158:G164" si="36">E158*F158</f>
        <v>0</v>
      </c>
      <c r="O158" s="170">
        <v>2</v>
      </c>
      <c r="AA158" s="146">
        <v>8</v>
      </c>
      <c r="AB158" s="146">
        <v>0</v>
      </c>
      <c r="AC158" s="146">
        <v>3</v>
      </c>
      <c r="AZ158" s="146">
        <v>1</v>
      </c>
      <c r="BA158" s="146">
        <f t="shared" ref="BA158:BA164" si="37">IF(AZ158=1,G158,0)</f>
        <v>0</v>
      </c>
      <c r="BB158" s="146">
        <f t="shared" ref="BB158:BB164" si="38">IF(AZ158=2,G158,0)</f>
        <v>0</v>
      </c>
      <c r="BC158" s="146">
        <f t="shared" ref="BC158:BC164" si="39">IF(AZ158=3,G158,0)</f>
        <v>0</v>
      </c>
      <c r="BD158" s="146">
        <f t="shared" ref="BD158:BD164" si="40">IF(AZ158=4,G158,0)</f>
        <v>0</v>
      </c>
      <c r="BE158" s="146">
        <f t="shared" ref="BE158:BE164" si="41">IF(AZ158=5,G158,0)</f>
        <v>0</v>
      </c>
      <c r="CA158" s="177">
        <v>8</v>
      </c>
      <c r="CB158" s="177">
        <v>0</v>
      </c>
      <c r="CZ158" s="146">
        <v>0</v>
      </c>
    </row>
    <row r="159" spans="1:104" x14ac:dyDescent="0.2">
      <c r="A159" s="171">
        <v>102</v>
      </c>
      <c r="B159" s="172" t="s">
        <v>341</v>
      </c>
      <c r="C159" s="173" t="s">
        <v>342</v>
      </c>
      <c r="D159" s="174" t="s">
        <v>100</v>
      </c>
      <c r="E159" s="175">
        <v>1902.0224800000001</v>
      </c>
      <c r="F159" s="175"/>
      <c r="G159" s="176">
        <f t="shared" si="36"/>
        <v>0</v>
      </c>
      <c r="O159" s="170">
        <v>2</v>
      </c>
      <c r="AA159" s="146">
        <v>8</v>
      </c>
      <c r="AB159" s="146">
        <v>0</v>
      </c>
      <c r="AC159" s="146">
        <v>3</v>
      </c>
      <c r="AZ159" s="146">
        <v>1</v>
      </c>
      <c r="BA159" s="146">
        <f t="shared" si="37"/>
        <v>0</v>
      </c>
      <c r="BB159" s="146">
        <f t="shared" si="38"/>
        <v>0</v>
      </c>
      <c r="BC159" s="146">
        <f t="shared" si="39"/>
        <v>0</v>
      </c>
      <c r="BD159" s="146">
        <f t="shared" si="40"/>
        <v>0</v>
      </c>
      <c r="BE159" s="146">
        <f t="shared" si="41"/>
        <v>0</v>
      </c>
      <c r="CA159" s="177">
        <v>8</v>
      </c>
      <c r="CB159" s="177">
        <v>0</v>
      </c>
      <c r="CZ159" s="146">
        <v>0</v>
      </c>
    </row>
    <row r="160" spans="1:104" x14ac:dyDescent="0.2">
      <c r="A160" s="171">
        <v>103</v>
      </c>
      <c r="B160" s="172" t="s">
        <v>343</v>
      </c>
      <c r="C160" s="173" t="s">
        <v>344</v>
      </c>
      <c r="D160" s="174" t="s">
        <v>100</v>
      </c>
      <c r="E160" s="175">
        <v>190.202248</v>
      </c>
      <c r="F160" s="175"/>
      <c r="G160" s="176">
        <f t="shared" si="36"/>
        <v>0</v>
      </c>
      <c r="O160" s="170">
        <v>2</v>
      </c>
      <c r="AA160" s="146">
        <v>8</v>
      </c>
      <c r="AB160" s="146">
        <v>0</v>
      </c>
      <c r="AC160" s="146">
        <v>3</v>
      </c>
      <c r="AZ160" s="146">
        <v>1</v>
      </c>
      <c r="BA160" s="146">
        <f t="shared" si="37"/>
        <v>0</v>
      </c>
      <c r="BB160" s="146">
        <f t="shared" si="38"/>
        <v>0</v>
      </c>
      <c r="BC160" s="146">
        <f t="shared" si="39"/>
        <v>0</v>
      </c>
      <c r="BD160" s="146">
        <f t="shared" si="40"/>
        <v>0</v>
      </c>
      <c r="BE160" s="146">
        <f t="shared" si="41"/>
        <v>0</v>
      </c>
      <c r="CA160" s="177">
        <v>8</v>
      </c>
      <c r="CB160" s="177">
        <v>0</v>
      </c>
      <c r="CZ160" s="146">
        <v>0</v>
      </c>
    </row>
    <row r="161" spans="1:104" x14ac:dyDescent="0.2">
      <c r="A161" s="171">
        <v>104</v>
      </c>
      <c r="B161" s="172" t="s">
        <v>345</v>
      </c>
      <c r="C161" s="173" t="s">
        <v>346</v>
      </c>
      <c r="D161" s="174" t="s">
        <v>100</v>
      </c>
      <c r="E161" s="175">
        <v>760.80899199999999</v>
      </c>
      <c r="F161" s="175"/>
      <c r="G161" s="176">
        <f t="shared" si="36"/>
        <v>0</v>
      </c>
      <c r="O161" s="170">
        <v>2</v>
      </c>
      <c r="AA161" s="146">
        <v>8</v>
      </c>
      <c r="AB161" s="146">
        <v>0</v>
      </c>
      <c r="AC161" s="146">
        <v>3</v>
      </c>
      <c r="AZ161" s="146">
        <v>1</v>
      </c>
      <c r="BA161" s="146">
        <f t="shared" si="37"/>
        <v>0</v>
      </c>
      <c r="BB161" s="146">
        <f t="shared" si="38"/>
        <v>0</v>
      </c>
      <c r="BC161" s="146">
        <f t="shared" si="39"/>
        <v>0</v>
      </c>
      <c r="BD161" s="146">
        <f t="shared" si="40"/>
        <v>0</v>
      </c>
      <c r="BE161" s="146">
        <f t="shared" si="41"/>
        <v>0</v>
      </c>
      <c r="CA161" s="177">
        <v>8</v>
      </c>
      <c r="CB161" s="177">
        <v>0</v>
      </c>
      <c r="CZ161" s="146">
        <v>0</v>
      </c>
    </row>
    <row r="162" spans="1:104" x14ac:dyDescent="0.2">
      <c r="A162" s="171">
        <v>105</v>
      </c>
      <c r="B162" s="172" t="s">
        <v>347</v>
      </c>
      <c r="C162" s="173" t="s">
        <v>348</v>
      </c>
      <c r="D162" s="174" t="s">
        <v>100</v>
      </c>
      <c r="E162" s="175">
        <v>190.202248</v>
      </c>
      <c r="F162" s="175"/>
      <c r="G162" s="176">
        <f t="shared" si="36"/>
        <v>0</v>
      </c>
      <c r="O162" s="170">
        <v>2</v>
      </c>
      <c r="AA162" s="146">
        <v>8</v>
      </c>
      <c r="AB162" s="146">
        <v>0</v>
      </c>
      <c r="AC162" s="146">
        <v>3</v>
      </c>
      <c r="AZ162" s="146">
        <v>1</v>
      </c>
      <c r="BA162" s="146">
        <f t="shared" si="37"/>
        <v>0</v>
      </c>
      <c r="BB162" s="146">
        <f t="shared" si="38"/>
        <v>0</v>
      </c>
      <c r="BC162" s="146">
        <f t="shared" si="39"/>
        <v>0</v>
      </c>
      <c r="BD162" s="146">
        <f t="shared" si="40"/>
        <v>0</v>
      </c>
      <c r="BE162" s="146">
        <f t="shared" si="41"/>
        <v>0</v>
      </c>
      <c r="CA162" s="177">
        <v>8</v>
      </c>
      <c r="CB162" s="177">
        <v>0</v>
      </c>
      <c r="CZ162" s="146">
        <v>0</v>
      </c>
    </row>
    <row r="163" spans="1:104" x14ac:dyDescent="0.2">
      <c r="A163" s="171">
        <v>106</v>
      </c>
      <c r="B163" s="172" t="s">
        <v>349</v>
      </c>
      <c r="C163" s="173" t="s">
        <v>350</v>
      </c>
      <c r="D163" s="174" t="s">
        <v>100</v>
      </c>
      <c r="E163" s="175">
        <v>190.202248</v>
      </c>
      <c r="F163" s="175"/>
      <c r="G163" s="176">
        <f t="shared" si="36"/>
        <v>0</v>
      </c>
      <c r="O163" s="170">
        <v>2</v>
      </c>
      <c r="AA163" s="146">
        <v>8</v>
      </c>
      <c r="AB163" s="146">
        <v>0</v>
      </c>
      <c r="AC163" s="146">
        <v>3</v>
      </c>
      <c r="AZ163" s="146">
        <v>1</v>
      </c>
      <c r="BA163" s="146">
        <f t="shared" si="37"/>
        <v>0</v>
      </c>
      <c r="BB163" s="146">
        <f t="shared" si="38"/>
        <v>0</v>
      </c>
      <c r="BC163" s="146">
        <f t="shared" si="39"/>
        <v>0</v>
      </c>
      <c r="BD163" s="146">
        <f t="shared" si="40"/>
        <v>0</v>
      </c>
      <c r="BE163" s="146">
        <f t="shared" si="41"/>
        <v>0</v>
      </c>
      <c r="CA163" s="177">
        <v>8</v>
      </c>
      <c r="CB163" s="177">
        <v>0</v>
      </c>
      <c r="CZ163" s="146">
        <v>0</v>
      </c>
    </row>
    <row r="164" spans="1:104" x14ac:dyDescent="0.2">
      <c r="A164" s="171">
        <v>107</v>
      </c>
      <c r="B164" s="172" t="s">
        <v>351</v>
      </c>
      <c r="C164" s="173" t="s">
        <v>352</v>
      </c>
      <c r="D164" s="174" t="s">
        <v>100</v>
      </c>
      <c r="E164" s="175">
        <v>190.202248</v>
      </c>
      <c r="F164" s="175"/>
      <c r="G164" s="176">
        <f t="shared" si="36"/>
        <v>0</v>
      </c>
      <c r="O164" s="170">
        <v>2</v>
      </c>
      <c r="AA164" s="146">
        <v>8</v>
      </c>
      <c r="AB164" s="146">
        <v>0</v>
      </c>
      <c r="AC164" s="146">
        <v>3</v>
      </c>
      <c r="AZ164" s="146">
        <v>1</v>
      </c>
      <c r="BA164" s="146">
        <f t="shared" si="37"/>
        <v>0</v>
      </c>
      <c r="BB164" s="146">
        <f t="shared" si="38"/>
        <v>0</v>
      </c>
      <c r="BC164" s="146">
        <f t="shared" si="39"/>
        <v>0</v>
      </c>
      <c r="BD164" s="146">
        <f t="shared" si="40"/>
        <v>0</v>
      </c>
      <c r="BE164" s="146">
        <f t="shared" si="41"/>
        <v>0</v>
      </c>
      <c r="CA164" s="177">
        <v>8</v>
      </c>
      <c r="CB164" s="177">
        <v>0</v>
      </c>
      <c r="CZ164" s="146">
        <v>0</v>
      </c>
    </row>
    <row r="165" spans="1:104" x14ac:dyDescent="0.2">
      <c r="A165" s="178"/>
      <c r="B165" s="179" t="s">
        <v>79</v>
      </c>
      <c r="C165" s="180" t="str">
        <f>CONCATENATE(B157," ",C157)</f>
        <v>D96 Přesuny suti a vybouraných hmot</v>
      </c>
      <c r="D165" s="181"/>
      <c r="E165" s="182"/>
      <c r="F165" s="183"/>
      <c r="G165" s="184">
        <f>SUM(G157:G164)</f>
        <v>0</v>
      </c>
      <c r="O165" s="170">
        <v>4</v>
      </c>
      <c r="BA165" s="185">
        <f>SUM(BA157:BA164)</f>
        <v>0</v>
      </c>
      <c r="BB165" s="185">
        <f>SUM(BB157:BB164)</f>
        <v>0</v>
      </c>
      <c r="BC165" s="185">
        <f>SUM(BC157:BC164)</f>
        <v>0</v>
      </c>
      <c r="BD165" s="185">
        <f>SUM(BD157:BD164)</f>
        <v>0</v>
      </c>
      <c r="BE165" s="185">
        <f>SUM(BE157:BE164)</f>
        <v>0</v>
      </c>
    </row>
    <row r="166" spans="1:104" x14ac:dyDescent="0.2">
      <c r="E166" s="146"/>
    </row>
    <row r="167" spans="1:104" x14ac:dyDescent="0.2">
      <c r="E167" s="146"/>
    </row>
    <row r="168" spans="1:104" x14ac:dyDescent="0.2">
      <c r="E168" s="146"/>
    </row>
    <row r="169" spans="1:104" x14ac:dyDescent="0.2">
      <c r="E169" s="146"/>
    </row>
    <row r="170" spans="1:104" x14ac:dyDescent="0.2">
      <c r="E170" s="146"/>
    </row>
    <row r="171" spans="1:104" x14ac:dyDescent="0.2">
      <c r="E171" s="146"/>
    </row>
    <row r="172" spans="1:104" x14ac:dyDescent="0.2">
      <c r="E172" s="146"/>
    </row>
    <row r="173" spans="1:104" x14ac:dyDescent="0.2">
      <c r="E173" s="146"/>
    </row>
    <row r="174" spans="1:104" x14ac:dyDescent="0.2">
      <c r="E174" s="146"/>
    </row>
    <row r="175" spans="1:104" x14ac:dyDescent="0.2">
      <c r="E175" s="146"/>
    </row>
    <row r="176" spans="1:104" x14ac:dyDescent="0.2">
      <c r="E176" s="146"/>
    </row>
    <row r="177" spans="1:7" x14ac:dyDescent="0.2">
      <c r="E177" s="146"/>
    </row>
    <row r="178" spans="1:7" x14ac:dyDescent="0.2">
      <c r="E178" s="146"/>
    </row>
    <row r="179" spans="1:7" x14ac:dyDescent="0.2">
      <c r="E179" s="146"/>
    </row>
    <row r="180" spans="1:7" x14ac:dyDescent="0.2">
      <c r="E180" s="146"/>
    </row>
    <row r="181" spans="1:7" x14ac:dyDescent="0.2">
      <c r="E181" s="146"/>
    </row>
    <row r="182" spans="1:7" x14ac:dyDescent="0.2">
      <c r="E182" s="146"/>
    </row>
    <row r="183" spans="1:7" x14ac:dyDescent="0.2">
      <c r="E183" s="146"/>
    </row>
    <row r="184" spans="1:7" x14ac:dyDescent="0.2">
      <c r="E184" s="146"/>
    </row>
    <row r="185" spans="1:7" x14ac:dyDescent="0.2">
      <c r="E185" s="146"/>
    </row>
    <row r="186" spans="1:7" x14ac:dyDescent="0.2">
      <c r="E186" s="146"/>
    </row>
    <row r="187" spans="1:7" x14ac:dyDescent="0.2">
      <c r="E187" s="146"/>
    </row>
    <row r="188" spans="1:7" x14ac:dyDescent="0.2">
      <c r="E188" s="146"/>
    </row>
    <row r="189" spans="1:7" x14ac:dyDescent="0.2">
      <c r="A189" s="186"/>
      <c r="B189" s="186"/>
      <c r="C189" s="186"/>
      <c r="D189" s="186"/>
      <c r="E189" s="186"/>
      <c r="F189" s="186"/>
      <c r="G189" s="186"/>
    </row>
    <row r="190" spans="1:7" x14ac:dyDescent="0.2">
      <c r="A190" s="186"/>
      <c r="B190" s="186"/>
      <c r="C190" s="186"/>
      <c r="D190" s="186"/>
      <c r="E190" s="186"/>
      <c r="F190" s="186"/>
      <c r="G190" s="186"/>
    </row>
    <row r="191" spans="1:7" x14ac:dyDescent="0.2">
      <c r="A191" s="186"/>
      <c r="B191" s="186"/>
      <c r="C191" s="186"/>
      <c r="D191" s="186"/>
      <c r="E191" s="186"/>
      <c r="F191" s="186"/>
      <c r="G191" s="186"/>
    </row>
    <row r="192" spans="1:7" x14ac:dyDescent="0.2">
      <c r="A192" s="186"/>
      <c r="B192" s="186"/>
      <c r="C192" s="186"/>
      <c r="D192" s="186"/>
      <c r="E192" s="186"/>
      <c r="F192" s="186"/>
      <c r="G192" s="186"/>
    </row>
    <row r="193" spans="5:5" x14ac:dyDescent="0.2">
      <c r="E193" s="146"/>
    </row>
    <row r="194" spans="5:5" x14ac:dyDescent="0.2">
      <c r="E194" s="146"/>
    </row>
    <row r="195" spans="5:5" x14ac:dyDescent="0.2">
      <c r="E195" s="146"/>
    </row>
    <row r="196" spans="5:5" x14ac:dyDescent="0.2">
      <c r="E196" s="146"/>
    </row>
    <row r="197" spans="5:5" x14ac:dyDescent="0.2">
      <c r="E197" s="146"/>
    </row>
    <row r="198" spans="5:5" x14ac:dyDescent="0.2">
      <c r="E198" s="146"/>
    </row>
    <row r="199" spans="5:5" x14ac:dyDescent="0.2">
      <c r="E199" s="146"/>
    </row>
    <row r="200" spans="5:5" x14ac:dyDescent="0.2">
      <c r="E200" s="146"/>
    </row>
    <row r="201" spans="5:5" x14ac:dyDescent="0.2">
      <c r="E201" s="146"/>
    </row>
    <row r="202" spans="5:5" x14ac:dyDescent="0.2">
      <c r="E202" s="146"/>
    </row>
    <row r="203" spans="5:5" x14ac:dyDescent="0.2">
      <c r="E203" s="146"/>
    </row>
    <row r="204" spans="5:5" x14ac:dyDescent="0.2">
      <c r="E204" s="146"/>
    </row>
    <row r="205" spans="5:5" x14ac:dyDescent="0.2">
      <c r="E205" s="146"/>
    </row>
    <row r="206" spans="5:5" x14ac:dyDescent="0.2">
      <c r="E206" s="146"/>
    </row>
    <row r="207" spans="5:5" x14ac:dyDescent="0.2">
      <c r="E207" s="146"/>
    </row>
    <row r="208" spans="5:5" x14ac:dyDescent="0.2">
      <c r="E208" s="146"/>
    </row>
    <row r="209" spans="1:5" x14ac:dyDescent="0.2">
      <c r="E209" s="146"/>
    </row>
    <row r="210" spans="1:5" x14ac:dyDescent="0.2">
      <c r="E210" s="146"/>
    </row>
    <row r="211" spans="1:5" x14ac:dyDescent="0.2">
      <c r="E211" s="146"/>
    </row>
    <row r="212" spans="1:5" x14ac:dyDescent="0.2">
      <c r="E212" s="146"/>
    </row>
    <row r="213" spans="1:5" x14ac:dyDescent="0.2">
      <c r="E213" s="146"/>
    </row>
    <row r="214" spans="1:5" x14ac:dyDescent="0.2">
      <c r="E214" s="146"/>
    </row>
    <row r="215" spans="1:5" x14ac:dyDescent="0.2">
      <c r="E215" s="146"/>
    </row>
    <row r="216" spans="1:5" x14ac:dyDescent="0.2">
      <c r="E216" s="146"/>
    </row>
    <row r="217" spans="1:5" x14ac:dyDescent="0.2">
      <c r="E217" s="146"/>
    </row>
    <row r="218" spans="1:5" x14ac:dyDescent="0.2">
      <c r="E218" s="146"/>
    </row>
    <row r="219" spans="1:5" x14ac:dyDescent="0.2">
      <c r="E219" s="146"/>
    </row>
    <row r="220" spans="1:5" x14ac:dyDescent="0.2">
      <c r="E220" s="146"/>
    </row>
    <row r="221" spans="1:5" x14ac:dyDescent="0.2">
      <c r="E221" s="146"/>
    </row>
    <row r="222" spans="1:5" x14ac:dyDescent="0.2">
      <c r="E222" s="146"/>
    </row>
    <row r="223" spans="1:5" x14ac:dyDescent="0.2">
      <c r="E223" s="146"/>
    </row>
    <row r="224" spans="1:5" x14ac:dyDescent="0.2">
      <c r="A224" s="187"/>
      <c r="B224" s="187"/>
    </row>
    <row r="225" spans="1:7" x14ac:dyDescent="0.2">
      <c r="A225" s="186"/>
      <c r="B225" s="186"/>
      <c r="C225" s="189"/>
      <c r="D225" s="189"/>
      <c r="E225" s="190"/>
      <c r="F225" s="189"/>
      <c r="G225" s="191"/>
    </row>
    <row r="226" spans="1:7" x14ac:dyDescent="0.2">
      <c r="A226" s="192"/>
      <c r="B226" s="192"/>
      <c r="C226" s="186"/>
      <c r="D226" s="186"/>
      <c r="E226" s="193"/>
      <c r="F226" s="186"/>
      <c r="G226" s="186"/>
    </row>
    <row r="227" spans="1:7" x14ac:dyDescent="0.2">
      <c r="A227" s="186"/>
      <c r="B227" s="186"/>
      <c r="C227" s="186"/>
      <c r="D227" s="186"/>
      <c r="E227" s="193"/>
      <c r="F227" s="186"/>
      <c r="G227" s="186"/>
    </row>
    <row r="228" spans="1:7" x14ac:dyDescent="0.2">
      <c r="A228" s="186"/>
      <c r="B228" s="186"/>
      <c r="C228" s="186"/>
      <c r="D228" s="186"/>
      <c r="E228" s="193"/>
      <c r="F228" s="186"/>
      <c r="G228" s="186"/>
    </row>
    <row r="229" spans="1:7" x14ac:dyDescent="0.2">
      <c r="A229" s="186"/>
      <c r="B229" s="186"/>
      <c r="C229" s="186"/>
      <c r="D229" s="186"/>
      <c r="E229" s="193"/>
      <c r="F229" s="186"/>
      <c r="G229" s="186"/>
    </row>
    <row r="230" spans="1:7" x14ac:dyDescent="0.2">
      <c r="A230" s="186"/>
      <c r="B230" s="186"/>
      <c r="C230" s="186"/>
      <c r="D230" s="186"/>
      <c r="E230" s="193"/>
      <c r="F230" s="186"/>
      <c r="G230" s="186"/>
    </row>
    <row r="231" spans="1:7" x14ac:dyDescent="0.2">
      <c r="A231" s="186"/>
      <c r="B231" s="186"/>
      <c r="C231" s="186"/>
      <c r="D231" s="186"/>
      <c r="E231" s="193"/>
      <c r="F231" s="186"/>
      <c r="G231" s="186"/>
    </row>
    <row r="232" spans="1:7" x14ac:dyDescent="0.2">
      <c r="A232" s="186"/>
      <c r="B232" s="186"/>
      <c r="C232" s="186"/>
      <c r="D232" s="186"/>
      <c r="E232" s="193"/>
      <c r="F232" s="186"/>
      <c r="G232" s="186"/>
    </row>
    <row r="233" spans="1:7" x14ac:dyDescent="0.2">
      <c r="A233" s="186"/>
      <c r="B233" s="186"/>
      <c r="C233" s="186"/>
      <c r="D233" s="186"/>
      <c r="E233" s="193"/>
      <c r="F233" s="186"/>
      <c r="G233" s="186"/>
    </row>
    <row r="234" spans="1:7" x14ac:dyDescent="0.2">
      <c r="A234" s="186"/>
      <c r="B234" s="186"/>
      <c r="C234" s="186"/>
      <c r="D234" s="186"/>
      <c r="E234" s="193"/>
      <c r="F234" s="186"/>
      <c r="G234" s="186"/>
    </row>
    <row r="235" spans="1:7" x14ac:dyDescent="0.2">
      <c r="A235" s="186"/>
      <c r="B235" s="186"/>
      <c r="C235" s="186"/>
      <c r="D235" s="186"/>
      <c r="E235" s="193"/>
      <c r="F235" s="186"/>
      <c r="G235" s="186"/>
    </row>
    <row r="236" spans="1:7" x14ac:dyDescent="0.2">
      <c r="A236" s="186"/>
      <c r="B236" s="186"/>
      <c r="C236" s="186"/>
      <c r="D236" s="186"/>
      <c r="E236" s="193"/>
      <c r="F236" s="186"/>
      <c r="G236" s="186"/>
    </row>
    <row r="237" spans="1:7" x14ac:dyDescent="0.2">
      <c r="A237" s="186"/>
      <c r="B237" s="186"/>
      <c r="C237" s="186"/>
      <c r="D237" s="186"/>
      <c r="E237" s="193"/>
      <c r="F237" s="186"/>
      <c r="G237" s="186"/>
    </row>
    <row r="238" spans="1:7" x14ac:dyDescent="0.2">
      <c r="A238" s="186"/>
      <c r="B238" s="186"/>
      <c r="C238" s="186"/>
      <c r="D238" s="186"/>
      <c r="E238" s="193"/>
      <c r="F238" s="186"/>
      <c r="G238" s="186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opLeftCell="A54" zoomScaleNormal="100" workbookViewId="0">
      <selection activeCell="C62" sqref="C62"/>
    </sheetView>
  </sheetViews>
  <sheetFormatPr defaultRowHeight="12.75" x14ac:dyDescent="0.2"/>
  <cols>
    <col min="1" max="1" width="6.140625" bestFit="1" customWidth="1"/>
    <col min="2" max="2" width="24" bestFit="1" customWidth="1"/>
    <col min="3" max="3" width="29.28515625" customWidth="1"/>
    <col min="7" max="7" width="12.85546875" customWidth="1"/>
  </cols>
  <sheetData>
    <row r="1" spans="1:7" ht="15.75" x14ac:dyDescent="0.25">
      <c r="A1" s="233" t="s">
        <v>605</v>
      </c>
      <c r="B1" s="233"/>
      <c r="C1" s="233"/>
      <c r="D1" s="233"/>
      <c r="E1" s="233"/>
      <c r="F1" s="233"/>
      <c r="G1" s="233"/>
    </row>
    <row r="2" spans="1:7" ht="13.5" thickBot="1" x14ac:dyDescent="0.25">
      <c r="A2" s="146"/>
      <c r="B2" s="198"/>
      <c r="C2" s="199"/>
      <c r="D2" s="199"/>
      <c r="E2" s="200"/>
      <c r="F2" s="199"/>
      <c r="G2" s="199"/>
    </row>
    <row r="3" spans="1:7" ht="13.5" thickTop="1" x14ac:dyDescent="0.2">
      <c r="A3" s="219" t="s">
        <v>50</v>
      </c>
      <c r="B3" s="220"/>
      <c r="C3" s="97" t="str">
        <f>CONCATENATE(cislostavby," ",nazevstavby)</f>
        <v>Zeťka1509 Oprava stáv.soc.zař. - Zámek Poděbrady</v>
      </c>
      <c r="D3" s="151"/>
      <c r="E3" s="152" t="s">
        <v>67</v>
      </c>
      <c r="F3" s="153" t="str">
        <f>Rekapitulace!H1</f>
        <v>01</v>
      </c>
      <c r="G3" s="154"/>
    </row>
    <row r="4" spans="1:7" ht="13.5" thickBot="1" x14ac:dyDescent="0.25">
      <c r="A4" s="229" t="s">
        <v>52</v>
      </c>
      <c r="B4" s="222"/>
      <c r="C4" s="103" t="str">
        <f>CONCATENATE(cisloobjektu," ",nazevobjektu)</f>
        <v>01 Oprava stáv.soc.zař. - Zámek Poděbrady</v>
      </c>
      <c r="D4" s="155"/>
      <c r="E4" s="230" t="str">
        <f>Rekapitulace!G2</f>
        <v>Oprava stáv.sociálních zařízení Zámek Poděbrady</v>
      </c>
      <c r="F4" s="231"/>
      <c r="G4" s="232"/>
    </row>
    <row r="5" spans="1:7" ht="18.75" thickTop="1" x14ac:dyDescent="0.25">
      <c r="A5" s="201"/>
      <c r="B5" s="201"/>
      <c r="C5" s="201"/>
      <c r="D5" s="201"/>
      <c r="E5" s="202"/>
      <c r="F5" s="201"/>
      <c r="G5" s="203"/>
    </row>
    <row r="6" spans="1:7" x14ac:dyDescent="0.2">
      <c r="A6" s="159" t="s">
        <v>68</v>
      </c>
      <c r="B6" s="160" t="s">
        <v>69</v>
      </c>
      <c r="C6" s="160" t="s">
        <v>70</v>
      </c>
      <c r="D6" s="160" t="s">
        <v>71</v>
      </c>
      <c r="E6" s="161" t="s">
        <v>72</v>
      </c>
      <c r="F6" s="160" t="s">
        <v>73</v>
      </c>
      <c r="G6" s="162" t="s">
        <v>74</v>
      </c>
    </row>
    <row r="7" spans="1:7" x14ac:dyDescent="0.2">
      <c r="A7" s="163" t="s">
        <v>75</v>
      </c>
      <c r="B7" s="164" t="s">
        <v>185</v>
      </c>
      <c r="C7" s="165" t="s">
        <v>186</v>
      </c>
      <c r="D7" s="166"/>
      <c r="E7" s="167"/>
      <c r="F7" s="167"/>
      <c r="G7" s="168"/>
    </row>
    <row r="8" spans="1:7" ht="22.5" x14ac:dyDescent="0.2">
      <c r="A8" s="171">
        <v>1</v>
      </c>
      <c r="B8" s="172" t="s">
        <v>425</v>
      </c>
      <c r="C8" s="173" t="s">
        <v>364</v>
      </c>
      <c r="D8" s="174" t="s">
        <v>191</v>
      </c>
      <c r="E8" s="175">
        <v>30</v>
      </c>
      <c r="F8" s="175"/>
      <c r="G8" s="176">
        <f>E8*F8</f>
        <v>0</v>
      </c>
    </row>
    <row r="9" spans="1:7" ht="22.5" x14ac:dyDescent="0.2">
      <c r="A9" s="171">
        <f>SUM(A8+1)</f>
        <v>2</v>
      </c>
      <c r="B9" s="172" t="s">
        <v>426</v>
      </c>
      <c r="C9" s="173" t="s">
        <v>365</v>
      </c>
      <c r="D9" s="174" t="s">
        <v>160</v>
      </c>
      <c r="E9" s="175">
        <v>6</v>
      </c>
      <c r="F9" s="175"/>
      <c r="G9" s="176">
        <f>E9*F9</f>
        <v>0</v>
      </c>
    </row>
    <row r="10" spans="1:7" x14ac:dyDescent="0.2">
      <c r="A10" s="178"/>
      <c r="B10" s="179" t="s">
        <v>79</v>
      </c>
      <c r="C10" s="180" t="str">
        <f>CONCATENATE(B7," ",C7)</f>
        <v>97 Prorážení otvorů</v>
      </c>
      <c r="D10" s="181"/>
      <c r="E10" s="182"/>
      <c r="F10" s="183"/>
      <c r="G10" s="184">
        <f>SUM(G7:G9)</f>
        <v>0</v>
      </c>
    </row>
    <row r="11" spans="1:7" x14ac:dyDescent="0.2">
      <c r="A11" s="163" t="s">
        <v>75</v>
      </c>
      <c r="B11" s="164" t="s">
        <v>366</v>
      </c>
      <c r="C11" s="165" t="s">
        <v>367</v>
      </c>
      <c r="D11" s="166"/>
      <c r="E11" s="167"/>
      <c r="F11" s="167"/>
      <c r="G11" s="168"/>
    </row>
    <row r="12" spans="1:7" ht="22.5" x14ac:dyDescent="0.2">
      <c r="A12" s="171">
        <f>SUM(A9+1)</f>
        <v>3</v>
      </c>
      <c r="B12" s="172" t="s">
        <v>427</v>
      </c>
      <c r="C12" s="173" t="s">
        <v>368</v>
      </c>
      <c r="D12" s="174" t="s">
        <v>191</v>
      </c>
      <c r="E12" s="175">
        <v>76</v>
      </c>
      <c r="F12" s="175"/>
      <c r="G12" s="176">
        <f t="shared" ref="G12:G24" si="0">E12*F12</f>
        <v>0</v>
      </c>
    </row>
    <row r="13" spans="1:7" ht="22.5" x14ac:dyDescent="0.2">
      <c r="A13" s="171">
        <f t="shared" ref="A13:A24" si="1">SUM(A12+1)</f>
        <v>4</v>
      </c>
      <c r="B13" s="172" t="s">
        <v>428</v>
      </c>
      <c r="C13" s="173" t="s">
        <v>369</v>
      </c>
      <c r="D13" s="174" t="s">
        <v>191</v>
      </c>
      <c r="E13" s="175">
        <v>62</v>
      </c>
      <c r="F13" s="175"/>
      <c r="G13" s="176">
        <f>E13*F13</f>
        <v>0</v>
      </c>
    </row>
    <row r="14" spans="1:7" x14ac:dyDescent="0.2">
      <c r="A14" s="171">
        <f t="shared" si="1"/>
        <v>5</v>
      </c>
      <c r="B14" s="172" t="s">
        <v>429</v>
      </c>
      <c r="C14" s="173" t="s">
        <v>370</v>
      </c>
      <c r="D14" s="174" t="s">
        <v>191</v>
      </c>
      <c r="E14" s="175">
        <v>86</v>
      </c>
      <c r="F14" s="175"/>
      <c r="G14" s="176">
        <f t="shared" si="0"/>
        <v>0</v>
      </c>
    </row>
    <row r="15" spans="1:7" ht="22.5" x14ac:dyDescent="0.2">
      <c r="A15" s="171">
        <f t="shared" si="1"/>
        <v>6</v>
      </c>
      <c r="B15" s="172" t="s">
        <v>430</v>
      </c>
      <c r="C15" s="173" t="s">
        <v>371</v>
      </c>
      <c r="D15" s="174" t="s">
        <v>191</v>
      </c>
      <c r="E15" s="175">
        <v>30</v>
      </c>
      <c r="F15" s="175"/>
      <c r="G15" s="176">
        <f t="shared" si="0"/>
        <v>0</v>
      </c>
    </row>
    <row r="16" spans="1:7" ht="22.5" x14ac:dyDescent="0.2">
      <c r="A16" s="171">
        <f t="shared" si="1"/>
        <v>7</v>
      </c>
      <c r="B16" s="172" t="s">
        <v>431</v>
      </c>
      <c r="C16" s="173" t="s">
        <v>372</v>
      </c>
      <c r="D16" s="174" t="s">
        <v>191</v>
      </c>
      <c r="E16" s="175">
        <v>40</v>
      </c>
      <c r="F16" s="175"/>
      <c r="G16" s="176">
        <f t="shared" si="0"/>
        <v>0</v>
      </c>
    </row>
    <row r="17" spans="1:7" ht="22.5" x14ac:dyDescent="0.2">
      <c r="A17" s="171">
        <f t="shared" si="1"/>
        <v>8</v>
      </c>
      <c r="B17" s="172" t="s">
        <v>432</v>
      </c>
      <c r="C17" s="173" t="s">
        <v>373</v>
      </c>
      <c r="D17" s="174" t="s">
        <v>191</v>
      </c>
      <c r="E17" s="175">
        <v>18</v>
      </c>
      <c r="F17" s="175"/>
      <c r="G17" s="176">
        <f t="shared" si="0"/>
        <v>0</v>
      </c>
    </row>
    <row r="18" spans="1:7" ht="22.5" x14ac:dyDescent="0.2">
      <c r="A18" s="171">
        <f t="shared" si="1"/>
        <v>9</v>
      </c>
      <c r="B18" s="172" t="s">
        <v>433</v>
      </c>
      <c r="C18" s="173" t="s">
        <v>374</v>
      </c>
      <c r="D18" s="174" t="s">
        <v>160</v>
      </c>
      <c r="E18" s="175">
        <v>4</v>
      </c>
      <c r="F18" s="175"/>
      <c r="G18" s="176">
        <f t="shared" si="0"/>
        <v>0</v>
      </c>
    </row>
    <row r="19" spans="1:7" x14ac:dyDescent="0.2">
      <c r="A19" s="171">
        <f t="shared" si="1"/>
        <v>10</v>
      </c>
      <c r="B19" s="172" t="s">
        <v>434</v>
      </c>
      <c r="C19" s="173" t="s">
        <v>375</v>
      </c>
      <c r="D19" s="174" t="s">
        <v>123</v>
      </c>
      <c r="E19" s="175">
        <v>1</v>
      </c>
      <c r="F19" s="175"/>
      <c r="G19" s="176">
        <f t="shared" si="0"/>
        <v>0</v>
      </c>
    </row>
    <row r="20" spans="1:7" x14ac:dyDescent="0.2">
      <c r="A20" s="171">
        <f t="shared" si="1"/>
        <v>11</v>
      </c>
      <c r="B20" s="172" t="s">
        <v>435</v>
      </c>
      <c r="C20" s="173" t="s">
        <v>376</v>
      </c>
      <c r="D20" s="174" t="s">
        <v>123</v>
      </c>
      <c r="E20" s="175">
        <v>4</v>
      </c>
      <c r="F20" s="175"/>
      <c r="G20" s="176">
        <f t="shared" si="0"/>
        <v>0</v>
      </c>
    </row>
    <row r="21" spans="1:7" x14ac:dyDescent="0.2">
      <c r="A21" s="171">
        <f t="shared" si="1"/>
        <v>12</v>
      </c>
      <c r="B21" s="172" t="s">
        <v>436</v>
      </c>
      <c r="C21" s="173" t="s">
        <v>377</v>
      </c>
      <c r="D21" s="174" t="s">
        <v>100</v>
      </c>
      <c r="E21" s="175">
        <v>16.065000000000001</v>
      </c>
      <c r="F21" s="175"/>
      <c r="G21" s="176">
        <f t="shared" si="0"/>
        <v>0</v>
      </c>
    </row>
    <row r="22" spans="1:7" ht="22.5" x14ac:dyDescent="0.2">
      <c r="A22" s="171">
        <f t="shared" si="1"/>
        <v>13</v>
      </c>
      <c r="B22" s="172" t="s">
        <v>437</v>
      </c>
      <c r="C22" s="173" t="s">
        <v>378</v>
      </c>
      <c r="D22" s="174" t="s">
        <v>100</v>
      </c>
      <c r="E22" s="175">
        <v>16.065000000000001</v>
      </c>
      <c r="F22" s="175"/>
      <c r="G22" s="176">
        <f t="shared" si="0"/>
        <v>0</v>
      </c>
    </row>
    <row r="23" spans="1:7" x14ac:dyDescent="0.2">
      <c r="A23" s="171">
        <f t="shared" si="1"/>
        <v>14</v>
      </c>
      <c r="B23" s="172" t="s">
        <v>438</v>
      </c>
      <c r="C23" s="173" t="s">
        <v>379</v>
      </c>
      <c r="D23" s="174" t="s">
        <v>160</v>
      </c>
      <c r="E23" s="175">
        <v>22</v>
      </c>
      <c r="F23" s="175"/>
      <c r="G23" s="176">
        <f t="shared" si="0"/>
        <v>0</v>
      </c>
    </row>
    <row r="24" spans="1:7" ht="22.5" x14ac:dyDescent="0.2">
      <c r="A24" s="171">
        <f t="shared" si="1"/>
        <v>15</v>
      </c>
      <c r="B24" s="172" t="s">
        <v>439</v>
      </c>
      <c r="C24" s="173" t="s">
        <v>380</v>
      </c>
      <c r="D24" s="174" t="s">
        <v>191</v>
      </c>
      <c r="E24" s="175">
        <v>84</v>
      </c>
      <c r="F24" s="175"/>
      <c r="G24" s="176">
        <f t="shared" si="0"/>
        <v>0</v>
      </c>
    </row>
    <row r="25" spans="1:7" x14ac:dyDescent="0.2">
      <c r="A25" s="178"/>
      <c r="B25" s="179" t="s">
        <v>79</v>
      </c>
      <c r="C25" s="180" t="str">
        <f>CONCATENATE(B11," ",C11)</f>
        <v>721 Vnitřní kanalizace</v>
      </c>
      <c r="D25" s="181"/>
      <c r="E25" s="182"/>
      <c r="F25" s="183"/>
      <c r="G25" s="184">
        <f>SUM(G11:G24)</f>
        <v>0</v>
      </c>
    </row>
    <row r="26" spans="1:7" x14ac:dyDescent="0.2">
      <c r="A26" s="163" t="s">
        <v>75</v>
      </c>
      <c r="B26" s="164" t="s">
        <v>381</v>
      </c>
      <c r="C26" s="165" t="s">
        <v>382</v>
      </c>
      <c r="D26" s="166"/>
      <c r="E26" s="167"/>
      <c r="F26" s="167"/>
      <c r="G26" s="168"/>
    </row>
    <row r="27" spans="1:7" x14ac:dyDescent="0.2">
      <c r="A27" s="171">
        <f>SUM(A24+1)</f>
        <v>16</v>
      </c>
      <c r="B27" s="172" t="s">
        <v>440</v>
      </c>
      <c r="C27" s="173" t="s">
        <v>383</v>
      </c>
      <c r="D27" s="174" t="s">
        <v>160</v>
      </c>
      <c r="E27" s="175">
        <v>4</v>
      </c>
      <c r="F27" s="175"/>
      <c r="G27" s="176">
        <f t="shared" ref="G27:G48" si="2">E27*F27</f>
        <v>0</v>
      </c>
    </row>
    <row r="28" spans="1:7" x14ac:dyDescent="0.2">
      <c r="A28" s="171">
        <f t="shared" ref="A28:A35" si="3">SUM(A27+1)</f>
        <v>17</v>
      </c>
      <c r="B28" s="172" t="s">
        <v>441</v>
      </c>
      <c r="C28" s="173" t="s">
        <v>384</v>
      </c>
      <c r="D28" s="174" t="s">
        <v>191</v>
      </c>
      <c r="E28" s="175">
        <v>145</v>
      </c>
      <c r="F28" s="175"/>
      <c r="G28" s="176">
        <f t="shared" si="2"/>
        <v>0</v>
      </c>
    </row>
    <row r="29" spans="1:7" ht="22.5" x14ac:dyDescent="0.2">
      <c r="A29" s="171">
        <f t="shared" si="3"/>
        <v>18</v>
      </c>
      <c r="B29" s="172" t="s">
        <v>442</v>
      </c>
      <c r="C29" s="173" t="s">
        <v>385</v>
      </c>
      <c r="D29" s="174" t="s">
        <v>160</v>
      </c>
      <c r="E29" s="175">
        <v>4</v>
      </c>
      <c r="F29" s="175"/>
      <c r="G29" s="176">
        <f t="shared" si="2"/>
        <v>0</v>
      </c>
    </row>
    <row r="30" spans="1:7" ht="22.5" x14ac:dyDescent="0.2">
      <c r="A30" s="171">
        <f t="shared" si="3"/>
        <v>19</v>
      </c>
      <c r="B30" s="172" t="s">
        <v>443</v>
      </c>
      <c r="C30" s="173" t="s">
        <v>386</v>
      </c>
      <c r="D30" s="174" t="s">
        <v>160</v>
      </c>
      <c r="E30" s="175">
        <v>4</v>
      </c>
      <c r="F30" s="175"/>
      <c r="G30" s="176">
        <f t="shared" si="2"/>
        <v>0</v>
      </c>
    </row>
    <row r="31" spans="1:7" ht="22.5" x14ac:dyDescent="0.2">
      <c r="A31" s="171">
        <f t="shared" si="3"/>
        <v>20</v>
      </c>
      <c r="B31" s="172" t="s">
        <v>444</v>
      </c>
      <c r="C31" s="173" t="s">
        <v>387</v>
      </c>
      <c r="D31" s="174" t="s">
        <v>160</v>
      </c>
      <c r="E31" s="175">
        <v>2</v>
      </c>
      <c r="F31" s="175"/>
      <c r="G31" s="176">
        <f t="shared" si="2"/>
        <v>0</v>
      </c>
    </row>
    <row r="32" spans="1:7" ht="22.5" x14ac:dyDescent="0.2">
      <c r="A32" s="171">
        <f t="shared" si="3"/>
        <v>21</v>
      </c>
      <c r="B32" s="172" t="s">
        <v>445</v>
      </c>
      <c r="C32" s="173" t="s">
        <v>388</v>
      </c>
      <c r="D32" s="174" t="s">
        <v>160</v>
      </c>
      <c r="E32" s="175">
        <v>1</v>
      </c>
      <c r="F32" s="175"/>
      <c r="G32" s="176">
        <f t="shared" si="2"/>
        <v>0</v>
      </c>
    </row>
    <row r="33" spans="1:7" x14ac:dyDescent="0.2">
      <c r="A33" s="171">
        <f t="shared" si="3"/>
        <v>22</v>
      </c>
      <c r="B33" s="172" t="s">
        <v>446</v>
      </c>
      <c r="C33" s="173" t="s">
        <v>389</v>
      </c>
      <c r="D33" s="174" t="s">
        <v>160</v>
      </c>
      <c r="E33" s="175">
        <v>1</v>
      </c>
      <c r="F33" s="175"/>
      <c r="G33" s="176">
        <f t="shared" si="2"/>
        <v>0</v>
      </c>
    </row>
    <row r="34" spans="1:7" x14ac:dyDescent="0.2">
      <c r="A34" s="171">
        <f t="shared" si="3"/>
        <v>23</v>
      </c>
      <c r="B34" s="172" t="s">
        <v>447</v>
      </c>
      <c r="C34" s="173" t="s">
        <v>390</v>
      </c>
      <c r="D34" s="174" t="s">
        <v>160</v>
      </c>
      <c r="E34" s="175">
        <v>2</v>
      </c>
      <c r="F34" s="175"/>
      <c r="G34" s="176">
        <f t="shared" si="2"/>
        <v>0</v>
      </c>
    </row>
    <row r="35" spans="1:7" ht="22.5" x14ac:dyDescent="0.2">
      <c r="A35" s="171">
        <f t="shared" si="3"/>
        <v>24</v>
      </c>
      <c r="B35" s="172" t="s">
        <v>448</v>
      </c>
      <c r="C35" s="173" t="s">
        <v>391</v>
      </c>
      <c r="D35" s="174" t="s">
        <v>191</v>
      </c>
      <c r="E35" s="175">
        <v>40</v>
      </c>
      <c r="F35" s="175"/>
      <c r="G35" s="176">
        <f t="shared" si="2"/>
        <v>0</v>
      </c>
    </row>
    <row r="36" spans="1:7" ht="22.5" x14ac:dyDescent="0.2">
      <c r="A36" s="171">
        <f t="shared" ref="A36:A48" si="4">SUM(A35+1)</f>
        <v>25</v>
      </c>
      <c r="B36" s="172" t="s">
        <v>449</v>
      </c>
      <c r="C36" s="173" t="s">
        <v>392</v>
      </c>
      <c r="D36" s="174" t="s">
        <v>191</v>
      </c>
      <c r="E36" s="175">
        <v>50</v>
      </c>
      <c r="F36" s="175"/>
      <c r="G36" s="176">
        <f t="shared" si="2"/>
        <v>0</v>
      </c>
    </row>
    <row r="37" spans="1:7" ht="22.5" x14ac:dyDescent="0.2">
      <c r="A37" s="171">
        <f t="shared" si="4"/>
        <v>26</v>
      </c>
      <c r="B37" s="172" t="s">
        <v>450</v>
      </c>
      <c r="C37" s="173" t="s">
        <v>393</v>
      </c>
      <c r="D37" s="174" t="s">
        <v>191</v>
      </c>
      <c r="E37" s="175">
        <v>30</v>
      </c>
      <c r="F37" s="175"/>
      <c r="G37" s="176">
        <f t="shared" si="2"/>
        <v>0</v>
      </c>
    </row>
    <row r="38" spans="1:7" x14ac:dyDescent="0.2">
      <c r="A38" s="171">
        <f t="shared" si="4"/>
        <v>27</v>
      </c>
      <c r="B38" s="172" t="s">
        <v>451</v>
      </c>
      <c r="C38" s="173" t="s">
        <v>394</v>
      </c>
      <c r="D38" s="174" t="s">
        <v>191</v>
      </c>
      <c r="E38" s="175">
        <v>40</v>
      </c>
      <c r="F38" s="175"/>
      <c r="G38" s="176">
        <f t="shared" si="2"/>
        <v>0</v>
      </c>
    </row>
    <row r="39" spans="1:7" x14ac:dyDescent="0.2">
      <c r="A39" s="171">
        <f t="shared" si="4"/>
        <v>28</v>
      </c>
      <c r="B39" s="172" t="s">
        <v>452</v>
      </c>
      <c r="C39" s="173" t="s">
        <v>395</v>
      </c>
      <c r="D39" s="174" t="s">
        <v>191</v>
      </c>
      <c r="E39" s="175">
        <v>20</v>
      </c>
      <c r="F39" s="175"/>
      <c r="G39" s="176">
        <f t="shared" si="2"/>
        <v>0</v>
      </c>
    </row>
    <row r="40" spans="1:7" x14ac:dyDescent="0.2">
      <c r="A40" s="171">
        <f t="shared" si="4"/>
        <v>29</v>
      </c>
      <c r="B40" s="172" t="s">
        <v>453</v>
      </c>
      <c r="C40" s="173" t="s">
        <v>396</v>
      </c>
      <c r="D40" s="174" t="s">
        <v>160</v>
      </c>
      <c r="E40" s="175">
        <v>31</v>
      </c>
      <c r="F40" s="175"/>
      <c r="G40" s="176">
        <f t="shared" si="2"/>
        <v>0</v>
      </c>
    </row>
    <row r="41" spans="1:7" x14ac:dyDescent="0.2">
      <c r="A41" s="171">
        <f t="shared" si="4"/>
        <v>30</v>
      </c>
      <c r="B41" s="172" t="s">
        <v>454</v>
      </c>
      <c r="C41" s="173" t="s">
        <v>397</v>
      </c>
      <c r="D41" s="174" t="s">
        <v>191</v>
      </c>
      <c r="E41" s="175">
        <v>40</v>
      </c>
      <c r="F41" s="175"/>
      <c r="G41" s="176">
        <f t="shared" si="2"/>
        <v>0</v>
      </c>
    </row>
    <row r="42" spans="1:7" x14ac:dyDescent="0.2">
      <c r="A42" s="171">
        <f t="shared" si="4"/>
        <v>31</v>
      </c>
      <c r="B42" s="172" t="s">
        <v>455</v>
      </c>
      <c r="C42" s="173" t="s">
        <v>398</v>
      </c>
      <c r="D42" s="174" t="s">
        <v>191</v>
      </c>
      <c r="E42" s="175">
        <v>50</v>
      </c>
      <c r="F42" s="175"/>
      <c r="G42" s="176">
        <f>E42*F42</f>
        <v>0</v>
      </c>
    </row>
    <row r="43" spans="1:7" x14ac:dyDescent="0.2">
      <c r="A43" s="171">
        <f t="shared" si="4"/>
        <v>32</v>
      </c>
      <c r="B43" s="172" t="s">
        <v>455</v>
      </c>
      <c r="C43" s="173" t="s">
        <v>399</v>
      </c>
      <c r="D43" s="174" t="s">
        <v>191</v>
      </c>
      <c r="E43" s="175">
        <v>30</v>
      </c>
      <c r="F43" s="175"/>
      <c r="G43" s="176">
        <f t="shared" si="2"/>
        <v>0</v>
      </c>
    </row>
    <row r="44" spans="1:7" x14ac:dyDescent="0.2">
      <c r="A44" s="171">
        <f t="shared" si="4"/>
        <v>33</v>
      </c>
      <c r="B44" s="172" t="s">
        <v>456</v>
      </c>
      <c r="C44" s="173" t="s">
        <v>400</v>
      </c>
      <c r="D44" s="174" t="s">
        <v>191</v>
      </c>
      <c r="E44" s="175">
        <v>40</v>
      </c>
      <c r="F44" s="175"/>
      <c r="G44" s="176">
        <f t="shared" si="2"/>
        <v>0</v>
      </c>
    </row>
    <row r="45" spans="1:7" x14ac:dyDescent="0.2">
      <c r="A45" s="171">
        <f t="shared" si="4"/>
        <v>34</v>
      </c>
      <c r="B45" s="172" t="s">
        <v>457</v>
      </c>
      <c r="C45" s="173" t="s">
        <v>401</v>
      </c>
      <c r="D45" s="174" t="s">
        <v>191</v>
      </c>
      <c r="E45" s="175">
        <v>20</v>
      </c>
      <c r="F45" s="175"/>
      <c r="G45" s="176">
        <f t="shared" si="2"/>
        <v>0</v>
      </c>
    </row>
    <row r="46" spans="1:7" x14ac:dyDescent="0.2">
      <c r="A46" s="171">
        <f t="shared" si="4"/>
        <v>35</v>
      </c>
      <c r="B46" s="172" t="s">
        <v>458</v>
      </c>
      <c r="C46" s="173" t="s">
        <v>402</v>
      </c>
      <c r="D46" s="174" t="s">
        <v>160</v>
      </c>
      <c r="E46" s="175">
        <v>28</v>
      </c>
      <c r="F46" s="175"/>
      <c r="G46" s="176">
        <f t="shared" si="2"/>
        <v>0</v>
      </c>
    </row>
    <row r="47" spans="1:7" ht="22.5" x14ac:dyDescent="0.2">
      <c r="A47" s="171">
        <f t="shared" si="4"/>
        <v>36</v>
      </c>
      <c r="B47" s="172" t="s">
        <v>459</v>
      </c>
      <c r="C47" s="173" t="s">
        <v>403</v>
      </c>
      <c r="D47" s="174" t="s">
        <v>100</v>
      </c>
      <c r="E47" s="175">
        <v>3.96</v>
      </c>
      <c r="F47" s="175"/>
      <c r="G47" s="176">
        <f t="shared" si="2"/>
        <v>0</v>
      </c>
    </row>
    <row r="48" spans="1:7" ht="22.5" x14ac:dyDescent="0.2">
      <c r="A48" s="171">
        <f t="shared" si="4"/>
        <v>37</v>
      </c>
      <c r="B48" s="172" t="s">
        <v>460</v>
      </c>
      <c r="C48" s="173" t="s">
        <v>404</v>
      </c>
      <c r="D48" s="174" t="s">
        <v>100</v>
      </c>
      <c r="E48" s="175">
        <v>3.96</v>
      </c>
      <c r="F48" s="175"/>
      <c r="G48" s="176">
        <f t="shared" si="2"/>
        <v>0</v>
      </c>
    </row>
    <row r="49" spans="1:7" x14ac:dyDescent="0.2">
      <c r="A49" s="178"/>
      <c r="B49" s="179" t="s">
        <v>79</v>
      </c>
      <c r="C49" s="180" t="str">
        <f>CONCATENATE(B26," ",C26)</f>
        <v>722 Vnitřní vodovod</v>
      </c>
      <c r="D49" s="181"/>
      <c r="E49" s="182"/>
      <c r="F49" s="183"/>
      <c r="G49" s="184">
        <f>SUM(G26:G48)</f>
        <v>0</v>
      </c>
    </row>
    <row r="50" spans="1:7" x14ac:dyDescent="0.2">
      <c r="A50" s="163" t="s">
        <v>75</v>
      </c>
      <c r="B50" s="164" t="s">
        <v>405</v>
      </c>
      <c r="C50" s="165" t="s">
        <v>406</v>
      </c>
      <c r="D50" s="166"/>
      <c r="E50" s="167"/>
      <c r="F50" s="167"/>
      <c r="G50" s="168"/>
    </row>
    <row r="51" spans="1:7" ht="22.5" x14ac:dyDescent="0.2">
      <c r="A51" s="171">
        <f>SUM(A48+1)</f>
        <v>38</v>
      </c>
      <c r="B51" s="172" t="s">
        <v>462</v>
      </c>
      <c r="C51" s="173" t="s">
        <v>407</v>
      </c>
      <c r="D51" s="174" t="s">
        <v>160</v>
      </c>
      <c r="E51" s="175">
        <v>12</v>
      </c>
      <c r="F51" s="175"/>
      <c r="G51" s="176">
        <f t="shared" ref="G51:G64" si="5">E51*F51</f>
        <v>0</v>
      </c>
    </row>
    <row r="52" spans="1:7" ht="22.5" x14ac:dyDescent="0.2">
      <c r="A52" s="171">
        <f t="shared" ref="A52:A64" si="6">SUM(A51+1)</f>
        <v>39</v>
      </c>
      <c r="B52" s="172" t="s">
        <v>463</v>
      </c>
      <c r="C52" s="173" t="s">
        <v>408</v>
      </c>
      <c r="D52" s="174" t="s">
        <v>160</v>
      </c>
      <c r="E52" s="175">
        <v>10</v>
      </c>
      <c r="F52" s="175"/>
      <c r="G52" s="176">
        <f t="shared" si="5"/>
        <v>0</v>
      </c>
    </row>
    <row r="53" spans="1:7" x14ac:dyDescent="0.2">
      <c r="A53" s="171">
        <f t="shared" si="6"/>
        <v>40</v>
      </c>
      <c r="B53" s="172" t="s">
        <v>464</v>
      </c>
      <c r="C53" s="173" t="s">
        <v>409</v>
      </c>
      <c r="D53" s="174" t="s">
        <v>160</v>
      </c>
      <c r="E53" s="175">
        <v>3</v>
      </c>
      <c r="F53" s="175"/>
      <c r="G53" s="176">
        <f t="shared" si="5"/>
        <v>0</v>
      </c>
    </row>
    <row r="54" spans="1:7" x14ac:dyDescent="0.2">
      <c r="A54" s="171">
        <f t="shared" si="6"/>
        <v>41</v>
      </c>
      <c r="B54" s="172" t="s">
        <v>465</v>
      </c>
      <c r="C54" s="173" t="s">
        <v>410</v>
      </c>
      <c r="D54" s="174" t="s">
        <v>123</v>
      </c>
      <c r="E54" s="175">
        <v>1</v>
      </c>
      <c r="F54" s="175"/>
      <c r="G54" s="176">
        <f t="shared" si="5"/>
        <v>0</v>
      </c>
    </row>
    <row r="55" spans="1:7" ht="22.5" x14ac:dyDescent="0.2">
      <c r="A55" s="171">
        <f t="shared" si="6"/>
        <v>42</v>
      </c>
      <c r="B55" s="172" t="s">
        <v>466</v>
      </c>
      <c r="C55" s="173" t="s">
        <v>411</v>
      </c>
      <c r="D55" s="174" t="s">
        <v>160</v>
      </c>
      <c r="E55" s="175">
        <v>4</v>
      </c>
      <c r="F55" s="175"/>
      <c r="G55" s="176">
        <f t="shared" si="5"/>
        <v>0</v>
      </c>
    </row>
    <row r="56" spans="1:7" ht="22.5" x14ac:dyDescent="0.2">
      <c r="A56" s="171">
        <f t="shared" si="6"/>
        <v>43</v>
      </c>
      <c r="B56" s="172" t="s">
        <v>467</v>
      </c>
      <c r="C56" s="173" t="s">
        <v>412</v>
      </c>
      <c r="D56" s="174" t="s">
        <v>160</v>
      </c>
      <c r="E56" s="175">
        <v>1</v>
      </c>
      <c r="F56" s="175"/>
      <c r="G56" s="176">
        <f t="shared" si="5"/>
        <v>0</v>
      </c>
    </row>
    <row r="57" spans="1:7" x14ac:dyDescent="0.2">
      <c r="A57" s="171">
        <f t="shared" si="6"/>
        <v>44</v>
      </c>
      <c r="B57" s="172" t="s">
        <v>468</v>
      </c>
      <c r="C57" s="173" t="s">
        <v>413</v>
      </c>
      <c r="D57" s="174" t="s">
        <v>123</v>
      </c>
      <c r="E57" s="175">
        <v>2</v>
      </c>
      <c r="F57" s="175"/>
      <c r="G57" s="176">
        <f t="shared" si="5"/>
        <v>0</v>
      </c>
    </row>
    <row r="58" spans="1:7" ht="22.5" x14ac:dyDescent="0.2">
      <c r="A58" s="171">
        <f t="shared" si="6"/>
        <v>45</v>
      </c>
      <c r="B58" s="172" t="s">
        <v>469</v>
      </c>
      <c r="C58" s="173" t="s">
        <v>414</v>
      </c>
      <c r="D58" s="174" t="s">
        <v>160</v>
      </c>
      <c r="E58" s="175">
        <v>1</v>
      </c>
      <c r="F58" s="175"/>
      <c r="G58" s="176">
        <f t="shared" si="5"/>
        <v>0</v>
      </c>
    </row>
    <row r="59" spans="1:7" x14ac:dyDescent="0.2">
      <c r="A59" s="171">
        <f t="shared" si="6"/>
        <v>46</v>
      </c>
      <c r="B59" s="172" t="s">
        <v>470</v>
      </c>
      <c r="C59" s="173" t="s">
        <v>415</v>
      </c>
      <c r="D59" s="174" t="s">
        <v>123</v>
      </c>
      <c r="E59" s="175">
        <v>4</v>
      </c>
      <c r="F59" s="175"/>
      <c r="G59" s="176">
        <f t="shared" si="5"/>
        <v>0</v>
      </c>
    </row>
    <row r="60" spans="1:7" x14ac:dyDescent="0.2">
      <c r="A60" s="171">
        <f t="shared" si="6"/>
        <v>47</v>
      </c>
      <c r="B60" s="172" t="s">
        <v>471</v>
      </c>
      <c r="C60" s="173" t="s">
        <v>416</v>
      </c>
      <c r="D60" s="174" t="s">
        <v>160</v>
      </c>
      <c r="E60" s="175">
        <v>4</v>
      </c>
      <c r="F60" s="175"/>
      <c r="G60" s="176">
        <f t="shared" si="5"/>
        <v>0</v>
      </c>
    </row>
    <row r="61" spans="1:7" x14ac:dyDescent="0.2">
      <c r="A61" s="171">
        <f t="shared" si="6"/>
        <v>48</v>
      </c>
      <c r="B61" s="172" t="s">
        <v>472</v>
      </c>
      <c r="C61" s="173" t="s">
        <v>417</v>
      </c>
      <c r="D61" s="174" t="s">
        <v>123</v>
      </c>
      <c r="E61" s="175">
        <v>1</v>
      </c>
      <c r="F61" s="175"/>
      <c r="G61" s="176">
        <f t="shared" si="5"/>
        <v>0</v>
      </c>
    </row>
    <row r="62" spans="1:7" ht="22.5" x14ac:dyDescent="0.2">
      <c r="A62" s="171">
        <f t="shared" si="6"/>
        <v>49</v>
      </c>
      <c r="B62" s="172" t="s">
        <v>473</v>
      </c>
      <c r="C62" s="173" t="s">
        <v>418</v>
      </c>
      <c r="D62" s="174" t="s">
        <v>123</v>
      </c>
      <c r="E62" s="175">
        <v>1</v>
      </c>
      <c r="F62" s="175"/>
      <c r="G62" s="176">
        <f t="shared" si="5"/>
        <v>0</v>
      </c>
    </row>
    <row r="63" spans="1:7" ht="22.5" x14ac:dyDescent="0.2">
      <c r="A63" s="171">
        <f t="shared" si="6"/>
        <v>50</v>
      </c>
      <c r="B63" s="172" t="s">
        <v>474</v>
      </c>
      <c r="C63" s="173" t="s">
        <v>419</v>
      </c>
      <c r="D63" s="174" t="s">
        <v>123</v>
      </c>
      <c r="E63" s="175">
        <v>1</v>
      </c>
      <c r="F63" s="175"/>
      <c r="G63" s="176">
        <f t="shared" si="5"/>
        <v>0</v>
      </c>
    </row>
    <row r="64" spans="1:7" x14ac:dyDescent="0.2">
      <c r="A64" s="171">
        <f t="shared" si="6"/>
        <v>51</v>
      </c>
      <c r="B64" s="172" t="s">
        <v>475</v>
      </c>
      <c r="C64" s="173" t="s">
        <v>420</v>
      </c>
      <c r="D64" s="174" t="s">
        <v>100</v>
      </c>
      <c r="E64" s="175">
        <v>3.89</v>
      </c>
      <c r="F64" s="175"/>
      <c r="G64" s="176">
        <f t="shared" si="5"/>
        <v>0</v>
      </c>
    </row>
    <row r="65" spans="1:7" x14ac:dyDescent="0.2">
      <c r="A65" s="178"/>
      <c r="B65" s="179" t="s">
        <v>79</v>
      </c>
      <c r="C65" s="180" t="str">
        <f>CONCATENATE(B50," ",C50)</f>
        <v>725 Zařizovací předměty</v>
      </c>
      <c r="D65" s="181"/>
      <c r="E65" s="182"/>
      <c r="F65" s="183"/>
      <c r="G65" s="184">
        <f>SUM(G50:G64)</f>
        <v>0</v>
      </c>
    </row>
    <row r="66" spans="1:7" x14ac:dyDescent="0.2">
      <c r="A66" s="163" t="s">
        <v>75</v>
      </c>
      <c r="B66" s="164" t="s">
        <v>421</v>
      </c>
      <c r="C66" s="165" t="s">
        <v>422</v>
      </c>
      <c r="D66" s="166"/>
      <c r="E66" s="167"/>
      <c r="F66" s="167"/>
      <c r="G66" s="168"/>
    </row>
    <row r="67" spans="1:7" ht="22.5" x14ac:dyDescent="0.2">
      <c r="A67" s="171">
        <f>SUM(A64+1)</f>
        <v>52</v>
      </c>
      <c r="B67" s="172" t="s">
        <v>476</v>
      </c>
      <c r="C67" s="173" t="s">
        <v>423</v>
      </c>
      <c r="D67" s="174" t="s">
        <v>123</v>
      </c>
      <c r="E67" s="175">
        <v>7</v>
      </c>
      <c r="F67" s="175"/>
      <c r="G67" s="176">
        <f>E67*F67</f>
        <v>0</v>
      </c>
    </row>
    <row r="68" spans="1:7" x14ac:dyDescent="0.2">
      <c r="A68" s="171">
        <f t="shared" ref="A68" si="7">SUM(A67+1)</f>
        <v>53</v>
      </c>
      <c r="B68" s="172" t="s">
        <v>477</v>
      </c>
      <c r="C68" s="173" t="s">
        <v>424</v>
      </c>
      <c r="D68" s="174" t="s">
        <v>160</v>
      </c>
      <c r="E68" s="175">
        <v>7</v>
      </c>
      <c r="F68" s="175"/>
      <c r="G68" s="176">
        <f>E68*F68</f>
        <v>0</v>
      </c>
    </row>
    <row r="69" spans="1:7" x14ac:dyDescent="0.2">
      <c r="A69" s="178"/>
      <c r="B69" s="179" t="s">
        <v>79</v>
      </c>
      <c r="C69" s="180" t="str">
        <f>CONCATENATE(B66," ",C66)</f>
        <v>726 Instalační prefabrikáty</v>
      </c>
      <c r="D69" s="181"/>
      <c r="E69" s="182"/>
      <c r="F69" s="183"/>
      <c r="G69" s="184">
        <f>SUM(G66:G68)</f>
        <v>0</v>
      </c>
    </row>
    <row r="70" spans="1:7" ht="18" x14ac:dyDescent="0.25">
      <c r="A70" s="201"/>
      <c r="B70" s="204"/>
      <c r="C70" s="205" t="s">
        <v>461</v>
      </c>
      <c r="D70" s="201"/>
      <c r="E70" s="201"/>
      <c r="F70" s="201"/>
      <c r="G70" s="206">
        <f>SUM(,G69,G65,G49,G25,G10)</f>
        <v>0</v>
      </c>
    </row>
  </sheetData>
  <mergeCells count="4">
    <mergeCell ref="A1:G1"/>
    <mergeCell ref="A3:B3"/>
    <mergeCell ref="A4:B4"/>
    <mergeCell ref="E4:G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"/>
  <sheetViews>
    <sheetView topLeftCell="A83" workbookViewId="0">
      <selection activeCell="E143" sqref="E143"/>
    </sheetView>
  </sheetViews>
  <sheetFormatPr defaultRowHeight="12.75" x14ac:dyDescent="0.2"/>
  <cols>
    <col min="1" max="1" width="6.140625" bestFit="1" customWidth="1"/>
    <col min="2" max="2" width="24" bestFit="1" customWidth="1"/>
    <col min="3" max="3" width="29.28515625" customWidth="1"/>
    <col min="7" max="7" width="12.85546875" customWidth="1"/>
  </cols>
  <sheetData>
    <row r="1" spans="1:11" ht="15.75" x14ac:dyDescent="0.25">
      <c r="A1" s="233" t="s">
        <v>479</v>
      </c>
      <c r="B1" s="233"/>
      <c r="C1" s="233"/>
      <c r="D1" s="233"/>
      <c r="E1" s="233"/>
      <c r="F1" s="233"/>
      <c r="G1" s="233"/>
    </row>
    <row r="2" spans="1:11" ht="13.5" thickBot="1" x14ac:dyDescent="0.25">
      <c r="A2" s="146"/>
      <c r="B2" s="198"/>
      <c r="C2" s="199"/>
      <c r="D2" s="199"/>
      <c r="E2" s="200"/>
      <c r="F2" s="199"/>
      <c r="G2" s="199"/>
    </row>
    <row r="3" spans="1:11" ht="13.5" thickTop="1" x14ac:dyDescent="0.2">
      <c r="A3" s="219" t="s">
        <v>50</v>
      </c>
      <c r="B3" s="220"/>
      <c r="C3" s="97" t="str">
        <f>CONCATENATE(cislostavby," ",nazevstavby)</f>
        <v>Zeťka1509 Oprava stáv.soc.zař. - Zámek Poděbrady</v>
      </c>
      <c r="D3" s="151"/>
      <c r="E3" s="152" t="s">
        <v>67</v>
      </c>
      <c r="F3" s="153" t="str">
        <f>Rekapitulace!H1</f>
        <v>01</v>
      </c>
      <c r="G3" s="154"/>
    </row>
    <row r="4" spans="1:11" ht="13.5" thickBot="1" x14ac:dyDescent="0.25">
      <c r="A4" s="229" t="s">
        <v>52</v>
      </c>
      <c r="B4" s="222"/>
      <c r="C4" s="103" t="str">
        <f>CONCATENATE(cisloobjektu," ",nazevobjektu)</f>
        <v>01 Oprava stáv.soc.zař. - Zámek Poděbrady</v>
      </c>
      <c r="D4" s="155"/>
      <c r="E4" s="230" t="str">
        <f>Rekapitulace!G2</f>
        <v>Oprava stáv.sociálních zařízení Zámek Poděbrady</v>
      </c>
      <c r="F4" s="231"/>
      <c r="G4" s="232"/>
    </row>
    <row r="5" spans="1:11" ht="18.75" thickTop="1" x14ac:dyDescent="0.25">
      <c r="A5" s="201"/>
      <c r="B5" s="201"/>
      <c r="C5" s="201"/>
      <c r="D5" s="201"/>
      <c r="E5" s="202"/>
      <c r="F5" s="201"/>
      <c r="G5" s="203"/>
    </row>
    <row r="6" spans="1:11" x14ac:dyDescent="0.2">
      <c r="A6" s="159" t="s">
        <v>68</v>
      </c>
      <c r="B6" s="160" t="s">
        <v>69</v>
      </c>
      <c r="C6" s="160" t="s">
        <v>70</v>
      </c>
      <c r="D6" s="160" t="s">
        <v>71</v>
      </c>
      <c r="E6" s="161" t="s">
        <v>72</v>
      </c>
      <c r="F6" s="160" t="s">
        <v>73</v>
      </c>
      <c r="G6" s="162" t="s">
        <v>74</v>
      </c>
    </row>
    <row r="7" spans="1:11" x14ac:dyDescent="0.2">
      <c r="A7" s="163" t="s">
        <v>75</v>
      </c>
      <c r="B7" s="164" t="s">
        <v>82</v>
      </c>
      <c r="C7" s="207" t="s">
        <v>481</v>
      </c>
      <c r="D7" s="174"/>
      <c r="E7" s="175"/>
      <c r="F7" s="175"/>
      <c r="G7" s="176"/>
    </row>
    <row r="8" spans="1:11" x14ac:dyDescent="0.2">
      <c r="A8" s="171">
        <v>1</v>
      </c>
      <c r="B8" s="172">
        <v>715111</v>
      </c>
      <c r="C8" s="173" t="s">
        <v>482</v>
      </c>
      <c r="D8" s="174" t="s">
        <v>78</v>
      </c>
      <c r="E8" s="175">
        <v>1</v>
      </c>
      <c r="F8" s="175"/>
      <c r="G8" s="176">
        <f t="shared" ref="G8:G14" si="0">E8*F8</f>
        <v>0</v>
      </c>
    </row>
    <row r="9" spans="1:11" x14ac:dyDescent="0.2">
      <c r="A9" s="171">
        <v>2</v>
      </c>
      <c r="B9" s="172">
        <v>519011</v>
      </c>
      <c r="C9" s="173" t="s">
        <v>483</v>
      </c>
      <c r="D9" s="174" t="s">
        <v>78</v>
      </c>
      <c r="E9" s="175">
        <v>10</v>
      </c>
      <c r="F9" s="175"/>
      <c r="G9" s="176">
        <f t="shared" si="0"/>
        <v>0</v>
      </c>
    </row>
    <row r="10" spans="1:11" s="23" customFormat="1" x14ac:dyDescent="0.2">
      <c r="A10" s="171">
        <v>3</v>
      </c>
      <c r="B10" s="172">
        <v>519012</v>
      </c>
      <c r="C10" s="173" t="s">
        <v>484</v>
      </c>
      <c r="D10" s="174" t="s">
        <v>78</v>
      </c>
      <c r="E10" s="175">
        <v>6</v>
      </c>
      <c r="F10" s="175"/>
      <c r="G10" s="176">
        <f t="shared" si="0"/>
        <v>0</v>
      </c>
      <c r="K10"/>
    </row>
    <row r="11" spans="1:11" x14ac:dyDescent="0.2">
      <c r="A11" s="171">
        <v>4</v>
      </c>
      <c r="B11" s="172">
        <v>519013</v>
      </c>
      <c r="C11" s="173" t="s">
        <v>485</v>
      </c>
      <c r="D11" s="174" t="s">
        <v>78</v>
      </c>
      <c r="E11" s="175">
        <v>17</v>
      </c>
      <c r="F11" s="175"/>
      <c r="G11" s="176">
        <f t="shared" si="0"/>
        <v>0</v>
      </c>
    </row>
    <row r="12" spans="1:11" x14ac:dyDescent="0.2">
      <c r="A12" s="171">
        <v>5</v>
      </c>
      <c r="B12" s="172">
        <v>519021</v>
      </c>
      <c r="C12" s="173" t="s">
        <v>486</v>
      </c>
      <c r="D12" s="174" t="s">
        <v>78</v>
      </c>
      <c r="E12" s="175">
        <v>3</v>
      </c>
      <c r="F12" s="175"/>
      <c r="G12" s="176">
        <f t="shared" si="0"/>
        <v>0</v>
      </c>
    </row>
    <row r="13" spans="1:11" x14ac:dyDescent="0.2">
      <c r="A13" s="171">
        <v>6</v>
      </c>
      <c r="B13" s="172">
        <v>551111</v>
      </c>
      <c r="C13" s="173" t="s">
        <v>487</v>
      </c>
      <c r="D13" s="174" t="s">
        <v>78</v>
      </c>
      <c r="E13" s="175">
        <v>9</v>
      </c>
      <c r="F13" s="175"/>
      <c r="G13" s="176">
        <f t="shared" si="0"/>
        <v>0</v>
      </c>
    </row>
    <row r="14" spans="1:11" x14ac:dyDescent="0.2">
      <c r="A14" s="171">
        <v>7</v>
      </c>
      <c r="B14" s="172">
        <v>716321</v>
      </c>
      <c r="C14" s="173" t="s">
        <v>488</v>
      </c>
      <c r="D14" s="174" t="s">
        <v>78</v>
      </c>
      <c r="E14" s="175">
        <v>1</v>
      </c>
      <c r="F14" s="175"/>
      <c r="G14" s="176">
        <f t="shared" si="0"/>
        <v>0</v>
      </c>
    </row>
    <row r="15" spans="1:11" x14ac:dyDescent="0.2">
      <c r="A15" s="178"/>
      <c r="B15" s="179" t="s">
        <v>489</v>
      </c>
      <c r="C15" s="180"/>
      <c r="D15" s="181"/>
      <c r="E15" s="182"/>
      <c r="F15" s="183"/>
      <c r="G15" s="184">
        <f>SUM(G8:G14)</f>
        <v>0</v>
      </c>
    </row>
    <row r="16" spans="1:11" x14ac:dyDescent="0.2">
      <c r="A16" s="163" t="s">
        <v>75</v>
      </c>
      <c r="B16" s="164" t="s">
        <v>490</v>
      </c>
      <c r="C16" s="207" t="s">
        <v>491</v>
      </c>
      <c r="D16" s="174"/>
      <c r="E16" s="175"/>
      <c r="F16" s="175"/>
      <c r="G16" s="176"/>
    </row>
    <row r="17" spans="1:7" x14ac:dyDescent="0.2">
      <c r="A17" s="171">
        <v>8</v>
      </c>
      <c r="B17" s="172">
        <v>190308</v>
      </c>
      <c r="C17" s="173" t="s">
        <v>492</v>
      </c>
      <c r="D17" s="174" t="s">
        <v>78</v>
      </c>
      <c r="E17" s="175">
        <v>20</v>
      </c>
      <c r="F17" s="175"/>
      <c r="G17" s="176">
        <f t="shared" ref="G17:G56" si="1">E17*F17</f>
        <v>0</v>
      </c>
    </row>
    <row r="18" spans="1:7" x14ac:dyDescent="0.2">
      <c r="A18" s="171">
        <v>9</v>
      </c>
      <c r="B18" s="172">
        <v>101105</v>
      </c>
      <c r="C18" s="173" t="s">
        <v>493</v>
      </c>
      <c r="D18" s="174" t="s">
        <v>191</v>
      </c>
      <c r="E18" s="175">
        <v>340</v>
      </c>
      <c r="F18" s="175"/>
      <c r="G18" s="176">
        <f t="shared" si="1"/>
        <v>0</v>
      </c>
    </row>
    <row r="19" spans="1:7" x14ac:dyDescent="0.2">
      <c r="A19" s="171">
        <v>10</v>
      </c>
      <c r="B19" s="172">
        <v>101105</v>
      </c>
      <c r="C19" s="173" t="s">
        <v>494</v>
      </c>
      <c r="D19" s="174" t="s">
        <v>191</v>
      </c>
      <c r="E19" s="175">
        <v>70</v>
      </c>
      <c r="F19" s="175"/>
      <c r="G19" s="176">
        <f t="shared" si="1"/>
        <v>0</v>
      </c>
    </row>
    <row r="20" spans="1:7" x14ac:dyDescent="0.2">
      <c r="A20" s="171">
        <v>11</v>
      </c>
      <c r="B20" s="172">
        <v>101106</v>
      </c>
      <c r="C20" s="173" t="s">
        <v>495</v>
      </c>
      <c r="D20" s="174" t="s">
        <v>191</v>
      </c>
      <c r="E20" s="175">
        <v>280</v>
      </c>
      <c r="F20" s="175"/>
      <c r="G20" s="176">
        <f t="shared" si="1"/>
        <v>0</v>
      </c>
    </row>
    <row r="21" spans="1:7" x14ac:dyDescent="0.2">
      <c r="A21" s="171">
        <v>12</v>
      </c>
      <c r="B21" s="172">
        <v>101307</v>
      </c>
      <c r="C21" s="173" t="s">
        <v>496</v>
      </c>
      <c r="D21" s="174" t="s">
        <v>191</v>
      </c>
      <c r="E21" s="175">
        <v>30</v>
      </c>
      <c r="F21" s="175"/>
      <c r="G21" s="176">
        <f t="shared" si="1"/>
        <v>0</v>
      </c>
    </row>
    <row r="22" spans="1:7" x14ac:dyDescent="0.2">
      <c r="A22" s="171">
        <v>13</v>
      </c>
      <c r="B22" s="172">
        <v>101308</v>
      </c>
      <c r="C22" s="173" t="s">
        <v>497</v>
      </c>
      <c r="D22" s="174" t="s">
        <v>191</v>
      </c>
      <c r="E22" s="175">
        <v>20</v>
      </c>
      <c r="F22" s="175"/>
      <c r="G22" s="176">
        <f t="shared" si="1"/>
        <v>0</v>
      </c>
    </row>
    <row r="23" spans="1:7" x14ac:dyDescent="0.2">
      <c r="A23" s="171">
        <v>14</v>
      </c>
      <c r="B23" s="172">
        <v>101209</v>
      </c>
      <c r="C23" s="173" t="s">
        <v>498</v>
      </c>
      <c r="D23" s="174" t="s">
        <v>191</v>
      </c>
      <c r="E23" s="175">
        <v>10</v>
      </c>
      <c r="F23" s="175"/>
      <c r="G23" s="176">
        <f t="shared" si="1"/>
        <v>0</v>
      </c>
    </row>
    <row r="24" spans="1:7" x14ac:dyDescent="0.2">
      <c r="A24" s="171">
        <v>15</v>
      </c>
      <c r="B24" s="172">
        <v>167307</v>
      </c>
      <c r="C24" s="173" t="s">
        <v>499</v>
      </c>
      <c r="D24" s="174" t="s">
        <v>191</v>
      </c>
      <c r="E24" s="175">
        <v>6</v>
      </c>
      <c r="F24" s="175"/>
      <c r="G24" s="176">
        <f t="shared" si="1"/>
        <v>0</v>
      </c>
    </row>
    <row r="25" spans="1:7" x14ac:dyDescent="0.2">
      <c r="A25" s="171">
        <v>16</v>
      </c>
      <c r="B25" s="172">
        <v>311212</v>
      </c>
      <c r="C25" s="173" t="s">
        <v>500</v>
      </c>
      <c r="D25" s="174" t="s">
        <v>78</v>
      </c>
      <c r="E25" s="175">
        <v>29</v>
      </c>
      <c r="F25" s="175"/>
      <c r="G25" s="176">
        <f t="shared" si="1"/>
        <v>0</v>
      </c>
    </row>
    <row r="26" spans="1:7" x14ac:dyDescent="0.2">
      <c r="A26" s="171">
        <v>17</v>
      </c>
      <c r="B26" s="172">
        <v>311213</v>
      </c>
      <c r="C26" s="173" t="s">
        <v>501</v>
      </c>
      <c r="D26" s="174" t="s">
        <v>78</v>
      </c>
      <c r="E26" s="175">
        <v>30</v>
      </c>
      <c r="F26" s="175"/>
      <c r="G26" s="176">
        <f t="shared" si="1"/>
        <v>0</v>
      </c>
    </row>
    <row r="27" spans="1:7" ht="22.5" x14ac:dyDescent="0.2">
      <c r="A27" s="171">
        <v>18</v>
      </c>
      <c r="B27" s="172">
        <v>311115</v>
      </c>
      <c r="C27" s="173" t="s">
        <v>502</v>
      </c>
      <c r="D27" s="174" t="s">
        <v>78</v>
      </c>
      <c r="E27" s="175">
        <v>4</v>
      </c>
      <c r="F27" s="175"/>
      <c r="G27" s="176">
        <f t="shared" si="1"/>
        <v>0</v>
      </c>
    </row>
    <row r="28" spans="1:7" ht="22.5" x14ac:dyDescent="0.2">
      <c r="A28" s="171">
        <v>19</v>
      </c>
      <c r="B28" s="172">
        <v>311117</v>
      </c>
      <c r="C28" s="173" t="s">
        <v>503</v>
      </c>
      <c r="D28" s="174" t="s">
        <v>78</v>
      </c>
      <c r="E28" s="175">
        <v>25</v>
      </c>
      <c r="F28" s="175"/>
      <c r="G28" s="176">
        <f t="shared" si="1"/>
        <v>0</v>
      </c>
    </row>
    <row r="29" spans="1:7" ht="22.5" x14ac:dyDescent="0.2">
      <c r="A29" s="171">
        <v>20</v>
      </c>
      <c r="B29" s="172">
        <v>311316</v>
      </c>
      <c r="C29" s="173" t="s">
        <v>504</v>
      </c>
      <c r="D29" s="174" t="s">
        <v>78</v>
      </c>
      <c r="E29" s="175">
        <v>4</v>
      </c>
      <c r="F29" s="175"/>
      <c r="G29" s="176">
        <f t="shared" si="1"/>
        <v>0</v>
      </c>
    </row>
    <row r="30" spans="1:7" ht="22.5" x14ac:dyDescent="0.2">
      <c r="A30" s="171">
        <v>21</v>
      </c>
      <c r="B30" s="172">
        <v>409820</v>
      </c>
      <c r="C30" s="173" t="s">
        <v>505</v>
      </c>
      <c r="D30" s="174" t="s">
        <v>78</v>
      </c>
      <c r="E30" s="175">
        <v>12</v>
      </c>
      <c r="F30" s="175"/>
      <c r="G30" s="176">
        <f t="shared" si="1"/>
        <v>0</v>
      </c>
    </row>
    <row r="31" spans="1:7" ht="22.5" x14ac:dyDescent="0.2">
      <c r="A31" s="171">
        <v>22</v>
      </c>
      <c r="B31" s="172">
        <v>410101</v>
      </c>
      <c r="C31" s="173" t="s">
        <v>506</v>
      </c>
      <c r="D31" s="174" t="s">
        <v>78</v>
      </c>
      <c r="E31" s="175">
        <v>12</v>
      </c>
      <c r="F31" s="175"/>
      <c r="G31" s="176">
        <f t="shared" si="1"/>
        <v>0</v>
      </c>
    </row>
    <row r="32" spans="1:7" ht="22.5" x14ac:dyDescent="0.2">
      <c r="A32" s="171">
        <v>23</v>
      </c>
      <c r="B32" s="172">
        <v>420091</v>
      </c>
      <c r="C32" s="173" t="s">
        <v>507</v>
      </c>
      <c r="D32" s="174" t="s">
        <v>78</v>
      </c>
      <c r="E32" s="175">
        <v>12</v>
      </c>
      <c r="F32" s="175"/>
      <c r="G32" s="176">
        <f t="shared" si="1"/>
        <v>0</v>
      </c>
    </row>
    <row r="33" spans="1:7" ht="22.5" x14ac:dyDescent="0.2">
      <c r="A33" s="171">
        <v>24</v>
      </c>
      <c r="B33" s="172">
        <v>410150</v>
      </c>
      <c r="C33" s="173" t="s">
        <v>508</v>
      </c>
      <c r="D33" s="174"/>
      <c r="E33" s="175">
        <v>6</v>
      </c>
      <c r="F33" s="175"/>
      <c r="G33" s="176">
        <f t="shared" si="1"/>
        <v>0</v>
      </c>
    </row>
    <row r="34" spans="1:7" ht="22.5" x14ac:dyDescent="0.2">
      <c r="A34" s="171">
        <v>25</v>
      </c>
      <c r="B34" s="172">
        <v>409826</v>
      </c>
      <c r="C34" s="173" t="s">
        <v>509</v>
      </c>
      <c r="D34" s="174" t="s">
        <v>78</v>
      </c>
      <c r="E34" s="175">
        <v>6</v>
      </c>
      <c r="F34" s="175"/>
      <c r="G34" s="176">
        <f t="shared" si="1"/>
        <v>0</v>
      </c>
    </row>
    <row r="35" spans="1:7" ht="22.5" x14ac:dyDescent="0.2">
      <c r="A35" s="171">
        <v>26</v>
      </c>
      <c r="B35" s="172">
        <v>410102</v>
      </c>
      <c r="C35" s="173" t="s">
        <v>510</v>
      </c>
      <c r="D35" s="174" t="s">
        <v>78</v>
      </c>
      <c r="E35" s="175">
        <v>6</v>
      </c>
      <c r="F35" s="175"/>
      <c r="G35" s="176">
        <f t="shared" si="1"/>
        <v>0</v>
      </c>
    </row>
    <row r="36" spans="1:7" ht="22.5" x14ac:dyDescent="0.2">
      <c r="A36" s="171">
        <v>27</v>
      </c>
      <c r="B36" s="172">
        <v>420091</v>
      </c>
      <c r="C36" s="173" t="s">
        <v>507</v>
      </c>
      <c r="D36" s="174" t="s">
        <v>78</v>
      </c>
      <c r="E36" s="175">
        <v>6</v>
      </c>
      <c r="F36" s="175"/>
      <c r="G36" s="176">
        <f t="shared" si="1"/>
        <v>0</v>
      </c>
    </row>
    <row r="37" spans="1:7" ht="22.5" x14ac:dyDescent="0.2">
      <c r="A37" s="171">
        <v>28</v>
      </c>
      <c r="B37" s="172">
        <v>410151</v>
      </c>
      <c r="C37" s="173" t="s">
        <v>511</v>
      </c>
      <c r="D37" s="174"/>
      <c r="E37" s="175">
        <v>6</v>
      </c>
      <c r="F37" s="175"/>
      <c r="G37" s="176">
        <f t="shared" si="1"/>
        <v>0</v>
      </c>
    </row>
    <row r="38" spans="1:7" ht="22.5" x14ac:dyDescent="0.2">
      <c r="A38" s="171">
        <v>29</v>
      </c>
      <c r="B38" s="172">
        <v>409822</v>
      </c>
      <c r="C38" s="173" t="s">
        <v>512</v>
      </c>
      <c r="D38" s="174" t="s">
        <v>78</v>
      </c>
      <c r="E38" s="175">
        <v>6</v>
      </c>
      <c r="F38" s="175"/>
      <c r="G38" s="176">
        <f t="shared" si="1"/>
        <v>0</v>
      </c>
    </row>
    <row r="39" spans="1:7" ht="22.5" x14ac:dyDescent="0.2">
      <c r="A39" s="171">
        <v>30</v>
      </c>
      <c r="B39" s="172">
        <v>410101</v>
      </c>
      <c r="C39" s="173" t="s">
        <v>506</v>
      </c>
      <c r="D39" s="174" t="s">
        <v>78</v>
      </c>
      <c r="E39" s="175">
        <v>6</v>
      </c>
      <c r="F39" s="175"/>
      <c r="G39" s="176">
        <f t="shared" si="1"/>
        <v>0</v>
      </c>
    </row>
    <row r="40" spans="1:7" ht="22.5" x14ac:dyDescent="0.2">
      <c r="A40" s="171">
        <v>31</v>
      </c>
      <c r="B40" s="172">
        <v>420091</v>
      </c>
      <c r="C40" s="173" t="s">
        <v>507</v>
      </c>
      <c r="D40" s="174" t="s">
        <v>78</v>
      </c>
      <c r="E40" s="175">
        <v>6</v>
      </c>
      <c r="F40" s="175"/>
      <c r="G40" s="176">
        <f t="shared" si="1"/>
        <v>0</v>
      </c>
    </row>
    <row r="41" spans="1:7" ht="22.5" x14ac:dyDescent="0.2">
      <c r="A41" s="171">
        <v>32</v>
      </c>
      <c r="B41" s="172">
        <v>410155</v>
      </c>
      <c r="C41" s="173" t="s">
        <v>513</v>
      </c>
      <c r="D41" s="174"/>
      <c r="E41" s="175">
        <v>7</v>
      </c>
      <c r="F41" s="175"/>
      <c r="G41" s="176">
        <f t="shared" si="1"/>
        <v>0</v>
      </c>
    </row>
    <row r="42" spans="1:7" ht="22.5" x14ac:dyDescent="0.2">
      <c r="A42" s="171">
        <v>33</v>
      </c>
      <c r="B42" s="172">
        <v>409824</v>
      </c>
      <c r="C42" s="173" t="s">
        <v>514</v>
      </c>
      <c r="D42" s="174" t="s">
        <v>78</v>
      </c>
      <c r="E42" s="175">
        <v>7</v>
      </c>
      <c r="F42" s="175"/>
      <c r="G42" s="176">
        <f t="shared" si="1"/>
        <v>0</v>
      </c>
    </row>
    <row r="43" spans="1:7" ht="22.5" x14ac:dyDescent="0.2">
      <c r="A43" s="171">
        <v>34</v>
      </c>
      <c r="B43" s="172">
        <v>410101</v>
      </c>
      <c r="C43" s="173" t="s">
        <v>506</v>
      </c>
      <c r="D43" s="174" t="s">
        <v>78</v>
      </c>
      <c r="E43" s="175">
        <v>7</v>
      </c>
      <c r="F43" s="175"/>
      <c r="G43" s="176">
        <f t="shared" si="1"/>
        <v>0</v>
      </c>
    </row>
    <row r="44" spans="1:7" ht="22.5" x14ac:dyDescent="0.2">
      <c r="A44" s="171">
        <v>35</v>
      </c>
      <c r="B44" s="172">
        <v>420091</v>
      </c>
      <c r="C44" s="173" t="s">
        <v>507</v>
      </c>
      <c r="D44" s="174" t="s">
        <v>78</v>
      </c>
      <c r="E44" s="175">
        <v>7</v>
      </c>
      <c r="F44" s="175"/>
      <c r="G44" s="176">
        <f t="shared" si="1"/>
        <v>0</v>
      </c>
    </row>
    <row r="45" spans="1:7" ht="22.5" x14ac:dyDescent="0.2">
      <c r="A45" s="171">
        <v>36</v>
      </c>
      <c r="B45" s="172">
        <v>410160</v>
      </c>
      <c r="C45" s="173" t="s">
        <v>515</v>
      </c>
      <c r="D45" s="174"/>
      <c r="E45" s="175">
        <v>3</v>
      </c>
      <c r="F45" s="175"/>
      <c r="G45" s="176">
        <f t="shared" si="1"/>
        <v>0</v>
      </c>
    </row>
    <row r="46" spans="1:7" ht="22.5" x14ac:dyDescent="0.2">
      <c r="A46" s="171">
        <v>37</v>
      </c>
      <c r="B46" s="172">
        <v>409828</v>
      </c>
      <c r="C46" s="173" t="s">
        <v>516</v>
      </c>
      <c r="D46" s="174" t="s">
        <v>78</v>
      </c>
      <c r="E46" s="175">
        <v>3</v>
      </c>
      <c r="F46" s="175"/>
      <c r="G46" s="176">
        <f t="shared" si="1"/>
        <v>0</v>
      </c>
    </row>
    <row r="47" spans="1:7" ht="22.5" x14ac:dyDescent="0.2">
      <c r="A47" s="171">
        <v>38</v>
      </c>
      <c r="B47" s="172">
        <v>410101</v>
      </c>
      <c r="C47" s="173" t="s">
        <v>506</v>
      </c>
      <c r="D47" s="174" t="s">
        <v>78</v>
      </c>
      <c r="E47" s="175">
        <v>3</v>
      </c>
      <c r="F47" s="175"/>
      <c r="G47" s="176">
        <f t="shared" si="1"/>
        <v>0</v>
      </c>
    </row>
    <row r="48" spans="1:7" ht="22.5" x14ac:dyDescent="0.2">
      <c r="A48" s="171">
        <v>39</v>
      </c>
      <c r="B48" s="172">
        <v>420091</v>
      </c>
      <c r="C48" s="173" t="s">
        <v>507</v>
      </c>
      <c r="D48" s="174" t="s">
        <v>78</v>
      </c>
      <c r="E48" s="175">
        <v>3</v>
      </c>
      <c r="F48" s="175"/>
      <c r="G48" s="176">
        <f t="shared" si="1"/>
        <v>0</v>
      </c>
    </row>
    <row r="49" spans="1:7" ht="22.5" x14ac:dyDescent="0.2">
      <c r="A49" s="171">
        <v>40</v>
      </c>
      <c r="B49" s="172">
        <v>420015</v>
      </c>
      <c r="C49" s="173" t="s">
        <v>517</v>
      </c>
      <c r="D49" s="174" t="s">
        <v>78</v>
      </c>
      <c r="E49" s="175">
        <v>25</v>
      </c>
      <c r="F49" s="175"/>
      <c r="G49" s="176">
        <f t="shared" si="1"/>
        <v>0</v>
      </c>
    </row>
    <row r="50" spans="1:7" ht="22.5" x14ac:dyDescent="0.2">
      <c r="A50" s="171">
        <v>41</v>
      </c>
      <c r="B50" s="172">
        <v>418112</v>
      </c>
      <c r="C50" s="173" t="s">
        <v>518</v>
      </c>
      <c r="D50" s="174" t="s">
        <v>78</v>
      </c>
      <c r="E50" s="175">
        <v>2</v>
      </c>
      <c r="F50" s="175"/>
      <c r="G50" s="176">
        <f t="shared" si="1"/>
        <v>0</v>
      </c>
    </row>
    <row r="51" spans="1:7" x14ac:dyDescent="0.2">
      <c r="A51" s="171">
        <v>42</v>
      </c>
      <c r="B51" s="172">
        <v>302</v>
      </c>
      <c r="C51" s="173" t="s">
        <v>519</v>
      </c>
      <c r="D51" s="174" t="s">
        <v>78</v>
      </c>
      <c r="E51" s="175">
        <v>140</v>
      </c>
      <c r="F51" s="175"/>
      <c r="G51" s="176">
        <f t="shared" si="1"/>
        <v>0</v>
      </c>
    </row>
    <row r="52" spans="1:7" x14ac:dyDescent="0.2">
      <c r="A52" s="171">
        <v>43</v>
      </c>
      <c r="B52" s="172">
        <v>434043</v>
      </c>
      <c r="C52" s="173" t="s">
        <v>520</v>
      </c>
      <c r="D52" s="174" t="s">
        <v>78</v>
      </c>
      <c r="E52" s="175">
        <v>3</v>
      </c>
      <c r="F52" s="175"/>
      <c r="G52" s="176">
        <f t="shared" si="1"/>
        <v>0</v>
      </c>
    </row>
    <row r="53" spans="1:7" x14ac:dyDescent="0.2">
      <c r="A53" s="171">
        <v>44</v>
      </c>
      <c r="B53" s="172">
        <v>435107</v>
      </c>
      <c r="C53" s="173" t="s">
        <v>521</v>
      </c>
      <c r="D53" s="174" t="s">
        <v>78</v>
      </c>
      <c r="E53" s="175">
        <v>1</v>
      </c>
      <c r="F53" s="175"/>
      <c r="G53" s="176">
        <f t="shared" si="1"/>
        <v>0</v>
      </c>
    </row>
    <row r="54" spans="1:7" x14ac:dyDescent="0.2">
      <c r="A54" s="171">
        <v>45</v>
      </c>
      <c r="B54" s="172">
        <v>435109</v>
      </c>
      <c r="C54" s="173" t="s">
        <v>522</v>
      </c>
      <c r="D54" s="174" t="s">
        <v>78</v>
      </c>
      <c r="E54" s="175">
        <v>1</v>
      </c>
      <c r="F54" s="175"/>
      <c r="G54" s="176">
        <f t="shared" si="1"/>
        <v>0</v>
      </c>
    </row>
    <row r="55" spans="1:7" x14ac:dyDescent="0.2">
      <c r="A55" s="171">
        <v>46</v>
      </c>
      <c r="B55" s="172">
        <v>431211</v>
      </c>
      <c r="C55" s="173" t="s">
        <v>523</v>
      </c>
      <c r="D55" s="174" t="s">
        <v>78</v>
      </c>
      <c r="E55" s="175">
        <v>4</v>
      </c>
      <c r="F55" s="175"/>
      <c r="G55" s="176">
        <f t="shared" si="1"/>
        <v>0</v>
      </c>
    </row>
    <row r="56" spans="1:7" x14ac:dyDescent="0.2">
      <c r="A56" s="171">
        <v>47</v>
      </c>
      <c r="B56" s="172">
        <v>438711</v>
      </c>
      <c r="C56" s="173" t="s">
        <v>524</v>
      </c>
      <c r="D56" s="174" t="s">
        <v>78</v>
      </c>
      <c r="E56" s="175">
        <v>1</v>
      </c>
      <c r="F56" s="175"/>
      <c r="G56" s="176">
        <f t="shared" si="1"/>
        <v>0</v>
      </c>
    </row>
    <row r="57" spans="1:7" x14ac:dyDescent="0.2">
      <c r="A57" s="178"/>
      <c r="B57" s="179" t="s">
        <v>525</v>
      </c>
      <c r="C57" s="180"/>
      <c r="D57" s="181"/>
      <c r="E57" s="182"/>
      <c r="F57" s="183"/>
      <c r="G57" s="184">
        <f>SUM(G17:G56)</f>
        <v>0</v>
      </c>
    </row>
    <row r="58" spans="1:7" x14ac:dyDescent="0.2">
      <c r="A58" s="163" t="s">
        <v>75</v>
      </c>
      <c r="B58" s="164" t="s">
        <v>526</v>
      </c>
      <c r="C58" s="207" t="s">
        <v>527</v>
      </c>
      <c r="D58" s="174"/>
      <c r="E58" s="175"/>
      <c r="F58" s="175"/>
      <c r="G58" s="176"/>
    </row>
    <row r="59" spans="1:7" x14ac:dyDescent="0.2">
      <c r="A59" s="171">
        <v>48</v>
      </c>
      <c r="B59" s="172">
        <v>210190001</v>
      </c>
      <c r="C59" s="173" t="s">
        <v>528</v>
      </c>
      <c r="D59" s="174" t="s">
        <v>78</v>
      </c>
      <c r="E59" s="175">
        <v>1</v>
      </c>
      <c r="F59" s="175"/>
      <c r="G59" s="176">
        <f t="shared" ref="G59:G107" si="2">E59*F59</f>
        <v>0</v>
      </c>
    </row>
    <row r="60" spans="1:7" ht="22.5" x14ac:dyDescent="0.2">
      <c r="A60" s="171">
        <v>49</v>
      </c>
      <c r="B60" s="172">
        <v>210100001</v>
      </c>
      <c r="C60" s="173" t="s">
        <v>529</v>
      </c>
      <c r="D60" s="174" t="s">
        <v>78</v>
      </c>
      <c r="E60" s="175">
        <v>75</v>
      </c>
      <c r="F60" s="175"/>
      <c r="G60" s="176">
        <f t="shared" si="2"/>
        <v>0</v>
      </c>
    </row>
    <row r="61" spans="1:7" x14ac:dyDescent="0.2">
      <c r="A61" s="171">
        <v>50</v>
      </c>
      <c r="B61" s="172">
        <v>210100251</v>
      </c>
      <c r="C61" s="173" t="s">
        <v>530</v>
      </c>
      <c r="D61" s="174" t="s">
        <v>78</v>
      </c>
      <c r="E61" s="175">
        <v>25</v>
      </c>
      <c r="F61" s="175"/>
      <c r="G61" s="176">
        <f t="shared" si="2"/>
        <v>0</v>
      </c>
    </row>
    <row r="62" spans="1:7" ht="22.5" x14ac:dyDescent="0.2">
      <c r="A62" s="171">
        <v>51</v>
      </c>
      <c r="B62" s="172">
        <v>210100002</v>
      </c>
      <c r="C62" s="173" t="s">
        <v>531</v>
      </c>
      <c r="D62" s="174" t="s">
        <v>78</v>
      </c>
      <c r="E62" s="175">
        <v>15</v>
      </c>
      <c r="F62" s="175"/>
      <c r="G62" s="176">
        <f t="shared" si="2"/>
        <v>0</v>
      </c>
    </row>
    <row r="63" spans="1:7" x14ac:dyDescent="0.2">
      <c r="A63" s="171">
        <v>52</v>
      </c>
      <c r="B63" s="172">
        <v>210100259</v>
      </c>
      <c r="C63" s="173" t="s">
        <v>532</v>
      </c>
      <c r="D63" s="174" t="s">
        <v>78</v>
      </c>
      <c r="E63" s="175">
        <v>3</v>
      </c>
      <c r="F63" s="175"/>
      <c r="G63" s="176">
        <f t="shared" si="2"/>
        <v>0</v>
      </c>
    </row>
    <row r="64" spans="1:7" ht="22.5" x14ac:dyDescent="0.2">
      <c r="A64" s="171">
        <v>53</v>
      </c>
      <c r="B64" s="172">
        <v>210100003</v>
      </c>
      <c r="C64" s="173" t="s">
        <v>533</v>
      </c>
      <c r="D64" s="174" t="s">
        <v>78</v>
      </c>
      <c r="E64" s="175">
        <v>10</v>
      </c>
      <c r="F64" s="175"/>
      <c r="G64" s="176">
        <f t="shared" si="2"/>
        <v>0</v>
      </c>
    </row>
    <row r="65" spans="1:7" ht="22.5" x14ac:dyDescent="0.2">
      <c r="A65" s="171">
        <v>54</v>
      </c>
      <c r="B65" s="172">
        <v>210100259</v>
      </c>
      <c r="C65" s="173" t="s">
        <v>534</v>
      </c>
      <c r="D65" s="174" t="s">
        <v>78</v>
      </c>
      <c r="E65" s="175">
        <v>2</v>
      </c>
      <c r="F65" s="175"/>
      <c r="G65" s="176">
        <f t="shared" si="2"/>
        <v>0</v>
      </c>
    </row>
    <row r="66" spans="1:7" x14ac:dyDescent="0.2">
      <c r="A66" s="171">
        <v>55</v>
      </c>
      <c r="B66" s="172">
        <v>210100219</v>
      </c>
      <c r="C66" s="173" t="s">
        <v>535</v>
      </c>
      <c r="D66" s="174" t="s">
        <v>78</v>
      </c>
      <c r="E66" s="175">
        <v>4</v>
      </c>
      <c r="F66" s="175"/>
      <c r="G66" s="176">
        <f t="shared" si="2"/>
        <v>0</v>
      </c>
    </row>
    <row r="67" spans="1:7" ht="22.5" x14ac:dyDescent="0.2">
      <c r="A67" s="171">
        <v>56</v>
      </c>
      <c r="B67" s="172">
        <v>210800103</v>
      </c>
      <c r="C67" s="173" t="s">
        <v>536</v>
      </c>
      <c r="D67" s="174" t="s">
        <v>191</v>
      </c>
      <c r="E67" s="175">
        <v>340</v>
      </c>
      <c r="F67" s="175"/>
      <c r="G67" s="176">
        <f t="shared" si="2"/>
        <v>0</v>
      </c>
    </row>
    <row r="68" spans="1:7" ht="22.5" x14ac:dyDescent="0.2">
      <c r="A68" s="171">
        <v>57</v>
      </c>
      <c r="B68" s="172">
        <v>210800103</v>
      </c>
      <c r="C68" s="173" t="s">
        <v>536</v>
      </c>
      <c r="D68" s="174" t="s">
        <v>191</v>
      </c>
      <c r="E68" s="175">
        <v>70</v>
      </c>
      <c r="F68" s="175"/>
      <c r="G68" s="176">
        <f t="shared" si="2"/>
        <v>0</v>
      </c>
    </row>
    <row r="69" spans="1:7" ht="22.5" x14ac:dyDescent="0.2">
      <c r="A69" s="171">
        <v>58</v>
      </c>
      <c r="B69" s="172">
        <v>210800103</v>
      </c>
      <c r="C69" s="173" t="s">
        <v>536</v>
      </c>
      <c r="D69" s="174" t="s">
        <v>191</v>
      </c>
      <c r="E69" s="175">
        <v>280</v>
      </c>
      <c r="F69" s="175"/>
      <c r="G69" s="176">
        <f t="shared" si="2"/>
        <v>0</v>
      </c>
    </row>
    <row r="70" spans="1:7" x14ac:dyDescent="0.2">
      <c r="A70" s="171">
        <v>59</v>
      </c>
      <c r="B70" s="172">
        <v>210800112</v>
      </c>
      <c r="C70" s="173" t="s">
        <v>537</v>
      </c>
      <c r="D70" s="174" t="s">
        <v>191</v>
      </c>
      <c r="E70" s="175">
        <v>30</v>
      </c>
      <c r="F70" s="175"/>
      <c r="G70" s="176">
        <f t="shared" si="2"/>
        <v>0</v>
      </c>
    </row>
    <row r="71" spans="1:7" x14ac:dyDescent="0.2">
      <c r="A71" s="171">
        <v>60</v>
      </c>
      <c r="B71" s="172">
        <v>210800112</v>
      </c>
      <c r="C71" s="173" t="s">
        <v>537</v>
      </c>
      <c r="D71" s="174" t="s">
        <v>191</v>
      </c>
      <c r="E71" s="175">
        <v>20</v>
      </c>
      <c r="F71" s="175"/>
      <c r="G71" s="176">
        <f t="shared" si="2"/>
        <v>0</v>
      </c>
    </row>
    <row r="72" spans="1:7" x14ac:dyDescent="0.2">
      <c r="A72" s="171">
        <v>61</v>
      </c>
      <c r="B72" s="172">
        <v>210800113</v>
      </c>
      <c r="C72" s="173" t="s">
        <v>538</v>
      </c>
      <c r="D72" s="174" t="s">
        <v>191</v>
      </c>
      <c r="E72" s="175">
        <v>10</v>
      </c>
      <c r="F72" s="175"/>
      <c r="G72" s="176">
        <f t="shared" si="2"/>
        <v>0</v>
      </c>
    </row>
    <row r="73" spans="1:7" ht="22.5" x14ac:dyDescent="0.2">
      <c r="A73" s="171">
        <v>62</v>
      </c>
      <c r="B73" s="172">
        <v>210802225</v>
      </c>
      <c r="C73" s="173" t="s">
        <v>539</v>
      </c>
      <c r="D73" s="174" t="s">
        <v>191</v>
      </c>
      <c r="E73" s="175">
        <v>6</v>
      </c>
      <c r="F73" s="175"/>
      <c r="G73" s="176">
        <f t="shared" si="2"/>
        <v>0</v>
      </c>
    </row>
    <row r="74" spans="1:7" x14ac:dyDescent="0.2">
      <c r="A74" s="171">
        <v>63</v>
      </c>
      <c r="B74" s="172">
        <v>210010301</v>
      </c>
      <c r="C74" s="173" t="s">
        <v>540</v>
      </c>
      <c r="D74" s="174" t="s">
        <v>78</v>
      </c>
      <c r="E74" s="175">
        <v>29</v>
      </c>
      <c r="F74" s="175"/>
      <c r="G74" s="176">
        <f t="shared" si="2"/>
        <v>0</v>
      </c>
    </row>
    <row r="75" spans="1:7" ht="22.5" x14ac:dyDescent="0.2">
      <c r="A75" s="171">
        <v>64</v>
      </c>
      <c r="B75" s="172">
        <v>210010321</v>
      </c>
      <c r="C75" s="173" t="s">
        <v>541</v>
      </c>
      <c r="D75" s="174" t="s">
        <v>78</v>
      </c>
      <c r="E75" s="175">
        <v>30</v>
      </c>
      <c r="F75" s="175"/>
      <c r="G75" s="176">
        <f t="shared" si="2"/>
        <v>0</v>
      </c>
    </row>
    <row r="76" spans="1:7" x14ac:dyDescent="0.2">
      <c r="A76" s="171">
        <v>65</v>
      </c>
      <c r="B76" s="172">
        <v>210010301</v>
      </c>
      <c r="C76" s="173" t="s">
        <v>540</v>
      </c>
      <c r="D76" s="174" t="s">
        <v>78</v>
      </c>
      <c r="E76" s="175">
        <v>4</v>
      </c>
      <c r="F76" s="175"/>
      <c r="G76" s="176">
        <f t="shared" si="2"/>
        <v>0</v>
      </c>
    </row>
    <row r="77" spans="1:7" ht="22.5" x14ac:dyDescent="0.2">
      <c r="A77" s="171">
        <v>66</v>
      </c>
      <c r="B77" s="172">
        <v>210010321</v>
      </c>
      <c r="C77" s="173" t="s">
        <v>541</v>
      </c>
      <c r="D77" s="174" t="s">
        <v>78</v>
      </c>
      <c r="E77" s="175">
        <v>25</v>
      </c>
      <c r="F77" s="175"/>
      <c r="G77" s="176">
        <f t="shared" si="2"/>
        <v>0</v>
      </c>
    </row>
    <row r="78" spans="1:7" ht="22.5" x14ac:dyDescent="0.2">
      <c r="A78" s="171">
        <v>67</v>
      </c>
      <c r="B78" s="172">
        <v>210010322</v>
      </c>
      <c r="C78" s="173" t="s">
        <v>542</v>
      </c>
      <c r="D78" s="174" t="s">
        <v>78</v>
      </c>
      <c r="E78" s="175">
        <v>4</v>
      </c>
      <c r="F78" s="175"/>
      <c r="G78" s="176">
        <f t="shared" si="2"/>
        <v>0</v>
      </c>
    </row>
    <row r="79" spans="1:7" ht="22.5" x14ac:dyDescent="0.2">
      <c r="A79" s="171">
        <v>68</v>
      </c>
      <c r="B79" s="172">
        <v>210110041</v>
      </c>
      <c r="C79" s="173" t="s">
        <v>543</v>
      </c>
      <c r="D79" s="174" t="s">
        <v>78</v>
      </c>
      <c r="E79" s="175">
        <v>12</v>
      </c>
      <c r="F79" s="175"/>
      <c r="G79" s="176">
        <f t="shared" si="2"/>
        <v>0</v>
      </c>
    </row>
    <row r="80" spans="1:7" ht="22.5" x14ac:dyDescent="0.2">
      <c r="A80" s="171">
        <v>69</v>
      </c>
      <c r="B80" s="172">
        <v>210110043</v>
      </c>
      <c r="C80" s="173" t="s">
        <v>544</v>
      </c>
      <c r="D80" s="174" t="s">
        <v>78</v>
      </c>
      <c r="E80" s="175">
        <v>6</v>
      </c>
      <c r="F80" s="175"/>
      <c r="G80" s="176">
        <f t="shared" si="2"/>
        <v>0</v>
      </c>
    </row>
    <row r="81" spans="1:7" ht="22.5" x14ac:dyDescent="0.2">
      <c r="A81" s="171">
        <v>70</v>
      </c>
      <c r="B81" s="172">
        <v>210110045</v>
      </c>
      <c r="C81" s="173" t="s">
        <v>545</v>
      </c>
      <c r="D81" s="174" t="s">
        <v>78</v>
      </c>
      <c r="E81" s="175">
        <v>6</v>
      </c>
      <c r="F81" s="175"/>
      <c r="G81" s="176">
        <f t="shared" si="2"/>
        <v>0</v>
      </c>
    </row>
    <row r="82" spans="1:7" ht="22.5" x14ac:dyDescent="0.2">
      <c r="A82" s="171">
        <v>71</v>
      </c>
      <c r="B82" s="172">
        <v>210110046</v>
      </c>
      <c r="C82" s="173" t="s">
        <v>546</v>
      </c>
      <c r="D82" s="174" t="s">
        <v>78</v>
      </c>
      <c r="E82" s="175">
        <v>7</v>
      </c>
      <c r="F82" s="175"/>
      <c r="G82" s="176">
        <f t="shared" si="2"/>
        <v>0</v>
      </c>
    </row>
    <row r="83" spans="1:7" ht="22.5" x14ac:dyDescent="0.2">
      <c r="A83" s="171">
        <v>72</v>
      </c>
      <c r="B83" s="172">
        <v>210110062</v>
      </c>
      <c r="C83" s="173" t="s">
        <v>547</v>
      </c>
      <c r="D83" s="174" t="s">
        <v>78</v>
      </c>
      <c r="E83" s="175">
        <v>3</v>
      </c>
      <c r="F83" s="175"/>
      <c r="G83" s="176">
        <f t="shared" si="2"/>
        <v>0</v>
      </c>
    </row>
    <row r="84" spans="1:7" ht="22.5" x14ac:dyDescent="0.2">
      <c r="A84" s="171">
        <v>73</v>
      </c>
      <c r="B84" s="172">
        <v>210111012</v>
      </c>
      <c r="C84" s="173" t="s">
        <v>548</v>
      </c>
      <c r="D84" s="174" t="s">
        <v>78</v>
      </c>
      <c r="E84" s="175">
        <v>25</v>
      </c>
      <c r="F84" s="175"/>
      <c r="G84" s="176">
        <f t="shared" si="2"/>
        <v>0</v>
      </c>
    </row>
    <row r="85" spans="1:7" ht="22.5" x14ac:dyDescent="0.2">
      <c r="A85" s="171">
        <v>74</v>
      </c>
      <c r="B85" s="172">
        <v>210110082</v>
      </c>
      <c r="C85" s="173" t="s">
        <v>549</v>
      </c>
      <c r="D85" s="174" t="s">
        <v>78</v>
      </c>
      <c r="E85" s="175">
        <v>2</v>
      </c>
      <c r="F85" s="175"/>
      <c r="G85" s="176">
        <f t="shared" si="2"/>
        <v>0</v>
      </c>
    </row>
    <row r="86" spans="1:7" x14ac:dyDescent="0.2">
      <c r="A86" s="171">
        <v>75</v>
      </c>
      <c r="B86" s="172">
        <v>210290144</v>
      </c>
      <c r="C86" s="173" t="s">
        <v>550</v>
      </c>
      <c r="D86" s="174" t="s">
        <v>78</v>
      </c>
      <c r="E86" s="175">
        <v>2</v>
      </c>
      <c r="F86" s="175"/>
      <c r="G86" s="176">
        <f t="shared" si="2"/>
        <v>0</v>
      </c>
    </row>
    <row r="87" spans="1:7" x14ac:dyDescent="0.2">
      <c r="A87" s="171">
        <v>76</v>
      </c>
      <c r="B87" s="172">
        <v>210290142</v>
      </c>
      <c r="C87" s="173" t="s">
        <v>551</v>
      </c>
      <c r="D87" s="174" t="s">
        <v>78</v>
      </c>
      <c r="E87" s="175">
        <v>2</v>
      </c>
      <c r="F87" s="175"/>
      <c r="G87" s="176">
        <f t="shared" si="2"/>
        <v>0</v>
      </c>
    </row>
    <row r="88" spans="1:7" x14ac:dyDescent="0.2">
      <c r="A88" s="171">
        <v>77</v>
      </c>
      <c r="B88" s="172">
        <v>210290141</v>
      </c>
      <c r="C88" s="173" t="s">
        <v>552</v>
      </c>
      <c r="D88" s="174" t="s">
        <v>78</v>
      </c>
      <c r="E88" s="175">
        <v>2</v>
      </c>
      <c r="F88" s="175"/>
      <c r="G88" s="176">
        <f t="shared" si="2"/>
        <v>0</v>
      </c>
    </row>
    <row r="89" spans="1:7" ht="22.5" x14ac:dyDescent="0.2">
      <c r="A89" s="171">
        <v>78</v>
      </c>
      <c r="B89" s="172">
        <v>210290751</v>
      </c>
      <c r="C89" s="173" t="s">
        <v>553</v>
      </c>
      <c r="D89" s="174" t="s">
        <v>78</v>
      </c>
      <c r="E89" s="175">
        <v>2</v>
      </c>
      <c r="F89" s="175"/>
      <c r="G89" s="176">
        <f t="shared" si="2"/>
        <v>0</v>
      </c>
    </row>
    <row r="90" spans="1:7" ht="22.5" x14ac:dyDescent="0.2">
      <c r="A90" s="171">
        <v>79</v>
      </c>
      <c r="B90" s="172">
        <v>210290842</v>
      </c>
      <c r="C90" s="173" t="s">
        <v>554</v>
      </c>
      <c r="D90" s="174" t="s">
        <v>78</v>
      </c>
      <c r="E90" s="175">
        <v>2</v>
      </c>
      <c r="F90" s="175"/>
      <c r="G90" s="176">
        <f t="shared" si="2"/>
        <v>0</v>
      </c>
    </row>
    <row r="91" spans="1:7" ht="22.5" x14ac:dyDescent="0.2">
      <c r="A91" s="171">
        <v>80</v>
      </c>
      <c r="B91" s="172">
        <v>210290861</v>
      </c>
      <c r="C91" s="173" t="s">
        <v>555</v>
      </c>
      <c r="D91" s="174" t="s">
        <v>78</v>
      </c>
      <c r="E91" s="175">
        <v>30</v>
      </c>
      <c r="F91" s="175"/>
      <c r="G91" s="176">
        <f t="shared" si="2"/>
        <v>0</v>
      </c>
    </row>
    <row r="92" spans="1:7" ht="22.5" x14ac:dyDescent="0.2">
      <c r="A92" s="171">
        <v>81</v>
      </c>
      <c r="B92" s="172">
        <v>210292021</v>
      </c>
      <c r="C92" s="173" t="s">
        <v>556</v>
      </c>
      <c r="D92" s="174" t="s">
        <v>78</v>
      </c>
      <c r="E92" s="175">
        <v>2</v>
      </c>
      <c r="F92" s="175"/>
      <c r="G92" s="176">
        <f t="shared" si="2"/>
        <v>0</v>
      </c>
    </row>
    <row r="93" spans="1:7" ht="22.5" x14ac:dyDescent="0.2">
      <c r="A93" s="171">
        <v>82</v>
      </c>
      <c r="B93" s="172">
        <v>210292022</v>
      </c>
      <c r="C93" s="173" t="s">
        <v>557</v>
      </c>
      <c r="D93" s="174" t="s">
        <v>78</v>
      </c>
      <c r="E93" s="175">
        <v>40</v>
      </c>
      <c r="F93" s="175"/>
      <c r="G93" s="176">
        <f t="shared" si="2"/>
        <v>0</v>
      </c>
    </row>
    <row r="94" spans="1:7" ht="22.5" x14ac:dyDescent="0.2">
      <c r="A94" s="171">
        <v>83</v>
      </c>
      <c r="B94" s="172">
        <v>210292032</v>
      </c>
      <c r="C94" s="173" t="s">
        <v>558</v>
      </c>
      <c r="D94" s="174" t="s">
        <v>78</v>
      </c>
      <c r="E94" s="175">
        <v>30</v>
      </c>
      <c r="F94" s="175"/>
      <c r="G94" s="176">
        <f t="shared" si="2"/>
        <v>0</v>
      </c>
    </row>
    <row r="95" spans="1:7" ht="22.5" x14ac:dyDescent="0.2">
      <c r="A95" s="171">
        <v>84</v>
      </c>
      <c r="B95" s="172">
        <v>210290032</v>
      </c>
      <c r="C95" s="173" t="s">
        <v>559</v>
      </c>
      <c r="D95" s="174" t="s">
        <v>560</v>
      </c>
      <c r="E95" s="175">
        <v>30</v>
      </c>
      <c r="F95" s="175"/>
      <c r="G95" s="176">
        <f t="shared" si="2"/>
        <v>0</v>
      </c>
    </row>
    <row r="96" spans="1:7" x14ac:dyDescent="0.2">
      <c r="A96" s="171">
        <v>85</v>
      </c>
      <c r="B96" s="172">
        <v>210201031</v>
      </c>
      <c r="C96" s="173" t="s">
        <v>561</v>
      </c>
      <c r="D96" s="174" t="s">
        <v>78</v>
      </c>
      <c r="E96" s="175">
        <v>10</v>
      </c>
      <c r="F96" s="175"/>
      <c r="G96" s="176">
        <f t="shared" si="2"/>
        <v>0</v>
      </c>
    </row>
    <row r="97" spans="1:7" x14ac:dyDescent="0.2">
      <c r="A97" s="171">
        <v>86</v>
      </c>
      <c r="B97" s="172">
        <v>210201031</v>
      </c>
      <c r="C97" s="173" t="s">
        <v>561</v>
      </c>
      <c r="D97" s="174" t="s">
        <v>78</v>
      </c>
      <c r="E97" s="175">
        <v>6</v>
      </c>
      <c r="F97" s="175"/>
      <c r="G97" s="176">
        <f t="shared" si="2"/>
        <v>0</v>
      </c>
    </row>
    <row r="98" spans="1:7" x14ac:dyDescent="0.2">
      <c r="A98" s="171">
        <v>87</v>
      </c>
      <c r="B98" s="172">
        <v>210201031</v>
      </c>
      <c r="C98" s="173" t="s">
        <v>561</v>
      </c>
      <c r="D98" s="174" t="s">
        <v>78</v>
      </c>
      <c r="E98" s="175">
        <v>17</v>
      </c>
      <c r="F98" s="175"/>
      <c r="G98" s="176">
        <f t="shared" si="2"/>
        <v>0</v>
      </c>
    </row>
    <row r="99" spans="1:7" x14ac:dyDescent="0.2">
      <c r="A99" s="171">
        <v>88</v>
      </c>
      <c r="B99" s="172">
        <v>210201031</v>
      </c>
      <c r="C99" s="173" t="s">
        <v>562</v>
      </c>
      <c r="D99" s="174" t="s">
        <v>78</v>
      </c>
      <c r="E99" s="175">
        <v>3</v>
      </c>
      <c r="F99" s="175"/>
      <c r="G99" s="176">
        <f t="shared" si="2"/>
        <v>0</v>
      </c>
    </row>
    <row r="100" spans="1:7" x14ac:dyDescent="0.2">
      <c r="A100" s="171">
        <v>89</v>
      </c>
      <c r="B100" s="172">
        <v>210200045</v>
      </c>
      <c r="C100" s="173" t="s">
        <v>563</v>
      </c>
      <c r="D100" s="174" t="s">
        <v>78</v>
      </c>
      <c r="E100" s="175">
        <v>9</v>
      </c>
      <c r="F100" s="175"/>
      <c r="G100" s="176">
        <f t="shared" si="2"/>
        <v>0</v>
      </c>
    </row>
    <row r="101" spans="1:7" x14ac:dyDescent="0.2">
      <c r="A101" s="171">
        <v>90</v>
      </c>
      <c r="B101" s="172">
        <v>210192121</v>
      </c>
      <c r="C101" s="173" t="s">
        <v>564</v>
      </c>
      <c r="D101" s="174" t="s">
        <v>78</v>
      </c>
      <c r="E101" s="175">
        <v>1</v>
      </c>
      <c r="F101" s="175"/>
      <c r="G101" s="176">
        <f t="shared" si="2"/>
        <v>0</v>
      </c>
    </row>
    <row r="102" spans="1:7" x14ac:dyDescent="0.2">
      <c r="A102" s="171">
        <v>91</v>
      </c>
      <c r="B102" s="172">
        <v>210010702</v>
      </c>
      <c r="C102" s="173" t="s">
        <v>565</v>
      </c>
      <c r="D102" s="174" t="s">
        <v>78</v>
      </c>
      <c r="E102" s="175">
        <v>140</v>
      </c>
      <c r="F102" s="175"/>
      <c r="G102" s="176">
        <f t="shared" si="2"/>
        <v>0</v>
      </c>
    </row>
    <row r="103" spans="1:7" x14ac:dyDescent="0.2">
      <c r="A103" s="171">
        <v>92</v>
      </c>
      <c r="B103" s="172">
        <v>210120401</v>
      </c>
      <c r="C103" s="173" t="s">
        <v>566</v>
      </c>
      <c r="D103" s="174" t="s">
        <v>78</v>
      </c>
      <c r="E103" s="175">
        <v>3</v>
      </c>
      <c r="F103" s="175"/>
      <c r="G103" s="176">
        <f t="shared" si="2"/>
        <v>0</v>
      </c>
    </row>
    <row r="104" spans="1:7" x14ac:dyDescent="0.2">
      <c r="A104" s="171">
        <v>93</v>
      </c>
      <c r="B104" s="172">
        <v>210120451</v>
      </c>
      <c r="C104" s="173" t="s">
        <v>567</v>
      </c>
      <c r="D104" s="174" t="s">
        <v>78</v>
      </c>
      <c r="E104" s="175">
        <v>1</v>
      </c>
      <c r="F104" s="175"/>
      <c r="G104" s="176">
        <f t="shared" si="2"/>
        <v>0</v>
      </c>
    </row>
    <row r="105" spans="1:7" x14ac:dyDescent="0.2">
      <c r="A105" s="171">
        <v>94</v>
      </c>
      <c r="B105" s="172">
        <v>210120452</v>
      </c>
      <c r="C105" s="173" t="s">
        <v>568</v>
      </c>
      <c r="D105" s="174" t="s">
        <v>78</v>
      </c>
      <c r="E105" s="175">
        <v>1</v>
      </c>
      <c r="F105" s="175"/>
      <c r="G105" s="176">
        <f t="shared" si="2"/>
        <v>0</v>
      </c>
    </row>
    <row r="106" spans="1:7" x14ac:dyDescent="0.2">
      <c r="A106" s="171">
        <v>95</v>
      </c>
      <c r="B106" s="172">
        <v>210120002</v>
      </c>
      <c r="C106" s="173" t="s">
        <v>569</v>
      </c>
      <c r="D106" s="174" t="s">
        <v>78</v>
      </c>
      <c r="E106" s="175">
        <v>4</v>
      </c>
      <c r="F106" s="175"/>
      <c r="G106" s="176">
        <f t="shared" si="2"/>
        <v>0</v>
      </c>
    </row>
    <row r="107" spans="1:7" x14ac:dyDescent="0.2">
      <c r="A107" s="171">
        <v>96</v>
      </c>
      <c r="B107" s="172">
        <v>210120491</v>
      </c>
      <c r="C107" s="173" t="s">
        <v>570</v>
      </c>
      <c r="D107" s="174" t="s">
        <v>78</v>
      </c>
      <c r="E107" s="175">
        <v>1</v>
      </c>
      <c r="F107" s="175"/>
      <c r="G107" s="176">
        <f t="shared" si="2"/>
        <v>0</v>
      </c>
    </row>
    <row r="108" spans="1:7" x14ac:dyDescent="0.2">
      <c r="A108" s="178"/>
      <c r="B108" s="179" t="s">
        <v>571</v>
      </c>
      <c r="C108" s="180"/>
      <c r="D108" s="181"/>
      <c r="E108" s="182"/>
      <c r="F108" s="183"/>
      <c r="G108" s="184">
        <f>SUM(G59:G107)</f>
        <v>0</v>
      </c>
    </row>
    <row r="109" spans="1:7" x14ac:dyDescent="0.2">
      <c r="A109" s="163" t="s">
        <v>75</v>
      </c>
      <c r="B109" s="164" t="s">
        <v>572</v>
      </c>
      <c r="C109" s="207" t="s">
        <v>573</v>
      </c>
      <c r="D109" s="174"/>
      <c r="E109" s="175"/>
      <c r="F109" s="175"/>
      <c r="G109" s="176"/>
    </row>
    <row r="110" spans="1:7" ht="22.5" x14ac:dyDescent="0.2">
      <c r="A110" s="171">
        <v>97</v>
      </c>
      <c r="B110" s="172">
        <v>210110001</v>
      </c>
      <c r="C110" s="173" t="s">
        <v>574</v>
      </c>
      <c r="D110" s="174" t="s">
        <v>78</v>
      </c>
      <c r="E110" s="175">
        <v>10</v>
      </c>
      <c r="F110" s="175"/>
      <c r="G110" s="176">
        <f t="shared" ref="G110:G119" si="3">E110*F110</f>
        <v>0</v>
      </c>
    </row>
    <row r="111" spans="1:7" ht="22.5" x14ac:dyDescent="0.2">
      <c r="A111" s="171">
        <v>98</v>
      </c>
      <c r="B111" s="172">
        <v>210111012</v>
      </c>
      <c r="C111" s="173" t="s">
        <v>575</v>
      </c>
      <c r="D111" s="174" t="s">
        <v>78</v>
      </c>
      <c r="E111" s="175">
        <v>10</v>
      </c>
      <c r="F111" s="175"/>
      <c r="G111" s="176">
        <f t="shared" si="3"/>
        <v>0</v>
      </c>
    </row>
    <row r="112" spans="1:7" ht="22.5" x14ac:dyDescent="0.2">
      <c r="A112" s="171">
        <v>99</v>
      </c>
      <c r="B112" s="172">
        <v>210201002</v>
      </c>
      <c r="C112" s="173" t="s">
        <v>576</v>
      </c>
      <c r="D112" s="174" t="s">
        <v>78</v>
      </c>
      <c r="E112" s="175">
        <v>6</v>
      </c>
      <c r="F112" s="175"/>
      <c r="G112" s="176">
        <f t="shared" si="3"/>
        <v>0</v>
      </c>
    </row>
    <row r="113" spans="1:7" ht="22.5" x14ac:dyDescent="0.2">
      <c r="A113" s="171">
        <v>100</v>
      </c>
      <c r="B113" s="172">
        <v>210201001</v>
      </c>
      <c r="C113" s="173" t="s">
        <v>577</v>
      </c>
      <c r="D113" s="174" t="s">
        <v>78</v>
      </c>
      <c r="E113" s="175">
        <v>18</v>
      </c>
      <c r="F113" s="175"/>
      <c r="G113" s="176">
        <f t="shared" si="3"/>
        <v>0</v>
      </c>
    </row>
    <row r="114" spans="1:7" ht="22.5" x14ac:dyDescent="0.2">
      <c r="A114" s="171">
        <v>101</v>
      </c>
      <c r="B114" s="172">
        <v>210100001</v>
      </c>
      <c r="C114" s="173" t="s">
        <v>578</v>
      </c>
      <c r="D114" s="174" t="s">
        <v>78</v>
      </c>
      <c r="E114" s="175">
        <v>40</v>
      </c>
      <c r="F114" s="175"/>
      <c r="G114" s="176">
        <f t="shared" si="3"/>
        <v>0</v>
      </c>
    </row>
    <row r="115" spans="1:7" ht="22.5" x14ac:dyDescent="0.2">
      <c r="A115" s="171">
        <v>102</v>
      </c>
      <c r="B115" s="172">
        <v>210100251</v>
      </c>
      <c r="C115" s="173" t="s">
        <v>579</v>
      </c>
      <c r="D115" s="174" t="s">
        <v>78</v>
      </c>
      <c r="E115" s="175">
        <v>10</v>
      </c>
      <c r="F115" s="175"/>
      <c r="G115" s="176">
        <f t="shared" si="3"/>
        <v>0</v>
      </c>
    </row>
    <row r="116" spans="1:7" ht="22.5" x14ac:dyDescent="0.2">
      <c r="A116" s="171">
        <v>103</v>
      </c>
      <c r="B116" s="172">
        <v>210290803</v>
      </c>
      <c r="C116" s="173" t="s">
        <v>580</v>
      </c>
      <c r="D116" s="174" t="s">
        <v>78</v>
      </c>
      <c r="E116" s="175">
        <v>15</v>
      </c>
      <c r="F116" s="175"/>
      <c r="G116" s="176">
        <f t="shared" si="3"/>
        <v>0</v>
      </c>
    </row>
    <row r="117" spans="1:7" ht="22.5" x14ac:dyDescent="0.2">
      <c r="A117" s="171">
        <v>104</v>
      </c>
      <c r="B117" s="172">
        <v>210290842</v>
      </c>
      <c r="C117" s="173" t="s">
        <v>581</v>
      </c>
      <c r="D117" s="174" t="s">
        <v>78</v>
      </c>
      <c r="E117" s="175">
        <v>3</v>
      </c>
      <c r="F117" s="175"/>
      <c r="G117" s="176">
        <f t="shared" si="3"/>
        <v>0</v>
      </c>
    </row>
    <row r="118" spans="1:7" ht="22.5" x14ac:dyDescent="0.2">
      <c r="A118" s="171">
        <v>105</v>
      </c>
      <c r="B118" s="172">
        <v>210292022</v>
      </c>
      <c r="C118" s="173" t="s">
        <v>582</v>
      </c>
      <c r="D118" s="174" t="s">
        <v>78</v>
      </c>
      <c r="E118" s="175">
        <v>15</v>
      </c>
      <c r="F118" s="175"/>
      <c r="G118" s="176">
        <f t="shared" si="3"/>
        <v>0</v>
      </c>
    </row>
    <row r="119" spans="1:7" ht="22.5" x14ac:dyDescent="0.2">
      <c r="A119" s="171">
        <v>106</v>
      </c>
      <c r="B119" s="172">
        <v>210292041</v>
      </c>
      <c r="C119" s="173" t="s">
        <v>583</v>
      </c>
      <c r="D119" s="174" t="s">
        <v>584</v>
      </c>
      <c r="E119" s="175">
        <v>40</v>
      </c>
      <c r="F119" s="175"/>
      <c r="G119" s="176">
        <f t="shared" si="3"/>
        <v>0</v>
      </c>
    </row>
    <row r="120" spans="1:7" x14ac:dyDescent="0.2">
      <c r="A120" s="178"/>
      <c r="B120" s="179" t="s">
        <v>585</v>
      </c>
      <c r="C120" s="180"/>
      <c r="D120" s="181"/>
      <c r="E120" s="182"/>
      <c r="F120" s="183"/>
      <c r="G120" s="184">
        <f>SUM(G110:G119)</f>
        <v>0</v>
      </c>
    </row>
    <row r="121" spans="1:7" x14ac:dyDescent="0.2">
      <c r="A121" s="163" t="s">
        <v>75</v>
      </c>
      <c r="B121" s="164" t="s">
        <v>586</v>
      </c>
      <c r="C121" s="207" t="s">
        <v>587</v>
      </c>
      <c r="D121" s="174"/>
      <c r="E121" s="175"/>
      <c r="F121" s="175"/>
      <c r="G121" s="176"/>
    </row>
    <row r="122" spans="1:7" x14ac:dyDescent="0.2">
      <c r="A122" s="171">
        <v>107</v>
      </c>
      <c r="B122" s="172">
        <v>218009001</v>
      </c>
      <c r="C122" s="173" t="s">
        <v>588</v>
      </c>
      <c r="D122" s="174" t="s">
        <v>78</v>
      </c>
      <c r="E122" s="175">
        <v>10</v>
      </c>
      <c r="F122" s="175"/>
      <c r="G122" s="176">
        <f t="shared" ref="G122:G135" si="4">E122*F122</f>
        <v>0</v>
      </c>
    </row>
    <row r="123" spans="1:7" x14ac:dyDescent="0.2">
      <c r="A123" s="171">
        <v>108</v>
      </c>
      <c r="B123" s="172">
        <v>218009011</v>
      </c>
      <c r="C123" s="173" t="s">
        <v>589</v>
      </c>
      <c r="D123" s="174" t="s">
        <v>78</v>
      </c>
      <c r="E123" s="175">
        <v>10</v>
      </c>
      <c r="F123" s="175"/>
      <c r="G123" s="176">
        <f t="shared" si="4"/>
        <v>0</v>
      </c>
    </row>
    <row r="124" spans="1:7" x14ac:dyDescent="0.2">
      <c r="A124" s="171">
        <v>109</v>
      </c>
      <c r="B124" s="172">
        <v>218009001</v>
      </c>
      <c r="C124" s="173" t="s">
        <v>588</v>
      </c>
      <c r="D124" s="174" t="s">
        <v>78</v>
      </c>
      <c r="E124" s="175">
        <v>6</v>
      </c>
      <c r="F124" s="175"/>
      <c r="G124" s="176">
        <f t="shared" si="4"/>
        <v>0</v>
      </c>
    </row>
    <row r="125" spans="1:7" x14ac:dyDescent="0.2">
      <c r="A125" s="171">
        <v>110</v>
      </c>
      <c r="B125" s="172">
        <v>218009011</v>
      </c>
      <c r="C125" s="173" t="s">
        <v>589</v>
      </c>
      <c r="D125" s="174" t="s">
        <v>78</v>
      </c>
      <c r="E125" s="175">
        <v>6</v>
      </c>
      <c r="F125" s="175"/>
      <c r="G125" s="176">
        <f t="shared" si="4"/>
        <v>0</v>
      </c>
    </row>
    <row r="126" spans="1:7" x14ac:dyDescent="0.2">
      <c r="A126" s="171">
        <v>111</v>
      </c>
      <c r="B126" s="172">
        <v>218009001</v>
      </c>
      <c r="C126" s="173" t="s">
        <v>588</v>
      </c>
      <c r="D126" s="174" t="s">
        <v>78</v>
      </c>
      <c r="E126" s="175">
        <v>17</v>
      </c>
      <c r="F126" s="175"/>
      <c r="G126" s="176">
        <f t="shared" si="4"/>
        <v>0</v>
      </c>
    </row>
    <row r="127" spans="1:7" x14ac:dyDescent="0.2">
      <c r="A127" s="171">
        <v>112</v>
      </c>
      <c r="B127" s="172">
        <v>218009011</v>
      </c>
      <c r="C127" s="173" t="s">
        <v>589</v>
      </c>
      <c r="D127" s="174" t="s">
        <v>78</v>
      </c>
      <c r="E127" s="175">
        <v>17</v>
      </c>
      <c r="F127" s="175"/>
      <c r="G127" s="176">
        <f t="shared" si="4"/>
        <v>0</v>
      </c>
    </row>
    <row r="128" spans="1:7" x14ac:dyDescent="0.2">
      <c r="A128" s="171">
        <v>113</v>
      </c>
      <c r="B128" s="172">
        <v>218009001</v>
      </c>
      <c r="C128" s="173" t="s">
        <v>588</v>
      </c>
      <c r="D128" s="174" t="s">
        <v>78</v>
      </c>
      <c r="E128" s="175">
        <v>3</v>
      </c>
      <c r="F128" s="175"/>
      <c r="G128" s="176">
        <f t="shared" si="4"/>
        <v>0</v>
      </c>
    </row>
    <row r="129" spans="1:7" x14ac:dyDescent="0.2">
      <c r="A129" s="171">
        <v>114</v>
      </c>
      <c r="B129" s="172">
        <v>218009011</v>
      </c>
      <c r="C129" s="173" t="s">
        <v>589</v>
      </c>
      <c r="D129" s="174" t="s">
        <v>78</v>
      </c>
      <c r="E129" s="175">
        <v>3</v>
      </c>
      <c r="F129" s="175"/>
      <c r="G129" s="176">
        <f t="shared" si="4"/>
        <v>0</v>
      </c>
    </row>
    <row r="130" spans="1:7" ht="22.5" x14ac:dyDescent="0.2">
      <c r="A130" s="171">
        <v>115</v>
      </c>
      <c r="B130" s="172">
        <v>219001214</v>
      </c>
      <c r="C130" s="173" t="s">
        <v>590</v>
      </c>
      <c r="D130" s="174" t="s">
        <v>78</v>
      </c>
      <c r="E130" s="175">
        <v>5</v>
      </c>
      <c r="F130" s="175"/>
      <c r="G130" s="176">
        <f t="shared" si="4"/>
        <v>0</v>
      </c>
    </row>
    <row r="131" spans="1:7" ht="22.5" x14ac:dyDescent="0.2">
      <c r="A131" s="171">
        <v>116</v>
      </c>
      <c r="B131" s="172">
        <v>219001215</v>
      </c>
      <c r="C131" s="173" t="s">
        <v>591</v>
      </c>
      <c r="D131" s="174" t="s">
        <v>78</v>
      </c>
      <c r="E131" s="175">
        <v>4</v>
      </c>
      <c r="F131" s="175"/>
      <c r="G131" s="176">
        <f t="shared" si="4"/>
        <v>0</v>
      </c>
    </row>
    <row r="132" spans="1:7" ht="22.5" x14ac:dyDescent="0.2">
      <c r="A132" s="171">
        <v>117</v>
      </c>
      <c r="B132" s="172">
        <v>219001242</v>
      </c>
      <c r="C132" s="173" t="s">
        <v>592</v>
      </c>
      <c r="D132" s="174" t="s">
        <v>78</v>
      </c>
      <c r="E132" s="175">
        <v>1</v>
      </c>
      <c r="F132" s="175"/>
      <c r="G132" s="176">
        <f t="shared" si="4"/>
        <v>0</v>
      </c>
    </row>
    <row r="133" spans="1:7" ht="22.5" x14ac:dyDescent="0.2">
      <c r="A133" s="171">
        <v>118</v>
      </c>
      <c r="B133" s="172">
        <v>219002213</v>
      </c>
      <c r="C133" s="173" t="s">
        <v>593</v>
      </c>
      <c r="D133" s="174" t="s">
        <v>78</v>
      </c>
      <c r="E133" s="175">
        <v>92</v>
      </c>
      <c r="F133" s="175"/>
      <c r="G133" s="176">
        <f t="shared" si="4"/>
        <v>0</v>
      </c>
    </row>
    <row r="134" spans="1:7" ht="22.5" x14ac:dyDescent="0.2">
      <c r="A134" s="171">
        <v>119</v>
      </c>
      <c r="B134" s="172">
        <v>219002611</v>
      </c>
      <c r="C134" s="173" t="s">
        <v>594</v>
      </c>
      <c r="D134" s="174" t="s">
        <v>191</v>
      </c>
      <c r="E134" s="175">
        <v>125</v>
      </c>
      <c r="F134" s="175"/>
      <c r="G134" s="176">
        <f t="shared" si="4"/>
        <v>0</v>
      </c>
    </row>
    <row r="135" spans="1:7" ht="22.5" x14ac:dyDescent="0.2">
      <c r="A135" s="171">
        <v>120</v>
      </c>
      <c r="B135" s="172">
        <v>219002631</v>
      </c>
      <c r="C135" s="173" t="s">
        <v>595</v>
      </c>
      <c r="D135" s="174" t="s">
        <v>191</v>
      </c>
      <c r="E135" s="175">
        <v>45</v>
      </c>
      <c r="F135" s="175"/>
      <c r="G135" s="176">
        <f t="shared" si="4"/>
        <v>0</v>
      </c>
    </row>
    <row r="136" spans="1:7" x14ac:dyDescent="0.2">
      <c r="A136" s="178"/>
      <c r="B136" s="179" t="s">
        <v>35</v>
      </c>
      <c r="C136" s="180"/>
      <c r="D136" s="181"/>
      <c r="E136" s="182"/>
      <c r="F136" s="183"/>
      <c r="G136" s="184">
        <f>SUM(G122:G135)</f>
        <v>0</v>
      </c>
    </row>
    <row r="137" spans="1:7" x14ac:dyDescent="0.2">
      <c r="A137" s="171"/>
      <c r="B137" s="172"/>
      <c r="C137" s="207" t="s">
        <v>573</v>
      </c>
      <c r="D137" s="174"/>
      <c r="E137" s="175"/>
      <c r="F137" s="175"/>
      <c r="G137" s="176"/>
    </row>
    <row r="138" spans="1:7" x14ac:dyDescent="0.2">
      <c r="A138" s="171"/>
      <c r="B138" s="172"/>
      <c r="C138" s="173" t="str">
        <f>C7</f>
        <v>Dodávky zařízení</v>
      </c>
      <c r="D138" s="174"/>
      <c r="E138" s="175"/>
      <c r="F138" s="175"/>
      <c r="G138" s="176">
        <f>G15</f>
        <v>0</v>
      </c>
    </row>
    <row r="139" spans="1:7" x14ac:dyDescent="0.2">
      <c r="A139" s="171"/>
      <c r="B139" s="172"/>
      <c r="C139" s="173" t="s">
        <v>596</v>
      </c>
      <c r="D139" s="174" t="s">
        <v>63</v>
      </c>
      <c r="E139" s="175">
        <v>10</v>
      </c>
      <c r="F139" s="175"/>
      <c r="G139" s="176">
        <f t="shared" ref="G139" si="5">E139*F139</f>
        <v>0</v>
      </c>
    </row>
    <row r="140" spans="1:7" x14ac:dyDescent="0.2">
      <c r="A140" s="171"/>
      <c r="B140" s="172"/>
      <c r="C140" s="173" t="str">
        <f>C16</f>
        <v>Materiál elektromontážní</v>
      </c>
      <c r="D140" s="174"/>
      <c r="E140" s="175"/>
      <c r="F140" s="175"/>
      <c r="G140" s="176">
        <f>G57</f>
        <v>0</v>
      </c>
    </row>
    <row r="141" spans="1:7" x14ac:dyDescent="0.2">
      <c r="A141" s="171"/>
      <c r="B141" s="172"/>
      <c r="C141" s="173" t="s">
        <v>597</v>
      </c>
      <c r="D141" s="174" t="s">
        <v>63</v>
      </c>
      <c r="E141" s="175">
        <v>6</v>
      </c>
      <c r="F141" s="175"/>
      <c r="G141" s="176">
        <f t="shared" ref="G141:G142" si="6">E141*F141</f>
        <v>0</v>
      </c>
    </row>
    <row r="142" spans="1:7" x14ac:dyDescent="0.2">
      <c r="A142" s="171"/>
      <c r="B142" s="172"/>
      <c r="C142" s="173" t="s">
        <v>598</v>
      </c>
      <c r="D142" s="174" t="s">
        <v>63</v>
      </c>
      <c r="E142" s="175">
        <v>6</v>
      </c>
      <c r="F142" s="175"/>
      <c r="G142" s="176">
        <f t="shared" si="6"/>
        <v>0</v>
      </c>
    </row>
    <row r="143" spans="1:7" x14ac:dyDescent="0.2">
      <c r="A143" s="171"/>
      <c r="B143" s="172"/>
      <c r="C143" s="173" t="str">
        <f>C58</f>
        <v>Montážní práce</v>
      </c>
      <c r="D143" s="174"/>
      <c r="E143" s="175"/>
      <c r="F143" s="175"/>
      <c r="G143" s="176">
        <f>G108</f>
        <v>0</v>
      </c>
    </row>
    <row r="144" spans="1:7" x14ac:dyDescent="0.2">
      <c r="A144" s="171"/>
      <c r="B144" s="172"/>
      <c r="C144" s="173" t="str">
        <f>C109</f>
        <v>Demontážní práce</v>
      </c>
      <c r="D144" s="174"/>
      <c r="E144" s="175"/>
      <c r="F144" s="175"/>
      <c r="G144" s="176">
        <f>G120</f>
        <v>0</v>
      </c>
    </row>
    <row r="145" spans="1:7" x14ac:dyDescent="0.2">
      <c r="A145" s="171"/>
      <c r="B145" s="172"/>
      <c r="C145" s="173" t="s">
        <v>599</v>
      </c>
      <c r="D145" s="174" t="s">
        <v>63</v>
      </c>
      <c r="E145" s="175">
        <v>8</v>
      </c>
      <c r="F145" s="175"/>
      <c r="G145" s="176">
        <f t="shared" ref="G145" si="7">E145*F145</f>
        <v>0</v>
      </c>
    </row>
    <row r="146" spans="1:7" x14ac:dyDescent="0.2">
      <c r="A146" s="171"/>
      <c r="B146" s="172"/>
      <c r="C146" s="173" t="str">
        <f>C121</f>
        <v>Ostatní náklady</v>
      </c>
      <c r="D146" s="174"/>
      <c r="E146" s="175"/>
      <c r="F146" s="175"/>
      <c r="G146" s="176">
        <f>G136</f>
        <v>0</v>
      </c>
    </row>
    <row r="147" spans="1:7" x14ac:dyDescent="0.2">
      <c r="A147" s="178"/>
      <c r="B147" s="179" t="s">
        <v>600</v>
      </c>
      <c r="C147" s="180"/>
      <c r="D147" s="181"/>
      <c r="E147" s="182"/>
      <c r="F147" s="183"/>
      <c r="G147" s="184">
        <f>SUM(G138:G146)</f>
        <v>0</v>
      </c>
    </row>
    <row r="148" spans="1:7" x14ac:dyDescent="0.2">
      <c r="A148" s="171"/>
      <c r="B148" s="172"/>
      <c r="C148" s="173" t="s">
        <v>601</v>
      </c>
      <c r="D148" s="174"/>
      <c r="E148" s="175"/>
      <c r="F148" s="175"/>
      <c r="G148" s="176">
        <v>12000</v>
      </c>
    </row>
    <row r="149" spans="1:7" x14ac:dyDescent="0.2">
      <c r="A149" s="171"/>
      <c r="B149" s="172"/>
      <c r="C149" s="173" t="s">
        <v>602</v>
      </c>
      <c r="D149" s="174"/>
      <c r="E149" s="175"/>
      <c r="F149" s="175"/>
      <c r="G149" s="176">
        <v>7000</v>
      </c>
    </row>
    <row r="150" spans="1:7" x14ac:dyDescent="0.2">
      <c r="A150" s="171"/>
      <c r="B150" s="172"/>
      <c r="C150" s="173" t="s">
        <v>603</v>
      </c>
      <c r="D150" s="174"/>
      <c r="E150" s="175"/>
      <c r="F150" s="175"/>
      <c r="G150" s="176">
        <v>9000</v>
      </c>
    </row>
    <row r="151" spans="1:7" x14ac:dyDescent="0.2">
      <c r="A151" s="171"/>
      <c r="B151" s="172"/>
      <c r="C151" s="173" t="s">
        <v>604</v>
      </c>
      <c r="D151" s="174"/>
      <c r="E151" s="175"/>
      <c r="F151" s="175"/>
      <c r="G151" s="176">
        <v>9000</v>
      </c>
    </row>
    <row r="152" spans="1:7" x14ac:dyDescent="0.2">
      <c r="A152" s="178"/>
      <c r="B152" s="179" t="s">
        <v>600</v>
      </c>
      <c r="C152" s="180"/>
      <c r="D152" s="181"/>
      <c r="E152" s="182"/>
      <c r="F152" s="183"/>
      <c r="G152" s="184">
        <f>SUM(G148:G151)</f>
        <v>37000</v>
      </c>
    </row>
    <row r="153" spans="1:7" ht="18" x14ac:dyDescent="0.25">
      <c r="A153" s="201"/>
      <c r="B153" s="204"/>
      <c r="C153" s="205" t="s">
        <v>480</v>
      </c>
      <c r="D153" s="201"/>
      <c r="E153" s="201"/>
      <c r="F153" s="201"/>
      <c r="G153" s="206">
        <f>G147+G152</f>
        <v>37000</v>
      </c>
    </row>
  </sheetData>
  <mergeCells count="4">
    <mergeCell ref="A1:G1"/>
    <mergeCell ref="A3:B3"/>
    <mergeCell ref="A4:B4"/>
    <mergeCell ref="E4:G4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E12" sqref="E12"/>
    </sheetView>
  </sheetViews>
  <sheetFormatPr defaultRowHeight="12.75" x14ac:dyDescent="0.2"/>
  <cols>
    <col min="1" max="1" width="6.140625" bestFit="1" customWidth="1"/>
    <col min="2" max="2" width="24" bestFit="1" customWidth="1"/>
    <col min="3" max="3" width="29.28515625" customWidth="1"/>
    <col min="7" max="7" width="12.85546875" customWidth="1"/>
  </cols>
  <sheetData>
    <row r="1" spans="1:7" ht="15.75" x14ac:dyDescent="0.25">
      <c r="A1" s="233" t="s">
        <v>478</v>
      </c>
      <c r="B1" s="233"/>
      <c r="C1" s="233"/>
      <c r="D1" s="233"/>
      <c r="E1" s="233"/>
      <c r="F1" s="233"/>
      <c r="G1" s="233"/>
    </row>
    <row r="2" spans="1:7" ht="13.5" thickBot="1" x14ac:dyDescent="0.25">
      <c r="A2" s="146"/>
      <c r="B2" s="198"/>
      <c r="C2" s="199"/>
      <c r="D2" s="199"/>
      <c r="E2" s="200"/>
      <c r="F2" s="199"/>
      <c r="G2" s="199"/>
    </row>
    <row r="3" spans="1:7" ht="13.5" thickTop="1" x14ac:dyDescent="0.2">
      <c r="A3" s="219" t="s">
        <v>50</v>
      </c>
      <c r="B3" s="220"/>
      <c r="C3" s="97" t="str">
        <f>CONCATENATE(cislostavby," ",nazevstavby)</f>
        <v>Zeťka1509 Oprava stáv.soc.zař. - Zámek Poděbrady</v>
      </c>
      <c r="D3" s="151"/>
      <c r="E3" s="152" t="s">
        <v>67</v>
      </c>
      <c r="F3" s="153" t="str">
        <f>Rekapitulace!H1</f>
        <v>01</v>
      </c>
      <c r="G3" s="154"/>
    </row>
    <row r="4" spans="1:7" ht="13.5" thickBot="1" x14ac:dyDescent="0.25">
      <c r="A4" s="229" t="s">
        <v>52</v>
      </c>
      <c r="B4" s="222"/>
      <c r="C4" s="103" t="str">
        <f>CONCATENATE(cisloobjektu," ",nazevobjektu)</f>
        <v>01 Oprava stáv.soc.zař. - Zámek Poděbrady</v>
      </c>
      <c r="D4" s="155"/>
      <c r="E4" s="230" t="str">
        <f>Rekapitulace!G2</f>
        <v>Oprava stáv.sociálních zařízení Zámek Poděbrady</v>
      </c>
      <c r="F4" s="231"/>
      <c r="G4" s="232"/>
    </row>
    <row r="5" spans="1:7" ht="18.75" thickTop="1" x14ac:dyDescent="0.25">
      <c r="A5" s="201"/>
      <c r="B5" s="201"/>
      <c r="C5" s="201"/>
      <c r="D5" s="201"/>
      <c r="E5" s="202"/>
      <c r="F5" s="201"/>
      <c r="G5" s="203"/>
    </row>
    <row r="6" spans="1:7" x14ac:dyDescent="0.2">
      <c r="A6" s="159" t="s">
        <v>68</v>
      </c>
      <c r="B6" s="160" t="s">
        <v>69</v>
      </c>
      <c r="C6" s="160" t="s">
        <v>70</v>
      </c>
      <c r="D6" s="160" t="s">
        <v>71</v>
      </c>
      <c r="E6" s="161" t="s">
        <v>72</v>
      </c>
      <c r="F6" s="160" t="s">
        <v>73</v>
      </c>
      <c r="G6" s="162" t="s">
        <v>74</v>
      </c>
    </row>
    <row r="7" spans="1:7" x14ac:dyDescent="0.2">
      <c r="A7" s="163" t="s">
        <v>75</v>
      </c>
      <c r="B7" s="164"/>
      <c r="C7" s="165" t="s">
        <v>606</v>
      </c>
      <c r="D7" s="166"/>
      <c r="E7" s="167"/>
      <c r="F7" s="167"/>
      <c r="G7" s="168"/>
    </row>
    <row r="8" spans="1:7" ht="22.5" x14ac:dyDescent="0.2">
      <c r="A8" s="171">
        <v>1</v>
      </c>
      <c r="B8" s="172" t="s">
        <v>334</v>
      </c>
      <c r="C8" s="173" t="s">
        <v>607</v>
      </c>
      <c r="D8" s="174" t="s">
        <v>160</v>
      </c>
      <c r="E8" s="175">
        <v>2</v>
      </c>
      <c r="F8" s="175"/>
      <c r="G8" s="176">
        <f>E8*F8</f>
        <v>0</v>
      </c>
    </row>
    <row r="9" spans="1:7" x14ac:dyDescent="0.2">
      <c r="A9" s="171">
        <f>SUM(A8+1)</f>
        <v>2</v>
      </c>
      <c r="B9" s="172" t="s">
        <v>614</v>
      </c>
      <c r="C9" s="173" t="s">
        <v>608</v>
      </c>
      <c r="D9" s="174" t="s">
        <v>160</v>
      </c>
      <c r="E9" s="175">
        <v>2</v>
      </c>
      <c r="F9" s="175"/>
      <c r="G9" s="176">
        <f>E9*F9</f>
        <v>0</v>
      </c>
    </row>
    <row r="10" spans="1:7" x14ac:dyDescent="0.2">
      <c r="A10" s="171">
        <f>SUM(A9+1)</f>
        <v>3</v>
      </c>
      <c r="B10" s="172" t="s">
        <v>615</v>
      </c>
      <c r="C10" s="173" t="s">
        <v>609</v>
      </c>
      <c r="D10" s="174" t="s">
        <v>160</v>
      </c>
      <c r="E10" s="175">
        <v>2</v>
      </c>
      <c r="F10" s="175"/>
      <c r="G10" s="176">
        <f t="shared" ref="G10:G14" si="0">E10*F10</f>
        <v>0</v>
      </c>
    </row>
    <row r="11" spans="1:7" x14ac:dyDescent="0.2">
      <c r="A11" s="171">
        <f t="shared" ref="A11:A14" si="1">SUM(A10+1)</f>
        <v>4</v>
      </c>
      <c r="B11" s="172" t="s">
        <v>616</v>
      </c>
      <c r="C11" s="173" t="s">
        <v>610</v>
      </c>
      <c r="D11" s="174" t="s">
        <v>160</v>
      </c>
      <c r="E11" s="175">
        <v>12</v>
      </c>
      <c r="F11" s="175"/>
      <c r="G11" s="176">
        <f>E11*F11</f>
        <v>0</v>
      </c>
    </row>
    <row r="12" spans="1:7" x14ac:dyDescent="0.2">
      <c r="A12" s="171">
        <f t="shared" si="1"/>
        <v>5</v>
      </c>
      <c r="B12" s="172" t="s">
        <v>617</v>
      </c>
      <c r="C12" s="173" t="s">
        <v>611</v>
      </c>
      <c r="D12" s="174" t="s">
        <v>191</v>
      </c>
      <c r="E12" s="175">
        <v>15</v>
      </c>
      <c r="F12" s="175"/>
      <c r="G12" s="176">
        <f t="shared" si="0"/>
        <v>0</v>
      </c>
    </row>
    <row r="13" spans="1:7" ht="22.5" x14ac:dyDescent="0.2">
      <c r="A13" s="171">
        <f t="shared" si="1"/>
        <v>6</v>
      </c>
      <c r="B13" s="172" t="s">
        <v>618</v>
      </c>
      <c r="C13" s="173" t="s">
        <v>612</v>
      </c>
      <c r="D13" s="174" t="s">
        <v>191</v>
      </c>
      <c r="E13" s="175">
        <v>5</v>
      </c>
      <c r="F13" s="175"/>
      <c r="G13" s="176">
        <f t="shared" si="0"/>
        <v>0</v>
      </c>
    </row>
    <row r="14" spans="1:7" x14ac:dyDescent="0.2">
      <c r="A14" s="171">
        <f t="shared" si="1"/>
        <v>7</v>
      </c>
      <c r="B14" s="172" t="s">
        <v>619</v>
      </c>
      <c r="C14" s="173" t="s">
        <v>613</v>
      </c>
      <c r="D14" s="174" t="s">
        <v>123</v>
      </c>
      <c r="E14" s="175">
        <v>1</v>
      </c>
      <c r="F14" s="175"/>
      <c r="G14" s="176">
        <f t="shared" si="0"/>
        <v>0</v>
      </c>
    </row>
    <row r="15" spans="1:7" x14ac:dyDescent="0.2">
      <c r="A15" s="178"/>
      <c r="B15" s="179" t="s">
        <v>623</v>
      </c>
      <c r="C15" s="180"/>
      <c r="D15" s="181"/>
      <c r="E15" s="182"/>
      <c r="F15" s="183"/>
      <c r="G15" s="184">
        <f>SUM(G8:G14)</f>
        <v>0</v>
      </c>
    </row>
    <row r="16" spans="1:7" x14ac:dyDescent="0.2">
      <c r="A16" s="163" t="s">
        <v>75</v>
      </c>
      <c r="B16" s="164"/>
      <c r="C16" s="165" t="s">
        <v>620</v>
      </c>
      <c r="D16" s="166"/>
      <c r="E16" s="167"/>
      <c r="F16" s="167"/>
      <c r="G16" s="168"/>
    </row>
    <row r="17" spans="1:7" x14ac:dyDescent="0.2">
      <c r="A17" s="171">
        <v>8</v>
      </c>
      <c r="B17" s="172" t="s">
        <v>621</v>
      </c>
      <c r="C17" s="173" t="s">
        <v>622</v>
      </c>
      <c r="D17" s="174" t="s">
        <v>123</v>
      </c>
      <c r="E17" s="175">
        <v>1</v>
      </c>
      <c r="F17" s="175"/>
      <c r="G17" s="176">
        <f t="shared" ref="G17" si="2">E17*F17</f>
        <v>0</v>
      </c>
    </row>
    <row r="18" spans="1:7" x14ac:dyDescent="0.2">
      <c r="A18" s="178"/>
      <c r="B18" s="179" t="s">
        <v>624</v>
      </c>
      <c r="C18" s="180"/>
      <c r="D18" s="181"/>
      <c r="E18" s="182"/>
      <c r="F18" s="183"/>
      <c r="G18" s="184">
        <f>SUM(G17)</f>
        <v>0</v>
      </c>
    </row>
    <row r="19" spans="1:7" ht="18" x14ac:dyDescent="0.25">
      <c r="A19" s="201"/>
      <c r="B19" s="204"/>
      <c r="C19" s="205" t="s">
        <v>461</v>
      </c>
      <c r="D19" s="201"/>
      <c r="E19" s="201"/>
      <c r="F19" s="201"/>
      <c r="G19" s="206">
        <f>G15+G18</f>
        <v>0</v>
      </c>
    </row>
  </sheetData>
  <mergeCells count="4">
    <mergeCell ref="A1:G1"/>
    <mergeCell ref="A3:B3"/>
    <mergeCell ref="A4:B4"/>
    <mergeCell ref="E4:G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37</vt:i4>
      </vt:variant>
    </vt:vector>
  </HeadingPairs>
  <TitlesOfParts>
    <vt:vector size="43" baseType="lpstr">
      <vt:lpstr>Krycí list</vt:lpstr>
      <vt:lpstr>Rekapitulace</vt:lpstr>
      <vt:lpstr>Položky</vt:lpstr>
      <vt:lpstr>ZTI</vt:lpstr>
      <vt:lpstr>Elektroinstalace</vt:lpstr>
      <vt:lpstr>VZT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</dc:creator>
  <cp:lastModifiedBy>hruskovar</cp:lastModifiedBy>
  <dcterms:created xsi:type="dcterms:W3CDTF">2015-12-03T07:03:46Z</dcterms:created>
  <dcterms:modified xsi:type="dcterms:W3CDTF">2018-09-12T07:30:53Z</dcterms:modified>
</cp:coreProperties>
</file>